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 SO.01 Atletická dráha" sheetId="2" r:id="rId2"/>
    <sheet name="02 - SO.02 Treninková rov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 SO.01 Atletická dráha'!$C$97:$K$494</definedName>
    <definedName name="_xlnm.Print_Area" localSheetId="1">'01 -  SO.01 Atletická dráha'!$C$4:$J$39,'01 -  SO.01 Atletická dráha'!$C$45:$J$79,'01 -  SO.01 Atletická dráha'!$C$85:$K$494</definedName>
    <definedName name="_xlnm._FilterDatabase" localSheetId="2" hidden="1">'02 - SO.02 Treninková rov...'!$C$91:$K$324</definedName>
    <definedName name="_xlnm.Print_Area" localSheetId="2">'02 - SO.02 Treninková rov...'!$C$4:$J$39,'02 - SO.02 Treninková rov...'!$C$45:$J$73,'02 - SO.02 Treninková rov...'!$C$79:$K$324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 SO.01 Atletická dráha'!$97:$97</definedName>
    <definedName name="_xlnm.Print_Titles" localSheetId="2">'02 - SO.02 Treninková rov...'!$91:$91</definedName>
  </definedNames>
  <calcPr fullCalcOnLoad="1"/>
</workbook>
</file>

<file path=xl/sharedStrings.xml><?xml version="1.0" encoding="utf-8"?>
<sst xmlns="http://schemas.openxmlformats.org/spreadsheetml/2006/main" count="6602" uniqueCount="981">
  <si>
    <t>Export Komplet</t>
  </si>
  <si>
    <t>VZ</t>
  </si>
  <si>
    <t>2.0</t>
  </si>
  <si>
    <t>ZAMOK</t>
  </si>
  <si>
    <t>False</t>
  </si>
  <si>
    <t>{d9258a54-b16d-4a0d-ae77-86393340d5ce}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</si>
  <si>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</si>
  <si>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</si>
  <si>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</si>
  <si>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</si>
  <si>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</si>
  <si>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</si>
  <si>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</si>
  <si>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</si>
  <si>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Pitter120c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</si>
  <si>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</si>
  <si>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</si>
  <si>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 xml:space="preserve"> LBO atletický stadion na pozemku 457/1 k. ú. Cheb - oprava</t>
  </si>
  <si>
    <t>KSO:</t>
  </si>
  <si>
    <t/>
  </si>
  <si>
    <t>CC-CZ:</t>
  </si>
  <si>
    <t>Místo:</t>
  </si>
  <si>
    <t>Cheb</t>
  </si>
  <si>
    <t>Datum:</t>
  </si>
  <si>
    <t>23. 5. 2019</t>
  </si>
  <si>
    <t>Zadavatel:</t>
  </si>
  <si>
    <t>IČ:</t>
  </si>
  <si>
    <t>00253979</t>
  </si>
  <si>
    <t>Město Cheb, námJiřího z Poděbrad 1/14 Cheb</t>
  </si>
  <si>
    <t>DIČ:</t>
  </si>
  <si>
    <t>Uchazeč:</t>
  </si>
  <si>
    <t>Vyplň údaj</t>
  </si>
  <si>
    <t>Projektant:</t>
  </si>
  <si>
    <t>25275291</t>
  </si>
  <si>
    <t>Pitter Design, s.r.o.  Ing. Arch. Pitter Pardubice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</si>
  <si>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</si>
  <si>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</si>
  <si>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</si>
  <si>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</si>
  <si>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</si>
  <si>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</si>
  <si>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</si>
  <si>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</si>
  <si>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</si>
  <si>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</si>
  <si>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</si>
  <si>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</si>
  <si>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</si>
  <si>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</si>
  <si>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</si>
  <si>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</si>
  <si>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</si>
  <si>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</si>
  <si>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</si>
  <si>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</si>
  <si>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</si>
  <si>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</si>
  <si>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</si>
  <si>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</si>
  <si>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</si>
  <si>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</si>
  <si>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</si>
  <si>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</si>
  <si>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</si>
  <si>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</si>
  <si>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</si>
  <si>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</si>
  <si>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</si>
  <si>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</si>
  <si>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</si>
  <si>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</si>
  <si>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</si>
  <si>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</si>
  <si>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</si>
  <si>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</si>
  <si>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</si>
  <si>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</si>
  <si>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</si>
  <si>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</si>
  <si>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</si>
  <si>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 SO.01 Atletická dráha</t>
  </si>
  <si>
    <t>STA</t>
  </si>
  <si>
    <t>1</t>
  </si>
  <si>
    <t>{0010576a-fe4e-42d3-bb45-395198f84449}</t>
  </si>
  <si>
    <t>2</t>
  </si>
  <si>
    <t>02</t>
  </si>
  <si>
    <t>SO.02 Treninková rovinka...</t>
  </si>
  <si>
    <t>{4aaf7347-b226-4896-9758-6b1087e19f65}</t>
  </si>
  <si>
    <t>KRYCÍ LIST SOUPISU PRACÍ</t>
  </si>
  <si>
    <t>Objekt:</t>
  </si>
  <si>
    <t>01 -  SO.01 Atletická dráha</t>
  </si>
  <si>
    <t>Město Cheb, nám. Jiřího z Poděbrad 1/14</t>
  </si>
  <si>
    <t>Pitter Design,  s.r.o. Ing . Arch. Leoš Pitter Pce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</si>
  <si>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</si>
  <si>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</si>
  <si>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</si>
  <si>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</si>
  <si>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</si>
  <si>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</si>
  <si>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</si>
  <si>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</si>
  <si>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</si>
  <si>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</si>
  <si>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</si>
  <si>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</si>
  <si>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</si>
  <si>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</si>
  <si>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</si>
  <si>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</si>
  <si>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</si>
  <si>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776 - Podlahy povlakové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</si>
  <si>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</si>
  <si>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</si>
  <si>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</si>
  <si>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</si>
  <si>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</si>
  <si>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</si>
  <si>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</si>
  <si>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</si>
  <si>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</si>
  <si>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</si>
  <si>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</si>
  <si>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</si>
  <si>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</si>
  <si>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</si>
  <si>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</si>
  <si>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</si>
  <si>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</si>
  <si>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</si>
  <si>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</si>
  <si>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</si>
  <si>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</si>
  <si>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</si>
  <si>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</si>
  <si>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</si>
  <si>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</si>
  <si>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</si>
  <si>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4</t>
  </si>
  <si>
    <t>-421431887</t>
  </si>
  <si>
    <t>PP</t>
  </si>
  <si>
    <t>VV</t>
  </si>
  <si>
    <t>60,0*2,0</t>
  </si>
  <si>
    <t>8,7*5,7</t>
  </si>
  <si>
    <t>8,7*1,7</t>
  </si>
  <si>
    <t>2,5*4,0</t>
  </si>
  <si>
    <t>Součet</t>
  </si>
  <si>
    <t>113107111</t>
  </si>
  <si>
    <t>Odstranění podkladu pl do 50 m2 z kameniva těženého tl 100 mm</t>
  </si>
  <si>
    <t>-1848237864</t>
  </si>
  <si>
    <t>3,9*4,5</t>
  </si>
  <si>
    <t>1,0*1,0*10</t>
  </si>
  <si>
    <t>3</t>
  </si>
  <si>
    <t>113107122</t>
  </si>
  <si>
    <t>Odstranění podkladu pl do 50 m2 z kameniva drceného tl 200 mm</t>
  </si>
  <si>
    <t>758341633</t>
  </si>
  <si>
    <t>1,45*0,84*2</t>
  </si>
  <si>
    <t>3,14*1,25*1,25+0,75*0,05*2</t>
  </si>
  <si>
    <t>3,14*1,07*1,07*2</t>
  </si>
  <si>
    <t>(1,21*0,112+1,21*0,18/2*2)*2</t>
  </si>
  <si>
    <t>113107124</t>
  </si>
  <si>
    <t>Odstranění podkladu pl do 50 m2 z kameniva drceného tl 400 mm</t>
  </si>
  <si>
    <t>-1836452165</t>
  </si>
  <si>
    <t>5</t>
  </si>
  <si>
    <t>113107142</t>
  </si>
  <si>
    <t>Odstranění podkladu pl do 50 m2 živičných tl 100 mm</t>
  </si>
  <si>
    <t>-1903948870</t>
  </si>
  <si>
    <t>3,7*3,7</t>
  </si>
  <si>
    <t>6</t>
  </si>
  <si>
    <t>113154121</t>
  </si>
  <si>
    <t>Frézování živičného krytu tl 30 mm pruh š 1 m pl do 500 m2 bez překážek v trase</t>
  </si>
  <si>
    <t>CS ÚRS 2019 01</t>
  </si>
  <si>
    <t>822909122</t>
  </si>
  <si>
    <t>"výška , tyčka a oštěp"134</t>
  </si>
  <si>
    <t>7</t>
  </si>
  <si>
    <t>113154122</t>
  </si>
  <si>
    <t>Frézování živičného krytu tl 40 mm pruh š 1 m pl do 500 m2 bez překážek v trase</t>
  </si>
  <si>
    <t>-1111086271</t>
  </si>
  <si>
    <t>64,4*3,1</t>
  </si>
  <si>
    <t>8</t>
  </si>
  <si>
    <t>113204111</t>
  </si>
  <si>
    <t>Vytrhání obrub záhonových</t>
  </si>
  <si>
    <t>m</t>
  </si>
  <si>
    <t>1080429750</t>
  </si>
  <si>
    <t>9</t>
  </si>
  <si>
    <t>121101103</t>
  </si>
  <si>
    <t>Sejmutí ornice s přemístěním na vzdálenost do 250 m</t>
  </si>
  <si>
    <t>m3</t>
  </si>
  <si>
    <t>2070403800</t>
  </si>
  <si>
    <t>60,0*2,0*0,2</t>
  </si>
  <si>
    <t>8,7*5,7*0,2</t>
  </si>
  <si>
    <t>8,7*1,7*0,2</t>
  </si>
  <si>
    <t>2,5*4,0*0,2</t>
  </si>
  <si>
    <t>10</t>
  </si>
  <si>
    <t>131201101</t>
  </si>
  <si>
    <t>Hloubení jam nezapažených v hornině tř. 3 objemu do 100 m3</t>
  </si>
  <si>
    <t>688057672</t>
  </si>
  <si>
    <t>1,0*1,0*0,48*10</t>
  </si>
  <si>
    <t>60,0*2,0*0,22</t>
  </si>
  <si>
    <t>8,7*5,7*0,25</t>
  </si>
  <si>
    <t>8,7*1,7*0,25</t>
  </si>
  <si>
    <t>3,7*3,7*0,63/2</t>
  </si>
  <si>
    <t>2,5*4,0*0,22</t>
  </si>
  <si>
    <t xml:space="preserve">Součet </t>
  </si>
  <si>
    <t>11</t>
  </si>
  <si>
    <t>131201109</t>
  </si>
  <si>
    <t>Příplatek za lepivost u hloubení jam nezapažených v hornině tř. 3</t>
  </si>
  <si>
    <t>-1964179500</t>
  </si>
  <si>
    <t>12</t>
  </si>
  <si>
    <t>132201102</t>
  </si>
  <si>
    <t>Hloubení rýh š do 600 mm v hornině tř. 3 objemu přes 100 m3</t>
  </si>
  <si>
    <t>1655071268</t>
  </si>
  <si>
    <t>20*0,3*0,3</t>
  </si>
  <si>
    <t>13</t>
  </si>
  <si>
    <t>132201109</t>
  </si>
  <si>
    <t>Příplatek za lepivost k hloubení rýh š do 600 mm v hornině tř. 3</t>
  </si>
  <si>
    <t>-1068190001</t>
  </si>
  <si>
    <t>14</t>
  </si>
  <si>
    <t>162701105</t>
  </si>
  <si>
    <t>Vodorovné přemístění do 10000 m výkopku/sypaniny z horniny tř. 1 až 4</t>
  </si>
  <si>
    <t>-52964718</t>
  </si>
  <si>
    <t>162701109</t>
  </si>
  <si>
    <t>Příplatek k vodorovnému přemístění výkopku/sypaniny z horniny tř. 1 až 4 ZKD 1000 m přes 10000 m</t>
  </si>
  <si>
    <t>-607049078</t>
  </si>
  <si>
    <t>55,608*5</t>
  </si>
  <si>
    <t>16</t>
  </si>
  <si>
    <t>167101101</t>
  </si>
  <si>
    <t>Nakládání výkopku z hornin tř. 1 až 4 do 100 m3</t>
  </si>
  <si>
    <t>881900592</t>
  </si>
  <si>
    <t>17</t>
  </si>
  <si>
    <t>171201201</t>
  </si>
  <si>
    <t>Uložení sypaniny na skládky</t>
  </si>
  <si>
    <t>439240752</t>
  </si>
  <si>
    <t>18</t>
  </si>
  <si>
    <t>171201211</t>
  </si>
  <si>
    <t>Poplatek za uložení odpadu ze sypaniny na skládce (skládkovné)</t>
  </si>
  <si>
    <t>t</t>
  </si>
  <si>
    <t>1386437857</t>
  </si>
  <si>
    <t>55,608*1,6</t>
  </si>
  <si>
    <t>19</t>
  </si>
  <si>
    <t>181301102</t>
  </si>
  <si>
    <t>Rozprostření ornice tl vrstvy do 150 mm pl do 500 m2 v rovině nebo ve svahu do 1:5</t>
  </si>
  <si>
    <t>1972763692</t>
  </si>
  <si>
    <t>20</t>
  </si>
  <si>
    <t>181411131</t>
  </si>
  <si>
    <t>Založení parkového trávníku výsevem plochy do 1000 m2 v rovině a ve svahu do 1:5</t>
  </si>
  <si>
    <t>2041299466</t>
  </si>
  <si>
    <t>92,42</t>
  </si>
  <si>
    <t>M</t>
  </si>
  <si>
    <t>005724100</t>
  </si>
  <si>
    <t>osivo směs travní parková</t>
  </si>
  <si>
    <t>kg</t>
  </si>
  <si>
    <t>-1349581292</t>
  </si>
  <si>
    <t>22</t>
  </si>
  <si>
    <t>181951102</t>
  </si>
  <si>
    <t>Úprava pláně v hornině tř. 1 až 4 se zhutněním</t>
  </si>
  <si>
    <t>254153557</t>
  </si>
  <si>
    <t>8,5*5,5*2</t>
  </si>
  <si>
    <t>60*2,0</t>
  </si>
  <si>
    <t>23</t>
  </si>
  <si>
    <t>183403153</t>
  </si>
  <si>
    <t>Obdělání půdy hrabáním v rovině a svahu do 1:5</t>
  </si>
  <si>
    <t>440987140</t>
  </si>
  <si>
    <t>24</t>
  </si>
  <si>
    <t>183403161</t>
  </si>
  <si>
    <t>Obdělání půdy válením v rovině a svahu do 1:5</t>
  </si>
  <si>
    <t>-453140475</t>
  </si>
  <si>
    <t>Zakládání</t>
  </si>
  <si>
    <t>25</t>
  </si>
  <si>
    <t>21155</t>
  </si>
  <si>
    <t>Posunutí stávající umělé závlahy u 03</t>
  </si>
  <si>
    <t>soubor</t>
  </si>
  <si>
    <t>813667216</t>
  </si>
  <si>
    <t>26</t>
  </si>
  <si>
    <t>211561111</t>
  </si>
  <si>
    <t>Výplň odvodňovacích žeber nebo trativodů kamenivem hrubým drceným frakce 4 až 16 mm</t>
  </si>
  <si>
    <t>1280838364</t>
  </si>
  <si>
    <t>27</t>
  </si>
  <si>
    <t>212752212</t>
  </si>
  <si>
    <t>Trativod z drenážních trubek plastových flexibilních D do 100 mm včetně lože otevřený výkop</t>
  </si>
  <si>
    <t>-1645221722</t>
  </si>
  <si>
    <t>28</t>
  </si>
  <si>
    <t>215901101</t>
  </si>
  <si>
    <t>Zhutnění podloží z hornin soudržných do 92% PS nebo nesoudržných sypkých I(d) do 0,8</t>
  </si>
  <si>
    <t>-1187623897</t>
  </si>
  <si>
    <t>29</t>
  </si>
  <si>
    <t>271572211</t>
  </si>
  <si>
    <t>Podsyp pod základové konstrukce se zhutněním z netříděného štěrkopísku</t>
  </si>
  <si>
    <t>-1603383839</t>
  </si>
  <si>
    <t>"skok do dálky - doskočiště"     (8,70*2+5,7)*0,50*0,15*2</t>
  </si>
  <si>
    <t>"skok do dálky - odrazové břevno"     1,22*0,54*0,15*4</t>
  </si>
  <si>
    <t>30</t>
  </si>
  <si>
    <t>273313811</t>
  </si>
  <si>
    <t>Základové desky z betonu tř. C 25/30</t>
  </si>
  <si>
    <t>-1384841930</t>
  </si>
  <si>
    <t>3,14*1,07*1,07*0,12*2</t>
  </si>
  <si>
    <t>(1,21*0,112*0,15+0,605*0,3/2*2*0,15)*2</t>
  </si>
  <si>
    <t>3,14*1,25*1,25*0,12</t>
  </si>
  <si>
    <t>2*3,14*1,18*0,18*0,05</t>
  </si>
  <si>
    <t>3,9*4,5*0,15</t>
  </si>
  <si>
    <t>31</t>
  </si>
  <si>
    <t>273362021</t>
  </si>
  <si>
    <t>Výztuž základových desek svařovanými sítěmi Kari</t>
  </si>
  <si>
    <t>-18566617</t>
  </si>
  <si>
    <t>"vrh kouli 5/100/100"3,14*1,07*1,07*0,00308*1,2*2</t>
  </si>
  <si>
    <t>"vrh diskem 5/100/100"3,14*1,25*1,25*0,00308*1,2*2</t>
  </si>
  <si>
    <t>32</t>
  </si>
  <si>
    <t>274313611</t>
  </si>
  <si>
    <t>Základové pásy z betonu tř. C 16/20</t>
  </si>
  <si>
    <t>1272034345</t>
  </si>
  <si>
    <t>"skok do dálky"     ((8,70*2+4,5)*(0,70*0,13+0,20*0,20))*2</t>
  </si>
  <si>
    <t>"- odrazové břevno"     (1,22*0,50*0,15-1,00*0,34*0,05)*4</t>
  </si>
  <si>
    <t>33</t>
  </si>
  <si>
    <t>274351215</t>
  </si>
  <si>
    <t>Zřízení bednění stěn základových pasů</t>
  </si>
  <si>
    <t>-666351325</t>
  </si>
  <si>
    <t>"skok do dálky"    ( (8,00*2+4,50)*0,35+(8,7*2+5,7)*0,20)*2</t>
  </si>
  <si>
    <t>(8,70*2+5,7)*0,15*2</t>
  </si>
  <si>
    <t>"odrazové břevno"     ((1,22+0,54)*2*0,15+(1,00+0,34)*2*0,05)*8</t>
  </si>
  <si>
    <t>34</t>
  </si>
  <si>
    <t>274351216</t>
  </si>
  <si>
    <t>Odstranění bednění stěn základových pasů</t>
  </si>
  <si>
    <t>-206608439</t>
  </si>
  <si>
    <t>35</t>
  </si>
  <si>
    <t>274361821</t>
  </si>
  <si>
    <t>Výztuž základových pásů betonářskou ocelí 10 505 (R)</t>
  </si>
  <si>
    <t>-764302985</t>
  </si>
  <si>
    <t xml:space="preserve">   ((8,50*2+5,50)*3+0,45*25)</t>
  </si>
  <si>
    <t>-78,75</t>
  </si>
  <si>
    <t>"konstrukční výztuž R 6    t"    78,75*0,000222*1,16*2</t>
  </si>
  <si>
    <t>36</t>
  </si>
  <si>
    <t>275313811</t>
  </si>
  <si>
    <t>Základové patky z betonu tř. C 25/30</t>
  </si>
  <si>
    <t>1037778307</t>
  </si>
  <si>
    <t>"patky -hod diskem"1,0*1,0*1,0*10</t>
  </si>
  <si>
    <t>Svislé a kompletní konstrukce</t>
  </si>
  <si>
    <t>37</t>
  </si>
  <si>
    <t>380316121</t>
  </si>
  <si>
    <t>Kompletní konstrukce z betonu se zvýšenými nároky na prostředí tř. C 25/30 tl do 150 mm</t>
  </si>
  <si>
    <t>-1371434728</t>
  </si>
  <si>
    <t>38</t>
  </si>
  <si>
    <t>380316122</t>
  </si>
  <si>
    <t>Kompletní konstrukce z betonu se zvýšenými nároky na prostředí tř. C 25/30 tl do 300 mm</t>
  </si>
  <si>
    <t>717306229</t>
  </si>
  <si>
    <t>3,172*0,7/2*0,25*2</t>
  </si>
  <si>
    <t>0,3*0,7*0,25*2</t>
  </si>
  <si>
    <t>3,876*0,7*0,25</t>
  </si>
  <si>
    <t>39</t>
  </si>
  <si>
    <t>380361011</t>
  </si>
  <si>
    <t>Výztuž kompletních konstrukcí ze svařovaných sítí KARI</t>
  </si>
  <si>
    <t>-1362538370</t>
  </si>
  <si>
    <t>"vodní příkop-6/150/150-2x"3,9*4,5*0,00303*1,2*2</t>
  </si>
  <si>
    <t>Vodorovné konstrukce</t>
  </si>
  <si>
    <t>40</t>
  </si>
  <si>
    <t>451573111</t>
  </si>
  <si>
    <t>Lože pod potrubí otevřený výkop ze štěrkopísku</t>
  </si>
  <si>
    <t>1737114854</t>
  </si>
  <si>
    <t>Komunikace pozemní</t>
  </si>
  <si>
    <t>41</t>
  </si>
  <si>
    <t>564741112</t>
  </si>
  <si>
    <t>Podklad z kameniva hrubého drceného vel. 16-63 mm tl 130 mm</t>
  </si>
  <si>
    <t>-217470549</t>
  </si>
  <si>
    <t>42</t>
  </si>
  <si>
    <t>564211111</t>
  </si>
  <si>
    <t>Podklad nebo podsyp ze štěrkopísku ŠP tl 50 mm</t>
  </si>
  <si>
    <t>-104351765</t>
  </si>
  <si>
    <t>"sektor skoku dalekého - rozběžiště rozšíření"   60*1,8+8,5*0,5*2</t>
  </si>
  <si>
    <t>43</t>
  </si>
  <si>
    <t>564251111</t>
  </si>
  <si>
    <t>Podklad nebo podsyp ze štěrkopísku ŠP tl 150 mm</t>
  </si>
  <si>
    <t>83955608</t>
  </si>
  <si>
    <t>"doskočiště - podklad ze štěrkopísku"     8,5*5,5*2</t>
  </si>
  <si>
    <t>44</t>
  </si>
  <si>
    <t>564281111</t>
  </si>
  <si>
    <t>Podklad nebo podsyp ze štěrkopísku ŠP tl 300 mm</t>
  </si>
  <si>
    <t>1647619342</t>
  </si>
  <si>
    <t>"vodní příkop"4,0*4,0</t>
  </si>
  <si>
    <t>45</t>
  </si>
  <si>
    <t>564811111</t>
  </si>
  <si>
    <t>Podklad ze štěrkodrtě ŠD tl 50 mm-frakce 8-16</t>
  </si>
  <si>
    <t>-268983868</t>
  </si>
  <si>
    <t>46</t>
  </si>
  <si>
    <t>571907112</t>
  </si>
  <si>
    <t>Posyp podkladu kamenivem drceným nebo těženým do 40 kg/m2</t>
  </si>
  <si>
    <t>-834410190</t>
  </si>
  <si>
    <t>"podklad podsyp 2cm"116,5</t>
  </si>
  <si>
    <t>47</t>
  </si>
  <si>
    <t>57613nab1</t>
  </si>
  <si>
    <t>Asfaltový koberec vodopropustný - AKDJ  tl 40mm s penetrací</t>
  </si>
  <si>
    <t>-1098293371</t>
  </si>
  <si>
    <t>Asfaltový koberec vodopropustný - AKDJ tl 40mm s penetrací</t>
  </si>
  <si>
    <t>48</t>
  </si>
  <si>
    <t>57614nab1</t>
  </si>
  <si>
    <t>Asfaltový koberec vodopropustný - AKDH  tl 50mm</t>
  </si>
  <si>
    <t>-400273516</t>
  </si>
  <si>
    <t>Asfaltový koberec vodopropustný - AKDH tl 50mm</t>
  </si>
  <si>
    <t>"koberec AKDJ - tl. 4cm - plocha    m2"     116,5</t>
  </si>
  <si>
    <t>49</t>
  </si>
  <si>
    <t>57929nab1</t>
  </si>
  <si>
    <t>Lajnování venkovního litého pryžového povrchu elastickým lakem v různé barevnosti</t>
  </si>
  <si>
    <t>-1691357980</t>
  </si>
  <si>
    <t>50</t>
  </si>
  <si>
    <t>593355141</t>
  </si>
  <si>
    <t>Kryt venkovních hřišť poyuretanový tl.25mm lepených celoplošně na podklad</t>
  </si>
  <si>
    <t>-710494009</t>
  </si>
  <si>
    <t>3,9*3,66</t>
  </si>
  <si>
    <t>51</t>
  </si>
  <si>
    <t>59341nab1</t>
  </si>
  <si>
    <t>Umělý sportovní kryt PUR-  Sportovní povrch polyuretanový sendvičového typu tl.13-17mm vodonepropustný</t>
  </si>
  <si>
    <t>1743409056</t>
  </si>
  <si>
    <t>Umělý sportovní kryt PUR- Sportovní povrch polyuretanový sendvičového typu tl.13-17mm vodonepropustný</t>
  </si>
  <si>
    <t>"vnitřní oblouky"</t>
  </si>
  <si>
    <t>3,14*36,5*36,5</t>
  </si>
  <si>
    <t>-11,81*70</t>
  </si>
  <si>
    <t>-6,8*71,5</t>
  </si>
  <si>
    <t>"rozběh na dálku"</t>
  </si>
  <si>
    <t>60*4,75+8,5*0,5*2</t>
  </si>
  <si>
    <t>52</t>
  </si>
  <si>
    <t>59341nab1b</t>
  </si>
  <si>
    <t>Umělý sportovní kryt PUR-  Sportovní povrch polyuretanový sendvičového typu  20mmm-vodonepropustný</t>
  </si>
  <si>
    <t>-815366844</t>
  </si>
  <si>
    <t>Umělý sportovní kryt PUR- Sportovní povrch polyuretanový sendvičového typu 20mmm-vodonepropustný</t>
  </si>
  <si>
    <t>"skok o tyči"5,5*6,0*2</t>
  </si>
  <si>
    <t>"dálka , tyč a oštěp"99</t>
  </si>
  <si>
    <t>53</t>
  </si>
  <si>
    <t>59341nab1c</t>
  </si>
  <si>
    <t>Umělý sportovní kryt PUR- retoping</t>
  </si>
  <si>
    <t>725798891</t>
  </si>
  <si>
    <t>84,39*9,85</t>
  </si>
  <si>
    <t>3,14*46,35*46,35</t>
  </si>
  <si>
    <t>-3,14*36,5*36,5</t>
  </si>
  <si>
    <t>-15*9,85</t>
  </si>
  <si>
    <t>-20*(9,85+5,0)/2</t>
  </si>
  <si>
    <t>4,0*2,0</t>
  </si>
  <si>
    <t>130*9,85</t>
  </si>
  <si>
    <t>54</t>
  </si>
  <si>
    <t>59341nab3</t>
  </si>
  <si>
    <t>Umělý sportovní kryt PUR- penetrace podkladu</t>
  </si>
  <si>
    <t>-2026627509</t>
  </si>
  <si>
    <t>55</t>
  </si>
  <si>
    <t>59341nab4</t>
  </si>
  <si>
    <t>Umělý sportovní kryt PUR retoping- penetrace podkladu</t>
  </si>
  <si>
    <t>-881485946</t>
  </si>
  <si>
    <t>4385,96</t>
  </si>
  <si>
    <t>Úpravy povrchů, podlahy a osazování výplní</t>
  </si>
  <si>
    <t>56</t>
  </si>
  <si>
    <t>632450122</t>
  </si>
  <si>
    <t>Vyrovnávací cementový potěr tl do 30 mm ze suchých směsí provedený v pásu</t>
  </si>
  <si>
    <t>-246633143</t>
  </si>
  <si>
    <t>"koulařský sektor"3,14*1,068*1,068*2</t>
  </si>
  <si>
    <t>"hod diskem"3,14*1,068*1,068</t>
  </si>
  <si>
    <t>57</t>
  </si>
  <si>
    <t>63511nab2</t>
  </si>
  <si>
    <t>Násyp z křemičitého písku bílého - fr. 2mm - sušeného</t>
  </si>
  <si>
    <t>596839084</t>
  </si>
  <si>
    <t>" doskočiště - násyp"     8,00*4,5*0,4*2</t>
  </si>
  <si>
    <t>Trubní vedení</t>
  </si>
  <si>
    <t>58</t>
  </si>
  <si>
    <t>8773-R</t>
  </si>
  <si>
    <t>Montáž napojení drenážního potrubí na kanalizaci</t>
  </si>
  <si>
    <t>kus</t>
  </si>
  <si>
    <t>-425510246</t>
  </si>
  <si>
    <t>101</t>
  </si>
  <si>
    <t>8774-R</t>
  </si>
  <si>
    <t>kpl</t>
  </si>
  <si>
    <t>1307676851</t>
  </si>
  <si>
    <t>pročištění tlakovou vodou drenáží a odtokových žlabů</t>
  </si>
  <si>
    <t>Ostatní konstrukce a práce, bourání</t>
  </si>
  <si>
    <t>59</t>
  </si>
  <si>
    <t>916991121</t>
  </si>
  <si>
    <t>Lože pod obrubníky, krajníky nebo obruby z dlažebních kostek z betonu prostého</t>
  </si>
  <si>
    <t>-398421884</t>
  </si>
  <si>
    <t>" obrubníky"61*0,3*0,1</t>
  </si>
  <si>
    <t>60</t>
  </si>
  <si>
    <t>916331112</t>
  </si>
  <si>
    <t>Osazení zahradního obrubníku betonového do lože z betonu s boční opěrou</t>
  </si>
  <si>
    <t>-1859474214</t>
  </si>
  <si>
    <t>60+0,5*2</t>
  </si>
  <si>
    <t>61</t>
  </si>
  <si>
    <t>592173030</t>
  </si>
  <si>
    <t>obrubník betonový zahradní přírodní šed 50x5x20 cm</t>
  </si>
  <si>
    <t>1713080550</t>
  </si>
  <si>
    <t>"ztratné 1%  (1bm= 2ks)    m"     61*2*1,01</t>
  </si>
  <si>
    <t>62</t>
  </si>
  <si>
    <t>919726121</t>
  </si>
  <si>
    <t>Geotextilie pro ochranu, separaci a filtraci netkaná měrná hmotnost do 200 g/m2</t>
  </si>
  <si>
    <t>-1002524901</t>
  </si>
  <si>
    <t>63</t>
  </si>
  <si>
    <t>93511nab1</t>
  </si>
  <si>
    <t>Osazení obruby polymerbetonové s pružnou hranou a lapačem písku - šířky 560mm</t>
  </si>
  <si>
    <t>684628074</t>
  </si>
  <si>
    <t>(8,5*2+4,5)*2</t>
  </si>
  <si>
    <t>64</t>
  </si>
  <si>
    <t>59227nab1</t>
  </si>
  <si>
    <t>doskočiště -lapač písku 1,0m spodní díl PP, nosný rošt pozink, gumová rohož , stavební š.500mm v.178mm</t>
  </si>
  <si>
    <t>2106515485</t>
  </si>
  <si>
    <t>65</t>
  </si>
  <si>
    <t>59227nab2</t>
  </si>
  <si>
    <t>doskočiště -lapač písku 0,5m spodní díl PP, nosný rošt pozink, gumová rohož , stavební š.500mm v.178mm</t>
  </si>
  <si>
    <t>1783563240</t>
  </si>
  <si>
    <t>"ztratné 1%   (1kus=1m)    ks"     2*1,01</t>
  </si>
  <si>
    <t>66</t>
  </si>
  <si>
    <t>59227nab3</t>
  </si>
  <si>
    <t>doskočiště -čelní stěna lapač písku , stavební š.500mm v.121mm</t>
  </si>
  <si>
    <t>1937659600</t>
  </si>
  <si>
    <t>"ztratné 1%   (1kus=1m)    ks"     4*2*1,01</t>
  </si>
  <si>
    <t>67</t>
  </si>
  <si>
    <t>59227nab4</t>
  </si>
  <si>
    <t>doskočiště - obrubník 1,0m bílá hrana,vrchní gumová hrana se vzduchovými polštáři vyrobeno z EPDM š 60, v300mm</t>
  </si>
  <si>
    <t>82385718</t>
  </si>
  <si>
    <t>"ztratné 1%   (1kus=1m)    ks" 21*2*1,01+0,58</t>
  </si>
  <si>
    <t>68</t>
  </si>
  <si>
    <t>59227nab5</t>
  </si>
  <si>
    <t>doskočiště - obrubník rohový 150/150 bíá hrana,vrchní gumová hrana se vzduchovými polštáři vyrobeno z EPDM š 60, v300mm</t>
  </si>
  <si>
    <t>-489063264</t>
  </si>
  <si>
    <t>" (1kus=1m)    ks" 4*2</t>
  </si>
  <si>
    <t>69</t>
  </si>
  <si>
    <t>953943124</t>
  </si>
  <si>
    <t>Osazování výrobků do 30 kg/kus do betonu bez jejich dodání</t>
  </si>
  <si>
    <t>1569274919</t>
  </si>
  <si>
    <t>70</t>
  </si>
  <si>
    <t>28486nab1</t>
  </si>
  <si>
    <t>odrazové prkno pro skok daleký vč. zákrytového pouzdra</t>
  </si>
  <si>
    <t>-304719621</t>
  </si>
  <si>
    <t>71</t>
  </si>
  <si>
    <t>28487nab1</t>
  </si>
  <si>
    <t>nerezový truhlík pro odrazové prkno</t>
  </si>
  <si>
    <t>-2051913303</t>
  </si>
  <si>
    <t>72</t>
  </si>
  <si>
    <t>28488nab1</t>
  </si>
  <si>
    <t>nerezové zakrytí odrazového prkna se syntetickým povrchem</t>
  </si>
  <si>
    <t>-1698891356</t>
  </si>
  <si>
    <t>73</t>
  </si>
  <si>
    <t>28490nab1</t>
  </si>
  <si>
    <t>značky odrazu pro skok daleký</t>
  </si>
  <si>
    <t>-788313947</t>
  </si>
  <si>
    <t>74</t>
  </si>
  <si>
    <t>95998nab8</t>
  </si>
  <si>
    <t>Vybavení hřiště - dodávka a montáž plachty vodopropustné krycí  s háčky - doskočiště skoku do dálky</t>
  </si>
  <si>
    <t>-648186072</t>
  </si>
  <si>
    <t>Vybavení hřiště - dodávka a montáž plachty vodopropustné krycí s háčky - doskočiště skoku do dálky</t>
  </si>
  <si>
    <t>75</t>
  </si>
  <si>
    <t>95999nab14</t>
  </si>
  <si>
    <t>Vybavení hřiště - dodávka a montáž kruhu pr vrh koulí vč zarážicího břevna</t>
  </si>
  <si>
    <t>913163441</t>
  </si>
  <si>
    <t>76</t>
  </si>
  <si>
    <t>95999nab15</t>
  </si>
  <si>
    <t>Vybavení hřiště - dodávka a montáž skříňky pro skok vysoký</t>
  </si>
  <si>
    <t>-1258089258</t>
  </si>
  <si>
    <t>77</t>
  </si>
  <si>
    <t>95999nab16</t>
  </si>
  <si>
    <t>Vybavení hřiště - dodávka a montáž vodního přkopu -hliníkové montážní sady s přepážkou</t>
  </si>
  <si>
    <t>2050819128</t>
  </si>
  <si>
    <t>78</t>
  </si>
  <si>
    <t>95999nab17</t>
  </si>
  <si>
    <t>Vybavení hřiště - dodávka a montáž krytu vodního příkopu z hliníkových lamel</t>
  </si>
  <si>
    <t>-1645670750</t>
  </si>
  <si>
    <t>79</t>
  </si>
  <si>
    <t>95999nab18</t>
  </si>
  <si>
    <t>Vybavení hřiště - dodávka a montáž obruče pro hod diskem</t>
  </si>
  <si>
    <t>-1653390083</t>
  </si>
  <si>
    <t>80</t>
  </si>
  <si>
    <t>96001</t>
  </si>
  <si>
    <t>Odstranění baskatbalové jednosloupkové ocel. konstrukce s odrazovou deskou</t>
  </si>
  <si>
    <t>570831013</t>
  </si>
  <si>
    <t>81</t>
  </si>
  <si>
    <t>96002</t>
  </si>
  <si>
    <t>Odstranění pískového doskočiště</t>
  </si>
  <si>
    <t>152007552</t>
  </si>
  <si>
    <t>82</t>
  </si>
  <si>
    <t>96002960</t>
  </si>
  <si>
    <t>demontáž plasového krytu  štěrbinového žlabu a zpětná montáž</t>
  </si>
  <si>
    <t>1925571783</t>
  </si>
  <si>
    <t>demontáž plasového krytu štěrbinového žlabu a zpětná montáž</t>
  </si>
  <si>
    <t>997</t>
  </si>
  <si>
    <t>Přesun sutě</t>
  </si>
  <si>
    <t>83</t>
  </si>
  <si>
    <t>997013813</t>
  </si>
  <si>
    <t>Poplatek za uložení stavebního odpadu z plastických hmot na skládce (skládkovné)</t>
  </si>
  <si>
    <t>-1919531828</t>
  </si>
  <si>
    <t>77,086</t>
  </si>
  <si>
    <t>84</t>
  </si>
  <si>
    <t>997221561</t>
  </si>
  <si>
    <t>Vodorovná doprava suti z kusových materiálů do 1 km</t>
  </si>
  <si>
    <t>1229279058</t>
  </si>
  <si>
    <t>134,309+10,318</t>
  </si>
  <si>
    <t>85</t>
  </si>
  <si>
    <t>997221569</t>
  </si>
  <si>
    <t>Příplatek ZKD 1 km u vodorovné dopravy suti z kusových materiálů</t>
  </si>
  <si>
    <t>-1910554025</t>
  </si>
  <si>
    <t>144,627*14</t>
  </si>
  <si>
    <t>86</t>
  </si>
  <si>
    <t>997221845</t>
  </si>
  <si>
    <t>Poplatek za uložení odpadu z asfaltových povrchů na skládce (skládkovné)</t>
  </si>
  <si>
    <t>1599998084</t>
  </si>
  <si>
    <t>165,614-108,391+10,318</t>
  </si>
  <si>
    <t>998</t>
  </si>
  <si>
    <t>Přesun hmot</t>
  </si>
  <si>
    <t>87</t>
  </si>
  <si>
    <t>998222012</t>
  </si>
  <si>
    <t>Přesun hmot pro tělovýchovné plochy</t>
  </si>
  <si>
    <t>1193472201</t>
  </si>
  <si>
    <t>PSV</t>
  </si>
  <si>
    <t>Práce a dodávky PSV</t>
  </si>
  <si>
    <t>722</t>
  </si>
  <si>
    <t>Zdravotechnika - vnitřní vodovod</t>
  </si>
  <si>
    <t>88</t>
  </si>
  <si>
    <t>722173103</t>
  </si>
  <si>
    <t>Potrubí vodovodní plastové  D 20x2,8 mm</t>
  </si>
  <si>
    <t>318904512</t>
  </si>
  <si>
    <t>Potrubí vodovodní plastové D 20x2,8 mm</t>
  </si>
  <si>
    <t>36+12</t>
  </si>
  <si>
    <t>89</t>
  </si>
  <si>
    <t>998722201</t>
  </si>
  <si>
    <t>Přesun hmot procentní pro vnitřní vodovod v objektech v do 6 m</t>
  </si>
  <si>
    <t>%</t>
  </si>
  <si>
    <t>-1670340509</t>
  </si>
  <si>
    <t>776</t>
  </si>
  <si>
    <t>Podlahy povlakové</t>
  </si>
  <si>
    <t>90</t>
  </si>
  <si>
    <t>776201811</t>
  </si>
  <si>
    <t>Odstraněné Pur povrchu</t>
  </si>
  <si>
    <t>-25996182</t>
  </si>
  <si>
    <t>91</t>
  </si>
  <si>
    <t>7762-R1</t>
  </si>
  <si>
    <t>Obroušení Pur povrchu-2mm</t>
  </si>
  <si>
    <t>1368710323</t>
  </si>
  <si>
    <t>"odpočet skok o tyči"-66</t>
  </si>
  <si>
    <t>"odpočet vodní příkop"-14,274</t>
  </si>
  <si>
    <t>92</t>
  </si>
  <si>
    <t>7762-R2</t>
  </si>
  <si>
    <t>omytí Pur povrchu</t>
  </si>
  <si>
    <t>-1851562675</t>
  </si>
  <si>
    <t>VRN</t>
  </si>
  <si>
    <t>Vedlejší rozpočtové náklady</t>
  </si>
  <si>
    <t>VRN1</t>
  </si>
  <si>
    <t>Průzkumné, geodetické a projektové práce</t>
  </si>
  <si>
    <t>93</t>
  </si>
  <si>
    <t>012203000</t>
  </si>
  <si>
    <t>Geodetické práce při provádění stavby</t>
  </si>
  <si>
    <t>262144</t>
  </si>
  <si>
    <t>-354520290</t>
  </si>
  <si>
    <t>94</t>
  </si>
  <si>
    <t>012303000</t>
  </si>
  <si>
    <t>Geodetické práce po výstavbě-zaměření skutečného provedení stavby</t>
  </si>
  <si>
    <t>-1043165715</t>
  </si>
  <si>
    <t>95</t>
  </si>
  <si>
    <t>012305000</t>
  </si>
  <si>
    <t>Vytýčení stáv. inženýrských sítí před zahájením zemních prací</t>
  </si>
  <si>
    <t>-1855972065</t>
  </si>
  <si>
    <t>96</t>
  </si>
  <si>
    <t>013254000</t>
  </si>
  <si>
    <t>Dokumentace skutečného provedení stavby- dle vyhlášky 499/2006 SB ve třech vyhotoveních a jednom elektronickém na CD Rom</t>
  </si>
  <si>
    <t>-332123119</t>
  </si>
  <si>
    <t>VRN3</t>
  </si>
  <si>
    <t>Zařízení staveniště</t>
  </si>
  <si>
    <t>97</t>
  </si>
  <si>
    <t>032002000</t>
  </si>
  <si>
    <t>Zřízení a zrušení  staveniště- náklady spojené s vybudováním, provozem a likvidaci zařízení staveniště</t>
  </si>
  <si>
    <t>41949864</t>
  </si>
  <si>
    <t>Zřízení a zrušení staveniště- náklady spojené s vybudováním, provozem a likvidaci zařízení staveniště</t>
  </si>
  <si>
    <t>VRN4</t>
  </si>
  <si>
    <t>Inženýrská činnost</t>
  </si>
  <si>
    <t>98</t>
  </si>
  <si>
    <t>043134000</t>
  </si>
  <si>
    <t>Zkoušky zatěžovací statické</t>
  </si>
  <si>
    <t>2012117489</t>
  </si>
  <si>
    <t>VRN9</t>
  </si>
  <si>
    <t>Ostatní náklady</t>
  </si>
  <si>
    <t>99</t>
  </si>
  <si>
    <t>092103001</t>
  </si>
  <si>
    <t>Náklady spojené s umístěním stavby</t>
  </si>
  <si>
    <t>1171630713</t>
  </si>
  <si>
    <t>100</t>
  </si>
  <si>
    <t>092103008</t>
  </si>
  <si>
    <t>certifikace stadionu IAAF</t>
  </si>
  <si>
    <t>537122639</t>
  </si>
  <si>
    <t>02 - SO.02 Treninková rovinka...</t>
  </si>
  <si>
    <t>Pitter Design, s. r.o. ing. Arch . Leoš Pitter Pce</t>
  </si>
  <si>
    <t>-1253181020</t>
  </si>
  <si>
    <t>8,7*4,2</t>
  </si>
  <si>
    <t>40*3,75</t>
  </si>
  <si>
    <t>4,0*4,0</t>
  </si>
  <si>
    <t>-1815675876</t>
  </si>
  <si>
    <t>"prodloužení dráhy"4</t>
  </si>
  <si>
    <t>2145901147</t>
  </si>
  <si>
    <t>8,7*4,2*0,2</t>
  </si>
  <si>
    <t>40*3,75*0,2</t>
  </si>
  <si>
    <t>4,0*4,0*0,2</t>
  </si>
  <si>
    <t>9315636</t>
  </si>
  <si>
    <t>40,0*3,75*0,22</t>
  </si>
  <si>
    <t>8,7*4,2*0,22</t>
  </si>
  <si>
    <t>852835479</t>
  </si>
  <si>
    <t>-761795542</t>
  </si>
  <si>
    <t>887815058</t>
  </si>
  <si>
    <t>1153642372</t>
  </si>
  <si>
    <t>1869370867</t>
  </si>
  <si>
    <t>42,839*5</t>
  </si>
  <si>
    <t>211744967</t>
  </si>
  <si>
    <t>-12395951</t>
  </si>
  <si>
    <t>42,839</t>
  </si>
  <si>
    <t>-1808316589</t>
  </si>
  <si>
    <t>2113041850</t>
  </si>
  <si>
    <t>(40*2+8,5*2+5,0)*1,0</t>
  </si>
  <si>
    <t>-1846491905</t>
  </si>
  <si>
    <t>102</t>
  </si>
  <si>
    <t>1496379659</t>
  </si>
  <si>
    <t>1597090028</t>
  </si>
  <si>
    <t>8,5*4,0</t>
  </si>
  <si>
    <t>-764363849</t>
  </si>
  <si>
    <t>156918101</t>
  </si>
  <si>
    <t>-906544220</t>
  </si>
  <si>
    <t>Trativod z drenážních trubek plastových flexibilních perforovaných D do 100 mm včetně lože otevřený výkop</t>
  </si>
  <si>
    <t>274702794</t>
  </si>
  <si>
    <t>-862056531</t>
  </si>
  <si>
    <t>Podsyp a zásyp pod základové konstrukce se zhutněním z netříděného štěrkopísku</t>
  </si>
  <si>
    <t>349272022</t>
  </si>
  <si>
    <t>"skok do dálky - doskočiště"    (8,70*2+4,2)*0,50*0,15</t>
  </si>
  <si>
    <t>"skok do dálky - odrazové břevno"     1,22*0,54*0,15*2</t>
  </si>
  <si>
    <t>-1306289509</t>
  </si>
  <si>
    <t>3,14*1,07*1,07*0,12</t>
  </si>
  <si>
    <t>(1,21*0,112*0,15+0,605*0,3/2*2*0,15)</t>
  </si>
  <si>
    <t>(4,0*4,0-3,14*1,0*1,07)*0,17</t>
  </si>
  <si>
    <t>539512490</t>
  </si>
  <si>
    <t>"skok do dálky"     ((8,70*2+3,0)*(0,70*0,13+0,20*0,20))</t>
  </si>
  <si>
    <t>"- odrazové břevno"     (1,22*0,50*0,15-1,00*0,34*0,05)*2</t>
  </si>
  <si>
    <t>1163546969</t>
  </si>
  <si>
    <t>"skok do dálky"    ( (8,00*2+3,0)*0,35+(8,7*2+4,2)*0,20)</t>
  </si>
  <si>
    <t>(8,70*2+4,2)*0,15*2</t>
  </si>
  <si>
    <t>"odrazové břevno"     ((1,22+0,54)*2*0,15+(1,00+0,34)*2*0,05)*4</t>
  </si>
  <si>
    <t>-721704382</t>
  </si>
  <si>
    <t>-1035208467</t>
  </si>
  <si>
    <t xml:space="preserve">   ((8,50*2+4,0)*3+0,45*22)</t>
  </si>
  <si>
    <t>-72,9</t>
  </si>
  <si>
    <t>"konstrukční výztuž R 6    t"    72,9*0,000222*1,16</t>
  </si>
  <si>
    <t>-882002378</t>
  </si>
  <si>
    <t>"drenáž"20*0,3*0,05</t>
  </si>
  <si>
    <t>1027717430</t>
  </si>
  <si>
    <t>"sektor skoku dalekého - rozběžiště prodlouženíření"   40*3,75</t>
  </si>
  <si>
    <t>-612630148</t>
  </si>
  <si>
    <t>"doskočiště - podklad ze štěrkopísku"     8,5*4,0</t>
  </si>
  <si>
    <t>1440191396</t>
  </si>
  <si>
    <t>1008238629</t>
  </si>
  <si>
    <t>-200500798</t>
  </si>
  <si>
    <t>"podklad podsyp 2cm"150</t>
  </si>
  <si>
    <t>119030911</t>
  </si>
  <si>
    <t>-1161752803</t>
  </si>
  <si>
    <t>"koberec AKDJ - tl. 4cm - plocha    m2"     150</t>
  </si>
  <si>
    <t>-320521070</t>
  </si>
  <si>
    <t>208</t>
  </si>
  <si>
    <t>Umělý sportovní kryt PUR- povrch plošně vodopropustný tl. 13mm</t>
  </si>
  <si>
    <t>1580624294</t>
  </si>
  <si>
    <t>59341nab2</t>
  </si>
  <si>
    <t>1306563757</t>
  </si>
  <si>
    <t>375</t>
  </si>
  <si>
    <t>1107996861</t>
  </si>
  <si>
    <t>596472037</t>
  </si>
  <si>
    <t>" doskočiště - násyp"     8,00*3,0*0,4</t>
  </si>
  <si>
    <t>Montáž napojení drenážního potrubí a odvod. kanálku na kanalizaci</t>
  </si>
  <si>
    <t>-1535428406</t>
  </si>
  <si>
    <t>-1944294731</t>
  </si>
  <si>
    <t>40*2</t>
  </si>
  <si>
    <t>964680355</t>
  </si>
  <si>
    <t>"ztratné 1%  (1bm= 2ks)    m"     80*2*1,01</t>
  </si>
  <si>
    <t>34179888</t>
  </si>
  <si>
    <t>" obrubníky"80*0,3*0,1</t>
  </si>
  <si>
    <t>-1880302172</t>
  </si>
  <si>
    <t>-1701203266</t>
  </si>
  <si>
    <t>(8,5*2+3,0)</t>
  </si>
  <si>
    <t>796422324</t>
  </si>
  <si>
    <t>765496110</t>
  </si>
  <si>
    <t>"ztratné 1%   (1kus=1m)    ks"     4*1,01</t>
  </si>
  <si>
    <t>doskočiště - obrubník 1,0m černá hrana,vrchní gumová hrana se vzduchovými polštáři vyrobeno z EPDM š 60, v300mm</t>
  </si>
  <si>
    <t>-1019902533</t>
  </si>
  <si>
    <t>"ztratné 1%   (1kus=1m)    ks" 20*1,01</t>
  </si>
  <si>
    <t>doskočiště - obrubník rohový 150/150 černá hrana,vrchní gumová hrana se vzduchovými polštáři vyrobeno z EPDM š 60, v300mm</t>
  </si>
  <si>
    <t>1153533119</t>
  </si>
  <si>
    <t>"ztratné 1%   (1kus=1m)    ks" 4*1,01</t>
  </si>
  <si>
    <t>1006582538</t>
  </si>
  <si>
    <t xml:space="preserve"> "Skok do dálky "1</t>
  </si>
  <si>
    <t>2111764411</t>
  </si>
  <si>
    <t>145581218</t>
  </si>
  <si>
    <t>-582879130</t>
  </si>
  <si>
    <t>28489nab1</t>
  </si>
  <si>
    <t>hliníkové hrablo, hrábě a lopata</t>
  </si>
  <si>
    <t>310348449</t>
  </si>
  <si>
    <t>-517719690</t>
  </si>
  <si>
    <t>-291911855</t>
  </si>
  <si>
    <t>-1216739729</t>
  </si>
  <si>
    <t>381164702</t>
  </si>
  <si>
    <t>120077023</t>
  </si>
  <si>
    <t>3,423*14</t>
  </si>
  <si>
    <t>368099400</t>
  </si>
  <si>
    <t>1360002033</t>
  </si>
  <si>
    <t>332208180</t>
  </si>
  <si>
    <t>571329440</t>
  </si>
  <si>
    <t>60*3,75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</si>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</sst>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Pitter120c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 xml:space="preserve"> LBO atletický stadion na pozemku 457/1 k. ú. Cheb - oprava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Cheb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23. 5. 2019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Cheb, námJiřího z Poděbrad 1/14 Cheb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 xml:space="preserve">Pitter Design, s.r.o.  Ing. Arch. Pitter Pardubice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 SO.01 Atletická dráha'!J30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'01 -  SO.01 Atletická dráha'!P98</f>
        <v>0</v>
      </c>
      <c r="AV55" s="121">
        <f>'01 -  SO.01 Atletická dráha'!J33</f>
        <v>0</v>
      </c>
      <c r="AW55" s="121">
        <f>'01 -  SO.01 Atletická dráha'!J34</f>
        <v>0</v>
      </c>
      <c r="AX55" s="121">
        <f>'01 -  SO.01 Atletická dráha'!J35</f>
        <v>0</v>
      </c>
      <c r="AY55" s="121">
        <f>'01 -  SO.01 Atletická dráha'!J36</f>
        <v>0</v>
      </c>
      <c r="AZ55" s="121">
        <f>'01 -  SO.01 Atletická dráha'!F33</f>
        <v>0</v>
      </c>
      <c r="BA55" s="121">
        <f>'01 -  SO.01 Atletická dráha'!F34</f>
        <v>0</v>
      </c>
      <c r="BB55" s="121">
        <f>'01 -  SO.01 Atletická dráha'!F35</f>
        <v>0</v>
      </c>
      <c r="BC55" s="121">
        <f>'01 -  SO.01 Atletická dráha'!F36</f>
        <v>0</v>
      </c>
      <c r="BD55" s="123">
        <f>'01 -  SO.01 Atletická dráha'!F37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91" s="7" customFormat="1" ht="16.5" customHeight="1">
      <c r="A56" s="112" t="s">
        <v>78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SO.02 Treninková rov...'!J30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'02 - SO.02 Treninková rov...'!P92</f>
        <v>0</v>
      </c>
      <c r="AV56" s="126">
        <f>'02 - SO.02 Treninková rov...'!J33</f>
        <v>0</v>
      </c>
      <c r="AW56" s="126">
        <f>'02 - SO.02 Treninková rov...'!J34</f>
        <v>0</v>
      </c>
      <c r="AX56" s="126">
        <f>'02 - SO.02 Treninková rov...'!J35</f>
        <v>0</v>
      </c>
      <c r="AY56" s="126">
        <f>'02 - SO.02 Treninková rov...'!J36</f>
        <v>0</v>
      </c>
      <c r="AZ56" s="126">
        <f>'02 - SO.02 Treninková rov...'!F33</f>
        <v>0</v>
      </c>
      <c r="BA56" s="126">
        <f>'02 - SO.02 Treninková rov...'!F34</f>
        <v>0</v>
      </c>
      <c r="BB56" s="126">
        <f>'02 - SO.02 Treninková rov...'!F35</f>
        <v>0</v>
      </c>
      <c r="BC56" s="126">
        <f>'02 - SO.02 Treninková rov...'!F36</f>
        <v>0</v>
      </c>
      <c r="BD56" s="128">
        <f>'02 - SO.02 Treninková rov...'!F37</f>
        <v>0</v>
      </c>
      <c r="BE56" s="7"/>
      <c r="BT56" s="124" t="s">
        <v>82</v>
      </c>
      <c r="BV56" s="124" t="s">
        <v>76</v>
      </c>
      <c r="BW56" s="124" t="s">
        <v>87</v>
      </c>
      <c r="BX56" s="124" t="s">
        <v>5</v>
      </c>
      <c r="CL56" s="124" t="s">
        <v>19</v>
      </c>
      <c r="CM56" s="124" t="s">
        <v>84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 SO.01 Atletická dráha'!C2" display="/"/>
    <hyperlink ref="A56" location="'02 - SO.02 Treninková r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88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 xml:space="preserve"> LBO atletický stadion na pozemku 457/1 k. ú. Cheb - oprava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89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90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23. 5. 2019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27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91</v>
      </c>
      <c r="F15" s="39"/>
      <c r="G15" s="39"/>
      <c r="H15" s="39"/>
      <c r="I15" s="141" t="s">
        <v>29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29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26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92</v>
      </c>
      <c r="F21" s="39"/>
      <c r="G21" s="39"/>
      <c r="H21" s="39"/>
      <c r="I21" s="141" t="s">
        <v>29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36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37</v>
      </c>
      <c r="F24" s="39"/>
      <c r="G24" s="39"/>
      <c r="H24" s="39"/>
      <c r="I24" s="141" t="s">
        <v>29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38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40</v>
      </c>
      <c r="E30" s="39"/>
      <c r="F30" s="39"/>
      <c r="G30" s="39"/>
      <c r="H30" s="39"/>
      <c r="I30" s="137"/>
      <c r="J30" s="151">
        <f>ROUND(J98,2)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42</v>
      </c>
      <c r="G32" s="39"/>
      <c r="H32" s="39"/>
      <c r="I32" s="153" t="s">
        <v>41</v>
      </c>
      <c r="J32" s="152" t="s">
        <v>43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44</v>
      </c>
      <c r="E33" s="135" t="s">
        <v>45</v>
      </c>
      <c r="F33" s="155">
        <f>ROUND((SUM(BE98:BE494)),2)</f>
        <v>0</v>
      </c>
      <c r="G33" s="39"/>
      <c r="H33" s="39"/>
      <c r="I33" s="156">
        <v>0.21</v>
      </c>
      <c r="J33" s="155">
        <f>ROUND(((SUM(BE98:BE494))*I33),2)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46</v>
      </c>
      <c r="F34" s="155">
        <f>ROUND((SUM(BF98:BF494)),2)</f>
        <v>0</v>
      </c>
      <c r="G34" s="39"/>
      <c r="H34" s="39"/>
      <c r="I34" s="156">
        <v>0.15</v>
      </c>
      <c r="J34" s="155">
        <f>ROUND(((SUM(BF98:BF494))*I34),2)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47</v>
      </c>
      <c r="F35" s="155">
        <f>ROUND((SUM(BG98:BG494)),2)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48</v>
      </c>
      <c r="F36" s="155">
        <f>ROUND((SUM(BH98:BH494)),2)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49</v>
      </c>
      <c r="F37" s="155">
        <f>ROUND((SUM(BI98:BI494)),2)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 xml:space="preserve"> LBO atletický stadion na pozemku 457/1 k. ú. Cheb - oprava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01 -  SO.01 Atletická dráha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Cheb</v>
      </c>
      <c r="G52" s="41"/>
      <c r="H52" s="41"/>
      <c r="I52" s="141" t="s">
        <v>23</v>
      </c>
      <c r="J52" s="73" t="str">
        <f>IF(J12="","",J12)</f>
        <v>23. 5. 2019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Cheb, nám. Jiřího z Poděbrad 1/14</v>
      </c>
      <c r="G54" s="41"/>
      <c r="H54" s="41"/>
      <c r="I54" s="141" t="s">
        <v>32</v>
      </c>
      <c r="J54" s="37" t="str">
        <f>E21</f>
        <v xml:space="preserve">Pitter Design,  s.r.o. Ing . Arch. Leoš Pitter Pce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36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94</v>
      </c>
      <c r="D57" s="173"/>
      <c r="E57" s="173"/>
      <c r="F57" s="173"/>
      <c r="G57" s="173"/>
      <c r="H57" s="173"/>
      <c r="I57" s="174"/>
      <c r="J57" s="175" t="s">
        <v>95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72</v>
      </c>
      <c r="D59" s="41"/>
      <c r="E59" s="41"/>
      <c r="F59" s="41"/>
      <c r="G59" s="41"/>
      <c r="H59" s="41"/>
      <c r="I59" s="137"/>
      <c r="J59" s="103">
        <f>J98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pans="1:31" s="9" customFormat="1" ht="24.95" customHeight="1">
      <c r="A60" s="9"/>
      <c r="B60" s="177"/>
      <c r="C60" s="178"/>
      <c r="D60" s="179" t="s">
        <v>97</v>
      </c>
      <c r="E60" s="180"/>
      <c r="F60" s="180"/>
      <c r="G60" s="180"/>
      <c r="H60" s="180"/>
      <c r="I60" s="181"/>
      <c r="J60" s="182">
        <f>J99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98</v>
      </c>
      <c r="E61" s="187"/>
      <c r="F61" s="187"/>
      <c r="G61" s="187"/>
      <c r="H61" s="187"/>
      <c r="I61" s="188"/>
      <c r="J61" s="189">
        <f>J100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99</v>
      </c>
      <c r="E62" s="187"/>
      <c r="F62" s="187"/>
      <c r="G62" s="187"/>
      <c r="H62" s="187"/>
      <c r="I62" s="188"/>
      <c r="J62" s="189">
        <f>J201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100</v>
      </c>
      <c r="E63" s="187"/>
      <c r="F63" s="187"/>
      <c r="G63" s="187"/>
      <c r="H63" s="187"/>
      <c r="I63" s="188"/>
      <c r="J63" s="189">
        <f>J257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101</v>
      </c>
      <c r="E64" s="187"/>
      <c r="F64" s="187"/>
      <c r="G64" s="187"/>
      <c r="H64" s="187"/>
      <c r="I64" s="188"/>
      <c r="J64" s="189">
        <f>J270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102</v>
      </c>
      <c r="E65" s="187"/>
      <c r="F65" s="187"/>
      <c r="G65" s="187"/>
      <c r="H65" s="187"/>
      <c r="I65" s="188"/>
      <c r="J65" s="189">
        <f>J273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85"/>
      <c r="D66" s="186" t="s">
        <v>103</v>
      </c>
      <c r="E66" s="187"/>
      <c r="F66" s="187"/>
      <c r="G66" s="187"/>
      <c r="H66" s="187"/>
      <c r="I66" s="188"/>
      <c r="J66" s="189">
        <f>J335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85"/>
      <c r="D67" s="186" t="s">
        <v>104</v>
      </c>
      <c r="E67" s="187"/>
      <c r="F67" s="187"/>
      <c r="G67" s="187"/>
      <c r="H67" s="187"/>
      <c r="I67" s="188"/>
      <c r="J67" s="189">
        <f>J345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85"/>
      <c r="D68" s="186" t="s">
        <v>105</v>
      </c>
      <c r="E68" s="187"/>
      <c r="F68" s="187"/>
      <c r="G68" s="187"/>
      <c r="H68" s="187"/>
      <c r="I68" s="188"/>
      <c r="J68" s="189">
        <f>J350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85"/>
      <c r="D69" s="186" t="s">
        <v>106</v>
      </c>
      <c r="E69" s="187"/>
      <c r="F69" s="187"/>
      <c r="G69" s="187"/>
      <c r="H69" s="187"/>
      <c r="I69" s="188"/>
      <c r="J69" s="189">
        <f>J415</f>
        <v>0</v>
      </c>
      <c r="K69" s="185"/>
      <c r="L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85"/>
      <c r="D70" s="186" t="s">
        <v>107</v>
      </c>
      <c r="E70" s="187"/>
      <c r="F70" s="187"/>
      <c r="G70" s="187"/>
      <c r="H70" s="187"/>
      <c r="I70" s="188"/>
      <c r="J70" s="189">
        <f>J430</f>
        <v>0</v>
      </c>
      <c r="K70" s="185"/>
      <c r="L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7"/>
      <c r="C71" s="178"/>
      <c r="D71" s="179" t="s">
        <v>108</v>
      </c>
      <c r="E71" s="180"/>
      <c r="F71" s="180"/>
      <c r="G71" s="180"/>
      <c r="H71" s="180"/>
      <c r="I71" s="181"/>
      <c r="J71" s="182">
        <f>J433</f>
        <v>0</v>
      </c>
      <c r="K71" s="178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4"/>
      <c r="C72" s="185"/>
      <c r="D72" s="186" t="s">
        <v>109</v>
      </c>
      <c r="E72" s="187"/>
      <c r="F72" s="187"/>
      <c r="G72" s="187"/>
      <c r="H72" s="187"/>
      <c r="I72" s="188"/>
      <c r="J72" s="189">
        <f>J434</f>
        <v>0</v>
      </c>
      <c r="K72" s="185"/>
      <c r="L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85"/>
      <c r="D73" s="186" t="s">
        <v>110</v>
      </c>
      <c r="E73" s="187"/>
      <c r="F73" s="187"/>
      <c r="G73" s="187"/>
      <c r="H73" s="187"/>
      <c r="I73" s="188"/>
      <c r="J73" s="189">
        <f>J440</f>
        <v>0</v>
      </c>
      <c r="K73" s="185"/>
      <c r="L73" s="19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7"/>
      <c r="C74" s="178"/>
      <c r="D74" s="179" t="s">
        <v>111</v>
      </c>
      <c r="E74" s="180"/>
      <c r="F74" s="180"/>
      <c r="G74" s="180"/>
      <c r="H74" s="180"/>
      <c r="I74" s="181"/>
      <c r="J74" s="182">
        <f>J474</f>
        <v>0</v>
      </c>
      <c r="K74" s="178"/>
      <c r="L74" s="18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4"/>
      <c r="C75" s="185"/>
      <c r="D75" s="186" t="s">
        <v>112</v>
      </c>
      <c r="E75" s="187"/>
      <c r="F75" s="187"/>
      <c r="G75" s="187"/>
      <c r="H75" s="187"/>
      <c r="I75" s="188"/>
      <c r="J75" s="189">
        <f>J475</f>
        <v>0</v>
      </c>
      <c r="K75" s="185"/>
      <c r="L75" s="19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4"/>
      <c r="C76" s="185"/>
      <c r="D76" s="186" t="s">
        <v>113</v>
      </c>
      <c r="E76" s="187"/>
      <c r="F76" s="187"/>
      <c r="G76" s="187"/>
      <c r="H76" s="187"/>
      <c r="I76" s="188"/>
      <c r="J76" s="189">
        <f>J484</f>
        <v>0</v>
      </c>
      <c r="K76" s="185"/>
      <c r="L76" s="19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4"/>
      <c r="C77" s="185"/>
      <c r="D77" s="186" t="s">
        <v>114</v>
      </c>
      <c r="E77" s="187"/>
      <c r="F77" s="187"/>
      <c r="G77" s="187"/>
      <c r="H77" s="187"/>
      <c r="I77" s="188"/>
      <c r="J77" s="189">
        <f>J487</f>
        <v>0</v>
      </c>
      <c r="K77" s="185"/>
      <c r="L77" s="19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4"/>
      <c r="C78" s="185"/>
      <c r="D78" s="186" t="s">
        <v>115</v>
      </c>
      <c r="E78" s="187"/>
      <c r="F78" s="187"/>
      <c r="G78" s="187"/>
      <c r="H78" s="187"/>
      <c r="I78" s="188"/>
      <c r="J78" s="189">
        <f>J490</f>
        <v>0</v>
      </c>
      <c r="K78" s="185"/>
      <c r="L78" s="19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167"/>
      <c r="J80" s="61"/>
      <c r="K80" s="6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170"/>
      <c r="J84" s="63"/>
      <c r="K84" s="63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116</v>
      </c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71" t="str">
        <f>E7</f>
        <v xml:space="preserve"> LBO atletický stadion na pozemku 457/1 k. ú. Cheb - oprava</v>
      </c>
      <c r="F88" s="33"/>
      <c r="G88" s="33"/>
      <c r="H88" s="33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89</v>
      </c>
      <c r="D89" s="41"/>
      <c r="E89" s="41"/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E9</f>
        <v xml:space="preserve">01 -  SO.01 Atletická dráha</v>
      </c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137"/>
      <c r="J91" s="41"/>
      <c r="K91" s="41"/>
      <c r="L91" s="1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F12</f>
        <v>Cheb</v>
      </c>
      <c r="G92" s="41"/>
      <c r="H92" s="41"/>
      <c r="I92" s="141" t="s">
        <v>23</v>
      </c>
      <c r="J92" s="73" t="str">
        <f>IF(J12="","",J12)</f>
        <v>23. 5. 2019</v>
      </c>
      <c r="K92" s="41"/>
      <c r="L92" s="1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137"/>
      <c r="J93" s="41"/>
      <c r="K93" s="41"/>
      <c r="L93" s="1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40.05" customHeight="1">
      <c r="A94" s="39"/>
      <c r="B94" s="40"/>
      <c r="C94" s="33" t="s">
        <v>25</v>
      </c>
      <c r="D94" s="41"/>
      <c r="E94" s="41"/>
      <c r="F94" s="28" t="str">
        <f>E15</f>
        <v>Město Cheb, nám. Jiřího z Poděbrad 1/14</v>
      </c>
      <c r="G94" s="41"/>
      <c r="H94" s="41"/>
      <c r="I94" s="141" t="s">
        <v>32</v>
      </c>
      <c r="J94" s="37" t="str">
        <f>E21</f>
        <v xml:space="preserve">Pitter Design,  s.r.o. Ing . Arch. Leoš Pitter Pce</v>
      </c>
      <c r="K94" s="41"/>
      <c r="L94" s="1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30</v>
      </c>
      <c r="D95" s="41"/>
      <c r="E95" s="41"/>
      <c r="F95" s="28" t="str">
        <f>IF(E18="","",E18)</f>
        <v>Vyplň údaj</v>
      </c>
      <c r="G95" s="41"/>
      <c r="H95" s="41"/>
      <c r="I95" s="141" t="s">
        <v>36</v>
      </c>
      <c r="J95" s="37" t="str">
        <f>E24</f>
        <v xml:space="preserve"> </v>
      </c>
      <c r="K95" s="41"/>
      <c r="L95" s="13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137"/>
      <c r="J96" s="41"/>
      <c r="K96" s="41"/>
      <c r="L96" s="13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91"/>
      <c r="B97" s="192"/>
      <c r="C97" s="193" t="s">
        <v>117</v>
      </c>
      <c r="D97" s="194" t="s">
        <v>59</v>
      </c>
      <c r="E97" s="194" t="s">
        <v>55</v>
      </c>
      <c r="F97" s="194" t="s">
        <v>56</v>
      </c>
      <c r="G97" s="194" t="s">
        <v>118</v>
      </c>
      <c r="H97" s="194" t="s">
        <v>119</v>
      </c>
      <c r="I97" s="195" t="s">
        <v>120</v>
      </c>
      <c r="J97" s="194" t="s">
        <v>95</v>
      </c>
      <c r="K97" s="196" t="s">
        <v>121</v>
      </c>
      <c r="L97" s="197"/>
      <c r="M97" s="93" t="s">
        <v>19</v>
      </c>
      <c r="N97" s="94" t="s">
        <v>44</v>
      </c>
      <c r="O97" s="94" t="s">
        <v>122</v>
      </c>
      <c r="P97" s="94" t="s">
        <v>123</v>
      </c>
      <c r="Q97" s="94" t="s">
        <v>124</v>
      </c>
      <c r="R97" s="94" t="s">
        <v>125</v>
      </c>
      <c r="S97" s="94" t="s">
        <v>126</v>
      </c>
      <c r="T97" s="95" t="s">
        <v>127</v>
      </c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</row>
    <row r="98" spans="1:63" s="2" customFormat="1" ht="22.8" customHeight="1">
      <c r="A98" s="39"/>
      <c r="B98" s="40"/>
      <c r="C98" s="100" t="s">
        <v>128</v>
      </c>
      <c r="D98" s="41"/>
      <c r="E98" s="41"/>
      <c r="F98" s="41"/>
      <c r="G98" s="41"/>
      <c r="H98" s="41"/>
      <c r="I98" s="137"/>
      <c r="J98" s="198">
        <f>BK98</f>
        <v>0</v>
      </c>
      <c r="K98" s="41"/>
      <c r="L98" s="45"/>
      <c r="M98" s="96"/>
      <c r="N98" s="199"/>
      <c r="O98" s="97"/>
      <c r="P98" s="200">
        <f>P99+P433+P474</f>
        <v>0</v>
      </c>
      <c r="Q98" s="97"/>
      <c r="R98" s="200">
        <f>R99+R433+R474</f>
        <v>0.00402</v>
      </c>
      <c r="S98" s="97"/>
      <c r="T98" s="201">
        <f>T99+T433+T474</f>
        <v>10.318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73</v>
      </c>
      <c r="AU98" s="18" t="s">
        <v>96</v>
      </c>
      <c r="BK98" s="202">
        <f>BK99+BK433+BK474</f>
        <v>0</v>
      </c>
    </row>
    <row r="99" spans="1:63" s="12" customFormat="1" ht="25.9" customHeight="1">
      <c r="A99" s="12"/>
      <c r="B99" s="203"/>
      <c r="C99" s="204"/>
      <c r="D99" s="205" t="s">
        <v>73</v>
      </c>
      <c r="E99" s="206" t="s">
        <v>129</v>
      </c>
      <c r="F99" s="206" t="s">
        <v>130</v>
      </c>
      <c r="G99" s="204"/>
      <c r="H99" s="204"/>
      <c r="I99" s="207"/>
      <c r="J99" s="208">
        <f>BK99</f>
        <v>0</v>
      </c>
      <c r="K99" s="204"/>
      <c r="L99" s="209"/>
      <c r="M99" s="210"/>
      <c r="N99" s="211"/>
      <c r="O99" s="211"/>
      <c r="P99" s="212">
        <f>P100+P201+P257+P270+P273+P335+P345+P350+P415+P430</f>
        <v>0</v>
      </c>
      <c r="Q99" s="211"/>
      <c r="R99" s="212">
        <f>R100+R201+R257+R270+R273+R335+R345+R350+R415+R430</f>
        <v>0.00402</v>
      </c>
      <c r="S99" s="211"/>
      <c r="T99" s="213">
        <f>T100+T201+T257+T270+T273+T335+T345+T350+T415+T430</f>
        <v>10.318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4" t="s">
        <v>82</v>
      </c>
      <c r="AT99" s="215" t="s">
        <v>73</v>
      </c>
      <c r="AU99" s="215" t="s">
        <v>74</v>
      </c>
      <c r="AY99" s="214" t="s">
        <v>131</v>
      </c>
      <c r="BK99" s="216">
        <f>BK100+BK201+BK257+BK270+BK273+BK335+BK345+BK350+BK415+BK430</f>
        <v>0</v>
      </c>
    </row>
    <row r="100" spans="1:63" s="12" customFormat="1" ht="22.8" customHeight="1">
      <c r="A100" s="12"/>
      <c r="B100" s="203"/>
      <c r="C100" s="204"/>
      <c r="D100" s="205" t="s">
        <v>73</v>
      </c>
      <c r="E100" s="217" t="s">
        <v>82</v>
      </c>
      <c r="F100" s="217" t="s">
        <v>132</v>
      </c>
      <c r="G100" s="204"/>
      <c r="H100" s="204"/>
      <c r="I100" s="207"/>
      <c r="J100" s="218">
        <f>BK100</f>
        <v>0</v>
      </c>
      <c r="K100" s="204"/>
      <c r="L100" s="209"/>
      <c r="M100" s="210"/>
      <c r="N100" s="211"/>
      <c r="O100" s="211"/>
      <c r="P100" s="212">
        <f>SUM(P101:P200)</f>
        <v>0</v>
      </c>
      <c r="Q100" s="211"/>
      <c r="R100" s="212">
        <f>SUM(R101:R200)</f>
        <v>0.00402</v>
      </c>
      <c r="S100" s="211"/>
      <c r="T100" s="213">
        <f>SUM(T101:T200)</f>
        <v>10.318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4" t="s">
        <v>82</v>
      </c>
      <c r="AT100" s="215" t="s">
        <v>73</v>
      </c>
      <c r="AU100" s="215" t="s">
        <v>82</v>
      </c>
      <c r="AY100" s="214" t="s">
        <v>131</v>
      </c>
      <c r="BK100" s="216">
        <f>SUM(BK101:BK200)</f>
        <v>0</v>
      </c>
    </row>
    <row r="101" spans="1:65" s="2" customFormat="1" ht="16.5" customHeight="1">
      <c r="A101" s="39"/>
      <c r="B101" s="40"/>
      <c r="C101" s="219" t="s">
        <v>82</v>
      </c>
      <c r="D101" s="219" t="s">
        <v>133</v>
      </c>
      <c r="E101" s="220" t="s">
        <v>134</v>
      </c>
      <c r="F101" s="221" t="s">
        <v>135</v>
      </c>
      <c r="G101" s="222" t="s">
        <v>136</v>
      </c>
      <c r="H101" s="223">
        <v>194.38</v>
      </c>
      <c r="I101" s="224"/>
      <c r="J101" s="225">
        <f>ROUND(I101*H101,2)</f>
        <v>0</v>
      </c>
      <c r="K101" s="221" t="s">
        <v>19</v>
      </c>
      <c r="L101" s="45"/>
      <c r="M101" s="226" t="s">
        <v>19</v>
      </c>
      <c r="N101" s="227" t="s">
        <v>45</v>
      </c>
      <c r="O101" s="8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137</v>
      </c>
      <c r="AT101" s="230" t="s">
        <v>133</v>
      </c>
      <c r="AU101" s="230" t="s">
        <v>84</v>
      </c>
      <c r="AY101" s="18" t="s">
        <v>131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82</v>
      </c>
      <c r="BK101" s="231">
        <f>ROUND(I101*H101,2)</f>
        <v>0</v>
      </c>
      <c r="BL101" s="18" t="s">
        <v>137</v>
      </c>
      <c r="BM101" s="230" t="s">
        <v>138</v>
      </c>
    </row>
    <row r="102" spans="1:47" s="2" customFormat="1" ht="12">
      <c r="A102" s="39"/>
      <c r="B102" s="40"/>
      <c r="C102" s="41"/>
      <c r="D102" s="232" t="s">
        <v>139</v>
      </c>
      <c r="E102" s="41"/>
      <c r="F102" s="233" t="s">
        <v>135</v>
      </c>
      <c r="G102" s="41"/>
      <c r="H102" s="41"/>
      <c r="I102" s="137"/>
      <c r="J102" s="41"/>
      <c r="K102" s="41"/>
      <c r="L102" s="45"/>
      <c r="M102" s="234"/>
      <c r="N102" s="23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139</v>
      </c>
      <c r="AU102" s="18" t="s">
        <v>84</v>
      </c>
    </row>
    <row r="103" spans="1:51" s="13" customFormat="1" ht="12">
      <c r="A103" s="13"/>
      <c r="B103" s="236"/>
      <c r="C103" s="237"/>
      <c r="D103" s="232" t="s">
        <v>140</v>
      </c>
      <c r="E103" s="238" t="s">
        <v>19</v>
      </c>
      <c r="F103" s="239" t="s">
        <v>141</v>
      </c>
      <c r="G103" s="237"/>
      <c r="H103" s="240">
        <v>120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140</v>
      </c>
      <c r="AU103" s="246" t="s">
        <v>84</v>
      </c>
      <c r="AV103" s="13" t="s">
        <v>84</v>
      </c>
      <c r="AW103" s="13" t="s">
        <v>35</v>
      </c>
      <c r="AX103" s="13" t="s">
        <v>74</v>
      </c>
      <c r="AY103" s="246" t="s">
        <v>131</v>
      </c>
    </row>
    <row r="104" spans="1:51" s="13" customFormat="1" ht="12">
      <c r="A104" s="13"/>
      <c r="B104" s="236"/>
      <c r="C104" s="237"/>
      <c r="D104" s="232" t="s">
        <v>140</v>
      </c>
      <c r="E104" s="238" t="s">
        <v>19</v>
      </c>
      <c r="F104" s="239" t="s">
        <v>142</v>
      </c>
      <c r="G104" s="237"/>
      <c r="H104" s="240">
        <v>49.59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6" t="s">
        <v>140</v>
      </c>
      <c r="AU104" s="246" t="s">
        <v>84</v>
      </c>
      <c r="AV104" s="13" t="s">
        <v>84</v>
      </c>
      <c r="AW104" s="13" t="s">
        <v>35</v>
      </c>
      <c r="AX104" s="13" t="s">
        <v>74</v>
      </c>
      <c r="AY104" s="246" t="s">
        <v>131</v>
      </c>
    </row>
    <row r="105" spans="1:51" s="13" customFormat="1" ht="12">
      <c r="A105" s="13"/>
      <c r="B105" s="236"/>
      <c r="C105" s="237"/>
      <c r="D105" s="232" t="s">
        <v>140</v>
      </c>
      <c r="E105" s="238" t="s">
        <v>19</v>
      </c>
      <c r="F105" s="239" t="s">
        <v>143</v>
      </c>
      <c r="G105" s="237"/>
      <c r="H105" s="240">
        <v>14.79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6" t="s">
        <v>140</v>
      </c>
      <c r="AU105" s="246" t="s">
        <v>84</v>
      </c>
      <c r="AV105" s="13" t="s">
        <v>84</v>
      </c>
      <c r="AW105" s="13" t="s">
        <v>35</v>
      </c>
      <c r="AX105" s="13" t="s">
        <v>74</v>
      </c>
      <c r="AY105" s="246" t="s">
        <v>131</v>
      </c>
    </row>
    <row r="106" spans="1:51" s="13" customFormat="1" ht="12">
      <c r="A106" s="13"/>
      <c r="B106" s="236"/>
      <c r="C106" s="237"/>
      <c r="D106" s="232" t="s">
        <v>140</v>
      </c>
      <c r="E106" s="238" t="s">
        <v>19</v>
      </c>
      <c r="F106" s="239" t="s">
        <v>144</v>
      </c>
      <c r="G106" s="237"/>
      <c r="H106" s="240">
        <v>10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6" t="s">
        <v>140</v>
      </c>
      <c r="AU106" s="246" t="s">
        <v>84</v>
      </c>
      <c r="AV106" s="13" t="s">
        <v>84</v>
      </c>
      <c r="AW106" s="13" t="s">
        <v>35</v>
      </c>
      <c r="AX106" s="13" t="s">
        <v>74</v>
      </c>
      <c r="AY106" s="246" t="s">
        <v>131</v>
      </c>
    </row>
    <row r="107" spans="1:51" s="14" customFormat="1" ht="12">
      <c r="A107" s="14"/>
      <c r="B107" s="247"/>
      <c r="C107" s="248"/>
      <c r="D107" s="232" t="s">
        <v>140</v>
      </c>
      <c r="E107" s="249" t="s">
        <v>19</v>
      </c>
      <c r="F107" s="250" t="s">
        <v>145</v>
      </c>
      <c r="G107" s="248"/>
      <c r="H107" s="251">
        <v>194.38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7" t="s">
        <v>140</v>
      </c>
      <c r="AU107" s="257" t="s">
        <v>84</v>
      </c>
      <c r="AV107" s="14" t="s">
        <v>137</v>
      </c>
      <c r="AW107" s="14" t="s">
        <v>35</v>
      </c>
      <c r="AX107" s="14" t="s">
        <v>82</v>
      </c>
      <c r="AY107" s="257" t="s">
        <v>131</v>
      </c>
    </row>
    <row r="108" spans="1:65" s="2" customFormat="1" ht="16.5" customHeight="1">
      <c r="A108" s="39"/>
      <c r="B108" s="40"/>
      <c r="C108" s="219" t="s">
        <v>84</v>
      </c>
      <c r="D108" s="219" t="s">
        <v>133</v>
      </c>
      <c r="E108" s="220" t="s">
        <v>146</v>
      </c>
      <c r="F108" s="221" t="s">
        <v>147</v>
      </c>
      <c r="G108" s="222" t="s">
        <v>136</v>
      </c>
      <c r="H108" s="223">
        <v>27.55</v>
      </c>
      <c r="I108" s="224"/>
      <c r="J108" s="225">
        <f>ROUND(I108*H108,2)</f>
        <v>0</v>
      </c>
      <c r="K108" s="221" t="s">
        <v>19</v>
      </c>
      <c r="L108" s="45"/>
      <c r="M108" s="226" t="s">
        <v>19</v>
      </c>
      <c r="N108" s="227" t="s">
        <v>45</v>
      </c>
      <c r="O108" s="8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0" t="s">
        <v>137</v>
      </c>
      <c r="AT108" s="230" t="s">
        <v>133</v>
      </c>
      <c r="AU108" s="230" t="s">
        <v>84</v>
      </c>
      <c r="AY108" s="18" t="s">
        <v>131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8" t="s">
        <v>82</v>
      </c>
      <c r="BK108" s="231">
        <f>ROUND(I108*H108,2)</f>
        <v>0</v>
      </c>
      <c r="BL108" s="18" t="s">
        <v>137</v>
      </c>
      <c r="BM108" s="230" t="s">
        <v>148</v>
      </c>
    </row>
    <row r="109" spans="1:47" s="2" customFormat="1" ht="12">
      <c r="A109" s="39"/>
      <c r="B109" s="40"/>
      <c r="C109" s="41"/>
      <c r="D109" s="232" t="s">
        <v>139</v>
      </c>
      <c r="E109" s="41"/>
      <c r="F109" s="233" t="s">
        <v>147</v>
      </c>
      <c r="G109" s="41"/>
      <c r="H109" s="41"/>
      <c r="I109" s="137"/>
      <c r="J109" s="41"/>
      <c r="K109" s="41"/>
      <c r="L109" s="45"/>
      <c r="M109" s="234"/>
      <c r="N109" s="23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139</v>
      </c>
      <c r="AU109" s="18" t="s">
        <v>84</v>
      </c>
    </row>
    <row r="110" spans="1:51" s="13" customFormat="1" ht="12">
      <c r="A110" s="13"/>
      <c r="B110" s="236"/>
      <c r="C110" s="237"/>
      <c r="D110" s="232" t="s">
        <v>140</v>
      </c>
      <c r="E110" s="238" t="s">
        <v>19</v>
      </c>
      <c r="F110" s="239" t="s">
        <v>149</v>
      </c>
      <c r="G110" s="237"/>
      <c r="H110" s="240">
        <v>17.55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6" t="s">
        <v>140</v>
      </c>
      <c r="AU110" s="246" t="s">
        <v>84</v>
      </c>
      <c r="AV110" s="13" t="s">
        <v>84</v>
      </c>
      <c r="AW110" s="13" t="s">
        <v>35</v>
      </c>
      <c r="AX110" s="13" t="s">
        <v>74</v>
      </c>
      <c r="AY110" s="246" t="s">
        <v>131</v>
      </c>
    </row>
    <row r="111" spans="1:51" s="13" customFormat="1" ht="12">
      <c r="A111" s="13"/>
      <c r="B111" s="236"/>
      <c r="C111" s="237"/>
      <c r="D111" s="232" t="s">
        <v>140</v>
      </c>
      <c r="E111" s="238" t="s">
        <v>19</v>
      </c>
      <c r="F111" s="239" t="s">
        <v>150</v>
      </c>
      <c r="G111" s="237"/>
      <c r="H111" s="240">
        <v>10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6" t="s">
        <v>140</v>
      </c>
      <c r="AU111" s="246" t="s">
        <v>84</v>
      </c>
      <c r="AV111" s="13" t="s">
        <v>84</v>
      </c>
      <c r="AW111" s="13" t="s">
        <v>35</v>
      </c>
      <c r="AX111" s="13" t="s">
        <v>74</v>
      </c>
      <c r="AY111" s="246" t="s">
        <v>131</v>
      </c>
    </row>
    <row r="112" spans="1:51" s="14" customFormat="1" ht="12">
      <c r="A112" s="14"/>
      <c r="B112" s="247"/>
      <c r="C112" s="248"/>
      <c r="D112" s="232" t="s">
        <v>140</v>
      </c>
      <c r="E112" s="249" t="s">
        <v>19</v>
      </c>
      <c r="F112" s="250" t="s">
        <v>145</v>
      </c>
      <c r="G112" s="248"/>
      <c r="H112" s="251">
        <v>27.55</v>
      </c>
      <c r="I112" s="252"/>
      <c r="J112" s="248"/>
      <c r="K112" s="248"/>
      <c r="L112" s="253"/>
      <c r="M112" s="254"/>
      <c r="N112" s="255"/>
      <c r="O112" s="255"/>
      <c r="P112" s="255"/>
      <c r="Q112" s="255"/>
      <c r="R112" s="255"/>
      <c r="S112" s="255"/>
      <c r="T112" s="2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7" t="s">
        <v>140</v>
      </c>
      <c r="AU112" s="257" t="s">
        <v>84</v>
      </c>
      <c r="AV112" s="14" t="s">
        <v>137</v>
      </c>
      <c r="AW112" s="14" t="s">
        <v>35</v>
      </c>
      <c r="AX112" s="14" t="s">
        <v>82</v>
      </c>
      <c r="AY112" s="257" t="s">
        <v>131</v>
      </c>
    </row>
    <row r="113" spans="1:65" s="2" customFormat="1" ht="16.5" customHeight="1">
      <c r="A113" s="39"/>
      <c r="B113" s="40"/>
      <c r="C113" s="219" t="s">
        <v>151</v>
      </c>
      <c r="D113" s="219" t="s">
        <v>133</v>
      </c>
      <c r="E113" s="220" t="s">
        <v>152</v>
      </c>
      <c r="F113" s="221" t="s">
        <v>153</v>
      </c>
      <c r="G113" s="222" t="s">
        <v>136</v>
      </c>
      <c r="H113" s="223">
        <v>15.314</v>
      </c>
      <c r="I113" s="224"/>
      <c r="J113" s="225">
        <f>ROUND(I113*H113,2)</f>
        <v>0</v>
      </c>
      <c r="K113" s="221" t="s">
        <v>19</v>
      </c>
      <c r="L113" s="45"/>
      <c r="M113" s="226" t="s">
        <v>19</v>
      </c>
      <c r="N113" s="227" t="s">
        <v>45</v>
      </c>
      <c r="O113" s="85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30" t="s">
        <v>137</v>
      </c>
      <c r="AT113" s="230" t="s">
        <v>133</v>
      </c>
      <c r="AU113" s="230" t="s">
        <v>84</v>
      </c>
      <c r="AY113" s="18" t="s">
        <v>131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8" t="s">
        <v>82</v>
      </c>
      <c r="BK113" s="231">
        <f>ROUND(I113*H113,2)</f>
        <v>0</v>
      </c>
      <c r="BL113" s="18" t="s">
        <v>137</v>
      </c>
      <c r="BM113" s="230" t="s">
        <v>154</v>
      </c>
    </row>
    <row r="114" spans="1:47" s="2" customFormat="1" ht="12">
      <c r="A114" s="39"/>
      <c r="B114" s="40"/>
      <c r="C114" s="41"/>
      <c r="D114" s="232" t="s">
        <v>139</v>
      </c>
      <c r="E114" s="41"/>
      <c r="F114" s="233" t="s">
        <v>153</v>
      </c>
      <c r="G114" s="41"/>
      <c r="H114" s="41"/>
      <c r="I114" s="137"/>
      <c r="J114" s="41"/>
      <c r="K114" s="41"/>
      <c r="L114" s="45"/>
      <c r="M114" s="234"/>
      <c r="N114" s="235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139</v>
      </c>
      <c r="AU114" s="18" t="s">
        <v>84</v>
      </c>
    </row>
    <row r="115" spans="1:51" s="13" customFormat="1" ht="12">
      <c r="A115" s="13"/>
      <c r="B115" s="236"/>
      <c r="C115" s="237"/>
      <c r="D115" s="232" t="s">
        <v>140</v>
      </c>
      <c r="E115" s="238" t="s">
        <v>19</v>
      </c>
      <c r="F115" s="239" t="s">
        <v>155</v>
      </c>
      <c r="G115" s="237"/>
      <c r="H115" s="240">
        <v>2.436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6" t="s">
        <v>140</v>
      </c>
      <c r="AU115" s="246" t="s">
        <v>84</v>
      </c>
      <c r="AV115" s="13" t="s">
        <v>84</v>
      </c>
      <c r="AW115" s="13" t="s">
        <v>35</v>
      </c>
      <c r="AX115" s="13" t="s">
        <v>74</v>
      </c>
      <c r="AY115" s="246" t="s">
        <v>131</v>
      </c>
    </row>
    <row r="116" spans="1:51" s="13" customFormat="1" ht="12">
      <c r="A116" s="13"/>
      <c r="B116" s="236"/>
      <c r="C116" s="237"/>
      <c r="D116" s="232" t="s">
        <v>140</v>
      </c>
      <c r="E116" s="238" t="s">
        <v>19</v>
      </c>
      <c r="F116" s="239" t="s">
        <v>156</v>
      </c>
      <c r="G116" s="237"/>
      <c r="H116" s="240">
        <v>4.981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6" t="s">
        <v>140</v>
      </c>
      <c r="AU116" s="246" t="s">
        <v>84</v>
      </c>
      <c r="AV116" s="13" t="s">
        <v>84</v>
      </c>
      <c r="AW116" s="13" t="s">
        <v>35</v>
      </c>
      <c r="AX116" s="13" t="s">
        <v>74</v>
      </c>
      <c r="AY116" s="246" t="s">
        <v>131</v>
      </c>
    </row>
    <row r="117" spans="1:51" s="13" customFormat="1" ht="12">
      <c r="A117" s="13"/>
      <c r="B117" s="236"/>
      <c r="C117" s="237"/>
      <c r="D117" s="232" t="s">
        <v>140</v>
      </c>
      <c r="E117" s="238" t="s">
        <v>19</v>
      </c>
      <c r="F117" s="239" t="s">
        <v>157</v>
      </c>
      <c r="G117" s="237"/>
      <c r="H117" s="240">
        <v>7.19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6" t="s">
        <v>140</v>
      </c>
      <c r="AU117" s="246" t="s">
        <v>84</v>
      </c>
      <c r="AV117" s="13" t="s">
        <v>84</v>
      </c>
      <c r="AW117" s="13" t="s">
        <v>35</v>
      </c>
      <c r="AX117" s="13" t="s">
        <v>74</v>
      </c>
      <c r="AY117" s="246" t="s">
        <v>131</v>
      </c>
    </row>
    <row r="118" spans="1:51" s="13" customFormat="1" ht="12">
      <c r="A118" s="13"/>
      <c r="B118" s="236"/>
      <c r="C118" s="237"/>
      <c r="D118" s="232" t="s">
        <v>140</v>
      </c>
      <c r="E118" s="238" t="s">
        <v>19</v>
      </c>
      <c r="F118" s="239" t="s">
        <v>158</v>
      </c>
      <c r="G118" s="237"/>
      <c r="H118" s="240">
        <v>0.707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6" t="s">
        <v>140</v>
      </c>
      <c r="AU118" s="246" t="s">
        <v>84</v>
      </c>
      <c r="AV118" s="13" t="s">
        <v>84</v>
      </c>
      <c r="AW118" s="13" t="s">
        <v>35</v>
      </c>
      <c r="AX118" s="13" t="s">
        <v>74</v>
      </c>
      <c r="AY118" s="246" t="s">
        <v>131</v>
      </c>
    </row>
    <row r="119" spans="1:51" s="14" customFormat="1" ht="12">
      <c r="A119" s="14"/>
      <c r="B119" s="247"/>
      <c r="C119" s="248"/>
      <c r="D119" s="232" t="s">
        <v>140</v>
      </c>
      <c r="E119" s="249" t="s">
        <v>19</v>
      </c>
      <c r="F119" s="250" t="s">
        <v>145</v>
      </c>
      <c r="G119" s="248"/>
      <c r="H119" s="251">
        <v>15.314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7" t="s">
        <v>140</v>
      </c>
      <c r="AU119" s="257" t="s">
        <v>84</v>
      </c>
      <c r="AV119" s="14" t="s">
        <v>137</v>
      </c>
      <c r="AW119" s="14" t="s">
        <v>35</v>
      </c>
      <c r="AX119" s="14" t="s">
        <v>82</v>
      </c>
      <c r="AY119" s="257" t="s">
        <v>131</v>
      </c>
    </row>
    <row r="120" spans="1:65" s="2" customFormat="1" ht="16.5" customHeight="1">
      <c r="A120" s="39"/>
      <c r="B120" s="40"/>
      <c r="C120" s="219" t="s">
        <v>137</v>
      </c>
      <c r="D120" s="219" t="s">
        <v>133</v>
      </c>
      <c r="E120" s="220" t="s">
        <v>159</v>
      </c>
      <c r="F120" s="221" t="s">
        <v>160</v>
      </c>
      <c r="G120" s="222" t="s">
        <v>136</v>
      </c>
      <c r="H120" s="223">
        <v>27.55</v>
      </c>
      <c r="I120" s="224"/>
      <c r="J120" s="225">
        <f>ROUND(I120*H120,2)</f>
        <v>0</v>
      </c>
      <c r="K120" s="221" t="s">
        <v>19</v>
      </c>
      <c r="L120" s="45"/>
      <c r="M120" s="226" t="s">
        <v>19</v>
      </c>
      <c r="N120" s="227" t="s">
        <v>45</v>
      </c>
      <c r="O120" s="85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137</v>
      </c>
      <c r="AT120" s="230" t="s">
        <v>133</v>
      </c>
      <c r="AU120" s="230" t="s">
        <v>84</v>
      </c>
      <c r="AY120" s="18" t="s">
        <v>131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82</v>
      </c>
      <c r="BK120" s="231">
        <f>ROUND(I120*H120,2)</f>
        <v>0</v>
      </c>
      <c r="BL120" s="18" t="s">
        <v>137</v>
      </c>
      <c r="BM120" s="230" t="s">
        <v>161</v>
      </c>
    </row>
    <row r="121" spans="1:47" s="2" customFormat="1" ht="12">
      <c r="A121" s="39"/>
      <c r="B121" s="40"/>
      <c r="C121" s="41"/>
      <c r="D121" s="232" t="s">
        <v>139</v>
      </c>
      <c r="E121" s="41"/>
      <c r="F121" s="233" t="s">
        <v>160</v>
      </c>
      <c r="G121" s="41"/>
      <c r="H121" s="41"/>
      <c r="I121" s="137"/>
      <c r="J121" s="41"/>
      <c r="K121" s="41"/>
      <c r="L121" s="45"/>
      <c r="M121" s="234"/>
      <c r="N121" s="235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139</v>
      </c>
      <c r="AU121" s="18" t="s">
        <v>84</v>
      </c>
    </row>
    <row r="122" spans="1:51" s="13" customFormat="1" ht="12">
      <c r="A122" s="13"/>
      <c r="B122" s="236"/>
      <c r="C122" s="237"/>
      <c r="D122" s="232" t="s">
        <v>140</v>
      </c>
      <c r="E122" s="238" t="s">
        <v>19</v>
      </c>
      <c r="F122" s="239" t="s">
        <v>150</v>
      </c>
      <c r="G122" s="237"/>
      <c r="H122" s="240">
        <v>10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6" t="s">
        <v>140</v>
      </c>
      <c r="AU122" s="246" t="s">
        <v>84</v>
      </c>
      <c r="AV122" s="13" t="s">
        <v>84</v>
      </c>
      <c r="AW122" s="13" t="s">
        <v>35</v>
      </c>
      <c r="AX122" s="13" t="s">
        <v>74</v>
      </c>
      <c r="AY122" s="246" t="s">
        <v>131</v>
      </c>
    </row>
    <row r="123" spans="1:51" s="13" customFormat="1" ht="12">
      <c r="A123" s="13"/>
      <c r="B123" s="236"/>
      <c r="C123" s="237"/>
      <c r="D123" s="232" t="s">
        <v>140</v>
      </c>
      <c r="E123" s="238" t="s">
        <v>19</v>
      </c>
      <c r="F123" s="239" t="s">
        <v>149</v>
      </c>
      <c r="G123" s="237"/>
      <c r="H123" s="240">
        <v>17.55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140</v>
      </c>
      <c r="AU123" s="246" t="s">
        <v>84</v>
      </c>
      <c r="AV123" s="13" t="s">
        <v>84</v>
      </c>
      <c r="AW123" s="13" t="s">
        <v>35</v>
      </c>
      <c r="AX123" s="13" t="s">
        <v>74</v>
      </c>
      <c r="AY123" s="246" t="s">
        <v>131</v>
      </c>
    </row>
    <row r="124" spans="1:51" s="14" customFormat="1" ht="12">
      <c r="A124" s="14"/>
      <c r="B124" s="247"/>
      <c r="C124" s="248"/>
      <c r="D124" s="232" t="s">
        <v>140</v>
      </c>
      <c r="E124" s="249" t="s">
        <v>19</v>
      </c>
      <c r="F124" s="250" t="s">
        <v>145</v>
      </c>
      <c r="G124" s="248"/>
      <c r="H124" s="251">
        <v>27.55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7" t="s">
        <v>140</v>
      </c>
      <c r="AU124" s="257" t="s">
        <v>84</v>
      </c>
      <c r="AV124" s="14" t="s">
        <v>137</v>
      </c>
      <c r="AW124" s="14" t="s">
        <v>35</v>
      </c>
      <c r="AX124" s="14" t="s">
        <v>82</v>
      </c>
      <c r="AY124" s="257" t="s">
        <v>131</v>
      </c>
    </row>
    <row r="125" spans="1:65" s="2" customFormat="1" ht="16.5" customHeight="1">
      <c r="A125" s="39"/>
      <c r="B125" s="40"/>
      <c r="C125" s="219" t="s">
        <v>162</v>
      </c>
      <c r="D125" s="219" t="s">
        <v>133</v>
      </c>
      <c r="E125" s="220" t="s">
        <v>163</v>
      </c>
      <c r="F125" s="221" t="s">
        <v>164</v>
      </c>
      <c r="G125" s="222" t="s">
        <v>136</v>
      </c>
      <c r="H125" s="223">
        <v>39.004</v>
      </c>
      <c r="I125" s="224"/>
      <c r="J125" s="225">
        <f>ROUND(I125*H125,2)</f>
        <v>0</v>
      </c>
      <c r="K125" s="221" t="s">
        <v>19</v>
      </c>
      <c r="L125" s="45"/>
      <c r="M125" s="226" t="s">
        <v>19</v>
      </c>
      <c r="N125" s="227" t="s">
        <v>45</v>
      </c>
      <c r="O125" s="85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137</v>
      </c>
      <c r="AT125" s="230" t="s">
        <v>133</v>
      </c>
      <c r="AU125" s="230" t="s">
        <v>84</v>
      </c>
      <c r="AY125" s="18" t="s">
        <v>131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82</v>
      </c>
      <c r="BK125" s="231">
        <f>ROUND(I125*H125,2)</f>
        <v>0</v>
      </c>
      <c r="BL125" s="18" t="s">
        <v>137</v>
      </c>
      <c r="BM125" s="230" t="s">
        <v>165</v>
      </c>
    </row>
    <row r="126" spans="1:47" s="2" customFormat="1" ht="12">
      <c r="A126" s="39"/>
      <c r="B126" s="40"/>
      <c r="C126" s="41"/>
      <c r="D126" s="232" t="s">
        <v>139</v>
      </c>
      <c r="E126" s="41"/>
      <c r="F126" s="233" t="s">
        <v>164</v>
      </c>
      <c r="G126" s="41"/>
      <c r="H126" s="41"/>
      <c r="I126" s="137"/>
      <c r="J126" s="41"/>
      <c r="K126" s="41"/>
      <c r="L126" s="45"/>
      <c r="M126" s="234"/>
      <c r="N126" s="235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139</v>
      </c>
      <c r="AU126" s="18" t="s">
        <v>84</v>
      </c>
    </row>
    <row r="127" spans="1:51" s="13" customFormat="1" ht="12">
      <c r="A127" s="13"/>
      <c r="B127" s="236"/>
      <c r="C127" s="237"/>
      <c r="D127" s="232" t="s">
        <v>140</v>
      </c>
      <c r="E127" s="238" t="s">
        <v>19</v>
      </c>
      <c r="F127" s="239" t="s">
        <v>150</v>
      </c>
      <c r="G127" s="237"/>
      <c r="H127" s="240">
        <v>10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140</v>
      </c>
      <c r="AU127" s="246" t="s">
        <v>84</v>
      </c>
      <c r="AV127" s="13" t="s">
        <v>84</v>
      </c>
      <c r="AW127" s="13" t="s">
        <v>35</v>
      </c>
      <c r="AX127" s="13" t="s">
        <v>74</v>
      </c>
      <c r="AY127" s="246" t="s">
        <v>131</v>
      </c>
    </row>
    <row r="128" spans="1:51" s="13" customFormat="1" ht="12">
      <c r="A128" s="13"/>
      <c r="B128" s="236"/>
      <c r="C128" s="237"/>
      <c r="D128" s="232" t="s">
        <v>140</v>
      </c>
      <c r="E128" s="238" t="s">
        <v>19</v>
      </c>
      <c r="F128" s="239" t="s">
        <v>166</v>
      </c>
      <c r="G128" s="237"/>
      <c r="H128" s="240">
        <v>13.69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140</v>
      </c>
      <c r="AU128" s="246" t="s">
        <v>84</v>
      </c>
      <c r="AV128" s="13" t="s">
        <v>84</v>
      </c>
      <c r="AW128" s="13" t="s">
        <v>35</v>
      </c>
      <c r="AX128" s="13" t="s">
        <v>74</v>
      </c>
      <c r="AY128" s="246" t="s">
        <v>131</v>
      </c>
    </row>
    <row r="129" spans="1:51" s="13" customFormat="1" ht="12">
      <c r="A129" s="13"/>
      <c r="B129" s="236"/>
      <c r="C129" s="237"/>
      <c r="D129" s="232" t="s">
        <v>140</v>
      </c>
      <c r="E129" s="238" t="s">
        <v>19</v>
      </c>
      <c r="F129" s="239" t="s">
        <v>155</v>
      </c>
      <c r="G129" s="237"/>
      <c r="H129" s="240">
        <v>2.436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140</v>
      </c>
      <c r="AU129" s="246" t="s">
        <v>84</v>
      </c>
      <c r="AV129" s="13" t="s">
        <v>84</v>
      </c>
      <c r="AW129" s="13" t="s">
        <v>35</v>
      </c>
      <c r="AX129" s="13" t="s">
        <v>74</v>
      </c>
      <c r="AY129" s="246" t="s">
        <v>131</v>
      </c>
    </row>
    <row r="130" spans="1:51" s="13" customFormat="1" ht="12">
      <c r="A130" s="13"/>
      <c r="B130" s="236"/>
      <c r="C130" s="237"/>
      <c r="D130" s="232" t="s">
        <v>140</v>
      </c>
      <c r="E130" s="238" t="s">
        <v>19</v>
      </c>
      <c r="F130" s="239" t="s">
        <v>156</v>
      </c>
      <c r="G130" s="237"/>
      <c r="H130" s="240">
        <v>4.981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140</v>
      </c>
      <c r="AU130" s="246" t="s">
        <v>84</v>
      </c>
      <c r="AV130" s="13" t="s">
        <v>84</v>
      </c>
      <c r="AW130" s="13" t="s">
        <v>35</v>
      </c>
      <c r="AX130" s="13" t="s">
        <v>74</v>
      </c>
      <c r="AY130" s="246" t="s">
        <v>131</v>
      </c>
    </row>
    <row r="131" spans="1:51" s="13" customFormat="1" ht="12">
      <c r="A131" s="13"/>
      <c r="B131" s="236"/>
      <c r="C131" s="237"/>
      <c r="D131" s="232" t="s">
        <v>140</v>
      </c>
      <c r="E131" s="238" t="s">
        <v>19</v>
      </c>
      <c r="F131" s="239" t="s">
        <v>157</v>
      </c>
      <c r="G131" s="237"/>
      <c r="H131" s="240">
        <v>7.19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140</v>
      </c>
      <c r="AU131" s="246" t="s">
        <v>84</v>
      </c>
      <c r="AV131" s="13" t="s">
        <v>84</v>
      </c>
      <c r="AW131" s="13" t="s">
        <v>35</v>
      </c>
      <c r="AX131" s="13" t="s">
        <v>74</v>
      </c>
      <c r="AY131" s="246" t="s">
        <v>131</v>
      </c>
    </row>
    <row r="132" spans="1:51" s="13" customFormat="1" ht="12">
      <c r="A132" s="13"/>
      <c r="B132" s="236"/>
      <c r="C132" s="237"/>
      <c r="D132" s="232" t="s">
        <v>140</v>
      </c>
      <c r="E132" s="238" t="s">
        <v>19</v>
      </c>
      <c r="F132" s="239" t="s">
        <v>158</v>
      </c>
      <c r="G132" s="237"/>
      <c r="H132" s="240">
        <v>0.707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140</v>
      </c>
      <c r="AU132" s="246" t="s">
        <v>84</v>
      </c>
      <c r="AV132" s="13" t="s">
        <v>84</v>
      </c>
      <c r="AW132" s="13" t="s">
        <v>35</v>
      </c>
      <c r="AX132" s="13" t="s">
        <v>74</v>
      </c>
      <c r="AY132" s="246" t="s">
        <v>131</v>
      </c>
    </row>
    <row r="133" spans="1:51" s="14" customFormat="1" ht="12">
      <c r="A133" s="14"/>
      <c r="B133" s="247"/>
      <c r="C133" s="248"/>
      <c r="D133" s="232" t="s">
        <v>140</v>
      </c>
      <c r="E133" s="249" t="s">
        <v>19</v>
      </c>
      <c r="F133" s="250" t="s">
        <v>145</v>
      </c>
      <c r="G133" s="248"/>
      <c r="H133" s="251">
        <v>39.004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140</v>
      </c>
      <c r="AU133" s="257" t="s">
        <v>84</v>
      </c>
      <c r="AV133" s="14" t="s">
        <v>137</v>
      </c>
      <c r="AW133" s="14" t="s">
        <v>35</v>
      </c>
      <c r="AX133" s="14" t="s">
        <v>82</v>
      </c>
      <c r="AY133" s="257" t="s">
        <v>131</v>
      </c>
    </row>
    <row r="134" spans="1:65" s="2" customFormat="1" ht="16.5" customHeight="1">
      <c r="A134" s="39"/>
      <c r="B134" s="40"/>
      <c r="C134" s="219" t="s">
        <v>167</v>
      </c>
      <c r="D134" s="219" t="s">
        <v>133</v>
      </c>
      <c r="E134" s="220" t="s">
        <v>168</v>
      </c>
      <c r="F134" s="221" t="s">
        <v>169</v>
      </c>
      <c r="G134" s="222" t="s">
        <v>136</v>
      </c>
      <c r="H134" s="223">
        <v>134</v>
      </c>
      <c r="I134" s="224"/>
      <c r="J134" s="225">
        <f>ROUND(I134*H134,2)</f>
        <v>0</v>
      </c>
      <c r="K134" s="221" t="s">
        <v>170</v>
      </c>
      <c r="L134" s="45"/>
      <c r="M134" s="226" t="s">
        <v>19</v>
      </c>
      <c r="N134" s="227" t="s">
        <v>45</v>
      </c>
      <c r="O134" s="85"/>
      <c r="P134" s="228">
        <f>O134*H134</f>
        <v>0</v>
      </c>
      <c r="Q134" s="228">
        <v>3E-05</v>
      </c>
      <c r="R134" s="228">
        <f>Q134*H134</f>
        <v>0.00402</v>
      </c>
      <c r="S134" s="228">
        <v>0.077</v>
      </c>
      <c r="T134" s="229">
        <f>S134*H134</f>
        <v>10.318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137</v>
      </c>
      <c r="AT134" s="230" t="s">
        <v>133</v>
      </c>
      <c r="AU134" s="230" t="s">
        <v>84</v>
      </c>
      <c r="AY134" s="18" t="s">
        <v>131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82</v>
      </c>
      <c r="BK134" s="231">
        <f>ROUND(I134*H134,2)</f>
        <v>0</v>
      </c>
      <c r="BL134" s="18" t="s">
        <v>137</v>
      </c>
      <c r="BM134" s="230" t="s">
        <v>171</v>
      </c>
    </row>
    <row r="135" spans="1:47" s="2" customFormat="1" ht="12">
      <c r="A135" s="39"/>
      <c r="B135" s="40"/>
      <c r="C135" s="41"/>
      <c r="D135" s="232" t="s">
        <v>139</v>
      </c>
      <c r="E135" s="41"/>
      <c r="F135" s="233" t="s">
        <v>169</v>
      </c>
      <c r="G135" s="41"/>
      <c r="H135" s="41"/>
      <c r="I135" s="137"/>
      <c r="J135" s="41"/>
      <c r="K135" s="41"/>
      <c r="L135" s="45"/>
      <c r="M135" s="234"/>
      <c r="N135" s="235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139</v>
      </c>
      <c r="AU135" s="18" t="s">
        <v>84</v>
      </c>
    </row>
    <row r="136" spans="1:51" s="13" customFormat="1" ht="12">
      <c r="A136" s="13"/>
      <c r="B136" s="236"/>
      <c r="C136" s="237"/>
      <c r="D136" s="232" t="s">
        <v>140</v>
      </c>
      <c r="E136" s="238" t="s">
        <v>19</v>
      </c>
      <c r="F136" s="239" t="s">
        <v>172</v>
      </c>
      <c r="G136" s="237"/>
      <c r="H136" s="240">
        <v>134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140</v>
      </c>
      <c r="AU136" s="246" t="s">
        <v>84</v>
      </c>
      <c r="AV136" s="13" t="s">
        <v>84</v>
      </c>
      <c r="AW136" s="13" t="s">
        <v>35</v>
      </c>
      <c r="AX136" s="13" t="s">
        <v>82</v>
      </c>
      <c r="AY136" s="246" t="s">
        <v>131</v>
      </c>
    </row>
    <row r="137" spans="1:65" s="2" customFormat="1" ht="16.5" customHeight="1">
      <c r="A137" s="39"/>
      <c r="B137" s="40"/>
      <c r="C137" s="219" t="s">
        <v>173</v>
      </c>
      <c r="D137" s="219" t="s">
        <v>133</v>
      </c>
      <c r="E137" s="220" t="s">
        <v>174</v>
      </c>
      <c r="F137" s="221" t="s">
        <v>175</v>
      </c>
      <c r="G137" s="222" t="s">
        <v>136</v>
      </c>
      <c r="H137" s="223">
        <v>199.64</v>
      </c>
      <c r="I137" s="224"/>
      <c r="J137" s="225">
        <f>ROUND(I137*H137,2)</f>
        <v>0</v>
      </c>
      <c r="K137" s="221" t="s">
        <v>19</v>
      </c>
      <c r="L137" s="45"/>
      <c r="M137" s="226" t="s">
        <v>19</v>
      </c>
      <c r="N137" s="227" t="s">
        <v>45</v>
      </c>
      <c r="O137" s="85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137</v>
      </c>
      <c r="AT137" s="230" t="s">
        <v>133</v>
      </c>
      <c r="AU137" s="230" t="s">
        <v>84</v>
      </c>
      <c r="AY137" s="18" t="s">
        <v>131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82</v>
      </c>
      <c r="BK137" s="231">
        <f>ROUND(I137*H137,2)</f>
        <v>0</v>
      </c>
      <c r="BL137" s="18" t="s">
        <v>137</v>
      </c>
      <c r="BM137" s="230" t="s">
        <v>176</v>
      </c>
    </row>
    <row r="138" spans="1:47" s="2" customFormat="1" ht="12">
      <c r="A138" s="39"/>
      <c r="B138" s="40"/>
      <c r="C138" s="41"/>
      <c r="D138" s="232" t="s">
        <v>139</v>
      </c>
      <c r="E138" s="41"/>
      <c r="F138" s="233" t="s">
        <v>175</v>
      </c>
      <c r="G138" s="41"/>
      <c r="H138" s="41"/>
      <c r="I138" s="137"/>
      <c r="J138" s="41"/>
      <c r="K138" s="41"/>
      <c r="L138" s="45"/>
      <c r="M138" s="234"/>
      <c r="N138" s="235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139</v>
      </c>
      <c r="AU138" s="18" t="s">
        <v>84</v>
      </c>
    </row>
    <row r="139" spans="1:51" s="13" customFormat="1" ht="12">
      <c r="A139" s="13"/>
      <c r="B139" s="236"/>
      <c r="C139" s="237"/>
      <c r="D139" s="232" t="s">
        <v>140</v>
      </c>
      <c r="E139" s="238" t="s">
        <v>19</v>
      </c>
      <c r="F139" s="239" t="s">
        <v>177</v>
      </c>
      <c r="G139" s="237"/>
      <c r="H139" s="240">
        <v>199.64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140</v>
      </c>
      <c r="AU139" s="246" t="s">
        <v>84</v>
      </c>
      <c r="AV139" s="13" t="s">
        <v>84</v>
      </c>
      <c r="AW139" s="13" t="s">
        <v>35</v>
      </c>
      <c r="AX139" s="13" t="s">
        <v>74</v>
      </c>
      <c r="AY139" s="246" t="s">
        <v>131</v>
      </c>
    </row>
    <row r="140" spans="1:51" s="14" customFormat="1" ht="12">
      <c r="A140" s="14"/>
      <c r="B140" s="247"/>
      <c r="C140" s="248"/>
      <c r="D140" s="232" t="s">
        <v>140</v>
      </c>
      <c r="E140" s="249" t="s">
        <v>19</v>
      </c>
      <c r="F140" s="250" t="s">
        <v>145</v>
      </c>
      <c r="G140" s="248"/>
      <c r="H140" s="251">
        <v>199.64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140</v>
      </c>
      <c r="AU140" s="257" t="s">
        <v>84</v>
      </c>
      <c r="AV140" s="14" t="s">
        <v>137</v>
      </c>
      <c r="AW140" s="14" t="s">
        <v>35</v>
      </c>
      <c r="AX140" s="14" t="s">
        <v>82</v>
      </c>
      <c r="AY140" s="257" t="s">
        <v>131</v>
      </c>
    </row>
    <row r="141" spans="1:65" s="2" customFormat="1" ht="16.5" customHeight="1">
      <c r="A141" s="39"/>
      <c r="B141" s="40"/>
      <c r="C141" s="219" t="s">
        <v>178</v>
      </c>
      <c r="D141" s="219" t="s">
        <v>133</v>
      </c>
      <c r="E141" s="220" t="s">
        <v>179</v>
      </c>
      <c r="F141" s="221" t="s">
        <v>180</v>
      </c>
      <c r="G141" s="222" t="s">
        <v>181</v>
      </c>
      <c r="H141" s="223">
        <v>67.5</v>
      </c>
      <c r="I141" s="224"/>
      <c r="J141" s="225">
        <f>ROUND(I141*H141,2)</f>
        <v>0</v>
      </c>
      <c r="K141" s="221" t="s">
        <v>19</v>
      </c>
      <c r="L141" s="45"/>
      <c r="M141" s="226" t="s">
        <v>19</v>
      </c>
      <c r="N141" s="227" t="s">
        <v>45</v>
      </c>
      <c r="O141" s="85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137</v>
      </c>
      <c r="AT141" s="230" t="s">
        <v>133</v>
      </c>
      <c r="AU141" s="230" t="s">
        <v>84</v>
      </c>
      <c r="AY141" s="18" t="s">
        <v>131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82</v>
      </c>
      <c r="BK141" s="231">
        <f>ROUND(I141*H141,2)</f>
        <v>0</v>
      </c>
      <c r="BL141" s="18" t="s">
        <v>137</v>
      </c>
      <c r="BM141" s="230" t="s">
        <v>182</v>
      </c>
    </row>
    <row r="142" spans="1:47" s="2" customFormat="1" ht="12">
      <c r="A142" s="39"/>
      <c r="B142" s="40"/>
      <c r="C142" s="41"/>
      <c r="D142" s="232" t="s">
        <v>139</v>
      </c>
      <c r="E142" s="41"/>
      <c r="F142" s="233" t="s">
        <v>180</v>
      </c>
      <c r="G142" s="41"/>
      <c r="H142" s="41"/>
      <c r="I142" s="137"/>
      <c r="J142" s="41"/>
      <c r="K142" s="41"/>
      <c r="L142" s="45"/>
      <c r="M142" s="234"/>
      <c r="N142" s="235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139</v>
      </c>
      <c r="AU142" s="18" t="s">
        <v>84</v>
      </c>
    </row>
    <row r="143" spans="1:65" s="2" customFormat="1" ht="16.5" customHeight="1">
      <c r="A143" s="39"/>
      <c r="B143" s="40"/>
      <c r="C143" s="219" t="s">
        <v>183</v>
      </c>
      <c r="D143" s="219" t="s">
        <v>133</v>
      </c>
      <c r="E143" s="220" t="s">
        <v>184</v>
      </c>
      <c r="F143" s="221" t="s">
        <v>185</v>
      </c>
      <c r="G143" s="222" t="s">
        <v>186</v>
      </c>
      <c r="H143" s="223">
        <v>38.876</v>
      </c>
      <c r="I143" s="224"/>
      <c r="J143" s="225">
        <f>ROUND(I143*H143,2)</f>
        <v>0</v>
      </c>
      <c r="K143" s="221" t="s">
        <v>19</v>
      </c>
      <c r="L143" s="45"/>
      <c r="M143" s="226" t="s">
        <v>19</v>
      </c>
      <c r="N143" s="227" t="s">
        <v>45</v>
      </c>
      <c r="O143" s="85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137</v>
      </c>
      <c r="AT143" s="230" t="s">
        <v>133</v>
      </c>
      <c r="AU143" s="230" t="s">
        <v>84</v>
      </c>
      <c r="AY143" s="18" t="s">
        <v>131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82</v>
      </c>
      <c r="BK143" s="231">
        <f>ROUND(I143*H143,2)</f>
        <v>0</v>
      </c>
      <c r="BL143" s="18" t="s">
        <v>137</v>
      </c>
      <c r="BM143" s="230" t="s">
        <v>187</v>
      </c>
    </row>
    <row r="144" spans="1:47" s="2" customFormat="1" ht="12">
      <c r="A144" s="39"/>
      <c r="B144" s="40"/>
      <c r="C144" s="41"/>
      <c r="D144" s="232" t="s">
        <v>139</v>
      </c>
      <c r="E144" s="41"/>
      <c r="F144" s="233" t="s">
        <v>185</v>
      </c>
      <c r="G144" s="41"/>
      <c r="H144" s="41"/>
      <c r="I144" s="137"/>
      <c r="J144" s="41"/>
      <c r="K144" s="41"/>
      <c r="L144" s="45"/>
      <c r="M144" s="234"/>
      <c r="N144" s="235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139</v>
      </c>
      <c r="AU144" s="18" t="s">
        <v>84</v>
      </c>
    </row>
    <row r="145" spans="1:51" s="13" customFormat="1" ht="12">
      <c r="A145" s="13"/>
      <c r="B145" s="236"/>
      <c r="C145" s="237"/>
      <c r="D145" s="232" t="s">
        <v>140</v>
      </c>
      <c r="E145" s="238" t="s">
        <v>19</v>
      </c>
      <c r="F145" s="239" t="s">
        <v>188</v>
      </c>
      <c r="G145" s="237"/>
      <c r="H145" s="240">
        <v>24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140</v>
      </c>
      <c r="AU145" s="246" t="s">
        <v>84</v>
      </c>
      <c r="AV145" s="13" t="s">
        <v>84</v>
      </c>
      <c r="AW145" s="13" t="s">
        <v>35</v>
      </c>
      <c r="AX145" s="13" t="s">
        <v>74</v>
      </c>
      <c r="AY145" s="246" t="s">
        <v>131</v>
      </c>
    </row>
    <row r="146" spans="1:51" s="13" customFormat="1" ht="12">
      <c r="A146" s="13"/>
      <c r="B146" s="236"/>
      <c r="C146" s="237"/>
      <c r="D146" s="232" t="s">
        <v>140</v>
      </c>
      <c r="E146" s="238" t="s">
        <v>19</v>
      </c>
      <c r="F146" s="239" t="s">
        <v>189</v>
      </c>
      <c r="G146" s="237"/>
      <c r="H146" s="240">
        <v>9.918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140</v>
      </c>
      <c r="AU146" s="246" t="s">
        <v>84</v>
      </c>
      <c r="AV146" s="13" t="s">
        <v>84</v>
      </c>
      <c r="AW146" s="13" t="s">
        <v>35</v>
      </c>
      <c r="AX146" s="13" t="s">
        <v>74</v>
      </c>
      <c r="AY146" s="246" t="s">
        <v>131</v>
      </c>
    </row>
    <row r="147" spans="1:51" s="13" customFormat="1" ht="12">
      <c r="A147" s="13"/>
      <c r="B147" s="236"/>
      <c r="C147" s="237"/>
      <c r="D147" s="232" t="s">
        <v>140</v>
      </c>
      <c r="E147" s="238" t="s">
        <v>19</v>
      </c>
      <c r="F147" s="239" t="s">
        <v>190</v>
      </c>
      <c r="G147" s="237"/>
      <c r="H147" s="240">
        <v>2.958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140</v>
      </c>
      <c r="AU147" s="246" t="s">
        <v>84</v>
      </c>
      <c r="AV147" s="13" t="s">
        <v>84</v>
      </c>
      <c r="AW147" s="13" t="s">
        <v>35</v>
      </c>
      <c r="AX147" s="13" t="s">
        <v>74</v>
      </c>
      <c r="AY147" s="246" t="s">
        <v>131</v>
      </c>
    </row>
    <row r="148" spans="1:51" s="13" customFormat="1" ht="12">
      <c r="A148" s="13"/>
      <c r="B148" s="236"/>
      <c r="C148" s="237"/>
      <c r="D148" s="232" t="s">
        <v>140</v>
      </c>
      <c r="E148" s="238" t="s">
        <v>19</v>
      </c>
      <c r="F148" s="239" t="s">
        <v>191</v>
      </c>
      <c r="G148" s="237"/>
      <c r="H148" s="240">
        <v>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140</v>
      </c>
      <c r="AU148" s="246" t="s">
        <v>84</v>
      </c>
      <c r="AV148" s="13" t="s">
        <v>84</v>
      </c>
      <c r="AW148" s="13" t="s">
        <v>35</v>
      </c>
      <c r="AX148" s="13" t="s">
        <v>74</v>
      </c>
      <c r="AY148" s="246" t="s">
        <v>131</v>
      </c>
    </row>
    <row r="149" spans="1:51" s="14" customFormat="1" ht="12">
      <c r="A149" s="14"/>
      <c r="B149" s="247"/>
      <c r="C149" s="248"/>
      <c r="D149" s="232" t="s">
        <v>140</v>
      </c>
      <c r="E149" s="249" t="s">
        <v>19</v>
      </c>
      <c r="F149" s="250" t="s">
        <v>145</v>
      </c>
      <c r="G149" s="248"/>
      <c r="H149" s="251">
        <v>38.876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7" t="s">
        <v>140</v>
      </c>
      <c r="AU149" s="257" t="s">
        <v>84</v>
      </c>
      <c r="AV149" s="14" t="s">
        <v>137</v>
      </c>
      <c r="AW149" s="14" t="s">
        <v>35</v>
      </c>
      <c r="AX149" s="14" t="s">
        <v>82</v>
      </c>
      <c r="AY149" s="257" t="s">
        <v>131</v>
      </c>
    </row>
    <row r="150" spans="1:65" s="2" customFormat="1" ht="16.5" customHeight="1">
      <c r="A150" s="39"/>
      <c r="B150" s="40"/>
      <c r="C150" s="219" t="s">
        <v>192</v>
      </c>
      <c r="D150" s="219" t="s">
        <v>133</v>
      </c>
      <c r="E150" s="220" t="s">
        <v>193</v>
      </c>
      <c r="F150" s="221" t="s">
        <v>194</v>
      </c>
      <c r="G150" s="222" t="s">
        <v>186</v>
      </c>
      <c r="H150" s="223">
        <v>53.808</v>
      </c>
      <c r="I150" s="224"/>
      <c r="J150" s="225">
        <f>ROUND(I150*H150,2)</f>
        <v>0</v>
      </c>
      <c r="K150" s="221" t="s">
        <v>19</v>
      </c>
      <c r="L150" s="45"/>
      <c r="M150" s="226" t="s">
        <v>19</v>
      </c>
      <c r="N150" s="227" t="s">
        <v>45</v>
      </c>
      <c r="O150" s="8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137</v>
      </c>
      <c r="AT150" s="230" t="s">
        <v>133</v>
      </c>
      <c r="AU150" s="230" t="s">
        <v>84</v>
      </c>
      <c r="AY150" s="18" t="s">
        <v>131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82</v>
      </c>
      <c r="BK150" s="231">
        <f>ROUND(I150*H150,2)</f>
        <v>0</v>
      </c>
      <c r="BL150" s="18" t="s">
        <v>137</v>
      </c>
      <c r="BM150" s="230" t="s">
        <v>195</v>
      </c>
    </row>
    <row r="151" spans="1:47" s="2" customFormat="1" ht="12">
      <c r="A151" s="39"/>
      <c r="B151" s="40"/>
      <c r="C151" s="41"/>
      <c r="D151" s="232" t="s">
        <v>139</v>
      </c>
      <c r="E151" s="41"/>
      <c r="F151" s="233" t="s">
        <v>194</v>
      </c>
      <c r="G151" s="41"/>
      <c r="H151" s="41"/>
      <c r="I151" s="137"/>
      <c r="J151" s="41"/>
      <c r="K151" s="41"/>
      <c r="L151" s="45"/>
      <c r="M151" s="234"/>
      <c r="N151" s="23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139</v>
      </c>
      <c r="AU151" s="18" t="s">
        <v>84</v>
      </c>
    </row>
    <row r="152" spans="1:51" s="13" customFormat="1" ht="12">
      <c r="A152" s="13"/>
      <c r="B152" s="236"/>
      <c r="C152" s="237"/>
      <c r="D152" s="232" t="s">
        <v>140</v>
      </c>
      <c r="E152" s="238" t="s">
        <v>19</v>
      </c>
      <c r="F152" s="239" t="s">
        <v>196</v>
      </c>
      <c r="G152" s="237"/>
      <c r="H152" s="240">
        <v>4.8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140</v>
      </c>
      <c r="AU152" s="246" t="s">
        <v>84</v>
      </c>
      <c r="AV152" s="13" t="s">
        <v>84</v>
      </c>
      <c r="AW152" s="13" t="s">
        <v>35</v>
      </c>
      <c r="AX152" s="13" t="s">
        <v>74</v>
      </c>
      <c r="AY152" s="246" t="s">
        <v>131</v>
      </c>
    </row>
    <row r="153" spans="1:51" s="13" customFormat="1" ht="12">
      <c r="A153" s="13"/>
      <c r="B153" s="236"/>
      <c r="C153" s="237"/>
      <c r="D153" s="232" t="s">
        <v>140</v>
      </c>
      <c r="E153" s="238" t="s">
        <v>19</v>
      </c>
      <c r="F153" s="239" t="s">
        <v>197</v>
      </c>
      <c r="G153" s="237"/>
      <c r="H153" s="240">
        <v>26.4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140</v>
      </c>
      <c r="AU153" s="246" t="s">
        <v>84</v>
      </c>
      <c r="AV153" s="13" t="s">
        <v>84</v>
      </c>
      <c r="AW153" s="13" t="s">
        <v>35</v>
      </c>
      <c r="AX153" s="13" t="s">
        <v>74</v>
      </c>
      <c r="AY153" s="246" t="s">
        <v>131</v>
      </c>
    </row>
    <row r="154" spans="1:51" s="13" customFormat="1" ht="12">
      <c r="A154" s="13"/>
      <c r="B154" s="236"/>
      <c r="C154" s="237"/>
      <c r="D154" s="232" t="s">
        <v>140</v>
      </c>
      <c r="E154" s="238" t="s">
        <v>19</v>
      </c>
      <c r="F154" s="239" t="s">
        <v>198</v>
      </c>
      <c r="G154" s="237"/>
      <c r="H154" s="240">
        <v>12.398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140</v>
      </c>
      <c r="AU154" s="246" t="s">
        <v>84</v>
      </c>
      <c r="AV154" s="13" t="s">
        <v>84</v>
      </c>
      <c r="AW154" s="13" t="s">
        <v>35</v>
      </c>
      <c r="AX154" s="13" t="s">
        <v>74</v>
      </c>
      <c r="AY154" s="246" t="s">
        <v>131</v>
      </c>
    </row>
    <row r="155" spans="1:51" s="13" customFormat="1" ht="12">
      <c r="A155" s="13"/>
      <c r="B155" s="236"/>
      <c r="C155" s="237"/>
      <c r="D155" s="232" t="s">
        <v>140</v>
      </c>
      <c r="E155" s="238" t="s">
        <v>19</v>
      </c>
      <c r="F155" s="239" t="s">
        <v>199</v>
      </c>
      <c r="G155" s="237"/>
      <c r="H155" s="240">
        <v>3.698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140</v>
      </c>
      <c r="AU155" s="246" t="s">
        <v>84</v>
      </c>
      <c r="AV155" s="13" t="s">
        <v>84</v>
      </c>
      <c r="AW155" s="13" t="s">
        <v>35</v>
      </c>
      <c r="AX155" s="13" t="s">
        <v>74</v>
      </c>
      <c r="AY155" s="246" t="s">
        <v>131</v>
      </c>
    </row>
    <row r="156" spans="1:51" s="13" customFormat="1" ht="12">
      <c r="A156" s="13"/>
      <c r="B156" s="236"/>
      <c r="C156" s="237"/>
      <c r="D156" s="232" t="s">
        <v>140</v>
      </c>
      <c r="E156" s="238" t="s">
        <v>19</v>
      </c>
      <c r="F156" s="239" t="s">
        <v>200</v>
      </c>
      <c r="G156" s="237"/>
      <c r="H156" s="240">
        <v>4.312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140</v>
      </c>
      <c r="AU156" s="246" t="s">
        <v>84</v>
      </c>
      <c r="AV156" s="13" t="s">
        <v>84</v>
      </c>
      <c r="AW156" s="13" t="s">
        <v>35</v>
      </c>
      <c r="AX156" s="13" t="s">
        <v>74</v>
      </c>
      <c r="AY156" s="246" t="s">
        <v>131</v>
      </c>
    </row>
    <row r="157" spans="1:51" s="13" customFormat="1" ht="12">
      <c r="A157" s="13"/>
      <c r="B157" s="236"/>
      <c r="C157" s="237"/>
      <c r="D157" s="232" t="s">
        <v>140</v>
      </c>
      <c r="E157" s="238" t="s">
        <v>19</v>
      </c>
      <c r="F157" s="239" t="s">
        <v>201</v>
      </c>
      <c r="G157" s="237"/>
      <c r="H157" s="240">
        <v>2.2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140</v>
      </c>
      <c r="AU157" s="246" t="s">
        <v>84</v>
      </c>
      <c r="AV157" s="13" t="s">
        <v>84</v>
      </c>
      <c r="AW157" s="13" t="s">
        <v>35</v>
      </c>
      <c r="AX157" s="13" t="s">
        <v>74</v>
      </c>
      <c r="AY157" s="246" t="s">
        <v>131</v>
      </c>
    </row>
    <row r="158" spans="1:51" s="14" customFormat="1" ht="12">
      <c r="A158" s="14"/>
      <c r="B158" s="247"/>
      <c r="C158" s="248"/>
      <c r="D158" s="232" t="s">
        <v>140</v>
      </c>
      <c r="E158" s="249" t="s">
        <v>19</v>
      </c>
      <c r="F158" s="250" t="s">
        <v>202</v>
      </c>
      <c r="G158" s="248"/>
      <c r="H158" s="251">
        <v>53.808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140</v>
      </c>
      <c r="AU158" s="257" t="s">
        <v>84</v>
      </c>
      <c r="AV158" s="14" t="s">
        <v>137</v>
      </c>
      <c r="AW158" s="14" t="s">
        <v>35</v>
      </c>
      <c r="AX158" s="14" t="s">
        <v>82</v>
      </c>
      <c r="AY158" s="257" t="s">
        <v>131</v>
      </c>
    </row>
    <row r="159" spans="1:65" s="2" customFormat="1" ht="16.5" customHeight="1">
      <c r="A159" s="39"/>
      <c r="B159" s="40"/>
      <c r="C159" s="219" t="s">
        <v>203</v>
      </c>
      <c r="D159" s="219" t="s">
        <v>133</v>
      </c>
      <c r="E159" s="220" t="s">
        <v>204</v>
      </c>
      <c r="F159" s="221" t="s">
        <v>205</v>
      </c>
      <c r="G159" s="222" t="s">
        <v>186</v>
      </c>
      <c r="H159" s="223">
        <v>53.808</v>
      </c>
      <c r="I159" s="224"/>
      <c r="J159" s="225">
        <f>ROUND(I159*H159,2)</f>
        <v>0</v>
      </c>
      <c r="K159" s="221" t="s">
        <v>19</v>
      </c>
      <c r="L159" s="45"/>
      <c r="M159" s="226" t="s">
        <v>19</v>
      </c>
      <c r="N159" s="227" t="s">
        <v>45</v>
      </c>
      <c r="O159" s="85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137</v>
      </c>
      <c r="AT159" s="230" t="s">
        <v>133</v>
      </c>
      <c r="AU159" s="230" t="s">
        <v>84</v>
      </c>
      <c r="AY159" s="18" t="s">
        <v>131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82</v>
      </c>
      <c r="BK159" s="231">
        <f>ROUND(I159*H159,2)</f>
        <v>0</v>
      </c>
      <c r="BL159" s="18" t="s">
        <v>137</v>
      </c>
      <c r="BM159" s="230" t="s">
        <v>206</v>
      </c>
    </row>
    <row r="160" spans="1:47" s="2" customFormat="1" ht="12">
      <c r="A160" s="39"/>
      <c r="B160" s="40"/>
      <c r="C160" s="41"/>
      <c r="D160" s="232" t="s">
        <v>139</v>
      </c>
      <c r="E160" s="41"/>
      <c r="F160" s="233" t="s">
        <v>205</v>
      </c>
      <c r="G160" s="41"/>
      <c r="H160" s="41"/>
      <c r="I160" s="137"/>
      <c r="J160" s="41"/>
      <c r="K160" s="41"/>
      <c r="L160" s="45"/>
      <c r="M160" s="234"/>
      <c r="N160" s="235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139</v>
      </c>
      <c r="AU160" s="18" t="s">
        <v>84</v>
      </c>
    </row>
    <row r="161" spans="1:65" s="2" customFormat="1" ht="16.5" customHeight="1">
      <c r="A161" s="39"/>
      <c r="B161" s="40"/>
      <c r="C161" s="219" t="s">
        <v>207</v>
      </c>
      <c r="D161" s="219" t="s">
        <v>133</v>
      </c>
      <c r="E161" s="220" t="s">
        <v>208</v>
      </c>
      <c r="F161" s="221" t="s">
        <v>209</v>
      </c>
      <c r="G161" s="222" t="s">
        <v>186</v>
      </c>
      <c r="H161" s="223">
        <v>1.8</v>
      </c>
      <c r="I161" s="224"/>
      <c r="J161" s="225">
        <f>ROUND(I161*H161,2)</f>
        <v>0</v>
      </c>
      <c r="K161" s="221" t="s">
        <v>19</v>
      </c>
      <c r="L161" s="45"/>
      <c r="M161" s="226" t="s">
        <v>19</v>
      </c>
      <c r="N161" s="227" t="s">
        <v>45</v>
      </c>
      <c r="O161" s="85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137</v>
      </c>
      <c r="AT161" s="230" t="s">
        <v>133</v>
      </c>
      <c r="AU161" s="230" t="s">
        <v>84</v>
      </c>
      <c r="AY161" s="18" t="s">
        <v>131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82</v>
      </c>
      <c r="BK161" s="231">
        <f>ROUND(I161*H161,2)</f>
        <v>0</v>
      </c>
      <c r="BL161" s="18" t="s">
        <v>137</v>
      </c>
      <c r="BM161" s="230" t="s">
        <v>210</v>
      </c>
    </row>
    <row r="162" spans="1:47" s="2" customFormat="1" ht="12">
      <c r="A162" s="39"/>
      <c r="B162" s="40"/>
      <c r="C162" s="41"/>
      <c r="D162" s="232" t="s">
        <v>139</v>
      </c>
      <c r="E162" s="41"/>
      <c r="F162" s="233" t="s">
        <v>209</v>
      </c>
      <c r="G162" s="41"/>
      <c r="H162" s="41"/>
      <c r="I162" s="137"/>
      <c r="J162" s="41"/>
      <c r="K162" s="41"/>
      <c r="L162" s="45"/>
      <c r="M162" s="234"/>
      <c r="N162" s="235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139</v>
      </c>
      <c r="AU162" s="18" t="s">
        <v>84</v>
      </c>
    </row>
    <row r="163" spans="1:51" s="13" customFormat="1" ht="12">
      <c r="A163" s="13"/>
      <c r="B163" s="236"/>
      <c r="C163" s="237"/>
      <c r="D163" s="232" t="s">
        <v>140</v>
      </c>
      <c r="E163" s="238" t="s">
        <v>19</v>
      </c>
      <c r="F163" s="239" t="s">
        <v>211</v>
      </c>
      <c r="G163" s="237"/>
      <c r="H163" s="240">
        <v>1.8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140</v>
      </c>
      <c r="AU163" s="246" t="s">
        <v>84</v>
      </c>
      <c r="AV163" s="13" t="s">
        <v>84</v>
      </c>
      <c r="AW163" s="13" t="s">
        <v>35</v>
      </c>
      <c r="AX163" s="13" t="s">
        <v>74</v>
      </c>
      <c r="AY163" s="246" t="s">
        <v>131</v>
      </c>
    </row>
    <row r="164" spans="1:51" s="14" customFormat="1" ht="12">
      <c r="A164" s="14"/>
      <c r="B164" s="247"/>
      <c r="C164" s="248"/>
      <c r="D164" s="232" t="s">
        <v>140</v>
      </c>
      <c r="E164" s="249" t="s">
        <v>19</v>
      </c>
      <c r="F164" s="250" t="s">
        <v>145</v>
      </c>
      <c r="G164" s="248"/>
      <c r="H164" s="251">
        <v>1.8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140</v>
      </c>
      <c r="AU164" s="257" t="s">
        <v>84</v>
      </c>
      <c r="AV164" s="14" t="s">
        <v>137</v>
      </c>
      <c r="AW164" s="14" t="s">
        <v>35</v>
      </c>
      <c r="AX164" s="14" t="s">
        <v>82</v>
      </c>
      <c r="AY164" s="257" t="s">
        <v>131</v>
      </c>
    </row>
    <row r="165" spans="1:65" s="2" customFormat="1" ht="16.5" customHeight="1">
      <c r="A165" s="39"/>
      <c r="B165" s="40"/>
      <c r="C165" s="219" t="s">
        <v>212</v>
      </c>
      <c r="D165" s="219" t="s">
        <v>133</v>
      </c>
      <c r="E165" s="220" t="s">
        <v>213</v>
      </c>
      <c r="F165" s="221" t="s">
        <v>214</v>
      </c>
      <c r="G165" s="222" t="s">
        <v>186</v>
      </c>
      <c r="H165" s="223">
        <v>1.8</v>
      </c>
      <c r="I165" s="224"/>
      <c r="J165" s="225">
        <f>ROUND(I165*H165,2)</f>
        <v>0</v>
      </c>
      <c r="K165" s="221" t="s">
        <v>19</v>
      </c>
      <c r="L165" s="45"/>
      <c r="M165" s="226" t="s">
        <v>19</v>
      </c>
      <c r="N165" s="227" t="s">
        <v>45</v>
      </c>
      <c r="O165" s="85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137</v>
      </c>
      <c r="AT165" s="230" t="s">
        <v>133</v>
      </c>
      <c r="AU165" s="230" t="s">
        <v>84</v>
      </c>
      <c r="AY165" s="18" t="s">
        <v>131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82</v>
      </c>
      <c r="BK165" s="231">
        <f>ROUND(I165*H165,2)</f>
        <v>0</v>
      </c>
      <c r="BL165" s="18" t="s">
        <v>137</v>
      </c>
      <c r="BM165" s="230" t="s">
        <v>215</v>
      </c>
    </row>
    <row r="166" spans="1:47" s="2" customFormat="1" ht="12">
      <c r="A166" s="39"/>
      <c r="B166" s="40"/>
      <c r="C166" s="41"/>
      <c r="D166" s="232" t="s">
        <v>139</v>
      </c>
      <c r="E166" s="41"/>
      <c r="F166" s="233" t="s">
        <v>214</v>
      </c>
      <c r="G166" s="41"/>
      <c r="H166" s="41"/>
      <c r="I166" s="137"/>
      <c r="J166" s="41"/>
      <c r="K166" s="41"/>
      <c r="L166" s="45"/>
      <c r="M166" s="234"/>
      <c r="N166" s="235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139</v>
      </c>
      <c r="AU166" s="18" t="s">
        <v>84</v>
      </c>
    </row>
    <row r="167" spans="1:65" s="2" customFormat="1" ht="16.5" customHeight="1">
      <c r="A167" s="39"/>
      <c r="B167" s="40"/>
      <c r="C167" s="219" t="s">
        <v>216</v>
      </c>
      <c r="D167" s="219" t="s">
        <v>133</v>
      </c>
      <c r="E167" s="220" t="s">
        <v>217</v>
      </c>
      <c r="F167" s="221" t="s">
        <v>218</v>
      </c>
      <c r="G167" s="222" t="s">
        <v>186</v>
      </c>
      <c r="H167" s="223">
        <v>55.608</v>
      </c>
      <c r="I167" s="224"/>
      <c r="J167" s="225">
        <f>ROUND(I167*H167,2)</f>
        <v>0</v>
      </c>
      <c r="K167" s="221" t="s">
        <v>19</v>
      </c>
      <c r="L167" s="45"/>
      <c r="M167" s="226" t="s">
        <v>19</v>
      </c>
      <c r="N167" s="227" t="s">
        <v>45</v>
      </c>
      <c r="O167" s="85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137</v>
      </c>
      <c r="AT167" s="230" t="s">
        <v>133</v>
      </c>
      <c r="AU167" s="230" t="s">
        <v>84</v>
      </c>
      <c r="AY167" s="18" t="s">
        <v>131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82</v>
      </c>
      <c r="BK167" s="231">
        <f>ROUND(I167*H167,2)</f>
        <v>0</v>
      </c>
      <c r="BL167" s="18" t="s">
        <v>137</v>
      </c>
      <c r="BM167" s="230" t="s">
        <v>219</v>
      </c>
    </row>
    <row r="168" spans="1:47" s="2" customFormat="1" ht="12">
      <c r="A168" s="39"/>
      <c r="B168" s="40"/>
      <c r="C168" s="41"/>
      <c r="D168" s="232" t="s">
        <v>139</v>
      </c>
      <c r="E168" s="41"/>
      <c r="F168" s="233" t="s">
        <v>218</v>
      </c>
      <c r="G168" s="41"/>
      <c r="H168" s="41"/>
      <c r="I168" s="137"/>
      <c r="J168" s="41"/>
      <c r="K168" s="41"/>
      <c r="L168" s="45"/>
      <c r="M168" s="234"/>
      <c r="N168" s="235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139</v>
      </c>
      <c r="AU168" s="18" t="s">
        <v>84</v>
      </c>
    </row>
    <row r="169" spans="1:65" s="2" customFormat="1" ht="16.5" customHeight="1">
      <c r="A169" s="39"/>
      <c r="B169" s="40"/>
      <c r="C169" s="219" t="s">
        <v>8</v>
      </c>
      <c r="D169" s="219" t="s">
        <v>133</v>
      </c>
      <c r="E169" s="220" t="s">
        <v>220</v>
      </c>
      <c r="F169" s="221" t="s">
        <v>221</v>
      </c>
      <c r="G169" s="222" t="s">
        <v>186</v>
      </c>
      <c r="H169" s="223">
        <v>278.04</v>
      </c>
      <c r="I169" s="224"/>
      <c r="J169" s="225">
        <f>ROUND(I169*H169,2)</f>
        <v>0</v>
      </c>
      <c r="K169" s="221" t="s">
        <v>19</v>
      </c>
      <c r="L169" s="45"/>
      <c r="M169" s="226" t="s">
        <v>19</v>
      </c>
      <c r="N169" s="227" t="s">
        <v>45</v>
      </c>
      <c r="O169" s="85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137</v>
      </c>
      <c r="AT169" s="230" t="s">
        <v>133</v>
      </c>
      <c r="AU169" s="230" t="s">
        <v>84</v>
      </c>
      <c r="AY169" s="18" t="s">
        <v>131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82</v>
      </c>
      <c r="BK169" s="231">
        <f>ROUND(I169*H169,2)</f>
        <v>0</v>
      </c>
      <c r="BL169" s="18" t="s">
        <v>137</v>
      </c>
      <c r="BM169" s="230" t="s">
        <v>222</v>
      </c>
    </row>
    <row r="170" spans="1:47" s="2" customFormat="1" ht="12">
      <c r="A170" s="39"/>
      <c r="B170" s="40"/>
      <c r="C170" s="41"/>
      <c r="D170" s="232" t="s">
        <v>139</v>
      </c>
      <c r="E170" s="41"/>
      <c r="F170" s="233" t="s">
        <v>221</v>
      </c>
      <c r="G170" s="41"/>
      <c r="H170" s="41"/>
      <c r="I170" s="137"/>
      <c r="J170" s="41"/>
      <c r="K170" s="41"/>
      <c r="L170" s="45"/>
      <c r="M170" s="234"/>
      <c r="N170" s="235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139</v>
      </c>
      <c r="AU170" s="18" t="s">
        <v>84</v>
      </c>
    </row>
    <row r="171" spans="1:51" s="13" customFormat="1" ht="12">
      <c r="A171" s="13"/>
      <c r="B171" s="236"/>
      <c r="C171" s="237"/>
      <c r="D171" s="232" t="s">
        <v>140</v>
      </c>
      <c r="E171" s="238" t="s">
        <v>19</v>
      </c>
      <c r="F171" s="239" t="s">
        <v>223</v>
      </c>
      <c r="G171" s="237"/>
      <c r="H171" s="240">
        <v>278.04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140</v>
      </c>
      <c r="AU171" s="246" t="s">
        <v>84</v>
      </c>
      <c r="AV171" s="13" t="s">
        <v>84</v>
      </c>
      <c r="AW171" s="13" t="s">
        <v>35</v>
      </c>
      <c r="AX171" s="13" t="s">
        <v>74</v>
      </c>
      <c r="AY171" s="246" t="s">
        <v>131</v>
      </c>
    </row>
    <row r="172" spans="1:51" s="14" customFormat="1" ht="12">
      <c r="A172" s="14"/>
      <c r="B172" s="247"/>
      <c r="C172" s="248"/>
      <c r="D172" s="232" t="s">
        <v>140</v>
      </c>
      <c r="E172" s="249" t="s">
        <v>19</v>
      </c>
      <c r="F172" s="250" t="s">
        <v>145</v>
      </c>
      <c r="G172" s="248"/>
      <c r="H172" s="251">
        <v>278.04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140</v>
      </c>
      <c r="AU172" s="257" t="s">
        <v>84</v>
      </c>
      <c r="AV172" s="14" t="s">
        <v>137</v>
      </c>
      <c r="AW172" s="14" t="s">
        <v>35</v>
      </c>
      <c r="AX172" s="14" t="s">
        <v>82</v>
      </c>
      <c r="AY172" s="257" t="s">
        <v>131</v>
      </c>
    </row>
    <row r="173" spans="1:65" s="2" customFormat="1" ht="16.5" customHeight="1">
      <c r="A173" s="39"/>
      <c r="B173" s="40"/>
      <c r="C173" s="219" t="s">
        <v>224</v>
      </c>
      <c r="D173" s="219" t="s">
        <v>133</v>
      </c>
      <c r="E173" s="220" t="s">
        <v>225</v>
      </c>
      <c r="F173" s="221" t="s">
        <v>226</v>
      </c>
      <c r="G173" s="222" t="s">
        <v>186</v>
      </c>
      <c r="H173" s="223">
        <v>55.608</v>
      </c>
      <c r="I173" s="224"/>
      <c r="J173" s="225">
        <f>ROUND(I173*H173,2)</f>
        <v>0</v>
      </c>
      <c r="K173" s="221" t="s">
        <v>19</v>
      </c>
      <c r="L173" s="45"/>
      <c r="M173" s="226" t="s">
        <v>19</v>
      </c>
      <c r="N173" s="227" t="s">
        <v>45</v>
      </c>
      <c r="O173" s="8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137</v>
      </c>
      <c r="AT173" s="230" t="s">
        <v>133</v>
      </c>
      <c r="AU173" s="230" t="s">
        <v>84</v>
      </c>
      <c r="AY173" s="18" t="s">
        <v>131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82</v>
      </c>
      <c r="BK173" s="231">
        <f>ROUND(I173*H173,2)</f>
        <v>0</v>
      </c>
      <c r="BL173" s="18" t="s">
        <v>137</v>
      </c>
      <c r="BM173" s="230" t="s">
        <v>227</v>
      </c>
    </row>
    <row r="174" spans="1:47" s="2" customFormat="1" ht="12">
      <c r="A174" s="39"/>
      <c r="B174" s="40"/>
      <c r="C174" s="41"/>
      <c r="D174" s="232" t="s">
        <v>139</v>
      </c>
      <c r="E174" s="41"/>
      <c r="F174" s="233" t="s">
        <v>226</v>
      </c>
      <c r="G174" s="41"/>
      <c r="H174" s="41"/>
      <c r="I174" s="137"/>
      <c r="J174" s="41"/>
      <c r="K174" s="41"/>
      <c r="L174" s="45"/>
      <c r="M174" s="234"/>
      <c r="N174" s="235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139</v>
      </c>
      <c r="AU174" s="18" t="s">
        <v>84</v>
      </c>
    </row>
    <row r="175" spans="1:65" s="2" customFormat="1" ht="16.5" customHeight="1">
      <c r="A175" s="39"/>
      <c r="B175" s="40"/>
      <c r="C175" s="219" t="s">
        <v>228</v>
      </c>
      <c r="D175" s="219" t="s">
        <v>133</v>
      </c>
      <c r="E175" s="220" t="s">
        <v>229</v>
      </c>
      <c r="F175" s="221" t="s">
        <v>230</v>
      </c>
      <c r="G175" s="222" t="s">
        <v>186</v>
      </c>
      <c r="H175" s="223">
        <v>55.608</v>
      </c>
      <c r="I175" s="224"/>
      <c r="J175" s="225">
        <f>ROUND(I175*H175,2)</f>
        <v>0</v>
      </c>
      <c r="K175" s="221" t="s">
        <v>19</v>
      </c>
      <c r="L175" s="45"/>
      <c r="M175" s="226" t="s">
        <v>19</v>
      </c>
      <c r="N175" s="227" t="s">
        <v>45</v>
      </c>
      <c r="O175" s="85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137</v>
      </c>
      <c r="AT175" s="230" t="s">
        <v>133</v>
      </c>
      <c r="AU175" s="230" t="s">
        <v>84</v>
      </c>
      <c r="AY175" s="18" t="s">
        <v>131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82</v>
      </c>
      <c r="BK175" s="231">
        <f>ROUND(I175*H175,2)</f>
        <v>0</v>
      </c>
      <c r="BL175" s="18" t="s">
        <v>137</v>
      </c>
      <c r="BM175" s="230" t="s">
        <v>231</v>
      </c>
    </row>
    <row r="176" spans="1:47" s="2" customFormat="1" ht="12">
      <c r="A176" s="39"/>
      <c r="B176" s="40"/>
      <c r="C176" s="41"/>
      <c r="D176" s="232" t="s">
        <v>139</v>
      </c>
      <c r="E176" s="41"/>
      <c r="F176" s="233" t="s">
        <v>230</v>
      </c>
      <c r="G176" s="41"/>
      <c r="H176" s="41"/>
      <c r="I176" s="137"/>
      <c r="J176" s="41"/>
      <c r="K176" s="41"/>
      <c r="L176" s="45"/>
      <c r="M176" s="234"/>
      <c r="N176" s="235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139</v>
      </c>
      <c r="AU176" s="18" t="s">
        <v>84</v>
      </c>
    </row>
    <row r="177" spans="1:65" s="2" customFormat="1" ht="16.5" customHeight="1">
      <c r="A177" s="39"/>
      <c r="B177" s="40"/>
      <c r="C177" s="219" t="s">
        <v>232</v>
      </c>
      <c r="D177" s="219" t="s">
        <v>133</v>
      </c>
      <c r="E177" s="220" t="s">
        <v>233</v>
      </c>
      <c r="F177" s="221" t="s">
        <v>234</v>
      </c>
      <c r="G177" s="222" t="s">
        <v>235</v>
      </c>
      <c r="H177" s="223">
        <v>88.973</v>
      </c>
      <c r="I177" s="224"/>
      <c r="J177" s="225">
        <f>ROUND(I177*H177,2)</f>
        <v>0</v>
      </c>
      <c r="K177" s="221" t="s">
        <v>19</v>
      </c>
      <c r="L177" s="45"/>
      <c r="M177" s="226" t="s">
        <v>19</v>
      </c>
      <c r="N177" s="227" t="s">
        <v>45</v>
      </c>
      <c r="O177" s="85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137</v>
      </c>
      <c r="AT177" s="230" t="s">
        <v>133</v>
      </c>
      <c r="AU177" s="230" t="s">
        <v>84</v>
      </c>
      <c r="AY177" s="18" t="s">
        <v>131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82</v>
      </c>
      <c r="BK177" s="231">
        <f>ROUND(I177*H177,2)</f>
        <v>0</v>
      </c>
      <c r="BL177" s="18" t="s">
        <v>137</v>
      </c>
      <c r="BM177" s="230" t="s">
        <v>236</v>
      </c>
    </row>
    <row r="178" spans="1:47" s="2" customFormat="1" ht="12">
      <c r="A178" s="39"/>
      <c r="B178" s="40"/>
      <c r="C178" s="41"/>
      <c r="D178" s="232" t="s">
        <v>139</v>
      </c>
      <c r="E178" s="41"/>
      <c r="F178" s="233" t="s">
        <v>234</v>
      </c>
      <c r="G178" s="41"/>
      <c r="H178" s="41"/>
      <c r="I178" s="137"/>
      <c r="J178" s="41"/>
      <c r="K178" s="41"/>
      <c r="L178" s="45"/>
      <c r="M178" s="234"/>
      <c r="N178" s="235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139</v>
      </c>
      <c r="AU178" s="18" t="s">
        <v>84</v>
      </c>
    </row>
    <row r="179" spans="1:51" s="13" customFormat="1" ht="12">
      <c r="A179" s="13"/>
      <c r="B179" s="236"/>
      <c r="C179" s="237"/>
      <c r="D179" s="232" t="s">
        <v>140</v>
      </c>
      <c r="E179" s="238" t="s">
        <v>19</v>
      </c>
      <c r="F179" s="239" t="s">
        <v>237</v>
      </c>
      <c r="G179" s="237"/>
      <c r="H179" s="240">
        <v>88.973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140</v>
      </c>
      <c r="AU179" s="246" t="s">
        <v>84</v>
      </c>
      <c r="AV179" s="13" t="s">
        <v>84</v>
      </c>
      <c r="AW179" s="13" t="s">
        <v>35</v>
      </c>
      <c r="AX179" s="13" t="s">
        <v>74</v>
      </c>
      <c r="AY179" s="246" t="s">
        <v>131</v>
      </c>
    </row>
    <row r="180" spans="1:51" s="14" customFormat="1" ht="12">
      <c r="A180" s="14"/>
      <c r="B180" s="247"/>
      <c r="C180" s="248"/>
      <c r="D180" s="232" t="s">
        <v>140</v>
      </c>
      <c r="E180" s="249" t="s">
        <v>19</v>
      </c>
      <c r="F180" s="250" t="s">
        <v>145</v>
      </c>
      <c r="G180" s="248"/>
      <c r="H180" s="251">
        <v>88.973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7" t="s">
        <v>140</v>
      </c>
      <c r="AU180" s="257" t="s">
        <v>84</v>
      </c>
      <c r="AV180" s="14" t="s">
        <v>137</v>
      </c>
      <c r="AW180" s="14" t="s">
        <v>35</v>
      </c>
      <c r="AX180" s="14" t="s">
        <v>82</v>
      </c>
      <c r="AY180" s="257" t="s">
        <v>131</v>
      </c>
    </row>
    <row r="181" spans="1:65" s="2" customFormat="1" ht="16.5" customHeight="1">
      <c r="A181" s="39"/>
      <c r="B181" s="40"/>
      <c r="C181" s="219" t="s">
        <v>238</v>
      </c>
      <c r="D181" s="219" t="s">
        <v>133</v>
      </c>
      <c r="E181" s="220" t="s">
        <v>239</v>
      </c>
      <c r="F181" s="221" t="s">
        <v>240</v>
      </c>
      <c r="G181" s="222" t="s">
        <v>136</v>
      </c>
      <c r="H181" s="223">
        <v>92.42</v>
      </c>
      <c r="I181" s="224"/>
      <c r="J181" s="225">
        <f>ROUND(I181*H181,2)</f>
        <v>0</v>
      </c>
      <c r="K181" s="221" t="s">
        <v>19</v>
      </c>
      <c r="L181" s="45"/>
      <c r="M181" s="226" t="s">
        <v>19</v>
      </c>
      <c r="N181" s="227" t="s">
        <v>45</v>
      </c>
      <c r="O181" s="85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137</v>
      </c>
      <c r="AT181" s="230" t="s">
        <v>133</v>
      </c>
      <c r="AU181" s="230" t="s">
        <v>84</v>
      </c>
      <c r="AY181" s="18" t="s">
        <v>131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82</v>
      </c>
      <c r="BK181" s="231">
        <f>ROUND(I181*H181,2)</f>
        <v>0</v>
      </c>
      <c r="BL181" s="18" t="s">
        <v>137</v>
      </c>
      <c r="BM181" s="230" t="s">
        <v>241</v>
      </c>
    </row>
    <row r="182" spans="1:47" s="2" customFormat="1" ht="12">
      <c r="A182" s="39"/>
      <c r="B182" s="40"/>
      <c r="C182" s="41"/>
      <c r="D182" s="232" t="s">
        <v>139</v>
      </c>
      <c r="E182" s="41"/>
      <c r="F182" s="233" t="s">
        <v>240</v>
      </c>
      <c r="G182" s="41"/>
      <c r="H182" s="41"/>
      <c r="I182" s="137"/>
      <c r="J182" s="41"/>
      <c r="K182" s="41"/>
      <c r="L182" s="45"/>
      <c r="M182" s="234"/>
      <c r="N182" s="235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139</v>
      </c>
      <c r="AU182" s="18" t="s">
        <v>84</v>
      </c>
    </row>
    <row r="183" spans="1:65" s="2" customFormat="1" ht="16.5" customHeight="1">
      <c r="A183" s="39"/>
      <c r="B183" s="40"/>
      <c r="C183" s="219" t="s">
        <v>242</v>
      </c>
      <c r="D183" s="219" t="s">
        <v>133</v>
      </c>
      <c r="E183" s="220" t="s">
        <v>243</v>
      </c>
      <c r="F183" s="221" t="s">
        <v>244</v>
      </c>
      <c r="G183" s="222" t="s">
        <v>136</v>
      </c>
      <c r="H183" s="223">
        <v>92.42</v>
      </c>
      <c r="I183" s="224"/>
      <c r="J183" s="225">
        <f>ROUND(I183*H183,2)</f>
        <v>0</v>
      </c>
      <c r="K183" s="221" t="s">
        <v>19</v>
      </c>
      <c r="L183" s="45"/>
      <c r="M183" s="226" t="s">
        <v>19</v>
      </c>
      <c r="N183" s="227" t="s">
        <v>45</v>
      </c>
      <c r="O183" s="85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137</v>
      </c>
      <c r="AT183" s="230" t="s">
        <v>133</v>
      </c>
      <c r="AU183" s="230" t="s">
        <v>84</v>
      </c>
      <c r="AY183" s="18" t="s">
        <v>131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82</v>
      </c>
      <c r="BK183" s="231">
        <f>ROUND(I183*H183,2)</f>
        <v>0</v>
      </c>
      <c r="BL183" s="18" t="s">
        <v>137</v>
      </c>
      <c r="BM183" s="230" t="s">
        <v>245</v>
      </c>
    </row>
    <row r="184" spans="1:47" s="2" customFormat="1" ht="12">
      <c r="A184" s="39"/>
      <c r="B184" s="40"/>
      <c r="C184" s="41"/>
      <c r="D184" s="232" t="s">
        <v>139</v>
      </c>
      <c r="E184" s="41"/>
      <c r="F184" s="233" t="s">
        <v>244</v>
      </c>
      <c r="G184" s="41"/>
      <c r="H184" s="41"/>
      <c r="I184" s="137"/>
      <c r="J184" s="41"/>
      <c r="K184" s="41"/>
      <c r="L184" s="45"/>
      <c r="M184" s="234"/>
      <c r="N184" s="235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139</v>
      </c>
      <c r="AU184" s="18" t="s">
        <v>84</v>
      </c>
    </row>
    <row r="185" spans="1:51" s="13" customFormat="1" ht="12">
      <c r="A185" s="13"/>
      <c r="B185" s="236"/>
      <c r="C185" s="237"/>
      <c r="D185" s="232" t="s">
        <v>140</v>
      </c>
      <c r="E185" s="238" t="s">
        <v>19</v>
      </c>
      <c r="F185" s="239" t="s">
        <v>246</v>
      </c>
      <c r="G185" s="237"/>
      <c r="H185" s="240">
        <v>92.42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140</v>
      </c>
      <c r="AU185" s="246" t="s">
        <v>84</v>
      </c>
      <c r="AV185" s="13" t="s">
        <v>84</v>
      </c>
      <c r="AW185" s="13" t="s">
        <v>35</v>
      </c>
      <c r="AX185" s="13" t="s">
        <v>74</v>
      </c>
      <c r="AY185" s="246" t="s">
        <v>131</v>
      </c>
    </row>
    <row r="186" spans="1:51" s="14" customFormat="1" ht="12">
      <c r="A186" s="14"/>
      <c r="B186" s="247"/>
      <c r="C186" s="248"/>
      <c r="D186" s="232" t="s">
        <v>140</v>
      </c>
      <c r="E186" s="249" t="s">
        <v>19</v>
      </c>
      <c r="F186" s="250" t="s">
        <v>145</v>
      </c>
      <c r="G186" s="248"/>
      <c r="H186" s="251">
        <v>92.42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7" t="s">
        <v>140</v>
      </c>
      <c r="AU186" s="257" t="s">
        <v>84</v>
      </c>
      <c r="AV186" s="14" t="s">
        <v>137</v>
      </c>
      <c r="AW186" s="14" t="s">
        <v>35</v>
      </c>
      <c r="AX186" s="14" t="s">
        <v>82</v>
      </c>
      <c r="AY186" s="257" t="s">
        <v>131</v>
      </c>
    </row>
    <row r="187" spans="1:65" s="2" customFormat="1" ht="16.5" customHeight="1">
      <c r="A187" s="39"/>
      <c r="B187" s="40"/>
      <c r="C187" s="258" t="s">
        <v>7</v>
      </c>
      <c r="D187" s="258" t="s">
        <v>247</v>
      </c>
      <c r="E187" s="259" t="s">
        <v>248</v>
      </c>
      <c r="F187" s="260" t="s">
        <v>249</v>
      </c>
      <c r="G187" s="261" t="s">
        <v>250</v>
      </c>
      <c r="H187" s="262">
        <v>2.773</v>
      </c>
      <c r="I187" s="263"/>
      <c r="J187" s="264">
        <f>ROUND(I187*H187,2)</f>
        <v>0</v>
      </c>
      <c r="K187" s="260" t="s">
        <v>19</v>
      </c>
      <c r="L187" s="265"/>
      <c r="M187" s="266" t="s">
        <v>19</v>
      </c>
      <c r="N187" s="267" t="s">
        <v>45</v>
      </c>
      <c r="O187" s="85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178</v>
      </c>
      <c r="AT187" s="230" t="s">
        <v>247</v>
      </c>
      <c r="AU187" s="230" t="s">
        <v>84</v>
      </c>
      <c r="AY187" s="18" t="s">
        <v>131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82</v>
      </c>
      <c r="BK187" s="231">
        <f>ROUND(I187*H187,2)</f>
        <v>0</v>
      </c>
      <c r="BL187" s="18" t="s">
        <v>137</v>
      </c>
      <c r="BM187" s="230" t="s">
        <v>251</v>
      </c>
    </row>
    <row r="188" spans="1:47" s="2" customFormat="1" ht="12">
      <c r="A188" s="39"/>
      <c r="B188" s="40"/>
      <c r="C188" s="41"/>
      <c r="D188" s="232" t="s">
        <v>139</v>
      </c>
      <c r="E188" s="41"/>
      <c r="F188" s="233" t="s">
        <v>249</v>
      </c>
      <c r="G188" s="41"/>
      <c r="H188" s="41"/>
      <c r="I188" s="137"/>
      <c r="J188" s="41"/>
      <c r="K188" s="41"/>
      <c r="L188" s="45"/>
      <c r="M188" s="234"/>
      <c r="N188" s="235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139</v>
      </c>
      <c r="AU188" s="18" t="s">
        <v>84</v>
      </c>
    </row>
    <row r="189" spans="1:65" s="2" customFormat="1" ht="16.5" customHeight="1">
      <c r="A189" s="39"/>
      <c r="B189" s="40"/>
      <c r="C189" s="219" t="s">
        <v>252</v>
      </c>
      <c r="D189" s="219" t="s">
        <v>133</v>
      </c>
      <c r="E189" s="220" t="s">
        <v>253</v>
      </c>
      <c r="F189" s="221" t="s">
        <v>254</v>
      </c>
      <c r="G189" s="222" t="s">
        <v>136</v>
      </c>
      <c r="H189" s="223">
        <v>223.5</v>
      </c>
      <c r="I189" s="224"/>
      <c r="J189" s="225">
        <f>ROUND(I189*H189,2)</f>
        <v>0</v>
      </c>
      <c r="K189" s="221" t="s">
        <v>19</v>
      </c>
      <c r="L189" s="45"/>
      <c r="M189" s="226" t="s">
        <v>19</v>
      </c>
      <c r="N189" s="227" t="s">
        <v>45</v>
      </c>
      <c r="O189" s="85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137</v>
      </c>
      <c r="AT189" s="230" t="s">
        <v>133</v>
      </c>
      <c r="AU189" s="230" t="s">
        <v>84</v>
      </c>
      <c r="AY189" s="18" t="s">
        <v>131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82</v>
      </c>
      <c r="BK189" s="231">
        <f>ROUND(I189*H189,2)</f>
        <v>0</v>
      </c>
      <c r="BL189" s="18" t="s">
        <v>137</v>
      </c>
      <c r="BM189" s="230" t="s">
        <v>255</v>
      </c>
    </row>
    <row r="190" spans="1:47" s="2" customFormat="1" ht="12">
      <c r="A190" s="39"/>
      <c r="B190" s="40"/>
      <c r="C190" s="41"/>
      <c r="D190" s="232" t="s">
        <v>139</v>
      </c>
      <c r="E190" s="41"/>
      <c r="F190" s="233" t="s">
        <v>254</v>
      </c>
      <c r="G190" s="41"/>
      <c r="H190" s="41"/>
      <c r="I190" s="137"/>
      <c r="J190" s="41"/>
      <c r="K190" s="41"/>
      <c r="L190" s="45"/>
      <c r="M190" s="234"/>
      <c r="N190" s="235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139</v>
      </c>
      <c r="AU190" s="18" t="s">
        <v>84</v>
      </c>
    </row>
    <row r="191" spans="1:51" s="13" customFormat="1" ht="12">
      <c r="A191" s="13"/>
      <c r="B191" s="236"/>
      <c r="C191" s="237"/>
      <c r="D191" s="232" t="s">
        <v>140</v>
      </c>
      <c r="E191" s="238" t="s">
        <v>19</v>
      </c>
      <c r="F191" s="239" t="s">
        <v>256</v>
      </c>
      <c r="G191" s="237"/>
      <c r="H191" s="240">
        <v>93.5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140</v>
      </c>
      <c r="AU191" s="246" t="s">
        <v>84</v>
      </c>
      <c r="AV191" s="13" t="s">
        <v>84</v>
      </c>
      <c r="AW191" s="13" t="s">
        <v>35</v>
      </c>
      <c r="AX191" s="13" t="s">
        <v>74</v>
      </c>
      <c r="AY191" s="246" t="s">
        <v>131</v>
      </c>
    </row>
    <row r="192" spans="1:51" s="13" customFormat="1" ht="12">
      <c r="A192" s="13"/>
      <c r="B192" s="236"/>
      <c r="C192" s="237"/>
      <c r="D192" s="232" t="s">
        <v>140</v>
      </c>
      <c r="E192" s="238" t="s">
        <v>19</v>
      </c>
      <c r="F192" s="239" t="s">
        <v>257</v>
      </c>
      <c r="G192" s="237"/>
      <c r="H192" s="240">
        <v>120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140</v>
      </c>
      <c r="AU192" s="246" t="s">
        <v>84</v>
      </c>
      <c r="AV192" s="13" t="s">
        <v>84</v>
      </c>
      <c r="AW192" s="13" t="s">
        <v>35</v>
      </c>
      <c r="AX192" s="13" t="s">
        <v>74</v>
      </c>
      <c r="AY192" s="246" t="s">
        <v>131</v>
      </c>
    </row>
    <row r="193" spans="1:51" s="13" customFormat="1" ht="12">
      <c r="A193" s="13"/>
      <c r="B193" s="236"/>
      <c r="C193" s="237"/>
      <c r="D193" s="232" t="s">
        <v>140</v>
      </c>
      <c r="E193" s="238" t="s">
        <v>19</v>
      </c>
      <c r="F193" s="239" t="s">
        <v>144</v>
      </c>
      <c r="G193" s="237"/>
      <c r="H193" s="240">
        <v>10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140</v>
      </c>
      <c r="AU193" s="246" t="s">
        <v>84</v>
      </c>
      <c r="AV193" s="13" t="s">
        <v>84</v>
      </c>
      <c r="AW193" s="13" t="s">
        <v>35</v>
      </c>
      <c r="AX193" s="13" t="s">
        <v>74</v>
      </c>
      <c r="AY193" s="246" t="s">
        <v>131</v>
      </c>
    </row>
    <row r="194" spans="1:51" s="14" customFormat="1" ht="12">
      <c r="A194" s="14"/>
      <c r="B194" s="247"/>
      <c r="C194" s="248"/>
      <c r="D194" s="232" t="s">
        <v>140</v>
      </c>
      <c r="E194" s="249" t="s">
        <v>19</v>
      </c>
      <c r="F194" s="250" t="s">
        <v>145</v>
      </c>
      <c r="G194" s="248"/>
      <c r="H194" s="251">
        <v>223.5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140</v>
      </c>
      <c r="AU194" s="257" t="s">
        <v>84</v>
      </c>
      <c r="AV194" s="14" t="s">
        <v>137</v>
      </c>
      <c r="AW194" s="14" t="s">
        <v>35</v>
      </c>
      <c r="AX194" s="14" t="s">
        <v>82</v>
      </c>
      <c r="AY194" s="257" t="s">
        <v>131</v>
      </c>
    </row>
    <row r="195" spans="1:65" s="2" customFormat="1" ht="16.5" customHeight="1">
      <c r="A195" s="39"/>
      <c r="B195" s="40"/>
      <c r="C195" s="219" t="s">
        <v>258</v>
      </c>
      <c r="D195" s="219" t="s">
        <v>133</v>
      </c>
      <c r="E195" s="220" t="s">
        <v>259</v>
      </c>
      <c r="F195" s="221" t="s">
        <v>260</v>
      </c>
      <c r="G195" s="222" t="s">
        <v>136</v>
      </c>
      <c r="H195" s="223">
        <v>92.42</v>
      </c>
      <c r="I195" s="224"/>
      <c r="J195" s="225">
        <f>ROUND(I195*H195,2)</f>
        <v>0</v>
      </c>
      <c r="K195" s="221" t="s">
        <v>19</v>
      </c>
      <c r="L195" s="45"/>
      <c r="M195" s="226" t="s">
        <v>19</v>
      </c>
      <c r="N195" s="227" t="s">
        <v>45</v>
      </c>
      <c r="O195" s="85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137</v>
      </c>
      <c r="AT195" s="230" t="s">
        <v>133</v>
      </c>
      <c r="AU195" s="230" t="s">
        <v>84</v>
      </c>
      <c r="AY195" s="18" t="s">
        <v>131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82</v>
      </c>
      <c r="BK195" s="231">
        <f>ROUND(I195*H195,2)</f>
        <v>0</v>
      </c>
      <c r="BL195" s="18" t="s">
        <v>137</v>
      </c>
      <c r="BM195" s="230" t="s">
        <v>261</v>
      </c>
    </row>
    <row r="196" spans="1:47" s="2" customFormat="1" ht="12">
      <c r="A196" s="39"/>
      <c r="B196" s="40"/>
      <c r="C196" s="41"/>
      <c r="D196" s="232" t="s">
        <v>139</v>
      </c>
      <c r="E196" s="41"/>
      <c r="F196" s="233" t="s">
        <v>260</v>
      </c>
      <c r="G196" s="41"/>
      <c r="H196" s="41"/>
      <c r="I196" s="137"/>
      <c r="J196" s="41"/>
      <c r="K196" s="41"/>
      <c r="L196" s="45"/>
      <c r="M196" s="234"/>
      <c r="N196" s="235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139</v>
      </c>
      <c r="AU196" s="18" t="s">
        <v>84</v>
      </c>
    </row>
    <row r="197" spans="1:65" s="2" customFormat="1" ht="16.5" customHeight="1">
      <c r="A197" s="39"/>
      <c r="B197" s="40"/>
      <c r="C197" s="219" t="s">
        <v>262</v>
      </c>
      <c r="D197" s="219" t="s">
        <v>133</v>
      </c>
      <c r="E197" s="220" t="s">
        <v>263</v>
      </c>
      <c r="F197" s="221" t="s">
        <v>264</v>
      </c>
      <c r="G197" s="222" t="s">
        <v>136</v>
      </c>
      <c r="H197" s="223">
        <v>92.42</v>
      </c>
      <c r="I197" s="224"/>
      <c r="J197" s="225">
        <f>ROUND(I197*H197,2)</f>
        <v>0</v>
      </c>
      <c r="K197" s="221" t="s">
        <v>19</v>
      </c>
      <c r="L197" s="45"/>
      <c r="M197" s="226" t="s">
        <v>19</v>
      </c>
      <c r="N197" s="227" t="s">
        <v>45</v>
      </c>
      <c r="O197" s="85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137</v>
      </c>
      <c r="AT197" s="230" t="s">
        <v>133</v>
      </c>
      <c r="AU197" s="230" t="s">
        <v>84</v>
      </c>
      <c r="AY197" s="18" t="s">
        <v>131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82</v>
      </c>
      <c r="BK197" s="231">
        <f>ROUND(I197*H197,2)</f>
        <v>0</v>
      </c>
      <c r="BL197" s="18" t="s">
        <v>137</v>
      </c>
      <c r="BM197" s="230" t="s">
        <v>265</v>
      </c>
    </row>
    <row r="198" spans="1:47" s="2" customFormat="1" ht="12">
      <c r="A198" s="39"/>
      <c r="B198" s="40"/>
      <c r="C198" s="41"/>
      <c r="D198" s="232" t="s">
        <v>139</v>
      </c>
      <c r="E198" s="41"/>
      <c r="F198" s="233" t="s">
        <v>264</v>
      </c>
      <c r="G198" s="41"/>
      <c r="H198" s="41"/>
      <c r="I198" s="137"/>
      <c r="J198" s="41"/>
      <c r="K198" s="41"/>
      <c r="L198" s="45"/>
      <c r="M198" s="234"/>
      <c r="N198" s="235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139</v>
      </c>
      <c r="AU198" s="18" t="s">
        <v>84</v>
      </c>
    </row>
    <row r="199" spans="1:51" s="13" customFormat="1" ht="12">
      <c r="A199" s="13"/>
      <c r="B199" s="236"/>
      <c r="C199" s="237"/>
      <c r="D199" s="232" t="s">
        <v>140</v>
      </c>
      <c r="E199" s="238" t="s">
        <v>19</v>
      </c>
      <c r="F199" s="239" t="s">
        <v>246</v>
      </c>
      <c r="G199" s="237"/>
      <c r="H199" s="240">
        <v>92.42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140</v>
      </c>
      <c r="AU199" s="246" t="s">
        <v>84</v>
      </c>
      <c r="AV199" s="13" t="s">
        <v>84</v>
      </c>
      <c r="AW199" s="13" t="s">
        <v>35</v>
      </c>
      <c r="AX199" s="13" t="s">
        <v>74</v>
      </c>
      <c r="AY199" s="246" t="s">
        <v>131</v>
      </c>
    </row>
    <row r="200" spans="1:51" s="14" customFormat="1" ht="12">
      <c r="A200" s="14"/>
      <c r="B200" s="247"/>
      <c r="C200" s="248"/>
      <c r="D200" s="232" t="s">
        <v>140</v>
      </c>
      <c r="E200" s="249" t="s">
        <v>19</v>
      </c>
      <c r="F200" s="250" t="s">
        <v>145</v>
      </c>
      <c r="G200" s="248"/>
      <c r="H200" s="251">
        <v>92.42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7" t="s">
        <v>140</v>
      </c>
      <c r="AU200" s="257" t="s">
        <v>84</v>
      </c>
      <c r="AV200" s="14" t="s">
        <v>137</v>
      </c>
      <c r="AW200" s="14" t="s">
        <v>35</v>
      </c>
      <c r="AX200" s="14" t="s">
        <v>82</v>
      </c>
      <c r="AY200" s="257" t="s">
        <v>131</v>
      </c>
    </row>
    <row r="201" spans="1:63" s="12" customFormat="1" ht="22.8" customHeight="1">
      <c r="A201" s="12"/>
      <c r="B201" s="203"/>
      <c r="C201" s="204"/>
      <c r="D201" s="205" t="s">
        <v>73</v>
      </c>
      <c r="E201" s="217" t="s">
        <v>84</v>
      </c>
      <c r="F201" s="217" t="s">
        <v>266</v>
      </c>
      <c r="G201" s="204"/>
      <c r="H201" s="204"/>
      <c r="I201" s="207"/>
      <c r="J201" s="218">
        <f>BK201</f>
        <v>0</v>
      </c>
      <c r="K201" s="204"/>
      <c r="L201" s="209"/>
      <c r="M201" s="210"/>
      <c r="N201" s="211"/>
      <c r="O201" s="211"/>
      <c r="P201" s="212">
        <f>SUM(P202:P256)</f>
        <v>0</v>
      </c>
      <c r="Q201" s="211"/>
      <c r="R201" s="212">
        <f>SUM(R202:R256)</f>
        <v>0</v>
      </c>
      <c r="S201" s="211"/>
      <c r="T201" s="213">
        <f>SUM(T202:T256)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82</v>
      </c>
      <c r="AT201" s="215" t="s">
        <v>73</v>
      </c>
      <c r="AU201" s="215" t="s">
        <v>82</v>
      </c>
      <c r="AY201" s="214" t="s">
        <v>131</v>
      </c>
      <c r="BK201" s="216">
        <f>SUM(BK202:BK256)</f>
        <v>0</v>
      </c>
    </row>
    <row r="202" spans="1:65" s="2" customFormat="1" ht="16.5" customHeight="1">
      <c r="A202" s="39"/>
      <c r="B202" s="40"/>
      <c r="C202" s="219" t="s">
        <v>267</v>
      </c>
      <c r="D202" s="219" t="s">
        <v>133</v>
      </c>
      <c r="E202" s="220" t="s">
        <v>268</v>
      </c>
      <c r="F202" s="221" t="s">
        <v>269</v>
      </c>
      <c r="G202" s="222" t="s">
        <v>270</v>
      </c>
      <c r="H202" s="223">
        <v>1</v>
      </c>
      <c r="I202" s="224"/>
      <c r="J202" s="225">
        <f>ROUND(I202*H202,2)</f>
        <v>0</v>
      </c>
      <c r="K202" s="221" t="s">
        <v>19</v>
      </c>
      <c r="L202" s="45"/>
      <c r="M202" s="226" t="s">
        <v>19</v>
      </c>
      <c r="N202" s="227" t="s">
        <v>45</v>
      </c>
      <c r="O202" s="85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137</v>
      </c>
      <c r="AT202" s="230" t="s">
        <v>133</v>
      </c>
      <c r="AU202" s="230" t="s">
        <v>84</v>
      </c>
      <c r="AY202" s="18" t="s">
        <v>131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82</v>
      </c>
      <c r="BK202" s="231">
        <f>ROUND(I202*H202,2)</f>
        <v>0</v>
      </c>
      <c r="BL202" s="18" t="s">
        <v>137</v>
      </c>
      <c r="BM202" s="230" t="s">
        <v>271</v>
      </c>
    </row>
    <row r="203" spans="1:47" s="2" customFormat="1" ht="12">
      <c r="A203" s="39"/>
      <c r="B203" s="40"/>
      <c r="C203" s="41"/>
      <c r="D203" s="232" t="s">
        <v>139</v>
      </c>
      <c r="E203" s="41"/>
      <c r="F203" s="233" t="s">
        <v>269</v>
      </c>
      <c r="G203" s="41"/>
      <c r="H203" s="41"/>
      <c r="I203" s="137"/>
      <c r="J203" s="41"/>
      <c r="K203" s="41"/>
      <c r="L203" s="45"/>
      <c r="M203" s="234"/>
      <c r="N203" s="235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139</v>
      </c>
      <c r="AU203" s="18" t="s">
        <v>84</v>
      </c>
    </row>
    <row r="204" spans="1:65" s="2" customFormat="1" ht="16.5" customHeight="1">
      <c r="A204" s="39"/>
      <c r="B204" s="40"/>
      <c r="C204" s="219" t="s">
        <v>272</v>
      </c>
      <c r="D204" s="219" t="s">
        <v>133</v>
      </c>
      <c r="E204" s="220" t="s">
        <v>273</v>
      </c>
      <c r="F204" s="221" t="s">
        <v>274</v>
      </c>
      <c r="G204" s="222" t="s">
        <v>186</v>
      </c>
      <c r="H204" s="223">
        <v>1.8</v>
      </c>
      <c r="I204" s="224"/>
      <c r="J204" s="225">
        <f>ROUND(I204*H204,2)</f>
        <v>0</v>
      </c>
      <c r="K204" s="221" t="s">
        <v>19</v>
      </c>
      <c r="L204" s="45"/>
      <c r="M204" s="226" t="s">
        <v>19</v>
      </c>
      <c r="N204" s="227" t="s">
        <v>45</v>
      </c>
      <c r="O204" s="85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137</v>
      </c>
      <c r="AT204" s="230" t="s">
        <v>133</v>
      </c>
      <c r="AU204" s="230" t="s">
        <v>84</v>
      </c>
      <c r="AY204" s="18" t="s">
        <v>131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82</v>
      </c>
      <c r="BK204" s="231">
        <f>ROUND(I204*H204,2)</f>
        <v>0</v>
      </c>
      <c r="BL204" s="18" t="s">
        <v>137</v>
      </c>
      <c r="BM204" s="230" t="s">
        <v>275</v>
      </c>
    </row>
    <row r="205" spans="1:47" s="2" customFormat="1" ht="12">
      <c r="A205" s="39"/>
      <c r="B205" s="40"/>
      <c r="C205" s="41"/>
      <c r="D205" s="232" t="s">
        <v>139</v>
      </c>
      <c r="E205" s="41"/>
      <c r="F205" s="233" t="s">
        <v>274</v>
      </c>
      <c r="G205" s="41"/>
      <c r="H205" s="41"/>
      <c r="I205" s="137"/>
      <c r="J205" s="41"/>
      <c r="K205" s="41"/>
      <c r="L205" s="45"/>
      <c r="M205" s="234"/>
      <c r="N205" s="235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139</v>
      </c>
      <c r="AU205" s="18" t="s">
        <v>84</v>
      </c>
    </row>
    <row r="206" spans="1:65" s="2" customFormat="1" ht="16.5" customHeight="1">
      <c r="A206" s="39"/>
      <c r="B206" s="40"/>
      <c r="C206" s="219" t="s">
        <v>276</v>
      </c>
      <c r="D206" s="219" t="s">
        <v>133</v>
      </c>
      <c r="E206" s="220" t="s">
        <v>277</v>
      </c>
      <c r="F206" s="221" t="s">
        <v>278</v>
      </c>
      <c r="G206" s="222" t="s">
        <v>181</v>
      </c>
      <c r="H206" s="223">
        <v>20</v>
      </c>
      <c r="I206" s="224"/>
      <c r="J206" s="225">
        <f>ROUND(I206*H206,2)</f>
        <v>0</v>
      </c>
      <c r="K206" s="221" t="s">
        <v>19</v>
      </c>
      <c r="L206" s="45"/>
      <c r="M206" s="226" t="s">
        <v>19</v>
      </c>
      <c r="N206" s="227" t="s">
        <v>45</v>
      </c>
      <c r="O206" s="85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137</v>
      </c>
      <c r="AT206" s="230" t="s">
        <v>133</v>
      </c>
      <c r="AU206" s="230" t="s">
        <v>84</v>
      </c>
      <c r="AY206" s="18" t="s">
        <v>131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82</v>
      </c>
      <c r="BK206" s="231">
        <f>ROUND(I206*H206,2)</f>
        <v>0</v>
      </c>
      <c r="BL206" s="18" t="s">
        <v>137</v>
      </c>
      <c r="BM206" s="230" t="s">
        <v>279</v>
      </c>
    </row>
    <row r="207" spans="1:47" s="2" customFormat="1" ht="12">
      <c r="A207" s="39"/>
      <c r="B207" s="40"/>
      <c r="C207" s="41"/>
      <c r="D207" s="232" t="s">
        <v>139</v>
      </c>
      <c r="E207" s="41"/>
      <c r="F207" s="233" t="s">
        <v>278</v>
      </c>
      <c r="G207" s="41"/>
      <c r="H207" s="41"/>
      <c r="I207" s="137"/>
      <c r="J207" s="41"/>
      <c r="K207" s="41"/>
      <c r="L207" s="45"/>
      <c r="M207" s="234"/>
      <c r="N207" s="235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139</v>
      </c>
      <c r="AU207" s="18" t="s">
        <v>84</v>
      </c>
    </row>
    <row r="208" spans="1:51" s="13" customFormat="1" ht="12">
      <c r="A208" s="13"/>
      <c r="B208" s="236"/>
      <c r="C208" s="237"/>
      <c r="D208" s="232" t="s">
        <v>140</v>
      </c>
      <c r="E208" s="238" t="s">
        <v>19</v>
      </c>
      <c r="F208" s="239" t="s">
        <v>242</v>
      </c>
      <c r="G208" s="237"/>
      <c r="H208" s="240">
        <v>20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140</v>
      </c>
      <c r="AU208" s="246" t="s">
        <v>84</v>
      </c>
      <c r="AV208" s="13" t="s">
        <v>84</v>
      </c>
      <c r="AW208" s="13" t="s">
        <v>35</v>
      </c>
      <c r="AX208" s="13" t="s">
        <v>74</v>
      </c>
      <c r="AY208" s="246" t="s">
        <v>131</v>
      </c>
    </row>
    <row r="209" spans="1:51" s="14" customFormat="1" ht="12">
      <c r="A209" s="14"/>
      <c r="B209" s="247"/>
      <c r="C209" s="248"/>
      <c r="D209" s="232" t="s">
        <v>140</v>
      </c>
      <c r="E209" s="249" t="s">
        <v>19</v>
      </c>
      <c r="F209" s="250" t="s">
        <v>145</v>
      </c>
      <c r="G209" s="248"/>
      <c r="H209" s="251">
        <v>20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7" t="s">
        <v>140</v>
      </c>
      <c r="AU209" s="257" t="s">
        <v>84</v>
      </c>
      <c r="AV209" s="14" t="s">
        <v>137</v>
      </c>
      <c r="AW209" s="14" t="s">
        <v>35</v>
      </c>
      <c r="AX209" s="14" t="s">
        <v>82</v>
      </c>
      <c r="AY209" s="257" t="s">
        <v>131</v>
      </c>
    </row>
    <row r="210" spans="1:65" s="2" customFormat="1" ht="16.5" customHeight="1">
      <c r="A210" s="39"/>
      <c r="B210" s="40"/>
      <c r="C210" s="219" t="s">
        <v>280</v>
      </c>
      <c r="D210" s="219" t="s">
        <v>133</v>
      </c>
      <c r="E210" s="220" t="s">
        <v>281</v>
      </c>
      <c r="F210" s="221" t="s">
        <v>282</v>
      </c>
      <c r="G210" s="222" t="s">
        <v>136</v>
      </c>
      <c r="H210" s="223">
        <v>223.5</v>
      </c>
      <c r="I210" s="224"/>
      <c r="J210" s="225">
        <f>ROUND(I210*H210,2)</f>
        <v>0</v>
      </c>
      <c r="K210" s="221" t="s">
        <v>19</v>
      </c>
      <c r="L210" s="45"/>
      <c r="M210" s="226" t="s">
        <v>19</v>
      </c>
      <c r="N210" s="227" t="s">
        <v>45</v>
      </c>
      <c r="O210" s="85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137</v>
      </c>
      <c r="AT210" s="230" t="s">
        <v>133</v>
      </c>
      <c r="AU210" s="230" t="s">
        <v>84</v>
      </c>
      <c r="AY210" s="18" t="s">
        <v>131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82</v>
      </c>
      <c r="BK210" s="231">
        <f>ROUND(I210*H210,2)</f>
        <v>0</v>
      </c>
      <c r="BL210" s="18" t="s">
        <v>137</v>
      </c>
      <c r="BM210" s="230" t="s">
        <v>283</v>
      </c>
    </row>
    <row r="211" spans="1:47" s="2" customFormat="1" ht="12">
      <c r="A211" s="39"/>
      <c r="B211" s="40"/>
      <c r="C211" s="41"/>
      <c r="D211" s="232" t="s">
        <v>139</v>
      </c>
      <c r="E211" s="41"/>
      <c r="F211" s="233" t="s">
        <v>282</v>
      </c>
      <c r="G211" s="41"/>
      <c r="H211" s="41"/>
      <c r="I211" s="137"/>
      <c r="J211" s="41"/>
      <c r="K211" s="41"/>
      <c r="L211" s="45"/>
      <c r="M211" s="234"/>
      <c r="N211" s="235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139</v>
      </c>
      <c r="AU211" s="18" t="s">
        <v>84</v>
      </c>
    </row>
    <row r="212" spans="1:51" s="13" customFormat="1" ht="12">
      <c r="A212" s="13"/>
      <c r="B212" s="236"/>
      <c r="C212" s="237"/>
      <c r="D212" s="232" t="s">
        <v>140</v>
      </c>
      <c r="E212" s="238" t="s">
        <v>19</v>
      </c>
      <c r="F212" s="239" t="s">
        <v>256</v>
      </c>
      <c r="G212" s="237"/>
      <c r="H212" s="240">
        <v>93.5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140</v>
      </c>
      <c r="AU212" s="246" t="s">
        <v>84</v>
      </c>
      <c r="AV212" s="13" t="s">
        <v>84</v>
      </c>
      <c r="AW212" s="13" t="s">
        <v>35</v>
      </c>
      <c r="AX212" s="13" t="s">
        <v>74</v>
      </c>
      <c r="AY212" s="246" t="s">
        <v>131</v>
      </c>
    </row>
    <row r="213" spans="1:51" s="13" customFormat="1" ht="12">
      <c r="A213" s="13"/>
      <c r="B213" s="236"/>
      <c r="C213" s="237"/>
      <c r="D213" s="232" t="s">
        <v>140</v>
      </c>
      <c r="E213" s="238" t="s">
        <v>19</v>
      </c>
      <c r="F213" s="239" t="s">
        <v>257</v>
      </c>
      <c r="G213" s="237"/>
      <c r="H213" s="240">
        <v>120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140</v>
      </c>
      <c r="AU213" s="246" t="s">
        <v>84</v>
      </c>
      <c r="AV213" s="13" t="s">
        <v>84</v>
      </c>
      <c r="AW213" s="13" t="s">
        <v>35</v>
      </c>
      <c r="AX213" s="13" t="s">
        <v>74</v>
      </c>
      <c r="AY213" s="246" t="s">
        <v>131</v>
      </c>
    </row>
    <row r="214" spans="1:51" s="13" customFormat="1" ht="12">
      <c r="A214" s="13"/>
      <c r="B214" s="236"/>
      <c r="C214" s="237"/>
      <c r="D214" s="232" t="s">
        <v>140</v>
      </c>
      <c r="E214" s="238" t="s">
        <v>19</v>
      </c>
      <c r="F214" s="239" t="s">
        <v>144</v>
      </c>
      <c r="G214" s="237"/>
      <c r="H214" s="240">
        <v>10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140</v>
      </c>
      <c r="AU214" s="246" t="s">
        <v>84</v>
      </c>
      <c r="AV214" s="13" t="s">
        <v>84</v>
      </c>
      <c r="AW214" s="13" t="s">
        <v>35</v>
      </c>
      <c r="AX214" s="13" t="s">
        <v>74</v>
      </c>
      <c r="AY214" s="246" t="s">
        <v>131</v>
      </c>
    </row>
    <row r="215" spans="1:51" s="14" customFormat="1" ht="12">
      <c r="A215" s="14"/>
      <c r="B215" s="247"/>
      <c r="C215" s="248"/>
      <c r="D215" s="232" t="s">
        <v>140</v>
      </c>
      <c r="E215" s="249" t="s">
        <v>19</v>
      </c>
      <c r="F215" s="250" t="s">
        <v>145</v>
      </c>
      <c r="G215" s="248"/>
      <c r="H215" s="251">
        <v>223.5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140</v>
      </c>
      <c r="AU215" s="257" t="s">
        <v>84</v>
      </c>
      <c r="AV215" s="14" t="s">
        <v>137</v>
      </c>
      <c r="AW215" s="14" t="s">
        <v>35</v>
      </c>
      <c r="AX215" s="14" t="s">
        <v>82</v>
      </c>
      <c r="AY215" s="257" t="s">
        <v>131</v>
      </c>
    </row>
    <row r="216" spans="1:65" s="2" customFormat="1" ht="16.5" customHeight="1">
      <c r="A216" s="39"/>
      <c r="B216" s="40"/>
      <c r="C216" s="219" t="s">
        <v>284</v>
      </c>
      <c r="D216" s="219" t="s">
        <v>133</v>
      </c>
      <c r="E216" s="220" t="s">
        <v>285</v>
      </c>
      <c r="F216" s="221" t="s">
        <v>286</v>
      </c>
      <c r="G216" s="222" t="s">
        <v>186</v>
      </c>
      <c r="H216" s="223">
        <v>3.86</v>
      </c>
      <c r="I216" s="224"/>
      <c r="J216" s="225">
        <f>ROUND(I216*H216,2)</f>
        <v>0</v>
      </c>
      <c r="K216" s="221" t="s">
        <v>19</v>
      </c>
      <c r="L216" s="45"/>
      <c r="M216" s="226" t="s">
        <v>19</v>
      </c>
      <c r="N216" s="227" t="s">
        <v>45</v>
      </c>
      <c r="O216" s="85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137</v>
      </c>
      <c r="AT216" s="230" t="s">
        <v>133</v>
      </c>
      <c r="AU216" s="230" t="s">
        <v>84</v>
      </c>
      <c r="AY216" s="18" t="s">
        <v>131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82</v>
      </c>
      <c r="BK216" s="231">
        <f>ROUND(I216*H216,2)</f>
        <v>0</v>
      </c>
      <c r="BL216" s="18" t="s">
        <v>137</v>
      </c>
      <c r="BM216" s="230" t="s">
        <v>287</v>
      </c>
    </row>
    <row r="217" spans="1:47" s="2" customFormat="1" ht="12">
      <c r="A217" s="39"/>
      <c r="B217" s="40"/>
      <c r="C217" s="41"/>
      <c r="D217" s="232" t="s">
        <v>139</v>
      </c>
      <c r="E217" s="41"/>
      <c r="F217" s="233" t="s">
        <v>286</v>
      </c>
      <c r="G217" s="41"/>
      <c r="H217" s="41"/>
      <c r="I217" s="137"/>
      <c r="J217" s="41"/>
      <c r="K217" s="41"/>
      <c r="L217" s="45"/>
      <c r="M217" s="234"/>
      <c r="N217" s="235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139</v>
      </c>
      <c r="AU217" s="18" t="s">
        <v>84</v>
      </c>
    </row>
    <row r="218" spans="1:51" s="13" customFormat="1" ht="12">
      <c r="A218" s="13"/>
      <c r="B218" s="236"/>
      <c r="C218" s="237"/>
      <c r="D218" s="232" t="s">
        <v>140</v>
      </c>
      <c r="E218" s="238" t="s">
        <v>19</v>
      </c>
      <c r="F218" s="239" t="s">
        <v>288</v>
      </c>
      <c r="G218" s="237"/>
      <c r="H218" s="240">
        <v>3.465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140</v>
      </c>
      <c r="AU218" s="246" t="s">
        <v>84</v>
      </c>
      <c r="AV218" s="13" t="s">
        <v>84</v>
      </c>
      <c r="AW218" s="13" t="s">
        <v>35</v>
      </c>
      <c r="AX218" s="13" t="s">
        <v>74</v>
      </c>
      <c r="AY218" s="246" t="s">
        <v>131</v>
      </c>
    </row>
    <row r="219" spans="1:51" s="13" customFormat="1" ht="12">
      <c r="A219" s="13"/>
      <c r="B219" s="236"/>
      <c r="C219" s="237"/>
      <c r="D219" s="232" t="s">
        <v>140</v>
      </c>
      <c r="E219" s="238" t="s">
        <v>19</v>
      </c>
      <c r="F219" s="239" t="s">
        <v>289</v>
      </c>
      <c r="G219" s="237"/>
      <c r="H219" s="240">
        <v>0.395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140</v>
      </c>
      <c r="AU219" s="246" t="s">
        <v>84</v>
      </c>
      <c r="AV219" s="13" t="s">
        <v>84</v>
      </c>
      <c r="AW219" s="13" t="s">
        <v>35</v>
      </c>
      <c r="AX219" s="13" t="s">
        <v>74</v>
      </c>
      <c r="AY219" s="246" t="s">
        <v>131</v>
      </c>
    </row>
    <row r="220" spans="1:51" s="14" customFormat="1" ht="12">
      <c r="A220" s="14"/>
      <c r="B220" s="247"/>
      <c r="C220" s="248"/>
      <c r="D220" s="232" t="s">
        <v>140</v>
      </c>
      <c r="E220" s="249" t="s">
        <v>19</v>
      </c>
      <c r="F220" s="250" t="s">
        <v>145</v>
      </c>
      <c r="G220" s="248"/>
      <c r="H220" s="251">
        <v>3.86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7" t="s">
        <v>140</v>
      </c>
      <c r="AU220" s="257" t="s">
        <v>84</v>
      </c>
      <c r="AV220" s="14" t="s">
        <v>137</v>
      </c>
      <c r="AW220" s="14" t="s">
        <v>35</v>
      </c>
      <c r="AX220" s="14" t="s">
        <v>82</v>
      </c>
      <c r="AY220" s="257" t="s">
        <v>131</v>
      </c>
    </row>
    <row r="221" spans="1:65" s="2" customFormat="1" ht="16.5" customHeight="1">
      <c r="A221" s="39"/>
      <c r="B221" s="40"/>
      <c r="C221" s="219" t="s">
        <v>290</v>
      </c>
      <c r="D221" s="219" t="s">
        <v>133</v>
      </c>
      <c r="E221" s="220" t="s">
        <v>291</v>
      </c>
      <c r="F221" s="221" t="s">
        <v>292</v>
      </c>
      <c r="G221" s="222" t="s">
        <v>186</v>
      </c>
      <c r="H221" s="223">
        <v>4.247</v>
      </c>
      <c r="I221" s="224"/>
      <c r="J221" s="225">
        <f>ROUND(I221*H221,2)</f>
        <v>0</v>
      </c>
      <c r="K221" s="221" t="s">
        <v>19</v>
      </c>
      <c r="L221" s="45"/>
      <c r="M221" s="226" t="s">
        <v>19</v>
      </c>
      <c r="N221" s="227" t="s">
        <v>45</v>
      </c>
      <c r="O221" s="85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137</v>
      </c>
      <c r="AT221" s="230" t="s">
        <v>133</v>
      </c>
      <c r="AU221" s="230" t="s">
        <v>84</v>
      </c>
      <c r="AY221" s="18" t="s">
        <v>131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82</v>
      </c>
      <c r="BK221" s="231">
        <f>ROUND(I221*H221,2)</f>
        <v>0</v>
      </c>
      <c r="BL221" s="18" t="s">
        <v>137</v>
      </c>
      <c r="BM221" s="230" t="s">
        <v>293</v>
      </c>
    </row>
    <row r="222" spans="1:47" s="2" customFormat="1" ht="12">
      <c r="A222" s="39"/>
      <c r="B222" s="40"/>
      <c r="C222" s="41"/>
      <c r="D222" s="232" t="s">
        <v>139</v>
      </c>
      <c r="E222" s="41"/>
      <c r="F222" s="233" t="s">
        <v>292</v>
      </c>
      <c r="G222" s="41"/>
      <c r="H222" s="41"/>
      <c r="I222" s="137"/>
      <c r="J222" s="41"/>
      <c r="K222" s="41"/>
      <c r="L222" s="45"/>
      <c r="M222" s="234"/>
      <c r="N222" s="235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139</v>
      </c>
      <c r="AU222" s="18" t="s">
        <v>84</v>
      </c>
    </row>
    <row r="223" spans="1:51" s="13" customFormat="1" ht="12">
      <c r="A223" s="13"/>
      <c r="B223" s="236"/>
      <c r="C223" s="237"/>
      <c r="D223" s="232" t="s">
        <v>140</v>
      </c>
      <c r="E223" s="238" t="s">
        <v>19</v>
      </c>
      <c r="F223" s="239" t="s">
        <v>294</v>
      </c>
      <c r="G223" s="237"/>
      <c r="H223" s="240">
        <v>0.863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140</v>
      </c>
      <c r="AU223" s="246" t="s">
        <v>84</v>
      </c>
      <c r="AV223" s="13" t="s">
        <v>84</v>
      </c>
      <c r="AW223" s="13" t="s">
        <v>35</v>
      </c>
      <c r="AX223" s="13" t="s">
        <v>74</v>
      </c>
      <c r="AY223" s="246" t="s">
        <v>131</v>
      </c>
    </row>
    <row r="224" spans="1:51" s="13" customFormat="1" ht="12">
      <c r="A224" s="13"/>
      <c r="B224" s="236"/>
      <c r="C224" s="237"/>
      <c r="D224" s="232" t="s">
        <v>140</v>
      </c>
      <c r="E224" s="238" t="s">
        <v>19</v>
      </c>
      <c r="F224" s="239" t="s">
        <v>295</v>
      </c>
      <c r="G224" s="237"/>
      <c r="H224" s="240">
        <v>0.095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140</v>
      </c>
      <c r="AU224" s="246" t="s">
        <v>84</v>
      </c>
      <c r="AV224" s="13" t="s">
        <v>84</v>
      </c>
      <c r="AW224" s="13" t="s">
        <v>35</v>
      </c>
      <c r="AX224" s="13" t="s">
        <v>74</v>
      </c>
      <c r="AY224" s="246" t="s">
        <v>131</v>
      </c>
    </row>
    <row r="225" spans="1:51" s="13" customFormat="1" ht="12">
      <c r="A225" s="13"/>
      <c r="B225" s="236"/>
      <c r="C225" s="237"/>
      <c r="D225" s="232" t="s">
        <v>140</v>
      </c>
      <c r="E225" s="238" t="s">
        <v>19</v>
      </c>
      <c r="F225" s="239" t="s">
        <v>296</v>
      </c>
      <c r="G225" s="237"/>
      <c r="H225" s="240">
        <v>0.589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140</v>
      </c>
      <c r="AU225" s="246" t="s">
        <v>84</v>
      </c>
      <c r="AV225" s="13" t="s">
        <v>84</v>
      </c>
      <c r="AW225" s="13" t="s">
        <v>35</v>
      </c>
      <c r="AX225" s="13" t="s">
        <v>74</v>
      </c>
      <c r="AY225" s="246" t="s">
        <v>131</v>
      </c>
    </row>
    <row r="226" spans="1:51" s="13" customFormat="1" ht="12">
      <c r="A226" s="13"/>
      <c r="B226" s="236"/>
      <c r="C226" s="237"/>
      <c r="D226" s="232" t="s">
        <v>140</v>
      </c>
      <c r="E226" s="238" t="s">
        <v>19</v>
      </c>
      <c r="F226" s="239" t="s">
        <v>297</v>
      </c>
      <c r="G226" s="237"/>
      <c r="H226" s="240">
        <v>0.067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140</v>
      </c>
      <c r="AU226" s="246" t="s">
        <v>84</v>
      </c>
      <c r="AV226" s="13" t="s">
        <v>84</v>
      </c>
      <c r="AW226" s="13" t="s">
        <v>35</v>
      </c>
      <c r="AX226" s="13" t="s">
        <v>74</v>
      </c>
      <c r="AY226" s="246" t="s">
        <v>131</v>
      </c>
    </row>
    <row r="227" spans="1:51" s="13" customFormat="1" ht="12">
      <c r="A227" s="13"/>
      <c r="B227" s="236"/>
      <c r="C227" s="237"/>
      <c r="D227" s="232" t="s">
        <v>140</v>
      </c>
      <c r="E227" s="238" t="s">
        <v>19</v>
      </c>
      <c r="F227" s="239" t="s">
        <v>298</v>
      </c>
      <c r="G227" s="237"/>
      <c r="H227" s="240">
        <v>2.633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140</v>
      </c>
      <c r="AU227" s="246" t="s">
        <v>84</v>
      </c>
      <c r="AV227" s="13" t="s">
        <v>84</v>
      </c>
      <c r="AW227" s="13" t="s">
        <v>35</v>
      </c>
      <c r="AX227" s="13" t="s">
        <v>74</v>
      </c>
      <c r="AY227" s="246" t="s">
        <v>131</v>
      </c>
    </row>
    <row r="228" spans="1:51" s="14" customFormat="1" ht="12">
      <c r="A228" s="14"/>
      <c r="B228" s="247"/>
      <c r="C228" s="248"/>
      <c r="D228" s="232" t="s">
        <v>140</v>
      </c>
      <c r="E228" s="249" t="s">
        <v>19</v>
      </c>
      <c r="F228" s="250" t="s">
        <v>145</v>
      </c>
      <c r="G228" s="248"/>
      <c r="H228" s="251">
        <v>4.247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140</v>
      </c>
      <c r="AU228" s="257" t="s">
        <v>84</v>
      </c>
      <c r="AV228" s="14" t="s">
        <v>137</v>
      </c>
      <c r="AW228" s="14" t="s">
        <v>35</v>
      </c>
      <c r="AX228" s="14" t="s">
        <v>82</v>
      </c>
      <c r="AY228" s="257" t="s">
        <v>131</v>
      </c>
    </row>
    <row r="229" spans="1:65" s="2" customFormat="1" ht="16.5" customHeight="1">
      <c r="A229" s="39"/>
      <c r="B229" s="40"/>
      <c r="C229" s="219" t="s">
        <v>299</v>
      </c>
      <c r="D229" s="219" t="s">
        <v>133</v>
      </c>
      <c r="E229" s="220" t="s">
        <v>300</v>
      </c>
      <c r="F229" s="221" t="s">
        <v>301</v>
      </c>
      <c r="G229" s="222" t="s">
        <v>235</v>
      </c>
      <c r="H229" s="223">
        <v>0.063</v>
      </c>
      <c r="I229" s="224"/>
      <c r="J229" s="225">
        <f>ROUND(I229*H229,2)</f>
        <v>0</v>
      </c>
      <c r="K229" s="221" t="s">
        <v>19</v>
      </c>
      <c r="L229" s="45"/>
      <c r="M229" s="226" t="s">
        <v>19</v>
      </c>
      <c r="N229" s="227" t="s">
        <v>45</v>
      </c>
      <c r="O229" s="85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137</v>
      </c>
      <c r="AT229" s="230" t="s">
        <v>133</v>
      </c>
      <c r="AU229" s="230" t="s">
        <v>84</v>
      </c>
      <c r="AY229" s="18" t="s">
        <v>131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82</v>
      </c>
      <c r="BK229" s="231">
        <f>ROUND(I229*H229,2)</f>
        <v>0</v>
      </c>
      <c r="BL229" s="18" t="s">
        <v>137</v>
      </c>
      <c r="BM229" s="230" t="s">
        <v>302</v>
      </c>
    </row>
    <row r="230" spans="1:47" s="2" customFormat="1" ht="12">
      <c r="A230" s="39"/>
      <c r="B230" s="40"/>
      <c r="C230" s="41"/>
      <c r="D230" s="232" t="s">
        <v>139</v>
      </c>
      <c r="E230" s="41"/>
      <c r="F230" s="233" t="s">
        <v>301</v>
      </c>
      <c r="G230" s="41"/>
      <c r="H230" s="41"/>
      <c r="I230" s="137"/>
      <c r="J230" s="41"/>
      <c r="K230" s="41"/>
      <c r="L230" s="45"/>
      <c r="M230" s="234"/>
      <c r="N230" s="235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139</v>
      </c>
      <c r="AU230" s="18" t="s">
        <v>84</v>
      </c>
    </row>
    <row r="231" spans="1:51" s="13" customFormat="1" ht="12">
      <c r="A231" s="13"/>
      <c r="B231" s="236"/>
      <c r="C231" s="237"/>
      <c r="D231" s="232" t="s">
        <v>140</v>
      </c>
      <c r="E231" s="238" t="s">
        <v>19</v>
      </c>
      <c r="F231" s="239" t="s">
        <v>303</v>
      </c>
      <c r="G231" s="237"/>
      <c r="H231" s="240">
        <v>0.027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140</v>
      </c>
      <c r="AU231" s="246" t="s">
        <v>84</v>
      </c>
      <c r="AV231" s="13" t="s">
        <v>84</v>
      </c>
      <c r="AW231" s="13" t="s">
        <v>35</v>
      </c>
      <c r="AX231" s="13" t="s">
        <v>74</v>
      </c>
      <c r="AY231" s="246" t="s">
        <v>131</v>
      </c>
    </row>
    <row r="232" spans="1:51" s="13" customFormat="1" ht="12">
      <c r="A232" s="13"/>
      <c r="B232" s="236"/>
      <c r="C232" s="237"/>
      <c r="D232" s="232" t="s">
        <v>140</v>
      </c>
      <c r="E232" s="238" t="s">
        <v>19</v>
      </c>
      <c r="F232" s="239" t="s">
        <v>304</v>
      </c>
      <c r="G232" s="237"/>
      <c r="H232" s="240">
        <v>0.036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140</v>
      </c>
      <c r="AU232" s="246" t="s">
        <v>84</v>
      </c>
      <c r="AV232" s="13" t="s">
        <v>84</v>
      </c>
      <c r="AW232" s="13" t="s">
        <v>35</v>
      </c>
      <c r="AX232" s="13" t="s">
        <v>74</v>
      </c>
      <c r="AY232" s="246" t="s">
        <v>131</v>
      </c>
    </row>
    <row r="233" spans="1:51" s="14" customFormat="1" ht="12">
      <c r="A233" s="14"/>
      <c r="B233" s="247"/>
      <c r="C233" s="248"/>
      <c r="D233" s="232" t="s">
        <v>140</v>
      </c>
      <c r="E233" s="249" t="s">
        <v>19</v>
      </c>
      <c r="F233" s="250" t="s">
        <v>145</v>
      </c>
      <c r="G233" s="248"/>
      <c r="H233" s="251">
        <v>0.063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7" t="s">
        <v>140</v>
      </c>
      <c r="AU233" s="257" t="s">
        <v>84</v>
      </c>
      <c r="AV233" s="14" t="s">
        <v>137</v>
      </c>
      <c r="AW233" s="14" t="s">
        <v>35</v>
      </c>
      <c r="AX233" s="14" t="s">
        <v>82</v>
      </c>
      <c r="AY233" s="257" t="s">
        <v>131</v>
      </c>
    </row>
    <row r="234" spans="1:65" s="2" customFormat="1" ht="16.5" customHeight="1">
      <c r="A234" s="39"/>
      <c r="B234" s="40"/>
      <c r="C234" s="219" t="s">
        <v>305</v>
      </c>
      <c r="D234" s="219" t="s">
        <v>133</v>
      </c>
      <c r="E234" s="220" t="s">
        <v>306</v>
      </c>
      <c r="F234" s="221" t="s">
        <v>307</v>
      </c>
      <c r="G234" s="222" t="s">
        <v>186</v>
      </c>
      <c r="H234" s="223">
        <v>6.036</v>
      </c>
      <c r="I234" s="224"/>
      <c r="J234" s="225">
        <f>ROUND(I234*H234,2)</f>
        <v>0</v>
      </c>
      <c r="K234" s="221" t="s">
        <v>19</v>
      </c>
      <c r="L234" s="45"/>
      <c r="M234" s="226" t="s">
        <v>19</v>
      </c>
      <c r="N234" s="227" t="s">
        <v>45</v>
      </c>
      <c r="O234" s="85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137</v>
      </c>
      <c r="AT234" s="230" t="s">
        <v>133</v>
      </c>
      <c r="AU234" s="230" t="s">
        <v>84</v>
      </c>
      <c r="AY234" s="18" t="s">
        <v>131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82</v>
      </c>
      <c r="BK234" s="231">
        <f>ROUND(I234*H234,2)</f>
        <v>0</v>
      </c>
      <c r="BL234" s="18" t="s">
        <v>137</v>
      </c>
      <c r="BM234" s="230" t="s">
        <v>308</v>
      </c>
    </row>
    <row r="235" spans="1:47" s="2" customFormat="1" ht="12">
      <c r="A235" s="39"/>
      <c r="B235" s="40"/>
      <c r="C235" s="41"/>
      <c r="D235" s="232" t="s">
        <v>139</v>
      </c>
      <c r="E235" s="41"/>
      <c r="F235" s="233" t="s">
        <v>307</v>
      </c>
      <c r="G235" s="41"/>
      <c r="H235" s="41"/>
      <c r="I235" s="137"/>
      <c r="J235" s="41"/>
      <c r="K235" s="41"/>
      <c r="L235" s="45"/>
      <c r="M235" s="234"/>
      <c r="N235" s="235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139</v>
      </c>
      <c r="AU235" s="18" t="s">
        <v>84</v>
      </c>
    </row>
    <row r="236" spans="1:51" s="13" customFormat="1" ht="12">
      <c r="A236" s="13"/>
      <c r="B236" s="236"/>
      <c r="C236" s="237"/>
      <c r="D236" s="232" t="s">
        <v>140</v>
      </c>
      <c r="E236" s="238" t="s">
        <v>19</v>
      </c>
      <c r="F236" s="239" t="s">
        <v>309</v>
      </c>
      <c r="G236" s="237"/>
      <c r="H236" s="240">
        <v>5.738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6" t="s">
        <v>140</v>
      </c>
      <c r="AU236" s="246" t="s">
        <v>84</v>
      </c>
      <c r="AV236" s="13" t="s">
        <v>84</v>
      </c>
      <c r="AW236" s="13" t="s">
        <v>35</v>
      </c>
      <c r="AX236" s="13" t="s">
        <v>74</v>
      </c>
      <c r="AY236" s="246" t="s">
        <v>131</v>
      </c>
    </row>
    <row r="237" spans="1:51" s="13" customFormat="1" ht="12">
      <c r="A237" s="13"/>
      <c r="B237" s="236"/>
      <c r="C237" s="237"/>
      <c r="D237" s="232" t="s">
        <v>140</v>
      </c>
      <c r="E237" s="238" t="s">
        <v>19</v>
      </c>
      <c r="F237" s="239" t="s">
        <v>310</v>
      </c>
      <c r="G237" s="237"/>
      <c r="H237" s="240">
        <v>0.298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140</v>
      </c>
      <c r="AU237" s="246" t="s">
        <v>84</v>
      </c>
      <c r="AV237" s="13" t="s">
        <v>84</v>
      </c>
      <c r="AW237" s="13" t="s">
        <v>35</v>
      </c>
      <c r="AX237" s="13" t="s">
        <v>74</v>
      </c>
      <c r="AY237" s="246" t="s">
        <v>131</v>
      </c>
    </row>
    <row r="238" spans="1:51" s="14" customFormat="1" ht="12">
      <c r="A238" s="14"/>
      <c r="B238" s="247"/>
      <c r="C238" s="248"/>
      <c r="D238" s="232" t="s">
        <v>140</v>
      </c>
      <c r="E238" s="249" t="s">
        <v>19</v>
      </c>
      <c r="F238" s="250" t="s">
        <v>145</v>
      </c>
      <c r="G238" s="248"/>
      <c r="H238" s="251">
        <v>6.0360000000000005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7" t="s">
        <v>140</v>
      </c>
      <c r="AU238" s="257" t="s">
        <v>84</v>
      </c>
      <c r="AV238" s="14" t="s">
        <v>137</v>
      </c>
      <c r="AW238" s="14" t="s">
        <v>35</v>
      </c>
      <c r="AX238" s="14" t="s">
        <v>82</v>
      </c>
      <c r="AY238" s="257" t="s">
        <v>131</v>
      </c>
    </row>
    <row r="239" spans="1:65" s="2" customFormat="1" ht="16.5" customHeight="1">
      <c r="A239" s="39"/>
      <c r="B239" s="40"/>
      <c r="C239" s="219" t="s">
        <v>311</v>
      </c>
      <c r="D239" s="219" t="s">
        <v>133</v>
      </c>
      <c r="E239" s="220" t="s">
        <v>312</v>
      </c>
      <c r="F239" s="221" t="s">
        <v>313</v>
      </c>
      <c r="G239" s="222" t="s">
        <v>136</v>
      </c>
      <c r="H239" s="223">
        <v>35.816</v>
      </c>
      <c r="I239" s="224"/>
      <c r="J239" s="225">
        <f>ROUND(I239*H239,2)</f>
        <v>0</v>
      </c>
      <c r="K239" s="221" t="s">
        <v>19</v>
      </c>
      <c r="L239" s="45"/>
      <c r="M239" s="226" t="s">
        <v>19</v>
      </c>
      <c r="N239" s="227" t="s">
        <v>45</v>
      </c>
      <c r="O239" s="85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137</v>
      </c>
      <c r="AT239" s="230" t="s">
        <v>133</v>
      </c>
      <c r="AU239" s="230" t="s">
        <v>84</v>
      </c>
      <c r="AY239" s="18" t="s">
        <v>131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82</v>
      </c>
      <c r="BK239" s="231">
        <f>ROUND(I239*H239,2)</f>
        <v>0</v>
      </c>
      <c r="BL239" s="18" t="s">
        <v>137</v>
      </c>
      <c r="BM239" s="230" t="s">
        <v>314</v>
      </c>
    </row>
    <row r="240" spans="1:47" s="2" customFormat="1" ht="12">
      <c r="A240" s="39"/>
      <c r="B240" s="40"/>
      <c r="C240" s="41"/>
      <c r="D240" s="232" t="s">
        <v>139</v>
      </c>
      <c r="E240" s="41"/>
      <c r="F240" s="233" t="s">
        <v>313</v>
      </c>
      <c r="G240" s="41"/>
      <c r="H240" s="41"/>
      <c r="I240" s="137"/>
      <c r="J240" s="41"/>
      <c r="K240" s="41"/>
      <c r="L240" s="45"/>
      <c r="M240" s="234"/>
      <c r="N240" s="235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139</v>
      </c>
      <c r="AU240" s="18" t="s">
        <v>84</v>
      </c>
    </row>
    <row r="241" spans="1:51" s="13" customFormat="1" ht="12">
      <c r="A241" s="13"/>
      <c r="B241" s="236"/>
      <c r="C241" s="237"/>
      <c r="D241" s="232" t="s">
        <v>140</v>
      </c>
      <c r="E241" s="238" t="s">
        <v>19</v>
      </c>
      <c r="F241" s="239" t="s">
        <v>315</v>
      </c>
      <c r="G241" s="237"/>
      <c r="H241" s="240">
        <v>23.59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140</v>
      </c>
      <c r="AU241" s="246" t="s">
        <v>84</v>
      </c>
      <c r="AV241" s="13" t="s">
        <v>84</v>
      </c>
      <c r="AW241" s="13" t="s">
        <v>35</v>
      </c>
      <c r="AX241" s="13" t="s">
        <v>74</v>
      </c>
      <c r="AY241" s="246" t="s">
        <v>131</v>
      </c>
    </row>
    <row r="242" spans="1:51" s="13" customFormat="1" ht="12">
      <c r="A242" s="13"/>
      <c r="B242" s="236"/>
      <c r="C242" s="237"/>
      <c r="D242" s="232" t="s">
        <v>140</v>
      </c>
      <c r="E242" s="238" t="s">
        <v>19</v>
      </c>
      <c r="F242" s="239" t="s">
        <v>316</v>
      </c>
      <c r="G242" s="237"/>
      <c r="H242" s="240">
        <v>6.93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140</v>
      </c>
      <c r="AU242" s="246" t="s">
        <v>84</v>
      </c>
      <c r="AV242" s="13" t="s">
        <v>84</v>
      </c>
      <c r="AW242" s="13" t="s">
        <v>35</v>
      </c>
      <c r="AX242" s="13" t="s">
        <v>74</v>
      </c>
      <c r="AY242" s="246" t="s">
        <v>131</v>
      </c>
    </row>
    <row r="243" spans="1:51" s="13" customFormat="1" ht="12">
      <c r="A243" s="13"/>
      <c r="B243" s="236"/>
      <c r="C243" s="237"/>
      <c r="D243" s="232" t="s">
        <v>140</v>
      </c>
      <c r="E243" s="238" t="s">
        <v>19</v>
      </c>
      <c r="F243" s="239" t="s">
        <v>317</v>
      </c>
      <c r="G243" s="237"/>
      <c r="H243" s="240">
        <v>5.296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140</v>
      </c>
      <c r="AU243" s="246" t="s">
        <v>84</v>
      </c>
      <c r="AV243" s="13" t="s">
        <v>84</v>
      </c>
      <c r="AW243" s="13" t="s">
        <v>35</v>
      </c>
      <c r="AX243" s="13" t="s">
        <v>74</v>
      </c>
      <c r="AY243" s="246" t="s">
        <v>131</v>
      </c>
    </row>
    <row r="244" spans="1:51" s="14" customFormat="1" ht="12">
      <c r="A244" s="14"/>
      <c r="B244" s="247"/>
      <c r="C244" s="248"/>
      <c r="D244" s="232" t="s">
        <v>140</v>
      </c>
      <c r="E244" s="249" t="s">
        <v>19</v>
      </c>
      <c r="F244" s="250" t="s">
        <v>145</v>
      </c>
      <c r="G244" s="248"/>
      <c r="H244" s="251">
        <v>35.816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7" t="s">
        <v>140</v>
      </c>
      <c r="AU244" s="257" t="s">
        <v>84</v>
      </c>
      <c r="AV244" s="14" t="s">
        <v>137</v>
      </c>
      <c r="AW244" s="14" t="s">
        <v>35</v>
      </c>
      <c r="AX244" s="14" t="s">
        <v>82</v>
      </c>
      <c r="AY244" s="257" t="s">
        <v>131</v>
      </c>
    </row>
    <row r="245" spans="1:65" s="2" customFormat="1" ht="16.5" customHeight="1">
      <c r="A245" s="39"/>
      <c r="B245" s="40"/>
      <c r="C245" s="219" t="s">
        <v>318</v>
      </c>
      <c r="D245" s="219" t="s">
        <v>133</v>
      </c>
      <c r="E245" s="220" t="s">
        <v>319</v>
      </c>
      <c r="F245" s="221" t="s">
        <v>320</v>
      </c>
      <c r="G245" s="222" t="s">
        <v>136</v>
      </c>
      <c r="H245" s="223">
        <v>35.816</v>
      </c>
      <c r="I245" s="224"/>
      <c r="J245" s="225">
        <f>ROUND(I245*H245,2)</f>
        <v>0</v>
      </c>
      <c r="K245" s="221" t="s">
        <v>19</v>
      </c>
      <c r="L245" s="45"/>
      <c r="M245" s="226" t="s">
        <v>19</v>
      </c>
      <c r="N245" s="227" t="s">
        <v>45</v>
      </c>
      <c r="O245" s="85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137</v>
      </c>
      <c r="AT245" s="230" t="s">
        <v>133</v>
      </c>
      <c r="AU245" s="230" t="s">
        <v>84</v>
      </c>
      <c r="AY245" s="18" t="s">
        <v>131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82</v>
      </c>
      <c r="BK245" s="231">
        <f>ROUND(I245*H245,2)</f>
        <v>0</v>
      </c>
      <c r="BL245" s="18" t="s">
        <v>137</v>
      </c>
      <c r="BM245" s="230" t="s">
        <v>321</v>
      </c>
    </row>
    <row r="246" spans="1:47" s="2" customFormat="1" ht="12">
      <c r="A246" s="39"/>
      <c r="B246" s="40"/>
      <c r="C246" s="41"/>
      <c r="D246" s="232" t="s">
        <v>139</v>
      </c>
      <c r="E246" s="41"/>
      <c r="F246" s="233" t="s">
        <v>320</v>
      </c>
      <c r="G246" s="41"/>
      <c r="H246" s="41"/>
      <c r="I246" s="137"/>
      <c r="J246" s="41"/>
      <c r="K246" s="41"/>
      <c r="L246" s="45"/>
      <c r="M246" s="234"/>
      <c r="N246" s="235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139</v>
      </c>
      <c r="AU246" s="18" t="s">
        <v>84</v>
      </c>
    </row>
    <row r="247" spans="1:65" s="2" customFormat="1" ht="16.5" customHeight="1">
      <c r="A247" s="39"/>
      <c r="B247" s="40"/>
      <c r="C247" s="219" t="s">
        <v>322</v>
      </c>
      <c r="D247" s="219" t="s">
        <v>133</v>
      </c>
      <c r="E247" s="220" t="s">
        <v>323</v>
      </c>
      <c r="F247" s="221" t="s">
        <v>324</v>
      </c>
      <c r="G247" s="222" t="s">
        <v>235</v>
      </c>
      <c r="H247" s="223">
        <v>0.041</v>
      </c>
      <c r="I247" s="224"/>
      <c r="J247" s="225">
        <f>ROUND(I247*H247,2)</f>
        <v>0</v>
      </c>
      <c r="K247" s="221" t="s">
        <v>19</v>
      </c>
      <c r="L247" s="45"/>
      <c r="M247" s="226" t="s">
        <v>19</v>
      </c>
      <c r="N247" s="227" t="s">
        <v>45</v>
      </c>
      <c r="O247" s="85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137</v>
      </c>
      <c r="AT247" s="230" t="s">
        <v>133</v>
      </c>
      <c r="AU247" s="230" t="s">
        <v>84</v>
      </c>
      <c r="AY247" s="18" t="s">
        <v>131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82</v>
      </c>
      <c r="BK247" s="231">
        <f>ROUND(I247*H247,2)</f>
        <v>0</v>
      </c>
      <c r="BL247" s="18" t="s">
        <v>137</v>
      </c>
      <c r="BM247" s="230" t="s">
        <v>325</v>
      </c>
    </row>
    <row r="248" spans="1:47" s="2" customFormat="1" ht="12">
      <c r="A248" s="39"/>
      <c r="B248" s="40"/>
      <c r="C248" s="41"/>
      <c r="D248" s="232" t="s">
        <v>139</v>
      </c>
      <c r="E248" s="41"/>
      <c r="F248" s="233" t="s">
        <v>324</v>
      </c>
      <c r="G248" s="41"/>
      <c r="H248" s="41"/>
      <c r="I248" s="137"/>
      <c r="J248" s="41"/>
      <c r="K248" s="41"/>
      <c r="L248" s="45"/>
      <c r="M248" s="234"/>
      <c r="N248" s="235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139</v>
      </c>
      <c r="AU248" s="18" t="s">
        <v>84</v>
      </c>
    </row>
    <row r="249" spans="1:51" s="13" customFormat="1" ht="12">
      <c r="A249" s="13"/>
      <c r="B249" s="236"/>
      <c r="C249" s="237"/>
      <c r="D249" s="232" t="s">
        <v>140</v>
      </c>
      <c r="E249" s="238" t="s">
        <v>19</v>
      </c>
      <c r="F249" s="239" t="s">
        <v>326</v>
      </c>
      <c r="G249" s="237"/>
      <c r="H249" s="240">
        <v>78.75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140</v>
      </c>
      <c r="AU249" s="246" t="s">
        <v>84</v>
      </c>
      <c r="AV249" s="13" t="s">
        <v>84</v>
      </c>
      <c r="AW249" s="13" t="s">
        <v>35</v>
      </c>
      <c r="AX249" s="13" t="s">
        <v>74</v>
      </c>
      <c r="AY249" s="246" t="s">
        <v>131</v>
      </c>
    </row>
    <row r="250" spans="1:51" s="13" customFormat="1" ht="12">
      <c r="A250" s="13"/>
      <c r="B250" s="236"/>
      <c r="C250" s="237"/>
      <c r="D250" s="232" t="s">
        <v>140</v>
      </c>
      <c r="E250" s="238" t="s">
        <v>19</v>
      </c>
      <c r="F250" s="239" t="s">
        <v>327</v>
      </c>
      <c r="G250" s="237"/>
      <c r="H250" s="240">
        <v>-78.75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140</v>
      </c>
      <c r="AU250" s="246" t="s">
        <v>84</v>
      </c>
      <c r="AV250" s="13" t="s">
        <v>84</v>
      </c>
      <c r="AW250" s="13" t="s">
        <v>35</v>
      </c>
      <c r="AX250" s="13" t="s">
        <v>74</v>
      </c>
      <c r="AY250" s="246" t="s">
        <v>131</v>
      </c>
    </row>
    <row r="251" spans="1:51" s="13" customFormat="1" ht="12">
      <c r="A251" s="13"/>
      <c r="B251" s="236"/>
      <c r="C251" s="237"/>
      <c r="D251" s="232" t="s">
        <v>140</v>
      </c>
      <c r="E251" s="238" t="s">
        <v>19</v>
      </c>
      <c r="F251" s="239" t="s">
        <v>328</v>
      </c>
      <c r="G251" s="237"/>
      <c r="H251" s="240">
        <v>0.041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140</v>
      </c>
      <c r="AU251" s="246" t="s">
        <v>84</v>
      </c>
      <c r="AV251" s="13" t="s">
        <v>84</v>
      </c>
      <c r="AW251" s="13" t="s">
        <v>35</v>
      </c>
      <c r="AX251" s="13" t="s">
        <v>74</v>
      </c>
      <c r="AY251" s="246" t="s">
        <v>131</v>
      </c>
    </row>
    <row r="252" spans="1:51" s="14" customFormat="1" ht="12">
      <c r="A252" s="14"/>
      <c r="B252" s="247"/>
      <c r="C252" s="248"/>
      <c r="D252" s="232" t="s">
        <v>140</v>
      </c>
      <c r="E252" s="249" t="s">
        <v>19</v>
      </c>
      <c r="F252" s="250" t="s">
        <v>145</v>
      </c>
      <c r="G252" s="248"/>
      <c r="H252" s="251">
        <v>0.041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7" t="s">
        <v>140</v>
      </c>
      <c r="AU252" s="257" t="s">
        <v>84</v>
      </c>
      <c r="AV252" s="14" t="s">
        <v>137</v>
      </c>
      <c r="AW252" s="14" t="s">
        <v>35</v>
      </c>
      <c r="AX252" s="14" t="s">
        <v>82</v>
      </c>
      <c r="AY252" s="257" t="s">
        <v>131</v>
      </c>
    </row>
    <row r="253" spans="1:65" s="2" customFormat="1" ht="16.5" customHeight="1">
      <c r="A253" s="39"/>
      <c r="B253" s="40"/>
      <c r="C253" s="219" t="s">
        <v>329</v>
      </c>
      <c r="D253" s="219" t="s">
        <v>133</v>
      </c>
      <c r="E253" s="220" t="s">
        <v>330</v>
      </c>
      <c r="F253" s="221" t="s">
        <v>331</v>
      </c>
      <c r="G253" s="222" t="s">
        <v>186</v>
      </c>
      <c r="H253" s="223">
        <v>10</v>
      </c>
      <c r="I253" s="224"/>
      <c r="J253" s="225">
        <f>ROUND(I253*H253,2)</f>
        <v>0</v>
      </c>
      <c r="K253" s="221" t="s">
        <v>19</v>
      </c>
      <c r="L253" s="45"/>
      <c r="M253" s="226" t="s">
        <v>19</v>
      </c>
      <c r="N253" s="227" t="s">
        <v>45</v>
      </c>
      <c r="O253" s="85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137</v>
      </c>
      <c r="AT253" s="230" t="s">
        <v>133</v>
      </c>
      <c r="AU253" s="230" t="s">
        <v>84</v>
      </c>
      <c r="AY253" s="18" t="s">
        <v>131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82</v>
      </c>
      <c r="BK253" s="231">
        <f>ROUND(I253*H253,2)</f>
        <v>0</v>
      </c>
      <c r="BL253" s="18" t="s">
        <v>137</v>
      </c>
      <c r="BM253" s="230" t="s">
        <v>332</v>
      </c>
    </row>
    <row r="254" spans="1:47" s="2" customFormat="1" ht="12">
      <c r="A254" s="39"/>
      <c r="B254" s="40"/>
      <c r="C254" s="41"/>
      <c r="D254" s="232" t="s">
        <v>139</v>
      </c>
      <c r="E254" s="41"/>
      <c r="F254" s="233" t="s">
        <v>331</v>
      </c>
      <c r="G254" s="41"/>
      <c r="H254" s="41"/>
      <c r="I254" s="137"/>
      <c r="J254" s="41"/>
      <c r="K254" s="41"/>
      <c r="L254" s="45"/>
      <c r="M254" s="234"/>
      <c r="N254" s="235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139</v>
      </c>
      <c r="AU254" s="18" t="s">
        <v>84</v>
      </c>
    </row>
    <row r="255" spans="1:51" s="13" customFormat="1" ht="12">
      <c r="A255" s="13"/>
      <c r="B255" s="236"/>
      <c r="C255" s="237"/>
      <c r="D255" s="232" t="s">
        <v>140</v>
      </c>
      <c r="E255" s="238" t="s">
        <v>19</v>
      </c>
      <c r="F255" s="239" t="s">
        <v>333</v>
      </c>
      <c r="G255" s="237"/>
      <c r="H255" s="240">
        <v>10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140</v>
      </c>
      <c r="AU255" s="246" t="s">
        <v>84</v>
      </c>
      <c r="AV255" s="13" t="s">
        <v>84</v>
      </c>
      <c r="AW255" s="13" t="s">
        <v>35</v>
      </c>
      <c r="AX255" s="13" t="s">
        <v>74</v>
      </c>
      <c r="AY255" s="246" t="s">
        <v>131</v>
      </c>
    </row>
    <row r="256" spans="1:51" s="14" customFormat="1" ht="12">
      <c r="A256" s="14"/>
      <c r="B256" s="247"/>
      <c r="C256" s="248"/>
      <c r="D256" s="232" t="s">
        <v>140</v>
      </c>
      <c r="E256" s="249" t="s">
        <v>19</v>
      </c>
      <c r="F256" s="250" t="s">
        <v>145</v>
      </c>
      <c r="G256" s="248"/>
      <c r="H256" s="251">
        <v>10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7" t="s">
        <v>140</v>
      </c>
      <c r="AU256" s="257" t="s">
        <v>84</v>
      </c>
      <c r="AV256" s="14" t="s">
        <v>137</v>
      </c>
      <c r="AW256" s="14" t="s">
        <v>35</v>
      </c>
      <c r="AX256" s="14" t="s">
        <v>82</v>
      </c>
      <c r="AY256" s="257" t="s">
        <v>131</v>
      </c>
    </row>
    <row r="257" spans="1:63" s="12" customFormat="1" ht="22.8" customHeight="1">
      <c r="A257" s="12"/>
      <c r="B257" s="203"/>
      <c r="C257" s="204"/>
      <c r="D257" s="205" t="s">
        <v>73</v>
      </c>
      <c r="E257" s="217" t="s">
        <v>151</v>
      </c>
      <c r="F257" s="217" t="s">
        <v>334</v>
      </c>
      <c r="G257" s="204"/>
      <c r="H257" s="204"/>
      <c r="I257" s="207"/>
      <c r="J257" s="218">
        <f>BK257</f>
        <v>0</v>
      </c>
      <c r="K257" s="204"/>
      <c r="L257" s="209"/>
      <c r="M257" s="210"/>
      <c r="N257" s="211"/>
      <c r="O257" s="211"/>
      <c r="P257" s="212">
        <f>SUM(P258:P269)</f>
        <v>0</v>
      </c>
      <c r="Q257" s="211"/>
      <c r="R257" s="212">
        <f>SUM(R258:R269)</f>
        <v>0</v>
      </c>
      <c r="S257" s="211"/>
      <c r="T257" s="213">
        <f>SUM(T258:T269)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82</v>
      </c>
      <c r="AT257" s="215" t="s">
        <v>73</v>
      </c>
      <c r="AU257" s="215" t="s">
        <v>82</v>
      </c>
      <c r="AY257" s="214" t="s">
        <v>131</v>
      </c>
      <c r="BK257" s="216">
        <f>SUM(BK258:BK269)</f>
        <v>0</v>
      </c>
    </row>
    <row r="258" spans="1:65" s="2" customFormat="1" ht="16.5" customHeight="1">
      <c r="A258" s="39"/>
      <c r="B258" s="40"/>
      <c r="C258" s="219" t="s">
        <v>335</v>
      </c>
      <c r="D258" s="219" t="s">
        <v>133</v>
      </c>
      <c r="E258" s="220" t="s">
        <v>336</v>
      </c>
      <c r="F258" s="221" t="s">
        <v>337</v>
      </c>
      <c r="G258" s="222" t="s">
        <v>186</v>
      </c>
      <c r="H258" s="223">
        <v>2.633</v>
      </c>
      <c r="I258" s="224"/>
      <c r="J258" s="225">
        <f>ROUND(I258*H258,2)</f>
        <v>0</v>
      </c>
      <c r="K258" s="221" t="s">
        <v>19</v>
      </c>
      <c r="L258" s="45"/>
      <c r="M258" s="226" t="s">
        <v>19</v>
      </c>
      <c r="N258" s="227" t="s">
        <v>45</v>
      </c>
      <c r="O258" s="85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137</v>
      </c>
      <c r="AT258" s="230" t="s">
        <v>133</v>
      </c>
      <c r="AU258" s="230" t="s">
        <v>84</v>
      </c>
      <c r="AY258" s="18" t="s">
        <v>131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82</v>
      </c>
      <c r="BK258" s="231">
        <f>ROUND(I258*H258,2)</f>
        <v>0</v>
      </c>
      <c r="BL258" s="18" t="s">
        <v>137</v>
      </c>
      <c r="BM258" s="230" t="s">
        <v>338</v>
      </c>
    </row>
    <row r="259" spans="1:47" s="2" customFormat="1" ht="12">
      <c r="A259" s="39"/>
      <c r="B259" s="40"/>
      <c r="C259" s="41"/>
      <c r="D259" s="232" t="s">
        <v>139</v>
      </c>
      <c r="E259" s="41"/>
      <c r="F259" s="233" t="s">
        <v>337</v>
      </c>
      <c r="G259" s="41"/>
      <c r="H259" s="41"/>
      <c r="I259" s="137"/>
      <c r="J259" s="41"/>
      <c r="K259" s="41"/>
      <c r="L259" s="45"/>
      <c r="M259" s="234"/>
      <c r="N259" s="235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139</v>
      </c>
      <c r="AU259" s="18" t="s">
        <v>84</v>
      </c>
    </row>
    <row r="260" spans="1:65" s="2" customFormat="1" ht="16.5" customHeight="1">
      <c r="A260" s="39"/>
      <c r="B260" s="40"/>
      <c r="C260" s="219" t="s">
        <v>339</v>
      </c>
      <c r="D260" s="219" t="s">
        <v>133</v>
      </c>
      <c r="E260" s="220" t="s">
        <v>340</v>
      </c>
      <c r="F260" s="221" t="s">
        <v>341</v>
      </c>
      <c r="G260" s="222" t="s">
        <v>186</v>
      </c>
      <c r="H260" s="223">
        <v>1.338</v>
      </c>
      <c r="I260" s="224"/>
      <c r="J260" s="225">
        <f>ROUND(I260*H260,2)</f>
        <v>0</v>
      </c>
      <c r="K260" s="221" t="s">
        <v>19</v>
      </c>
      <c r="L260" s="45"/>
      <c r="M260" s="226" t="s">
        <v>19</v>
      </c>
      <c r="N260" s="227" t="s">
        <v>45</v>
      </c>
      <c r="O260" s="85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137</v>
      </c>
      <c r="AT260" s="230" t="s">
        <v>133</v>
      </c>
      <c r="AU260" s="230" t="s">
        <v>84</v>
      </c>
      <c r="AY260" s="18" t="s">
        <v>131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82</v>
      </c>
      <c r="BK260" s="231">
        <f>ROUND(I260*H260,2)</f>
        <v>0</v>
      </c>
      <c r="BL260" s="18" t="s">
        <v>137</v>
      </c>
      <c r="BM260" s="230" t="s">
        <v>342</v>
      </c>
    </row>
    <row r="261" spans="1:47" s="2" customFormat="1" ht="12">
      <c r="A261" s="39"/>
      <c r="B261" s="40"/>
      <c r="C261" s="41"/>
      <c r="D261" s="232" t="s">
        <v>139</v>
      </c>
      <c r="E261" s="41"/>
      <c r="F261" s="233" t="s">
        <v>341</v>
      </c>
      <c r="G261" s="41"/>
      <c r="H261" s="41"/>
      <c r="I261" s="137"/>
      <c r="J261" s="41"/>
      <c r="K261" s="41"/>
      <c r="L261" s="45"/>
      <c r="M261" s="234"/>
      <c r="N261" s="235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139</v>
      </c>
      <c r="AU261" s="18" t="s">
        <v>84</v>
      </c>
    </row>
    <row r="262" spans="1:51" s="13" customFormat="1" ht="12">
      <c r="A262" s="13"/>
      <c r="B262" s="236"/>
      <c r="C262" s="237"/>
      <c r="D262" s="232" t="s">
        <v>140</v>
      </c>
      <c r="E262" s="238" t="s">
        <v>19</v>
      </c>
      <c r="F262" s="239" t="s">
        <v>343</v>
      </c>
      <c r="G262" s="237"/>
      <c r="H262" s="240">
        <v>0.555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140</v>
      </c>
      <c r="AU262" s="246" t="s">
        <v>84</v>
      </c>
      <c r="AV262" s="13" t="s">
        <v>84</v>
      </c>
      <c r="AW262" s="13" t="s">
        <v>35</v>
      </c>
      <c r="AX262" s="13" t="s">
        <v>74</v>
      </c>
      <c r="AY262" s="246" t="s">
        <v>131</v>
      </c>
    </row>
    <row r="263" spans="1:51" s="13" customFormat="1" ht="12">
      <c r="A263" s="13"/>
      <c r="B263" s="236"/>
      <c r="C263" s="237"/>
      <c r="D263" s="232" t="s">
        <v>140</v>
      </c>
      <c r="E263" s="238" t="s">
        <v>19</v>
      </c>
      <c r="F263" s="239" t="s">
        <v>344</v>
      </c>
      <c r="G263" s="237"/>
      <c r="H263" s="240">
        <v>0.105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140</v>
      </c>
      <c r="AU263" s="246" t="s">
        <v>84</v>
      </c>
      <c r="AV263" s="13" t="s">
        <v>84</v>
      </c>
      <c r="AW263" s="13" t="s">
        <v>35</v>
      </c>
      <c r="AX263" s="13" t="s">
        <v>74</v>
      </c>
      <c r="AY263" s="246" t="s">
        <v>131</v>
      </c>
    </row>
    <row r="264" spans="1:51" s="13" customFormat="1" ht="12">
      <c r="A264" s="13"/>
      <c r="B264" s="236"/>
      <c r="C264" s="237"/>
      <c r="D264" s="232" t="s">
        <v>140</v>
      </c>
      <c r="E264" s="238" t="s">
        <v>19</v>
      </c>
      <c r="F264" s="239" t="s">
        <v>345</v>
      </c>
      <c r="G264" s="237"/>
      <c r="H264" s="240">
        <v>0.678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140</v>
      </c>
      <c r="AU264" s="246" t="s">
        <v>84</v>
      </c>
      <c r="AV264" s="13" t="s">
        <v>84</v>
      </c>
      <c r="AW264" s="13" t="s">
        <v>35</v>
      </c>
      <c r="AX264" s="13" t="s">
        <v>74</v>
      </c>
      <c r="AY264" s="246" t="s">
        <v>131</v>
      </c>
    </row>
    <row r="265" spans="1:51" s="14" customFormat="1" ht="12">
      <c r="A265" s="14"/>
      <c r="B265" s="247"/>
      <c r="C265" s="248"/>
      <c r="D265" s="232" t="s">
        <v>140</v>
      </c>
      <c r="E265" s="249" t="s">
        <v>19</v>
      </c>
      <c r="F265" s="250" t="s">
        <v>145</v>
      </c>
      <c r="G265" s="248"/>
      <c r="H265" s="251">
        <v>1.338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140</v>
      </c>
      <c r="AU265" s="257" t="s">
        <v>84</v>
      </c>
      <c r="AV265" s="14" t="s">
        <v>137</v>
      </c>
      <c r="AW265" s="14" t="s">
        <v>35</v>
      </c>
      <c r="AX265" s="14" t="s">
        <v>82</v>
      </c>
      <c r="AY265" s="257" t="s">
        <v>131</v>
      </c>
    </row>
    <row r="266" spans="1:65" s="2" customFormat="1" ht="16.5" customHeight="1">
      <c r="A266" s="39"/>
      <c r="B266" s="40"/>
      <c r="C266" s="219" t="s">
        <v>346</v>
      </c>
      <c r="D266" s="219" t="s">
        <v>133</v>
      </c>
      <c r="E266" s="220" t="s">
        <v>347</v>
      </c>
      <c r="F266" s="221" t="s">
        <v>348</v>
      </c>
      <c r="G266" s="222" t="s">
        <v>235</v>
      </c>
      <c r="H266" s="223">
        <v>0.128</v>
      </c>
      <c r="I266" s="224"/>
      <c r="J266" s="225">
        <f>ROUND(I266*H266,2)</f>
        <v>0</v>
      </c>
      <c r="K266" s="221" t="s">
        <v>19</v>
      </c>
      <c r="L266" s="45"/>
      <c r="M266" s="226" t="s">
        <v>19</v>
      </c>
      <c r="N266" s="227" t="s">
        <v>45</v>
      </c>
      <c r="O266" s="85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137</v>
      </c>
      <c r="AT266" s="230" t="s">
        <v>133</v>
      </c>
      <c r="AU266" s="230" t="s">
        <v>84</v>
      </c>
      <c r="AY266" s="18" t="s">
        <v>131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82</v>
      </c>
      <c r="BK266" s="231">
        <f>ROUND(I266*H266,2)</f>
        <v>0</v>
      </c>
      <c r="BL266" s="18" t="s">
        <v>137</v>
      </c>
      <c r="BM266" s="230" t="s">
        <v>349</v>
      </c>
    </row>
    <row r="267" spans="1:47" s="2" customFormat="1" ht="12">
      <c r="A267" s="39"/>
      <c r="B267" s="40"/>
      <c r="C267" s="41"/>
      <c r="D267" s="232" t="s">
        <v>139</v>
      </c>
      <c r="E267" s="41"/>
      <c r="F267" s="233" t="s">
        <v>348</v>
      </c>
      <c r="G267" s="41"/>
      <c r="H267" s="41"/>
      <c r="I267" s="137"/>
      <c r="J267" s="41"/>
      <c r="K267" s="41"/>
      <c r="L267" s="45"/>
      <c r="M267" s="234"/>
      <c r="N267" s="235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139</v>
      </c>
      <c r="AU267" s="18" t="s">
        <v>84</v>
      </c>
    </row>
    <row r="268" spans="1:51" s="13" customFormat="1" ht="12">
      <c r="A268" s="13"/>
      <c r="B268" s="236"/>
      <c r="C268" s="237"/>
      <c r="D268" s="232" t="s">
        <v>140</v>
      </c>
      <c r="E268" s="238" t="s">
        <v>19</v>
      </c>
      <c r="F268" s="239" t="s">
        <v>350</v>
      </c>
      <c r="G268" s="237"/>
      <c r="H268" s="240">
        <v>0.128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140</v>
      </c>
      <c r="AU268" s="246" t="s">
        <v>84</v>
      </c>
      <c r="AV268" s="13" t="s">
        <v>84</v>
      </c>
      <c r="AW268" s="13" t="s">
        <v>35</v>
      </c>
      <c r="AX268" s="13" t="s">
        <v>74</v>
      </c>
      <c r="AY268" s="246" t="s">
        <v>131</v>
      </c>
    </row>
    <row r="269" spans="1:51" s="14" customFormat="1" ht="12">
      <c r="A269" s="14"/>
      <c r="B269" s="247"/>
      <c r="C269" s="248"/>
      <c r="D269" s="232" t="s">
        <v>140</v>
      </c>
      <c r="E269" s="249" t="s">
        <v>19</v>
      </c>
      <c r="F269" s="250" t="s">
        <v>145</v>
      </c>
      <c r="G269" s="248"/>
      <c r="H269" s="251">
        <v>0.128</v>
      </c>
      <c r="I269" s="252"/>
      <c r="J269" s="248"/>
      <c r="K269" s="248"/>
      <c r="L269" s="253"/>
      <c r="M269" s="254"/>
      <c r="N269" s="255"/>
      <c r="O269" s="255"/>
      <c r="P269" s="255"/>
      <c r="Q269" s="255"/>
      <c r="R269" s="255"/>
      <c r="S269" s="255"/>
      <c r="T269" s="25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7" t="s">
        <v>140</v>
      </c>
      <c r="AU269" s="257" t="s">
        <v>84</v>
      </c>
      <c r="AV269" s="14" t="s">
        <v>137</v>
      </c>
      <c r="AW269" s="14" t="s">
        <v>35</v>
      </c>
      <c r="AX269" s="14" t="s">
        <v>82</v>
      </c>
      <c r="AY269" s="257" t="s">
        <v>131</v>
      </c>
    </row>
    <row r="270" spans="1:63" s="12" customFormat="1" ht="22.8" customHeight="1">
      <c r="A270" s="12"/>
      <c r="B270" s="203"/>
      <c r="C270" s="204"/>
      <c r="D270" s="205" t="s">
        <v>73</v>
      </c>
      <c r="E270" s="217" t="s">
        <v>137</v>
      </c>
      <c r="F270" s="217" t="s">
        <v>351</v>
      </c>
      <c r="G270" s="204"/>
      <c r="H270" s="204"/>
      <c r="I270" s="207"/>
      <c r="J270" s="218">
        <f>BK270</f>
        <v>0</v>
      </c>
      <c r="K270" s="204"/>
      <c r="L270" s="209"/>
      <c r="M270" s="210"/>
      <c r="N270" s="211"/>
      <c r="O270" s="211"/>
      <c r="P270" s="212">
        <f>SUM(P271:P272)</f>
        <v>0</v>
      </c>
      <c r="Q270" s="211"/>
      <c r="R270" s="212">
        <f>SUM(R271:R272)</f>
        <v>0</v>
      </c>
      <c r="S270" s="211"/>
      <c r="T270" s="213">
        <f>SUM(T271:T272)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4" t="s">
        <v>82</v>
      </c>
      <c r="AT270" s="215" t="s">
        <v>73</v>
      </c>
      <c r="AU270" s="215" t="s">
        <v>82</v>
      </c>
      <c r="AY270" s="214" t="s">
        <v>131</v>
      </c>
      <c r="BK270" s="216">
        <f>SUM(BK271:BK272)</f>
        <v>0</v>
      </c>
    </row>
    <row r="271" spans="1:65" s="2" customFormat="1" ht="16.5" customHeight="1">
      <c r="A271" s="39"/>
      <c r="B271" s="40"/>
      <c r="C271" s="219" t="s">
        <v>352</v>
      </c>
      <c r="D271" s="219" t="s">
        <v>133</v>
      </c>
      <c r="E271" s="220" t="s">
        <v>353</v>
      </c>
      <c r="F271" s="221" t="s">
        <v>354</v>
      </c>
      <c r="G271" s="222" t="s">
        <v>186</v>
      </c>
      <c r="H271" s="223">
        <v>0.3</v>
      </c>
      <c r="I271" s="224"/>
      <c r="J271" s="225">
        <f>ROUND(I271*H271,2)</f>
        <v>0</v>
      </c>
      <c r="K271" s="221" t="s">
        <v>19</v>
      </c>
      <c r="L271" s="45"/>
      <c r="M271" s="226" t="s">
        <v>19</v>
      </c>
      <c r="N271" s="227" t="s">
        <v>45</v>
      </c>
      <c r="O271" s="85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137</v>
      </c>
      <c r="AT271" s="230" t="s">
        <v>133</v>
      </c>
      <c r="AU271" s="230" t="s">
        <v>84</v>
      </c>
      <c r="AY271" s="18" t="s">
        <v>131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82</v>
      </c>
      <c r="BK271" s="231">
        <f>ROUND(I271*H271,2)</f>
        <v>0</v>
      </c>
      <c r="BL271" s="18" t="s">
        <v>137</v>
      </c>
      <c r="BM271" s="230" t="s">
        <v>355</v>
      </c>
    </row>
    <row r="272" spans="1:47" s="2" customFormat="1" ht="12">
      <c r="A272" s="39"/>
      <c r="B272" s="40"/>
      <c r="C272" s="41"/>
      <c r="D272" s="232" t="s">
        <v>139</v>
      </c>
      <c r="E272" s="41"/>
      <c r="F272" s="233" t="s">
        <v>354</v>
      </c>
      <c r="G272" s="41"/>
      <c r="H272" s="41"/>
      <c r="I272" s="137"/>
      <c r="J272" s="41"/>
      <c r="K272" s="41"/>
      <c r="L272" s="45"/>
      <c r="M272" s="234"/>
      <c r="N272" s="235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139</v>
      </c>
      <c r="AU272" s="18" t="s">
        <v>84</v>
      </c>
    </row>
    <row r="273" spans="1:63" s="12" customFormat="1" ht="22.8" customHeight="1">
      <c r="A273" s="12"/>
      <c r="B273" s="203"/>
      <c r="C273" s="204"/>
      <c r="D273" s="205" t="s">
        <v>73</v>
      </c>
      <c r="E273" s="217" t="s">
        <v>162</v>
      </c>
      <c r="F273" s="217" t="s">
        <v>356</v>
      </c>
      <c r="G273" s="204"/>
      <c r="H273" s="204"/>
      <c r="I273" s="207"/>
      <c r="J273" s="218">
        <f>BK273</f>
        <v>0</v>
      </c>
      <c r="K273" s="204"/>
      <c r="L273" s="209"/>
      <c r="M273" s="210"/>
      <c r="N273" s="211"/>
      <c r="O273" s="211"/>
      <c r="P273" s="212">
        <f>SUM(P274:P334)</f>
        <v>0</v>
      </c>
      <c r="Q273" s="211"/>
      <c r="R273" s="212">
        <f>SUM(R274:R334)</f>
        <v>0</v>
      </c>
      <c r="S273" s="211"/>
      <c r="T273" s="213">
        <f>SUM(T274:T334)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4" t="s">
        <v>82</v>
      </c>
      <c r="AT273" s="215" t="s">
        <v>73</v>
      </c>
      <c r="AU273" s="215" t="s">
        <v>82</v>
      </c>
      <c r="AY273" s="214" t="s">
        <v>131</v>
      </c>
      <c r="BK273" s="216">
        <f>SUM(BK274:BK334)</f>
        <v>0</v>
      </c>
    </row>
    <row r="274" spans="1:65" s="2" customFormat="1" ht="16.5" customHeight="1">
      <c r="A274" s="39"/>
      <c r="B274" s="40"/>
      <c r="C274" s="219" t="s">
        <v>357</v>
      </c>
      <c r="D274" s="219" t="s">
        <v>133</v>
      </c>
      <c r="E274" s="220" t="s">
        <v>358</v>
      </c>
      <c r="F274" s="221" t="s">
        <v>359</v>
      </c>
      <c r="G274" s="222" t="s">
        <v>136</v>
      </c>
      <c r="H274" s="223">
        <v>116.5</v>
      </c>
      <c r="I274" s="224"/>
      <c r="J274" s="225">
        <f>ROUND(I274*H274,2)</f>
        <v>0</v>
      </c>
      <c r="K274" s="221" t="s">
        <v>19</v>
      </c>
      <c r="L274" s="45"/>
      <c r="M274" s="226" t="s">
        <v>19</v>
      </c>
      <c r="N274" s="227" t="s">
        <v>45</v>
      </c>
      <c r="O274" s="85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137</v>
      </c>
      <c r="AT274" s="230" t="s">
        <v>133</v>
      </c>
      <c r="AU274" s="230" t="s">
        <v>84</v>
      </c>
      <c r="AY274" s="18" t="s">
        <v>131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82</v>
      </c>
      <c r="BK274" s="231">
        <f>ROUND(I274*H274,2)</f>
        <v>0</v>
      </c>
      <c r="BL274" s="18" t="s">
        <v>137</v>
      </c>
      <c r="BM274" s="230" t="s">
        <v>360</v>
      </c>
    </row>
    <row r="275" spans="1:47" s="2" customFormat="1" ht="12">
      <c r="A275" s="39"/>
      <c r="B275" s="40"/>
      <c r="C275" s="41"/>
      <c r="D275" s="232" t="s">
        <v>139</v>
      </c>
      <c r="E275" s="41"/>
      <c r="F275" s="233" t="s">
        <v>359</v>
      </c>
      <c r="G275" s="41"/>
      <c r="H275" s="41"/>
      <c r="I275" s="137"/>
      <c r="J275" s="41"/>
      <c r="K275" s="41"/>
      <c r="L275" s="45"/>
      <c r="M275" s="234"/>
      <c r="N275" s="235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139</v>
      </c>
      <c r="AU275" s="18" t="s">
        <v>84</v>
      </c>
    </row>
    <row r="276" spans="1:65" s="2" customFormat="1" ht="16.5" customHeight="1">
      <c r="A276" s="39"/>
      <c r="B276" s="40"/>
      <c r="C276" s="219" t="s">
        <v>361</v>
      </c>
      <c r="D276" s="219" t="s">
        <v>133</v>
      </c>
      <c r="E276" s="220" t="s">
        <v>362</v>
      </c>
      <c r="F276" s="221" t="s">
        <v>363</v>
      </c>
      <c r="G276" s="222" t="s">
        <v>136</v>
      </c>
      <c r="H276" s="223">
        <v>116.5</v>
      </c>
      <c r="I276" s="224"/>
      <c r="J276" s="225">
        <f>ROUND(I276*H276,2)</f>
        <v>0</v>
      </c>
      <c r="K276" s="221" t="s">
        <v>19</v>
      </c>
      <c r="L276" s="45"/>
      <c r="M276" s="226" t="s">
        <v>19</v>
      </c>
      <c r="N276" s="227" t="s">
        <v>45</v>
      </c>
      <c r="O276" s="85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137</v>
      </c>
      <c r="AT276" s="230" t="s">
        <v>133</v>
      </c>
      <c r="AU276" s="230" t="s">
        <v>84</v>
      </c>
      <c r="AY276" s="18" t="s">
        <v>131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82</v>
      </c>
      <c r="BK276" s="231">
        <f>ROUND(I276*H276,2)</f>
        <v>0</v>
      </c>
      <c r="BL276" s="18" t="s">
        <v>137</v>
      </c>
      <c r="BM276" s="230" t="s">
        <v>364</v>
      </c>
    </row>
    <row r="277" spans="1:47" s="2" customFormat="1" ht="12">
      <c r="A277" s="39"/>
      <c r="B277" s="40"/>
      <c r="C277" s="41"/>
      <c r="D277" s="232" t="s">
        <v>139</v>
      </c>
      <c r="E277" s="41"/>
      <c r="F277" s="233" t="s">
        <v>363</v>
      </c>
      <c r="G277" s="41"/>
      <c r="H277" s="41"/>
      <c r="I277" s="137"/>
      <c r="J277" s="41"/>
      <c r="K277" s="41"/>
      <c r="L277" s="45"/>
      <c r="M277" s="234"/>
      <c r="N277" s="235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139</v>
      </c>
      <c r="AU277" s="18" t="s">
        <v>84</v>
      </c>
    </row>
    <row r="278" spans="1:51" s="13" customFormat="1" ht="12">
      <c r="A278" s="13"/>
      <c r="B278" s="236"/>
      <c r="C278" s="237"/>
      <c r="D278" s="232" t="s">
        <v>140</v>
      </c>
      <c r="E278" s="238" t="s">
        <v>19</v>
      </c>
      <c r="F278" s="239" t="s">
        <v>365</v>
      </c>
      <c r="G278" s="237"/>
      <c r="H278" s="240">
        <v>116.5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140</v>
      </c>
      <c r="AU278" s="246" t="s">
        <v>84</v>
      </c>
      <c r="AV278" s="13" t="s">
        <v>84</v>
      </c>
      <c r="AW278" s="13" t="s">
        <v>35</v>
      </c>
      <c r="AX278" s="13" t="s">
        <v>74</v>
      </c>
      <c r="AY278" s="246" t="s">
        <v>131</v>
      </c>
    </row>
    <row r="279" spans="1:51" s="14" customFormat="1" ht="12">
      <c r="A279" s="14"/>
      <c r="B279" s="247"/>
      <c r="C279" s="248"/>
      <c r="D279" s="232" t="s">
        <v>140</v>
      </c>
      <c r="E279" s="249" t="s">
        <v>19</v>
      </c>
      <c r="F279" s="250" t="s">
        <v>145</v>
      </c>
      <c r="G279" s="248"/>
      <c r="H279" s="251">
        <v>116.5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7" t="s">
        <v>140</v>
      </c>
      <c r="AU279" s="257" t="s">
        <v>84</v>
      </c>
      <c r="AV279" s="14" t="s">
        <v>137</v>
      </c>
      <c r="AW279" s="14" t="s">
        <v>35</v>
      </c>
      <c r="AX279" s="14" t="s">
        <v>82</v>
      </c>
      <c r="AY279" s="257" t="s">
        <v>131</v>
      </c>
    </row>
    <row r="280" spans="1:65" s="2" customFormat="1" ht="16.5" customHeight="1">
      <c r="A280" s="39"/>
      <c r="B280" s="40"/>
      <c r="C280" s="219" t="s">
        <v>366</v>
      </c>
      <c r="D280" s="219" t="s">
        <v>133</v>
      </c>
      <c r="E280" s="220" t="s">
        <v>367</v>
      </c>
      <c r="F280" s="221" t="s">
        <v>368</v>
      </c>
      <c r="G280" s="222" t="s">
        <v>136</v>
      </c>
      <c r="H280" s="223">
        <v>93.5</v>
      </c>
      <c r="I280" s="224"/>
      <c r="J280" s="225">
        <f>ROUND(I280*H280,2)</f>
        <v>0</v>
      </c>
      <c r="K280" s="221" t="s">
        <v>19</v>
      </c>
      <c r="L280" s="45"/>
      <c r="M280" s="226" t="s">
        <v>19</v>
      </c>
      <c r="N280" s="227" t="s">
        <v>45</v>
      </c>
      <c r="O280" s="85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137</v>
      </c>
      <c r="AT280" s="230" t="s">
        <v>133</v>
      </c>
      <c r="AU280" s="230" t="s">
        <v>84</v>
      </c>
      <c r="AY280" s="18" t="s">
        <v>131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82</v>
      </c>
      <c r="BK280" s="231">
        <f>ROUND(I280*H280,2)</f>
        <v>0</v>
      </c>
      <c r="BL280" s="18" t="s">
        <v>137</v>
      </c>
      <c r="BM280" s="230" t="s">
        <v>369</v>
      </c>
    </row>
    <row r="281" spans="1:47" s="2" customFormat="1" ht="12">
      <c r="A281" s="39"/>
      <c r="B281" s="40"/>
      <c r="C281" s="41"/>
      <c r="D281" s="232" t="s">
        <v>139</v>
      </c>
      <c r="E281" s="41"/>
      <c r="F281" s="233" t="s">
        <v>368</v>
      </c>
      <c r="G281" s="41"/>
      <c r="H281" s="41"/>
      <c r="I281" s="137"/>
      <c r="J281" s="41"/>
      <c r="K281" s="41"/>
      <c r="L281" s="45"/>
      <c r="M281" s="234"/>
      <c r="N281" s="235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139</v>
      </c>
      <c r="AU281" s="18" t="s">
        <v>84</v>
      </c>
    </row>
    <row r="282" spans="1:51" s="13" customFormat="1" ht="12">
      <c r="A282" s="13"/>
      <c r="B282" s="236"/>
      <c r="C282" s="237"/>
      <c r="D282" s="232" t="s">
        <v>140</v>
      </c>
      <c r="E282" s="238" t="s">
        <v>19</v>
      </c>
      <c r="F282" s="239" t="s">
        <v>370</v>
      </c>
      <c r="G282" s="237"/>
      <c r="H282" s="240">
        <v>93.5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140</v>
      </c>
      <c r="AU282" s="246" t="s">
        <v>84</v>
      </c>
      <c r="AV282" s="13" t="s">
        <v>84</v>
      </c>
      <c r="AW282" s="13" t="s">
        <v>35</v>
      </c>
      <c r="AX282" s="13" t="s">
        <v>74</v>
      </c>
      <c r="AY282" s="246" t="s">
        <v>131</v>
      </c>
    </row>
    <row r="283" spans="1:51" s="14" customFormat="1" ht="12">
      <c r="A283" s="14"/>
      <c r="B283" s="247"/>
      <c r="C283" s="248"/>
      <c r="D283" s="232" t="s">
        <v>140</v>
      </c>
      <c r="E283" s="249" t="s">
        <v>19</v>
      </c>
      <c r="F283" s="250" t="s">
        <v>145</v>
      </c>
      <c r="G283" s="248"/>
      <c r="H283" s="251">
        <v>93.5</v>
      </c>
      <c r="I283" s="252"/>
      <c r="J283" s="248"/>
      <c r="K283" s="248"/>
      <c r="L283" s="253"/>
      <c r="M283" s="254"/>
      <c r="N283" s="255"/>
      <c r="O283" s="255"/>
      <c r="P283" s="255"/>
      <c r="Q283" s="255"/>
      <c r="R283" s="255"/>
      <c r="S283" s="255"/>
      <c r="T283" s="25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7" t="s">
        <v>140</v>
      </c>
      <c r="AU283" s="257" t="s">
        <v>84</v>
      </c>
      <c r="AV283" s="14" t="s">
        <v>137</v>
      </c>
      <c r="AW283" s="14" t="s">
        <v>35</v>
      </c>
      <c r="AX283" s="14" t="s">
        <v>82</v>
      </c>
      <c r="AY283" s="257" t="s">
        <v>131</v>
      </c>
    </row>
    <row r="284" spans="1:65" s="2" customFormat="1" ht="16.5" customHeight="1">
      <c r="A284" s="39"/>
      <c r="B284" s="40"/>
      <c r="C284" s="219" t="s">
        <v>371</v>
      </c>
      <c r="D284" s="219" t="s">
        <v>133</v>
      </c>
      <c r="E284" s="220" t="s">
        <v>372</v>
      </c>
      <c r="F284" s="221" t="s">
        <v>373</v>
      </c>
      <c r="G284" s="222" t="s">
        <v>136</v>
      </c>
      <c r="H284" s="223">
        <v>16</v>
      </c>
      <c r="I284" s="224"/>
      <c r="J284" s="225">
        <f>ROUND(I284*H284,2)</f>
        <v>0</v>
      </c>
      <c r="K284" s="221" t="s">
        <v>19</v>
      </c>
      <c r="L284" s="45"/>
      <c r="M284" s="226" t="s">
        <v>19</v>
      </c>
      <c r="N284" s="227" t="s">
        <v>45</v>
      </c>
      <c r="O284" s="85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137</v>
      </c>
      <c r="AT284" s="230" t="s">
        <v>133</v>
      </c>
      <c r="AU284" s="230" t="s">
        <v>84</v>
      </c>
      <c r="AY284" s="18" t="s">
        <v>131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82</v>
      </c>
      <c r="BK284" s="231">
        <f>ROUND(I284*H284,2)</f>
        <v>0</v>
      </c>
      <c r="BL284" s="18" t="s">
        <v>137</v>
      </c>
      <c r="BM284" s="230" t="s">
        <v>374</v>
      </c>
    </row>
    <row r="285" spans="1:47" s="2" customFormat="1" ht="12">
      <c r="A285" s="39"/>
      <c r="B285" s="40"/>
      <c r="C285" s="41"/>
      <c r="D285" s="232" t="s">
        <v>139</v>
      </c>
      <c r="E285" s="41"/>
      <c r="F285" s="233" t="s">
        <v>373</v>
      </c>
      <c r="G285" s="41"/>
      <c r="H285" s="41"/>
      <c r="I285" s="137"/>
      <c r="J285" s="41"/>
      <c r="K285" s="41"/>
      <c r="L285" s="45"/>
      <c r="M285" s="234"/>
      <c r="N285" s="235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139</v>
      </c>
      <c r="AU285" s="18" t="s">
        <v>84</v>
      </c>
    </row>
    <row r="286" spans="1:51" s="13" customFormat="1" ht="12">
      <c r="A286" s="13"/>
      <c r="B286" s="236"/>
      <c r="C286" s="237"/>
      <c r="D286" s="232" t="s">
        <v>140</v>
      </c>
      <c r="E286" s="238" t="s">
        <v>19</v>
      </c>
      <c r="F286" s="239" t="s">
        <v>375</v>
      </c>
      <c r="G286" s="237"/>
      <c r="H286" s="240">
        <v>16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140</v>
      </c>
      <c r="AU286" s="246" t="s">
        <v>84</v>
      </c>
      <c r="AV286" s="13" t="s">
        <v>84</v>
      </c>
      <c r="AW286" s="13" t="s">
        <v>35</v>
      </c>
      <c r="AX286" s="13" t="s">
        <v>74</v>
      </c>
      <c r="AY286" s="246" t="s">
        <v>131</v>
      </c>
    </row>
    <row r="287" spans="1:51" s="14" customFormat="1" ht="12">
      <c r="A287" s="14"/>
      <c r="B287" s="247"/>
      <c r="C287" s="248"/>
      <c r="D287" s="232" t="s">
        <v>140</v>
      </c>
      <c r="E287" s="249" t="s">
        <v>19</v>
      </c>
      <c r="F287" s="250" t="s">
        <v>145</v>
      </c>
      <c r="G287" s="248"/>
      <c r="H287" s="251">
        <v>16</v>
      </c>
      <c r="I287" s="252"/>
      <c r="J287" s="248"/>
      <c r="K287" s="248"/>
      <c r="L287" s="253"/>
      <c r="M287" s="254"/>
      <c r="N287" s="255"/>
      <c r="O287" s="255"/>
      <c r="P287" s="255"/>
      <c r="Q287" s="255"/>
      <c r="R287" s="255"/>
      <c r="S287" s="255"/>
      <c r="T287" s="25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7" t="s">
        <v>140</v>
      </c>
      <c r="AU287" s="257" t="s">
        <v>84</v>
      </c>
      <c r="AV287" s="14" t="s">
        <v>137</v>
      </c>
      <c r="AW287" s="14" t="s">
        <v>35</v>
      </c>
      <c r="AX287" s="14" t="s">
        <v>82</v>
      </c>
      <c r="AY287" s="257" t="s">
        <v>131</v>
      </c>
    </row>
    <row r="288" spans="1:65" s="2" customFormat="1" ht="16.5" customHeight="1">
      <c r="A288" s="39"/>
      <c r="B288" s="40"/>
      <c r="C288" s="219" t="s">
        <v>376</v>
      </c>
      <c r="D288" s="219" t="s">
        <v>133</v>
      </c>
      <c r="E288" s="220" t="s">
        <v>377</v>
      </c>
      <c r="F288" s="221" t="s">
        <v>378</v>
      </c>
      <c r="G288" s="222" t="s">
        <v>136</v>
      </c>
      <c r="H288" s="223">
        <v>116.5</v>
      </c>
      <c r="I288" s="224"/>
      <c r="J288" s="225">
        <f>ROUND(I288*H288,2)</f>
        <v>0</v>
      </c>
      <c r="K288" s="221" t="s">
        <v>19</v>
      </c>
      <c r="L288" s="45"/>
      <c r="M288" s="226" t="s">
        <v>19</v>
      </c>
      <c r="N288" s="227" t="s">
        <v>45</v>
      </c>
      <c r="O288" s="85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137</v>
      </c>
      <c r="AT288" s="230" t="s">
        <v>133</v>
      </c>
      <c r="AU288" s="230" t="s">
        <v>84</v>
      </c>
      <c r="AY288" s="18" t="s">
        <v>131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82</v>
      </c>
      <c r="BK288" s="231">
        <f>ROUND(I288*H288,2)</f>
        <v>0</v>
      </c>
      <c r="BL288" s="18" t="s">
        <v>137</v>
      </c>
      <c r="BM288" s="230" t="s">
        <v>379</v>
      </c>
    </row>
    <row r="289" spans="1:47" s="2" customFormat="1" ht="12">
      <c r="A289" s="39"/>
      <c r="B289" s="40"/>
      <c r="C289" s="41"/>
      <c r="D289" s="232" t="s">
        <v>139</v>
      </c>
      <c r="E289" s="41"/>
      <c r="F289" s="233" t="s">
        <v>378</v>
      </c>
      <c r="G289" s="41"/>
      <c r="H289" s="41"/>
      <c r="I289" s="137"/>
      <c r="J289" s="41"/>
      <c r="K289" s="41"/>
      <c r="L289" s="45"/>
      <c r="M289" s="234"/>
      <c r="N289" s="235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139</v>
      </c>
      <c r="AU289" s="18" t="s">
        <v>84</v>
      </c>
    </row>
    <row r="290" spans="1:65" s="2" customFormat="1" ht="16.5" customHeight="1">
      <c r="A290" s="39"/>
      <c r="B290" s="40"/>
      <c r="C290" s="219" t="s">
        <v>380</v>
      </c>
      <c r="D290" s="219" t="s">
        <v>133</v>
      </c>
      <c r="E290" s="220" t="s">
        <v>381</v>
      </c>
      <c r="F290" s="221" t="s">
        <v>382</v>
      </c>
      <c r="G290" s="222" t="s">
        <v>136</v>
      </c>
      <c r="H290" s="223">
        <v>116.5</v>
      </c>
      <c r="I290" s="224"/>
      <c r="J290" s="225">
        <f>ROUND(I290*H290,2)</f>
        <v>0</v>
      </c>
      <c r="K290" s="221" t="s">
        <v>19</v>
      </c>
      <c r="L290" s="45"/>
      <c r="M290" s="226" t="s">
        <v>19</v>
      </c>
      <c r="N290" s="227" t="s">
        <v>45</v>
      </c>
      <c r="O290" s="85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137</v>
      </c>
      <c r="AT290" s="230" t="s">
        <v>133</v>
      </c>
      <c r="AU290" s="230" t="s">
        <v>84</v>
      </c>
      <c r="AY290" s="18" t="s">
        <v>131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82</v>
      </c>
      <c r="BK290" s="231">
        <f>ROUND(I290*H290,2)</f>
        <v>0</v>
      </c>
      <c r="BL290" s="18" t="s">
        <v>137</v>
      </c>
      <c r="BM290" s="230" t="s">
        <v>383</v>
      </c>
    </row>
    <row r="291" spans="1:47" s="2" customFormat="1" ht="12">
      <c r="A291" s="39"/>
      <c r="B291" s="40"/>
      <c r="C291" s="41"/>
      <c r="D291" s="232" t="s">
        <v>139</v>
      </c>
      <c r="E291" s="41"/>
      <c r="F291" s="233" t="s">
        <v>382</v>
      </c>
      <c r="G291" s="41"/>
      <c r="H291" s="41"/>
      <c r="I291" s="137"/>
      <c r="J291" s="41"/>
      <c r="K291" s="41"/>
      <c r="L291" s="45"/>
      <c r="M291" s="234"/>
      <c r="N291" s="235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139</v>
      </c>
      <c r="AU291" s="18" t="s">
        <v>84</v>
      </c>
    </row>
    <row r="292" spans="1:51" s="13" customFormat="1" ht="12">
      <c r="A292" s="13"/>
      <c r="B292" s="236"/>
      <c r="C292" s="237"/>
      <c r="D292" s="232" t="s">
        <v>140</v>
      </c>
      <c r="E292" s="238" t="s">
        <v>19</v>
      </c>
      <c r="F292" s="239" t="s">
        <v>384</v>
      </c>
      <c r="G292" s="237"/>
      <c r="H292" s="240">
        <v>116.5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140</v>
      </c>
      <c r="AU292" s="246" t="s">
        <v>84</v>
      </c>
      <c r="AV292" s="13" t="s">
        <v>84</v>
      </c>
      <c r="AW292" s="13" t="s">
        <v>35</v>
      </c>
      <c r="AX292" s="13" t="s">
        <v>74</v>
      </c>
      <c r="AY292" s="246" t="s">
        <v>131</v>
      </c>
    </row>
    <row r="293" spans="1:51" s="14" customFormat="1" ht="12">
      <c r="A293" s="14"/>
      <c r="B293" s="247"/>
      <c r="C293" s="248"/>
      <c r="D293" s="232" t="s">
        <v>140</v>
      </c>
      <c r="E293" s="249" t="s">
        <v>19</v>
      </c>
      <c r="F293" s="250" t="s">
        <v>145</v>
      </c>
      <c r="G293" s="248"/>
      <c r="H293" s="251">
        <v>116.5</v>
      </c>
      <c r="I293" s="252"/>
      <c r="J293" s="248"/>
      <c r="K293" s="248"/>
      <c r="L293" s="253"/>
      <c r="M293" s="254"/>
      <c r="N293" s="255"/>
      <c r="O293" s="255"/>
      <c r="P293" s="255"/>
      <c r="Q293" s="255"/>
      <c r="R293" s="255"/>
      <c r="S293" s="255"/>
      <c r="T293" s="25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7" t="s">
        <v>140</v>
      </c>
      <c r="AU293" s="257" t="s">
        <v>84</v>
      </c>
      <c r="AV293" s="14" t="s">
        <v>137</v>
      </c>
      <c r="AW293" s="14" t="s">
        <v>35</v>
      </c>
      <c r="AX293" s="14" t="s">
        <v>82</v>
      </c>
      <c r="AY293" s="257" t="s">
        <v>131</v>
      </c>
    </row>
    <row r="294" spans="1:65" s="2" customFormat="1" ht="16.5" customHeight="1">
      <c r="A294" s="39"/>
      <c r="B294" s="40"/>
      <c r="C294" s="219" t="s">
        <v>385</v>
      </c>
      <c r="D294" s="219" t="s">
        <v>133</v>
      </c>
      <c r="E294" s="220" t="s">
        <v>386</v>
      </c>
      <c r="F294" s="221" t="s">
        <v>387</v>
      </c>
      <c r="G294" s="222" t="s">
        <v>136</v>
      </c>
      <c r="H294" s="223">
        <v>285</v>
      </c>
      <c r="I294" s="224"/>
      <c r="J294" s="225">
        <f>ROUND(I294*H294,2)</f>
        <v>0</v>
      </c>
      <c r="K294" s="221" t="s">
        <v>19</v>
      </c>
      <c r="L294" s="45"/>
      <c r="M294" s="226" t="s">
        <v>19</v>
      </c>
      <c r="N294" s="227" t="s">
        <v>45</v>
      </c>
      <c r="O294" s="85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137</v>
      </c>
      <c r="AT294" s="230" t="s">
        <v>133</v>
      </c>
      <c r="AU294" s="230" t="s">
        <v>84</v>
      </c>
      <c r="AY294" s="18" t="s">
        <v>131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82</v>
      </c>
      <c r="BK294" s="231">
        <f>ROUND(I294*H294,2)</f>
        <v>0</v>
      </c>
      <c r="BL294" s="18" t="s">
        <v>137</v>
      </c>
      <c r="BM294" s="230" t="s">
        <v>388</v>
      </c>
    </row>
    <row r="295" spans="1:47" s="2" customFormat="1" ht="12">
      <c r="A295" s="39"/>
      <c r="B295" s="40"/>
      <c r="C295" s="41"/>
      <c r="D295" s="232" t="s">
        <v>139</v>
      </c>
      <c r="E295" s="41"/>
      <c r="F295" s="233" t="s">
        <v>389</v>
      </c>
      <c r="G295" s="41"/>
      <c r="H295" s="41"/>
      <c r="I295" s="137"/>
      <c r="J295" s="41"/>
      <c r="K295" s="41"/>
      <c r="L295" s="45"/>
      <c r="M295" s="234"/>
      <c r="N295" s="235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139</v>
      </c>
      <c r="AU295" s="18" t="s">
        <v>84</v>
      </c>
    </row>
    <row r="296" spans="1:65" s="2" customFormat="1" ht="16.5" customHeight="1">
      <c r="A296" s="39"/>
      <c r="B296" s="40"/>
      <c r="C296" s="219" t="s">
        <v>390</v>
      </c>
      <c r="D296" s="219" t="s">
        <v>133</v>
      </c>
      <c r="E296" s="220" t="s">
        <v>391</v>
      </c>
      <c r="F296" s="221" t="s">
        <v>392</v>
      </c>
      <c r="G296" s="222" t="s">
        <v>136</v>
      </c>
      <c r="H296" s="223">
        <v>116.5</v>
      </c>
      <c r="I296" s="224"/>
      <c r="J296" s="225">
        <f>ROUND(I296*H296,2)</f>
        <v>0</v>
      </c>
      <c r="K296" s="221" t="s">
        <v>19</v>
      </c>
      <c r="L296" s="45"/>
      <c r="M296" s="226" t="s">
        <v>19</v>
      </c>
      <c r="N296" s="227" t="s">
        <v>45</v>
      </c>
      <c r="O296" s="85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137</v>
      </c>
      <c r="AT296" s="230" t="s">
        <v>133</v>
      </c>
      <c r="AU296" s="230" t="s">
        <v>84</v>
      </c>
      <c r="AY296" s="18" t="s">
        <v>131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82</v>
      </c>
      <c r="BK296" s="231">
        <f>ROUND(I296*H296,2)</f>
        <v>0</v>
      </c>
      <c r="BL296" s="18" t="s">
        <v>137</v>
      </c>
      <c r="BM296" s="230" t="s">
        <v>393</v>
      </c>
    </row>
    <row r="297" spans="1:47" s="2" customFormat="1" ht="12">
      <c r="A297" s="39"/>
      <c r="B297" s="40"/>
      <c r="C297" s="41"/>
      <c r="D297" s="232" t="s">
        <v>139</v>
      </c>
      <c r="E297" s="41"/>
      <c r="F297" s="233" t="s">
        <v>394</v>
      </c>
      <c r="G297" s="41"/>
      <c r="H297" s="41"/>
      <c r="I297" s="137"/>
      <c r="J297" s="41"/>
      <c r="K297" s="41"/>
      <c r="L297" s="45"/>
      <c r="M297" s="234"/>
      <c r="N297" s="235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139</v>
      </c>
      <c r="AU297" s="18" t="s">
        <v>84</v>
      </c>
    </row>
    <row r="298" spans="1:51" s="13" customFormat="1" ht="12">
      <c r="A298" s="13"/>
      <c r="B298" s="236"/>
      <c r="C298" s="237"/>
      <c r="D298" s="232" t="s">
        <v>140</v>
      </c>
      <c r="E298" s="238" t="s">
        <v>19</v>
      </c>
      <c r="F298" s="239" t="s">
        <v>395</v>
      </c>
      <c r="G298" s="237"/>
      <c r="H298" s="240">
        <v>116.5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140</v>
      </c>
      <c r="AU298" s="246" t="s">
        <v>84</v>
      </c>
      <c r="AV298" s="13" t="s">
        <v>84</v>
      </c>
      <c r="AW298" s="13" t="s">
        <v>35</v>
      </c>
      <c r="AX298" s="13" t="s">
        <v>74</v>
      </c>
      <c r="AY298" s="246" t="s">
        <v>131</v>
      </c>
    </row>
    <row r="299" spans="1:51" s="14" customFormat="1" ht="12">
      <c r="A299" s="14"/>
      <c r="B299" s="247"/>
      <c r="C299" s="248"/>
      <c r="D299" s="232" t="s">
        <v>140</v>
      </c>
      <c r="E299" s="249" t="s">
        <v>19</v>
      </c>
      <c r="F299" s="250" t="s">
        <v>145</v>
      </c>
      <c r="G299" s="248"/>
      <c r="H299" s="251">
        <v>116.5</v>
      </c>
      <c r="I299" s="252"/>
      <c r="J299" s="248"/>
      <c r="K299" s="248"/>
      <c r="L299" s="253"/>
      <c r="M299" s="254"/>
      <c r="N299" s="255"/>
      <c r="O299" s="255"/>
      <c r="P299" s="255"/>
      <c r="Q299" s="255"/>
      <c r="R299" s="255"/>
      <c r="S299" s="255"/>
      <c r="T299" s="256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7" t="s">
        <v>140</v>
      </c>
      <c r="AU299" s="257" t="s">
        <v>84</v>
      </c>
      <c r="AV299" s="14" t="s">
        <v>137</v>
      </c>
      <c r="AW299" s="14" t="s">
        <v>35</v>
      </c>
      <c r="AX299" s="14" t="s">
        <v>82</v>
      </c>
      <c r="AY299" s="257" t="s">
        <v>131</v>
      </c>
    </row>
    <row r="300" spans="1:65" s="2" customFormat="1" ht="16.5" customHeight="1">
      <c r="A300" s="39"/>
      <c r="B300" s="40"/>
      <c r="C300" s="219" t="s">
        <v>396</v>
      </c>
      <c r="D300" s="219" t="s">
        <v>133</v>
      </c>
      <c r="E300" s="220" t="s">
        <v>397</v>
      </c>
      <c r="F300" s="221" t="s">
        <v>398</v>
      </c>
      <c r="G300" s="222" t="s">
        <v>181</v>
      </c>
      <c r="H300" s="223">
        <v>5300</v>
      </c>
      <c r="I300" s="224"/>
      <c r="J300" s="225">
        <f>ROUND(I300*H300,2)</f>
        <v>0</v>
      </c>
      <c r="K300" s="221" t="s">
        <v>19</v>
      </c>
      <c r="L300" s="45"/>
      <c r="M300" s="226" t="s">
        <v>19</v>
      </c>
      <c r="N300" s="227" t="s">
        <v>45</v>
      </c>
      <c r="O300" s="85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137</v>
      </c>
      <c r="AT300" s="230" t="s">
        <v>133</v>
      </c>
      <c r="AU300" s="230" t="s">
        <v>84</v>
      </c>
      <c r="AY300" s="18" t="s">
        <v>131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82</v>
      </c>
      <c r="BK300" s="231">
        <f>ROUND(I300*H300,2)</f>
        <v>0</v>
      </c>
      <c r="BL300" s="18" t="s">
        <v>137</v>
      </c>
      <c r="BM300" s="230" t="s">
        <v>399</v>
      </c>
    </row>
    <row r="301" spans="1:47" s="2" customFormat="1" ht="12">
      <c r="A301" s="39"/>
      <c r="B301" s="40"/>
      <c r="C301" s="41"/>
      <c r="D301" s="232" t="s">
        <v>139</v>
      </c>
      <c r="E301" s="41"/>
      <c r="F301" s="233" t="s">
        <v>398</v>
      </c>
      <c r="G301" s="41"/>
      <c r="H301" s="41"/>
      <c r="I301" s="137"/>
      <c r="J301" s="41"/>
      <c r="K301" s="41"/>
      <c r="L301" s="45"/>
      <c r="M301" s="234"/>
      <c r="N301" s="235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139</v>
      </c>
      <c r="AU301" s="18" t="s">
        <v>84</v>
      </c>
    </row>
    <row r="302" spans="1:65" s="2" customFormat="1" ht="16.5" customHeight="1">
      <c r="A302" s="39"/>
      <c r="B302" s="40"/>
      <c r="C302" s="219" t="s">
        <v>400</v>
      </c>
      <c r="D302" s="219" t="s">
        <v>133</v>
      </c>
      <c r="E302" s="220" t="s">
        <v>401</v>
      </c>
      <c r="F302" s="221" t="s">
        <v>402</v>
      </c>
      <c r="G302" s="222" t="s">
        <v>136</v>
      </c>
      <c r="H302" s="223">
        <v>14.274</v>
      </c>
      <c r="I302" s="224"/>
      <c r="J302" s="225">
        <f>ROUND(I302*H302,2)</f>
        <v>0</v>
      </c>
      <c r="K302" s="221" t="s">
        <v>19</v>
      </c>
      <c r="L302" s="45"/>
      <c r="M302" s="226" t="s">
        <v>19</v>
      </c>
      <c r="N302" s="227" t="s">
        <v>45</v>
      </c>
      <c r="O302" s="85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137</v>
      </c>
      <c r="AT302" s="230" t="s">
        <v>133</v>
      </c>
      <c r="AU302" s="230" t="s">
        <v>84</v>
      </c>
      <c r="AY302" s="18" t="s">
        <v>131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82</v>
      </c>
      <c r="BK302" s="231">
        <f>ROUND(I302*H302,2)</f>
        <v>0</v>
      </c>
      <c r="BL302" s="18" t="s">
        <v>137</v>
      </c>
      <c r="BM302" s="230" t="s">
        <v>403</v>
      </c>
    </row>
    <row r="303" spans="1:47" s="2" customFormat="1" ht="12">
      <c r="A303" s="39"/>
      <c r="B303" s="40"/>
      <c r="C303" s="41"/>
      <c r="D303" s="232" t="s">
        <v>139</v>
      </c>
      <c r="E303" s="41"/>
      <c r="F303" s="233" t="s">
        <v>402</v>
      </c>
      <c r="G303" s="41"/>
      <c r="H303" s="41"/>
      <c r="I303" s="137"/>
      <c r="J303" s="41"/>
      <c r="K303" s="41"/>
      <c r="L303" s="45"/>
      <c r="M303" s="234"/>
      <c r="N303" s="235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139</v>
      </c>
      <c r="AU303" s="18" t="s">
        <v>84</v>
      </c>
    </row>
    <row r="304" spans="1:51" s="13" customFormat="1" ht="12">
      <c r="A304" s="13"/>
      <c r="B304" s="236"/>
      <c r="C304" s="237"/>
      <c r="D304" s="232" t="s">
        <v>140</v>
      </c>
      <c r="E304" s="238" t="s">
        <v>19</v>
      </c>
      <c r="F304" s="239" t="s">
        <v>404</v>
      </c>
      <c r="G304" s="237"/>
      <c r="H304" s="240">
        <v>14.274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140</v>
      </c>
      <c r="AU304" s="246" t="s">
        <v>84</v>
      </c>
      <c r="AV304" s="13" t="s">
        <v>84</v>
      </c>
      <c r="AW304" s="13" t="s">
        <v>35</v>
      </c>
      <c r="AX304" s="13" t="s">
        <v>74</v>
      </c>
      <c r="AY304" s="246" t="s">
        <v>131</v>
      </c>
    </row>
    <row r="305" spans="1:51" s="14" customFormat="1" ht="12">
      <c r="A305" s="14"/>
      <c r="B305" s="247"/>
      <c r="C305" s="248"/>
      <c r="D305" s="232" t="s">
        <v>140</v>
      </c>
      <c r="E305" s="249" t="s">
        <v>19</v>
      </c>
      <c r="F305" s="250" t="s">
        <v>145</v>
      </c>
      <c r="G305" s="248"/>
      <c r="H305" s="251">
        <v>14.274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7" t="s">
        <v>140</v>
      </c>
      <c r="AU305" s="257" t="s">
        <v>84</v>
      </c>
      <c r="AV305" s="14" t="s">
        <v>137</v>
      </c>
      <c r="AW305" s="14" t="s">
        <v>35</v>
      </c>
      <c r="AX305" s="14" t="s">
        <v>82</v>
      </c>
      <c r="AY305" s="257" t="s">
        <v>131</v>
      </c>
    </row>
    <row r="306" spans="1:65" s="2" customFormat="1" ht="16.5" customHeight="1">
      <c r="A306" s="39"/>
      <c r="B306" s="40"/>
      <c r="C306" s="219" t="s">
        <v>405</v>
      </c>
      <c r="D306" s="219" t="s">
        <v>133</v>
      </c>
      <c r="E306" s="220" t="s">
        <v>406</v>
      </c>
      <c r="F306" s="221" t="s">
        <v>407</v>
      </c>
      <c r="G306" s="222" t="s">
        <v>136</v>
      </c>
      <c r="H306" s="223">
        <v>3163.865</v>
      </c>
      <c r="I306" s="224"/>
      <c r="J306" s="225">
        <f>ROUND(I306*H306,2)</f>
        <v>0</v>
      </c>
      <c r="K306" s="221" t="s">
        <v>19</v>
      </c>
      <c r="L306" s="45"/>
      <c r="M306" s="226" t="s">
        <v>19</v>
      </c>
      <c r="N306" s="227" t="s">
        <v>45</v>
      </c>
      <c r="O306" s="85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137</v>
      </c>
      <c r="AT306" s="230" t="s">
        <v>133</v>
      </c>
      <c r="AU306" s="230" t="s">
        <v>84</v>
      </c>
      <c r="AY306" s="18" t="s">
        <v>131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82</v>
      </c>
      <c r="BK306" s="231">
        <f>ROUND(I306*H306,2)</f>
        <v>0</v>
      </c>
      <c r="BL306" s="18" t="s">
        <v>137</v>
      </c>
      <c r="BM306" s="230" t="s">
        <v>408</v>
      </c>
    </row>
    <row r="307" spans="1:47" s="2" customFormat="1" ht="12">
      <c r="A307" s="39"/>
      <c r="B307" s="40"/>
      <c r="C307" s="41"/>
      <c r="D307" s="232" t="s">
        <v>139</v>
      </c>
      <c r="E307" s="41"/>
      <c r="F307" s="233" t="s">
        <v>409</v>
      </c>
      <c r="G307" s="41"/>
      <c r="H307" s="41"/>
      <c r="I307" s="137"/>
      <c r="J307" s="41"/>
      <c r="K307" s="41"/>
      <c r="L307" s="45"/>
      <c r="M307" s="234"/>
      <c r="N307" s="235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139</v>
      </c>
      <c r="AU307" s="18" t="s">
        <v>84</v>
      </c>
    </row>
    <row r="308" spans="1:51" s="15" customFormat="1" ht="12">
      <c r="A308" s="15"/>
      <c r="B308" s="268"/>
      <c r="C308" s="269"/>
      <c r="D308" s="232" t="s">
        <v>140</v>
      </c>
      <c r="E308" s="270" t="s">
        <v>19</v>
      </c>
      <c r="F308" s="271" t="s">
        <v>410</v>
      </c>
      <c r="G308" s="269"/>
      <c r="H308" s="270" t="s">
        <v>19</v>
      </c>
      <c r="I308" s="272"/>
      <c r="J308" s="269"/>
      <c r="K308" s="269"/>
      <c r="L308" s="273"/>
      <c r="M308" s="274"/>
      <c r="N308" s="275"/>
      <c r="O308" s="275"/>
      <c r="P308" s="275"/>
      <c r="Q308" s="275"/>
      <c r="R308" s="275"/>
      <c r="S308" s="275"/>
      <c r="T308" s="276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7" t="s">
        <v>140</v>
      </c>
      <c r="AU308" s="277" t="s">
        <v>84</v>
      </c>
      <c r="AV308" s="15" t="s">
        <v>82</v>
      </c>
      <c r="AW308" s="15" t="s">
        <v>35</v>
      </c>
      <c r="AX308" s="15" t="s">
        <v>74</v>
      </c>
      <c r="AY308" s="277" t="s">
        <v>131</v>
      </c>
    </row>
    <row r="309" spans="1:51" s="13" customFormat="1" ht="12">
      <c r="A309" s="13"/>
      <c r="B309" s="236"/>
      <c r="C309" s="237"/>
      <c r="D309" s="232" t="s">
        <v>140</v>
      </c>
      <c r="E309" s="238" t="s">
        <v>19</v>
      </c>
      <c r="F309" s="239" t="s">
        <v>411</v>
      </c>
      <c r="G309" s="237"/>
      <c r="H309" s="240">
        <v>4183.265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140</v>
      </c>
      <c r="AU309" s="246" t="s">
        <v>84</v>
      </c>
      <c r="AV309" s="13" t="s">
        <v>84</v>
      </c>
      <c r="AW309" s="13" t="s">
        <v>35</v>
      </c>
      <c r="AX309" s="13" t="s">
        <v>74</v>
      </c>
      <c r="AY309" s="246" t="s">
        <v>131</v>
      </c>
    </row>
    <row r="310" spans="1:51" s="13" customFormat="1" ht="12">
      <c r="A310" s="13"/>
      <c r="B310" s="236"/>
      <c r="C310" s="237"/>
      <c r="D310" s="232" t="s">
        <v>140</v>
      </c>
      <c r="E310" s="238" t="s">
        <v>19</v>
      </c>
      <c r="F310" s="239" t="s">
        <v>412</v>
      </c>
      <c r="G310" s="237"/>
      <c r="H310" s="240">
        <v>-826.7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6" t="s">
        <v>140</v>
      </c>
      <c r="AU310" s="246" t="s">
        <v>84</v>
      </c>
      <c r="AV310" s="13" t="s">
        <v>84</v>
      </c>
      <c r="AW310" s="13" t="s">
        <v>35</v>
      </c>
      <c r="AX310" s="13" t="s">
        <v>74</v>
      </c>
      <c r="AY310" s="246" t="s">
        <v>131</v>
      </c>
    </row>
    <row r="311" spans="1:51" s="13" customFormat="1" ht="12">
      <c r="A311" s="13"/>
      <c r="B311" s="236"/>
      <c r="C311" s="237"/>
      <c r="D311" s="232" t="s">
        <v>140</v>
      </c>
      <c r="E311" s="238" t="s">
        <v>19</v>
      </c>
      <c r="F311" s="239" t="s">
        <v>413</v>
      </c>
      <c r="G311" s="237"/>
      <c r="H311" s="240">
        <v>-486.2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140</v>
      </c>
      <c r="AU311" s="246" t="s">
        <v>84</v>
      </c>
      <c r="AV311" s="13" t="s">
        <v>84</v>
      </c>
      <c r="AW311" s="13" t="s">
        <v>35</v>
      </c>
      <c r="AX311" s="13" t="s">
        <v>74</v>
      </c>
      <c r="AY311" s="246" t="s">
        <v>131</v>
      </c>
    </row>
    <row r="312" spans="1:51" s="15" customFormat="1" ht="12">
      <c r="A312" s="15"/>
      <c r="B312" s="268"/>
      <c r="C312" s="269"/>
      <c r="D312" s="232" t="s">
        <v>140</v>
      </c>
      <c r="E312" s="270" t="s">
        <v>19</v>
      </c>
      <c r="F312" s="271" t="s">
        <v>414</v>
      </c>
      <c r="G312" s="269"/>
      <c r="H312" s="270" t="s">
        <v>19</v>
      </c>
      <c r="I312" s="272"/>
      <c r="J312" s="269"/>
      <c r="K312" s="269"/>
      <c r="L312" s="273"/>
      <c r="M312" s="274"/>
      <c r="N312" s="275"/>
      <c r="O312" s="275"/>
      <c r="P312" s="275"/>
      <c r="Q312" s="275"/>
      <c r="R312" s="275"/>
      <c r="S312" s="275"/>
      <c r="T312" s="276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7" t="s">
        <v>140</v>
      </c>
      <c r="AU312" s="277" t="s">
        <v>84</v>
      </c>
      <c r="AV312" s="15" t="s">
        <v>82</v>
      </c>
      <c r="AW312" s="15" t="s">
        <v>35</v>
      </c>
      <c r="AX312" s="15" t="s">
        <v>74</v>
      </c>
      <c r="AY312" s="277" t="s">
        <v>131</v>
      </c>
    </row>
    <row r="313" spans="1:51" s="13" customFormat="1" ht="12">
      <c r="A313" s="13"/>
      <c r="B313" s="236"/>
      <c r="C313" s="237"/>
      <c r="D313" s="232" t="s">
        <v>140</v>
      </c>
      <c r="E313" s="238" t="s">
        <v>19</v>
      </c>
      <c r="F313" s="239" t="s">
        <v>415</v>
      </c>
      <c r="G313" s="237"/>
      <c r="H313" s="240">
        <v>293.5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140</v>
      </c>
      <c r="AU313" s="246" t="s">
        <v>84</v>
      </c>
      <c r="AV313" s="13" t="s">
        <v>84</v>
      </c>
      <c r="AW313" s="13" t="s">
        <v>35</v>
      </c>
      <c r="AX313" s="13" t="s">
        <v>74</v>
      </c>
      <c r="AY313" s="246" t="s">
        <v>131</v>
      </c>
    </row>
    <row r="314" spans="1:51" s="14" customFormat="1" ht="12">
      <c r="A314" s="14"/>
      <c r="B314" s="247"/>
      <c r="C314" s="248"/>
      <c r="D314" s="232" t="s">
        <v>140</v>
      </c>
      <c r="E314" s="249" t="s">
        <v>19</v>
      </c>
      <c r="F314" s="250" t="s">
        <v>145</v>
      </c>
      <c r="G314" s="248"/>
      <c r="H314" s="251">
        <v>3163.8650000000007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7" t="s">
        <v>140</v>
      </c>
      <c r="AU314" s="257" t="s">
        <v>84</v>
      </c>
      <c r="AV314" s="14" t="s">
        <v>137</v>
      </c>
      <c r="AW314" s="14" t="s">
        <v>35</v>
      </c>
      <c r="AX314" s="14" t="s">
        <v>82</v>
      </c>
      <c r="AY314" s="257" t="s">
        <v>131</v>
      </c>
    </row>
    <row r="315" spans="1:65" s="2" customFormat="1" ht="16.5" customHeight="1">
      <c r="A315" s="39"/>
      <c r="B315" s="40"/>
      <c r="C315" s="219" t="s">
        <v>416</v>
      </c>
      <c r="D315" s="219" t="s">
        <v>133</v>
      </c>
      <c r="E315" s="220" t="s">
        <v>417</v>
      </c>
      <c r="F315" s="221" t="s">
        <v>418</v>
      </c>
      <c r="G315" s="222" t="s">
        <v>136</v>
      </c>
      <c r="H315" s="223">
        <v>165</v>
      </c>
      <c r="I315" s="224"/>
      <c r="J315" s="225">
        <f>ROUND(I315*H315,2)</f>
        <v>0</v>
      </c>
      <c r="K315" s="221" t="s">
        <v>19</v>
      </c>
      <c r="L315" s="45"/>
      <c r="M315" s="226" t="s">
        <v>19</v>
      </c>
      <c r="N315" s="227" t="s">
        <v>45</v>
      </c>
      <c r="O315" s="85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137</v>
      </c>
      <c r="AT315" s="230" t="s">
        <v>133</v>
      </c>
      <c r="AU315" s="230" t="s">
        <v>84</v>
      </c>
      <c r="AY315" s="18" t="s">
        <v>131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82</v>
      </c>
      <c r="BK315" s="231">
        <f>ROUND(I315*H315,2)</f>
        <v>0</v>
      </c>
      <c r="BL315" s="18" t="s">
        <v>137</v>
      </c>
      <c r="BM315" s="230" t="s">
        <v>419</v>
      </c>
    </row>
    <row r="316" spans="1:47" s="2" customFormat="1" ht="12">
      <c r="A316" s="39"/>
      <c r="B316" s="40"/>
      <c r="C316" s="41"/>
      <c r="D316" s="232" t="s">
        <v>139</v>
      </c>
      <c r="E316" s="41"/>
      <c r="F316" s="233" t="s">
        <v>420</v>
      </c>
      <c r="G316" s="41"/>
      <c r="H316" s="41"/>
      <c r="I316" s="137"/>
      <c r="J316" s="41"/>
      <c r="K316" s="41"/>
      <c r="L316" s="45"/>
      <c r="M316" s="234"/>
      <c r="N316" s="235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139</v>
      </c>
      <c r="AU316" s="18" t="s">
        <v>84</v>
      </c>
    </row>
    <row r="317" spans="1:51" s="13" customFormat="1" ht="12">
      <c r="A317" s="13"/>
      <c r="B317" s="236"/>
      <c r="C317" s="237"/>
      <c r="D317" s="232" t="s">
        <v>140</v>
      </c>
      <c r="E317" s="238" t="s">
        <v>19</v>
      </c>
      <c r="F317" s="239" t="s">
        <v>421</v>
      </c>
      <c r="G317" s="237"/>
      <c r="H317" s="240">
        <v>66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140</v>
      </c>
      <c r="AU317" s="246" t="s">
        <v>84</v>
      </c>
      <c r="AV317" s="13" t="s">
        <v>84</v>
      </c>
      <c r="AW317" s="13" t="s">
        <v>35</v>
      </c>
      <c r="AX317" s="13" t="s">
        <v>74</v>
      </c>
      <c r="AY317" s="246" t="s">
        <v>131</v>
      </c>
    </row>
    <row r="318" spans="1:51" s="13" customFormat="1" ht="12">
      <c r="A318" s="13"/>
      <c r="B318" s="236"/>
      <c r="C318" s="237"/>
      <c r="D318" s="232" t="s">
        <v>140</v>
      </c>
      <c r="E318" s="238" t="s">
        <v>19</v>
      </c>
      <c r="F318" s="239" t="s">
        <v>422</v>
      </c>
      <c r="G318" s="237"/>
      <c r="H318" s="240">
        <v>99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140</v>
      </c>
      <c r="AU318" s="246" t="s">
        <v>84</v>
      </c>
      <c r="AV318" s="13" t="s">
        <v>84</v>
      </c>
      <c r="AW318" s="13" t="s">
        <v>35</v>
      </c>
      <c r="AX318" s="13" t="s">
        <v>74</v>
      </c>
      <c r="AY318" s="246" t="s">
        <v>131</v>
      </c>
    </row>
    <row r="319" spans="1:51" s="14" customFormat="1" ht="12">
      <c r="A319" s="14"/>
      <c r="B319" s="247"/>
      <c r="C319" s="248"/>
      <c r="D319" s="232" t="s">
        <v>140</v>
      </c>
      <c r="E319" s="249" t="s">
        <v>19</v>
      </c>
      <c r="F319" s="250" t="s">
        <v>145</v>
      </c>
      <c r="G319" s="248"/>
      <c r="H319" s="251">
        <v>165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7" t="s">
        <v>140</v>
      </c>
      <c r="AU319" s="257" t="s">
        <v>84</v>
      </c>
      <c r="AV319" s="14" t="s">
        <v>137</v>
      </c>
      <c r="AW319" s="14" t="s">
        <v>35</v>
      </c>
      <c r="AX319" s="14" t="s">
        <v>82</v>
      </c>
      <c r="AY319" s="257" t="s">
        <v>131</v>
      </c>
    </row>
    <row r="320" spans="1:65" s="2" customFormat="1" ht="16.5" customHeight="1">
      <c r="A320" s="39"/>
      <c r="B320" s="40"/>
      <c r="C320" s="219" t="s">
        <v>423</v>
      </c>
      <c r="D320" s="219" t="s">
        <v>133</v>
      </c>
      <c r="E320" s="220" t="s">
        <v>424</v>
      </c>
      <c r="F320" s="221" t="s">
        <v>425</v>
      </c>
      <c r="G320" s="222" t="s">
        <v>136</v>
      </c>
      <c r="H320" s="223">
        <v>4385.96</v>
      </c>
      <c r="I320" s="224"/>
      <c r="J320" s="225">
        <f>ROUND(I320*H320,2)</f>
        <v>0</v>
      </c>
      <c r="K320" s="221" t="s">
        <v>19</v>
      </c>
      <c r="L320" s="45"/>
      <c r="M320" s="226" t="s">
        <v>19</v>
      </c>
      <c r="N320" s="227" t="s">
        <v>45</v>
      </c>
      <c r="O320" s="85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137</v>
      </c>
      <c r="AT320" s="230" t="s">
        <v>133</v>
      </c>
      <c r="AU320" s="230" t="s">
        <v>84</v>
      </c>
      <c r="AY320" s="18" t="s">
        <v>131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82</v>
      </c>
      <c r="BK320" s="231">
        <f>ROUND(I320*H320,2)</f>
        <v>0</v>
      </c>
      <c r="BL320" s="18" t="s">
        <v>137</v>
      </c>
      <c r="BM320" s="230" t="s">
        <v>426</v>
      </c>
    </row>
    <row r="321" spans="1:47" s="2" customFormat="1" ht="12">
      <c r="A321" s="39"/>
      <c r="B321" s="40"/>
      <c r="C321" s="41"/>
      <c r="D321" s="232" t="s">
        <v>139</v>
      </c>
      <c r="E321" s="41"/>
      <c r="F321" s="233" t="s">
        <v>425</v>
      </c>
      <c r="G321" s="41"/>
      <c r="H321" s="41"/>
      <c r="I321" s="137"/>
      <c r="J321" s="41"/>
      <c r="K321" s="41"/>
      <c r="L321" s="45"/>
      <c r="M321" s="234"/>
      <c r="N321" s="235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139</v>
      </c>
      <c r="AU321" s="18" t="s">
        <v>84</v>
      </c>
    </row>
    <row r="322" spans="1:51" s="13" customFormat="1" ht="12">
      <c r="A322" s="13"/>
      <c r="B322" s="236"/>
      <c r="C322" s="237"/>
      <c r="D322" s="232" t="s">
        <v>140</v>
      </c>
      <c r="E322" s="238" t="s">
        <v>19</v>
      </c>
      <c r="F322" s="239" t="s">
        <v>427</v>
      </c>
      <c r="G322" s="237"/>
      <c r="H322" s="240">
        <v>831.242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140</v>
      </c>
      <c r="AU322" s="246" t="s">
        <v>84</v>
      </c>
      <c r="AV322" s="13" t="s">
        <v>84</v>
      </c>
      <c r="AW322" s="13" t="s">
        <v>35</v>
      </c>
      <c r="AX322" s="13" t="s">
        <v>74</v>
      </c>
      <c r="AY322" s="246" t="s">
        <v>131</v>
      </c>
    </row>
    <row r="323" spans="1:51" s="13" customFormat="1" ht="12">
      <c r="A323" s="13"/>
      <c r="B323" s="236"/>
      <c r="C323" s="237"/>
      <c r="D323" s="232" t="s">
        <v>140</v>
      </c>
      <c r="E323" s="238" t="s">
        <v>19</v>
      </c>
      <c r="F323" s="239" t="s">
        <v>428</v>
      </c>
      <c r="G323" s="237"/>
      <c r="H323" s="240">
        <v>6745.733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140</v>
      </c>
      <c r="AU323" s="246" t="s">
        <v>84</v>
      </c>
      <c r="AV323" s="13" t="s">
        <v>84</v>
      </c>
      <c r="AW323" s="13" t="s">
        <v>35</v>
      </c>
      <c r="AX323" s="13" t="s">
        <v>74</v>
      </c>
      <c r="AY323" s="246" t="s">
        <v>131</v>
      </c>
    </row>
    <row r="324" spans="1:51" s="13" customFormat="1" ht="12">
      <c r="A324" s="13"/>
      <c r="B324" s="236"/>
      <c r="C324" s="237"/>
      <c r="D324" s="232" t="s">
        <v>140</v>
      </c>
      <c r="E324" s="238" t="s">
        <v>19</v>
      </c>
      <c r="F324" s="239" t="s">
        <v>429</v>
      </c>
      <c r="G324" s="237"/>
      <c r="H324" s="240">
        <v>-4183.265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140</v>
      </c>
      <c r="AU324" s="246" t="s">
        <v>84</v>
      </c>
      <c r="AV324" s="13" t="s">
        <v>84</v>
      </c>
      <c r="AW324" s="13" t="s">
        <v>35</v>
      </c>
      <c r="AX324" s="13" t="s">
        <v>74</v>
      </c>
      <c r="AY324" s="246" t="s">
        <v>131</v>
      </c>
    </row>
    <row r="325" spans="1:51" s="13" customFormat="1" ht="12">
      <c r="A325" s="13"/>
      <c r="B325" s="236"/>
      <c r="C325" s="237"/>
      <c r="D325" s="232" t="s">
        <v>140</v>
      </c>
      <c r="E325" s="238" t="s">
        <v>19</v>
      </c>
      <c r="F325" s="239" t="s">
        <v>430</v>
      </c>
      <c r="G325" s="237"/>
      <c r="H325" s="240">
        <v>-147.75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140</v>
      </c>
      <c r="AU325" s="246" t="s">
        <v>84</v>
      </c>
      <c r="AV325" s="13" t="s">
        <v>84</v>
      </c>
      <c r="AW325" s="13" t="s">
        <v>35</v>
      </c>
      <c r="AX325" s="13" t="s">
        <v>74</v>
      </c>
      <c r="AY325" s="246" t="s">
        <v>131</v>
      </c>
    </row>
    <row r="326" spans="1:51" s="13" customFormat="1" ht="12">
      <c r="A326" s="13"/>
      <c r="B326" s="236"/>
      <c r="C326" s="237"/>
      <c r="D326" s="232" t="s">
        <v>140</v>
      </c>
      <c r="E326" s="238" t="s">
        <v>19</v>
      </c>
      <c r="F326" s="239" t="s">
        <v>431</v>
      </c>
      <c r="G326" s="237"/>
      <c r="H326" s="240">
        <v>-148.5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140</v>
      </c>
      <c r="AU326" s="246" t="s">
        <v>84</v>
      </c>
      <c r="AV326" s="13" t="s">
        <v>84</v>
      </c>
      <c r="AW326" s="13" t="s">
        <v>35</v>
      </c>
      <c r="AX326" s="13" t="s">
        <v>74</v>
      </c>
      <c r="AY326" s="246" t="s">
        <v>131</v>
      </c>
    </row>
    <row r="327" spans="1:51" s="13" customFormat="1" ht="12">
      <c r="A327" s="13"/>
      <c r="B327" s="236"/>
      <c r="C327" s="237"/>
      <c r="D327" s="232" t="s">
        <v>140</v>
      </c>
      <c r="E327" s="238" t="s">
        <v>19</v>
      </c>
      <c r="F327" s="239" t="s">
        <v>432</v>
      </c>
      <c r="G327" s="237"/>
      <c r="H327" s="240">
        <v>8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6" t="s">
        <v>140</v>
      </c>
      <c r="AU327" s="246" t="s">
        <v>84</v>
      </c>
      <c r="AV327" s="13" t="s">
        <v>84</v>
      </c>
      <c r="AW327" s="13" t="s">
        <v>35</v>
      </c>
      <c r="AX327" s="13" t="s">
        <v>74</v>
      </c>
      <c r="AY327" s="246" t="s">
        <v>131</v>
      </c>
    </row>
    <row r="328" spans="1:51" s="13" customFormat="1" ht="12">
      <c r="A328" s="13"/>
      <c r="B328" s="236"/>
      <c r="C328" s="237"/>
      <c r="D328" s="232" t="s">
        <v>140</v>
      </c>
      <c r="E328" s="238" t="s">
        <v>19</v>
      </c>
      <c r="F328" s="239" t="s">
        <v>433</v>
      </c>
      <c r="G328" s="237"/>
      <c r="H328" s="240">
        <v>1280.5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6" t="s">
        <v>140</v>
      </c>
      <c r="AU328" s="246" t="s">
        <v>84</v>
      </c>
      <c r="AV328" s="13" t="s">
        <v>84</v>
      </c>
      <c r="AW328" s="13" t="s">
        <v>35</v>
      </c>
      <c r="AX328" s="13" t="s">
        <v>74</v>
      </c>
      <c r="AY328" s="246" t="s">
        <v>131</v>
      </c>
    </row>
    <row r="329" spans="1:51" s="14" customFormat="1" ht="12">
      <c r="A329" s="14"/>
      <c r="B329" s="247"/>
      <c r="C329" s="248"/>
      <c r="D329" s="232" t="s">
        <v>140</v>
      </c>
      <c r="E329" s="249" t="s">
        <v>19</v>
      </c>
      <c r="F329" s="250" t="s">
        <v>145</v>
      </c>
      <c r="G329" s="248"/>
      <c r="H329" s="251">
        <v>4385.96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7" t="s">
        <v>140</v>
      </c>
      <c r="AU329" s="257" t="s">
        <v>84</v>
      </c>
      <c r="AV329" s="14" t="s">
        <v>137</v>
      </c>
      <c r="AW329" s="14" t="s">
        <v>35</v>
      </c>
      <c r="AX329" s="14" t="s">
        <v>82</v>
      </c>
      <c r="AY329" s="257" t="s">
        <v>131</v>
      </c>
    </row>
    <row r="330" spans="1:65" s="2" customFormat="1" ht="16.5" customHeight="1">
      <c r="A330" s="39"/>
      <c r="B330" s="40"/>
      <c r="C330" s="219" t="s">
        <v>434</v>
      </c>
      <c r="D330" s="219" t="s">
        <v>133</v>
      </c>
      <c r="E330" s="220" t="s">
        <v>435</v>
      </c>
      <c r="F330" s="221" t="s">
        <v>436</v>
      </c>
      <c r="G330" s="222" t="s">
        <v>136</v>
      </c>
      <c r="H330" s="223">
        <v>3163.865</v>
      </c>
      <c r="I330" s="224"/>
      <c r="J330" s="225">
        <f>ROUND(I330*H330,2)</f>
        <v>0</v>
      </c>
      <c r="K330" s="221" t="s">
        <v>19</v>
      </c>
      <c r="L330" s="45"/>
      <c r="M330" s="226" t="s">
        <v>19</v>
      </c>
      <c r="N330" s="227" t="s">
        <v>45</v>
      </c>
      <c r="O330" s="85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137</v>
      </c>
      <c r="AT330" s="230" t="s">
        <v>133</v>
      </c>
      <c r="AU330" s="230" t="s">
        <v>84</v>
      </c>
      <c r="AY330" s="18" t="s">
        <v>131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82</v>
      </c>
      <c r="BK330" s="231">
        <f>ROUND(I330*H330,2)</f>
        <v>0</v>
      </c>
      <c r="BL330" s="18" t="s">
        <v>137</v>
      </c>
      <c r="BM330" s="230" t="s">
        <v>437</v>
      </c>
    </row>
    <row r="331" spans="1:47" s="2" customFormat="1" ht="12">
      <c r="A331" s="39"/>
      <c r="B331" s="40"/>
      <c r="C331" s="41"/>
      <c r="D331" s="232" t="s">
        <v>139</v>
      </c>
      <c r="E331" s="41"/>
      <c r="F331" s="233" t="s">
        <v>436</v>
      </c>
      <c r="G331" s="41"/>
      <c r="H331" s="41"/>
      <c r="I331" s="137"/>
      <c r="J331" s="41"/>
      <c r="K331" s="41"/>
      <c r="L331" s="45"/>
      <c r="M331" s="234"/>
      <c r="N331" s="235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139</v>
      </c>
      <c r="AU331" s="18" t="s">
        <v>84</v>
      </c>
    </row>
    <row r="332" spans="1:65" s="2" customFormat="1" ht="16.5" customHeight="1">
      <c r="A332" s="39"/>
      <c r="B332" s="40"/>
      <c r="C332" s="219" t="s">
        <v>438</v>
      </c>
      <c r="D332" s="219" t="s">
        <v>133</v>
      </c>
      <c r="E332" s="220" t="s">
        <v>439</v>
      </c>
      <c r="F332" s="221" t="s">
        <v>440</v>
      </c>
      <c r="G332" s="222" t="s">
        <v>136</v>
      </c>
      <c r="H332" s="223">
        <v>4385.96</v>
      </c>
      <c r="I332" s="224"/>
      <c r="J332" s="225">
        <f>ROUND(I332*H332,2)</f>
        <v>0</v>
      </c>
      <c r="K332" s="221" t="s">
        <v>19</v>
      </c>
      <c r="L332" s="45"/>
      <c r="M332" s="226" t="s">
        <v>19</v>
      </c>
      <c r="N332" s="227" t="s">
        <v>45</v>
      </c>
      <c r="O332" s="85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137</v>
      </c>
      <c r="AT332" s="230" t="s">
        <v>133</v>
      </c>
      <c r="AU332" s="230" t="s">
        <v>84</v>
      </c>
      <c r="AY332" s="18" t="s">
        <v>131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82</v>
      </c>
      <c r="BK332" s="231">
        <f>ROUND(I332*H332,2)</f>
        <v>0</v>
      </c>
      <c r="BL332" s="18" t="s">
        <v>137</v>
      </c>
      <c r="BM332" s="230" t="s">
        <v>441</v>
      </c>
    </row>
    <row r="333" spans="1:47" s="2" customFormat="1" ht="12">
      <c r="A333" s="39"/>
      <c r="B333" s="40"/>
      <c r="C333" s="41"/>
      <c r="D333" s="232" t="s">
        <v>139</v>
      </c>
      <c r="E333" s="41"/>
      <c r="F333" s="233" t="s">
        <v>440</v>
      </c>
      <c r="G333" s="41"/>
      <c r="H333" s="41"/>
      <c r="I333" s="137"/>
      <c r="J333" s="41"/>
      <c r="K333" s="41"/>
      <c r="L333" s="45"/>
      <c r="M333" s="234"/>
      <c r="N333" s="235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139</v>
      </c>
      <c r="AU333" s="18" t="s">
        <v>84</v>
      </c>
    </row>
    <row r="334" spans="1:51" s="13" customFormat="1" ht="12">
      <c r="A334" s="13"/>
      <c r="B334" s="236"/>
      <c r="C334" s="237"/>
      <c r="D334" s="232" t="s">
        <v>140</v>
      </c>
      <c r="E334" s="238" t="s">
        <v>19</v>
      </c>
      <c r="F334" s="239" t="s">
        <v>442</v>
      </c>
      <c r="G334" s="237"/>
      <c r="H334" s="240">
        <v>4385.96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140</v>
      </c>
      <c r="AU334" s="246" t="s">
        <v>84</v>
      </c>
      <c r="AV334" s="13" t="s">
        <v>84</v>
      </c>
      <c r="AW334" s="13" t="s">
        <v>35</v>
      </c>
      <c r="AX334" s="13" t="s">
        <v>82</v>
      </c>
      <c r="AY334" s="246" t="s">
        <v>131</v>
      </c>
    </row>
    <row r="335" spans="1:63" s="12" customFormat="1" ht="22.8" customHeight="1">
      <c r="A335" s="12"/>
      <c r="B335" s="203"/>
      <c r="C335" s="204"/>
      <c r="D335" s="205" t="s">
        <v>73</v>
      </c>
      <c r="E335" s="217" t="s">
        <v>167</v>
      </c>
      <c r="F335" s="217" t="s">
        <v>443</v>
      </c>
      <c r="G335" s="204"/>
      <c r="H335" s="204"/>
      <c r="I335" s="207"/>
      <c r="J335" s="218">
        <f>BK335</f>
        <v>0</v>
      </c>
      <c r="K335" s="204"/>
      <c r="L335" s="209"/>
      <c r="M335" s="210"/>
      <c r="N335" s="211"/>
      <c r="O335" s="211"/>
      <c r="P335" s="212">
        <f>SUM(P336:P344)</f>
        <v>0</v>
      </c>
      <c r="Q335" s="211"/>
      <c r="R335" s="212">
        <f>SUM(R336:R344)</f>
        <v>0</v>
      </c>
      <c r="S335" s="211"/>
      <c r="T335" s="213">
        <f>SUM(T336:T344)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4" t="s">
        <v>82</v>
      </c>
      <c r="AT335" s="215" t="s">
        <v>73</v>
      </c>
      <c r="AU335" s="215" t="s">
        <v>82</v>
      </c>
      <c r="AY335" s="214" t="s">
        <v>131</v>
      </c>
      <c r="BK335" s="216">
        <f>SUM(BK336:BK344)</f>
        <v>0</v>
      </c>
    </row>
    <row r="336" spans="1:65" s="2" customFormat="1" ht="16.5" customHeight="1">
      <c r="A336" s="39"/>
      <c r="B336" s="40"/>
      <c r="C336" s="219" t="s">
        <v>444</v>
      </c>
      <c r="D336" s="219" t="s">
        <v>133</v>
      </c>
      <c r="E336" s="220" t="s">
        <v>445</v>
      </c>
      <c r="F336" s="221" t="s">
        <v>446</v>
      </c>
      <c r="G336" s="222" t="s">
        <v>136</v>
      </c>
      <c r="H336" s="223">
        <v>10.745</v>
      </c>
      <c r="I336" s="224"/>
      <c r="J336" s="225">
        <f>ROUND(I336*H336,2)</f>
        <v>0</v>
      </c>
      <c r="K336" s="221" t="s">
        <v>19</v>
      </c>
      <c r="L336" s="45"/>
      <c r="M336" s="226" t="s">
        <v>19</v>
      </c>
      <c r="N336" s="227" t="s">
        <v>45</v>
      </c>
      <c r="O336" s="85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137</v>
      </c>
      <c r="AT336" s="230" t="s">
        <v>133</v>
      </c>
      <c r="AU336" s="230" t="s">
        <v>84</v>
      </c>
      <c r="AY336" s="18" t="s">
        <v>131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82</v>
      </c>
      <c r="BK336" s="231">
        <f>ROUND(I336*H336,2)</f>
        <v>0</v>
      </c>
      <c r="BL336" s="18" t="s">
        <v>137</v>
      </c>
      <c r="BM336" s="230" t="s">
        <v>447</v>
      </c>
    </row>
    <row r="337" spans="1:47" s="2" customFormat="1" ht="12">
      <c r="A337" s="39"/>
      <c r="B337" s="40"/>
      <c r="C337" s="41"/>
      <c r="D337" s="232" t="s">
        <v>139</v>
      </c>
      <c r="E337" s="41"/>
      <c r="F337" s="233" t="s">
        <v>446</v>
      </c>
      <c r="G337" s="41"/>
      <c r="H337" s="41"/>
      <c r="I337" s="137"/>
      <c r="J337" s="41"/>
      <c r="K337" s="41"/>
      <c r="L337" s="45"/>
      <c r="M337" s="234"/>
      <c r="N337" s="235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139</v>
      </c>
      <c r="AU337" s="18" t="s">
        <v>84</v>
      </c>
    </row>
    <row r="338" spans="1:51" s="13" customFormat="1" ht="12">
      <c r="A338" s="13"/>
      <c r="B338" s="236"/>
      <c r="C338" s="237"/>
      <c r="D338" s="232" t="s">
        <v>140</v>
      </c>
      <c r="E338" s="238" t="s">
        <v>19</v>
      </c>
      <c r="F338" s="239" t="s">
        <v>448</v>
      </c>
      <c r="G338" s="237"/>
      <c r="H338" s="240">
        <v>7.163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6" t="s">
        <v>140</v>
      </c>
      <c r="AU338" s="246" t="s">
        <v>84</v>
      </c>
      <c r="AV338" s="13" t="s">
        <v>84</v>
      </c>
      <c r="AW338" s="13" t="s">
        <v>35</v>
      </c>
      <c r="AX338" s="13" t="s">
        <v>74</v>
      </c>
      <c r="AY338" s="246" t="s">
        <v>131</v>
      </c>
    </row>
    <row r="339" spans="1:51" s="13" customFormat="1" ht="12">
      <c r="A339" s="13"/>
      <c r="B339" s="236"/>
      <c r="C339" s="237"/>
      <c r="D339" s="232" t="s">
        <v>140</v>
      </c>
      <c r="E339" s="238" t="s">
        <v>19</v>
      </c>
      <c r="F339" s="239" t="s">
        <v>449</v>
      </c>
      <c r="G339" s="237"/>
      <c r="H339" s="240">
        <v>3.582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6" t="s">
        <v>140</v>
      </c>
      <c r="AU339" s="246" t="s">
        <v>84</v>
      </c>
      <c r="AV339" s="13" t="s">
        <v>84</v>
      </c>
      <c r="AW339" s="13" t="s">
        <v>35</v>
      </c>
      <c r="AX339" s="13" t="s">
        <v>74</v>
      </c>
      <c r="AY339" s="246" t="s">
        <v>131</v>
      </c>
    </row>
    <row r="340" spans="1:51" s="14" customFormat="1" ht="12">
      <c r="A340" s="14"/>
      <c r="B340" s="247"/>
      <c r="C340" s="248"/>
      <c r="D340" s="232" t="s">
        <v>140</v>
      </c>
      <c r="E340" s="249" t="s">
        <v>19</v>
      </c>
      <c r="F340" s="250" t="s">
        <v>145</v>
      </c>
      <c r="G340" s="248"/>
      <c r="H340" s="251">
        <v>10.745000000000001</v>
      </c>
      <c r="I340" s="252"/>
      <c r="J340" s="248"/>
      <c r="K340" s="248"/>
      <c r="L340" s="253"/>
      <c r="M340" s="254"/>
      <c r="N340" s="255"/>
      <c r="O340" s="255"/>
      <c r="P340" s="255"/>
      <c r="Q340" s="255"/>
      <c r="R340" s="255"/>
      <c r="S340" s="255"/>
      <c r="T340" s="25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7" t="s">
        <v>140</v>
      </c>
      <c r="AU340" s="257" t="s">
        <v>84</v>
      </c>
      <c r="AV340" s="14" t="s">
        <v>137</v>
      </c>
      <c r="AW340" s="14" t="s">
        <v>35</v>
      </c>
      <c r="AX340" s="14" t="s">
        <v>82</v>
      </c>
      <c r="AY340" s="257" t="s">
        <v>131</v>
      </c>
    </row>
    <row r="341" spans="1:65" s="2" customFormat="1" ht="16.5" customHeight="1">
      <c r="A341" s="39"/>
      <c r="B341" s="40"/>
      <c r="C341" s="219" t="s">
        <v>450</v>
      </c>
      <c r="D341" s="219" t="s">
        <v>133</v>
      </c>
      <c r="E341" s="220" t="s">
        <v>451</v>
      </c>
      <c r="F341" s="221" t="s">
        <v>452</v>
      </c>
      <c r="G341" s="222" t="s">
        <v>186</v>
      </c>
      <c r="H341" s="223">
        <v>28.8</v>
      </c>
      <c r="I341" s="224"/>
      <c r="J341" s="225">
        <f>ROUND(I341*H341,2)</f>
        <v>0</v>
      </c>
      <c r="K341" s="221" t="s">
        <v>19</v>
      </c>
      <c r="L341" s="45"/>
      <c r="M341" s="226" t="s">
        <v>19</v>
      </c>
      <c r="N341" s="227" t="s">
        <v>45</v>
      </c>
      <c r="O341" s="85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0" t="s">
        <v>137</v>
      </c>
      <c r="AT341" s="230" t="s">
        <v>133</v>
      </c>
      <c r="AU341" s="230" t="s">
        <v>84</v>
      </c>
      <c r="AY341" s="18" t="s">
        <v>131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8" t="s">
        <v>82</v>
      </c>
      <c r="BK341" s="231">
        <f>ROUND(I341*H341,2)</f>
        <v>0</v>
      </c>
      <c r="BL341" s="18" t="s">
        <v>137</v>
      </c>
      <c r="BM341" s="230" t="s">
        <v>453</v>
      </c>
    </row>
    <row r="342" spans="1:47" s="2" customFormat="1" ht="12">
      <c r="A342" s="39"/>
      <c r="B342" s="40"/>
      <c r="C342" s="41"/>
      <c r="D342" s="232" t="s">
        <v>139</v>
      </c>
      <c r="E342" s="41"/>
      <c r="F342" s="233" t="s">
        <v>452</v>
      </c>
      <c r="G342" s="41"/>
      <c r="H342" s="41"/>
      <c r="I342" s="137"/>
      <c r="J342" s="41"/>
      <c r="K342" s="41"/>
      <c r="L342" s="45"/>
      <c r="M342" s="234"/>
      <c r="N342" s="235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139</v>
      </c>
      <c r="AU342" s="18" t="s">
        <v>84</v>
      </c>
    </row>
    <row r="343" spans="1:51" s="13" customFormat="1" ht="12">
      <c r="A343" s="13"/>
      <c r="B343" s="236"/>
      <c r="C343" s="237"/>
      <c r="D343" s="232" t="s">
        <v>140</v>
      </c>
      <c r="E343" s="238" t="s">
        <v>19</v>
      </c>
      <c r="F343" s="239" t="s">
        <v>454</v>
      </c>
      <c r="G343" s="237"/>
      <c r="H343" s="240">
        <v>28.8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6" t="s">
        <v>140</v>
      </c>
      <c r="AU343" s="246" t="s">
        <v>84</v>
      </c>
      <c r="AV343" s="13" t="s">
        <v>84</v>
      </c>
      <c r="AW343" s="13" t="s">
        <v>35</v>
      </c>
      <c r="AX343" s="13" t="s">
        <v>74</v>
      </c>
      <c r="AY343" s="246" t="s">
        <v>131</v>
      </c>
    </row>
    <row r="344" spans="1:51" s="14" customFormat="1" ht="12">
      <c r="A344" s="14"/>
      <c r="B344" s="247"/>
      <c r="C344" s="248"/>
      <c r="D344" s="232" t="s">
        <v>140</v>
      </c>
      <c r="E344" s="249" t="s">
        <v>19</v>
      </c>
      <c r="F344" s="250" t="s">
        <v>145</v>
      </c>
      <c r="G344" s="248"/>
      <c r="H344" s="251">
        <v>28.8</v>
      </c>
      <c r="I344" s="252"/>
      <c r="J344" s="248"/>
      <c r="K344" s="248"/>
      <c r="L344" s="253"/>
      <c r="M344" s="254"/>
      <c r="N344" s="255"/>
      <c r="O344" s="255"/>
      <c r="P344" s="255"/>
      <c r="Q344" s="255"/>
      <c r="R344" s="255"/>
      <c r="S344" s="255"/>
      <c r="T344" s="25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7" t="s">
        <v>140</v>
      </c>
      <c r="AU344" s="257" t="s">
        <v>84</v>
      </c>
      <c r="AV344" s="14" t="s">
        <v>137</v>
      </c>
      <c r="AW344" s="14" t="s">
        <v>35</v>
      </c>
      <c r="AX344" s="14" t="s">
        <v>82</v>
      </c>
      <c r="AY344" s="257" t="s">
        <v>131</v>
      </c>
    </row>
    <row r="345" spans="1:63" s="12" customFormat="1" ht="22.8" customHeight="1">
      <c r="A345" s="12"/>
      <c r="B345" s="203"/>
      <c r="C345" s="204"/>
      <c r="D345" s="205" t="s">
        <v>73</v>
      </c>
      <c r="E345" s="217" t="s">
        <v>178</v>
      </c>
      <c r="F345" s="217" t="s">
        <v>455</v>
      </c>
      <c r="G345" s="204"/>
      <c r="H345" s="204"/>
      <c r="I345" s="207"/>
      <c r="J345" s="218">
        <f>BK345</f>
        <v>0</v>
      </c>
      <c r="K345" s="204"/>
      <c r="L345" s="209"/>
      <c r="M345" s="210"/>
      <c r="N345" s="211"/>
      <c r="O345" s="211"/>
      <c r="P345" s="212">
        <f>SUM(P346:P349)</f>
        <v>0</v>
      </c>
      <c r="Q345" s="211"/>
      <c r="R345" s="212">
        <f>SUM(R346:R349)</f>
        <v>0</v>
      </c>
      <c r="S345" s="211"/>
      <c r="T345" s="213">
        <f>SUM(T346:T349)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4" t="s">
        <v>82</v>
      </c>
      <c r="AT345" s="215" t="s">
        <v>73</v>
      </c>
      <c r="AU345" s="215" t="s">
        <v>82</v>
      </c>
      <c r="AY345" s="214" t="s">
        <v>131</v>
      </c>
      <c r="BK345" s="216">
        <f>SUM(BK346:BK349)</f>
        <v>0</v>
      </c>
    </row>
    <row r="346" spans="1:65" s="2" customFormat="1" ht="16.5" customHeight="1">
      <c r="A346" s="39"/>
      <c r="B346" s="40"/>
      <c r="C346" s="219" t="s">
        <v>456</v>
      </c>
      <c r="D346" s="219" t="s">
        <v>133</v>
      </c>
      <c r="E346" s="220" t="s">
        <v>457</v>
      </c>
      <c r="F346" s="221" t="s">
        <v>458</v>
      </c>
      <c r="G346" s="222" t="s">
        <v>459</v>
      </c>
      <c r="H346" s="223">
        <v>2</v>
      </c>
      <c r="I346" s="224"/>
      <c r="J346" s="225">
        <f>ROUND(I346*H346,2)</f>
        <v>0</v>
      </c>
      <c r="K346" s="221" t="s">
        <v>19</v>
      </c>
      <c r="L346" s="45"/>
      <c r="M346" s="226" t="s">
        <v>19</v>
      </c>
      <c r="N346" s="227" t="s">
        <v>45</v>
      </c>
      <c r="O346" s="85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137</v>
      </c>
      <c r="AT346" s="230" t="s">
        <v>133</v>
      </c>
      <c r="AU346" s="230" t="s">
        <v>84</v>
      </c>
      <c r="AY346" s="18" t="s">
        <v>131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82</v>
      </c>
      <c r="BK346" s="231">
        <f>ROUND(I346*H346,2)</f>
        <v>0</v>
      </c>
      <c r="BL346" s="18" t="s">
        <v>137</v>
      </c>
      <c r="BM346" s="230" t="s">
        <v>460</v>
      </c>
    </row>
    <row r="347" spans="1:47" s="2" customFormat="1" ht="12">
      <c r="A347" s="39"/>
      <c r="B347" s="40"/>
      <c r="C347" s="41"/>
      <c r="D347" s="232" t="s">
        <v>139</v>
      </c>
      <c r="E347" s="41"/>
      <c r="F347" s="233" t="s">
        <v>458</v>
      </c>
      <c r="G347" s="41"/>
      <c r="H347" s="41"/>
      <c r="I347" s="137"/>
      <c r="J347" s="41"/>
      <c r="K347" s="41"/>
      <c r="L347" s="45"/>
      <c r="M347" s="234"/>
      <c r="N347" s="235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139</v>
      </c>
      <c r="AU347" s="18" t="s">
        <v>84</v>
      </c>
    </row>
    <row r="348" spans="1:65" s="2" customFormat="1" ht="16.5" customHeight="1">
      <c r="A348" s="39"/>
      <c r="B348" s="40"/>
      <c r="C348" s="219" t="s">
        <v>461</v>
      </c>
      <c r="D348" s="219" t="s">
        <v>133</v>
      </c>
      <c r="E348" s="220" t="s">
        <v>462</v>
      </c>
      <c r="F348" s="221" t="s">
        <v>19</v>
      </c>
      <c r="G348" s="222" t="s">
        <v>463</v>
      </c>
      <c r="H348" s="223">
        <v>1</v>
      </c>
      <c r="I348" s="224"/>
      <c r="J348" s="225">
        <f>ROUND(I348*H348,2)</f>
        <v>0</v>
      </c>
      <c r="K348" s="221" t="s">
        <v>19</v>
      </c>
      <c r="L348" s="45"/>
      <c r="M348" s="226" t="s">
        <v>19</v>
      </c>
      <c r="N348" s="227" t="s">
        <v>45</v>
      </c>
      <c r="O348" s="85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137</v>
      </c>
      <c r="AT348" s="230" t="s">
        <v>133</v>
      </c>
      <c r="AU348" s="230" t="s">
        <v>84</v>
      </c>
      <c r="AY348" s="18" t="s">
        <v>131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82</v>
      </c>
      <c r="BK348" s="231">
        <f>ROUND(I348*H348,2)</f>
        <v>0</v>
      </c>
      <c r="BL348" s="18" t="s">
        <v>137</v>
      </c>
      <c r="BM348" s="230" t="s">
        <v>464</v>
      </c>
    </row>
    <row r="349" spans="1:47" s="2" customFormat="1" ht="12">
      <c r="A349" s="39"/>
      <c r="B349" s="40"/>
      <c r="C349" s="41"/>
      <c r="D349" s="232" t="s">
        <v>139</v>
      </c>
      <c r="E349" s="41"/>
      <c r="F349" s="233" t="s">
        <v>465</v>
      </c>
      <c r="G349" s="41"/>
      <c r="H349" s="41"/>
      <c r="I349" s="137"/>
      <c r="J349" s="41"/>
      <c r="K349" s="41"/>
      <c r="L349" s="45"/>
      <c r="M349" s="234"/>
      <c r="N349" s="235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139</v>
      </c>
      <c r="AU349" s="18" t="s">
        <v>84</v>
      </c>
    </row>
    <row r="350" spans="1:63" s="12" customFormat="1" ht="22.8" customHeight="1">
      <c r="A350" s="12"/>
      <c r="B350" s="203"/>
      <c r="C350" s="204"/>
      <c r="D350" s="205" t="s">
        <v>73</v>
      </c>
      <c r="E350" s="217" t="s">
        <v>183</v>
      </c>
      <c r="F350" s="217" t="s">
        <v>466</v>
      </c>
      <c r="G350" s="204"/>
      <c r="H350" s="204"/>
      <c r="I350" s="207"/>
      <c r="J350" s="218">
        <f>BK350</f>
        <v>0</v>
      </c>
      <c r="K350" s="204"/>
      <c r="L350" s="209"/>
      <c r="M350" s="210"/>
      <c r="N350" s="211"/>
      <c r="O350" s="211"/>
      <c r="P350" s="212">
        <f>SUM(P351:P414)</f>
        <v>0</v>
      </c>
      <c r="Q350" s="211"/>
      <c r="R350" s="212">
        <f>SUM(R351:R414)</f>
        <v>0</v>
      </c>
      <c r="S350" s="211"/>
      <c r="T350" s="213">
        <f>SUM(T351:T414)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4" t="s">
        <v>82</v>
      </c>
      <c r="AT350" s="215" t="s">
        <v>73</v>
      </c>
      <c r="AU350" s="215" t="s">
        <v>82</v>
      </c>
      <c r="AY350" s="214" t="s">
        <v>131</v>
      </c>
      <c r="BK350" s="216">
        <f>SUM(BK351:BK414)</f>
        <v>0</v>
      </c>
    </row>
    <row r="351" spans="1:65" s="2" customFormat="1" ht="16.5" customHeight="1">
      <c r="A351" s="39"/>
      <c r="B351" s="40"/>
      <c r="C351" s="219" t="s">
        <v>467</v>
      </c>
      <c r="D351" s="219" t="s">
        <v>133</v>
      </c>
      <c r="E351" s="220" t="s">
        <v>468</v>
      </c>
      <c r="F351" s="221" t="s">
        <v>469</v>
      </c>
      <c r="G351" s="222" t="s">
        <v>186</v>
      </c>
      <c r="H351" s="223">
        <v>1.83</v>
      </c>
      <c r="I351" s="224"/>
      <c r="J351" s="225">
        <f>ROUND(I351*H351,2)</f>
        <v>0</v>
      </c>
      <c r="K351" s="221" t="s">
        <v>19</v>
      </c>
      <c r="L351" s="45"/>
      <c r="M351" s="226" t="s">
        <v>19</v>
      </c>
      <c r="N351" s="227" t="s">
        <v>45</v>
      </c>
      <c r="O351" s="85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137</v>
      </c>
      <c r="AT351" s="230" t="s">
        <v>133</v>
      </c>
      <c r="AU351" s="230" t="s">
        <v>84</v>
      </c>
      <c r="AY351" s="18" t="s">
        <v>131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82</v>
      </c>
      <c r="BK351" s="231">
        <f>ROUND(I351*H351,2)</f>
        <v>0</v>
      </c>
      <c r="BL351" s="18" t="s">
        <v>137</v>
      </c>
      <c r="BM351" s="230" t="s">
        <v>470</v>
      </c>
    </row>
    <row r="352" spans="1:47" s="2" customFormat="1" ht="12">
      <c r="A352" s="39"/>
      <c r="B352" s="40"/>
      <c r="C352" s="41"/>
      <c r="D352" s="232" t="s">
        <v>139</v>
      </c>
      <c r="E352" s="41"/>
      <c r="F352" s="233" t="s">
        <v>469</v>
      </c>
      <c r="G352" s="41"/>
      <c r="H352" s="41"/>
      <c r="I352" s="137"/>
      <c r="J352" s="41"/>
      <c r="K352" s="41"/>
      <c r="L352" s="45"/>
      <c r="M352" s="234"/>
      <c r="N352" s="235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139</v>
      </c>
      <c r="AU352" s="18" t="s">
        <v>84</v>
      </c>
    </row>
    <row r="353" spans="1:51" s="13" customFormat="1" ht="12">
      <c r="A353" s="13"/>
      <c r="B353" s="236"/>
      <c r="C353" s="237"/>
      <c r="D353" s="232" t="s">
        <v>140</v>
      </c>
      <c r="E353" s="238" t="s">
        <v>19</v>
      </c>
      <c r="F353" s="239" t="s">
        <v>471</v>
      </c>
      <c r="G353" s="237"/>
      <c r="H353" s="240">
        <v>1.83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140</v>
      </c>
      <c r="AU353" s="246" t="s">
        <v>84</v>
      </c>
      <c r="AV353" s="13" t="s">
        <v>84</v>
      </c>
      <c r="AW353" s="13" t="s">
        <v>35</v>
      </c>
      <c r="AX353" s="13" t="s">
        <v>74</v>
      </c>
      <c r="AY353" s="246" t="s">
        <v>131</v>
      </c>
    </row>
    <row r="354" spans="1:51" s="14" customFormat="1" ht="12">
      <c r="A354" s="14"/>
      <c r="B354" s="247"/>
      <c r="C354" s="248"/>
      <c r="D354" s="232" t="s">
        <v>140</v>
      </c>
      <c r="E354" s="249" t="s">
        <v>19</v>
      </c>
      <c r="F354" s="250" t="s">
        <v>145</v>
      </c>
      <c r="G354" s="248"/>
      <c r="H354" s="251">
        <v>1.83</v>
      </c>
      <c r="I354" s="252"/>
      <c r="J354" s="248"/>
      <c r="K354" s="248"/>
      <c r="L354" s="253"/>
      <c r="M354" s="254"/>
      <c r="N354" s="255"/>
      <c r="O354" s="255"/>
      <c r="P354" s="255"/>
      <c r="Q354" s="255"/>
      <c r="R354" s="255"/>
      <c r="S354" s="255"/>
      <c r="T354" s="25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7" t="s">
        <v>140</v>
      </c>
      <c r="AU354" s="257" t="s">
        <v>84</v>
      </c>
      <c r="AV354" s="14" t="s">
        <v>137</v>
      </c>
      <c r="AW354" s="14" t="s">
        <v>35</v>
      </c>
      <c r="AX354" s="14" t="s">
        <v>82</v>
      </c>
      <c r="AY354" s="257" t="s">
        <v>131</v>
      </c>
    </row>
    <row r="355" spans="1:65" s="2" customFormat="1" ht="16.5" customHeight="1">
      <c r="A355" s="39"/>
      <c r="B355" s="40"/>
      <c r="C355" s="219" t="s">
        <v>472</v>
      </c>
      <c r="D355" s="219" t="s">
        <v>133</v>
      </c>
      <c r="E355" s="220" t="s">
        <v>473</v>
      </c>
      <c r="F355" s="221" t="s">
        <v>474</v>
      </c>
      <c r="G355" s="222" t="s">
        <v>181</v>
      </c>
      <c r="H355" s="223">
        <v>61</v>
      </c>
      <c r="I355" s="224"/>
      <c r="J355" s="225">
        <f>ROUND(I355*H355,2)</f>
        <v>0</v>
      </c>
      <c r="K355" s="221" t="s">
        <v>19</v>
      </c>
      <c r="L355" s="45"/>
      <c r="M355" s="226" t="s">
        <v>19</v>
      </c>
      <c r="N355" s="227" t="s">
        <v>45</v>
      </c>
      <c r="O355" s="85"/>
      <c r="P355" s="228">
        <f>O355*H355</f>
        <v>0</v>
      </c>
      <c r="Q355" s="228">
        <v>0</v>
      </c>
      <c r="R355" s="228">
        <f>Q355*H355</f>
        <v>0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137</v>
      </c>
      <c r="AT355" s="230" t="s">
        <v>133</v>
      </c>
      <c r="AU355" s="230" t="s">
        <v>84</v>
      </c>
      <c r="AY355" s="18" t="s">
        <v>131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82</v>
      </c>
      <c r="BK355" s="231">
        <f>ROUND(I355*H355,2)</f>
        <v>0</v>
      </c>
      <c r="BL355" s="18" t="s">
        <v>137</v>
      </c>
      <c r="BM355" s="230" t="s">
        <v>475</v>
      </c>
    </row>
    <row r="356" spans="1:47" s="2" customFormat="1" ht="12">
      <c r="A356" s="39"/>
      <c r="B356" s="40"/>
      <c r="C356" s="41"/>
      <c r="D356" s="232" t="s">
        <v>139</v>
      </c>
      <c r="E356" s="41"/>
      <c r="F356" s="233" t="s">
        <v>474</v>
      </c>
      <c r="G356" s="41"/>
      <c r="H356" s="41"/>
      <c r="I356" s="137"/>
      <c r="J356" s="41"/>
      <c r="K356" s="41"/>
      <c r="L356" s="45"/>
      <c r="M356" s="234"/>
      <c r="N356" s="235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139</v>
      </c>
      <c r="AU356" s="18" t="s">
        <v>84</v>
      </c>
    </row>
    <row r="357" spans="1:51" s="13" customFormat="1" ht="12">
      <c r="A357" s="13"/>
      <c r="B357" s="236"/>
      <c r="C357" s="237"/>
      <c r="D357" s="232" t="s">
        <v>140</v>
      </c>
      <c r="E357" s="238" t="s">
        <v>19</v>
      </c>
      <c r="F357" s="239" t="s">
        <v>476</v>
      </c>
      <c r="G357" s="237"/>
      <c r="H357" s="240">
        <v>61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6" t="s">
        <v>140</v>
      </c>
      <c r="AU357" s="246" t="s">
        <v>84</v>
      </c>
      <c r="AV357" s="13" t="s">
        <v>84</v>
      </c>
      <c r="AW357" s="13" t="s">
        <v>35</v>
      </c>
      <c r="AX357" s="13" t="s">
        <v>74</v>
      </c>
      <c r="AY357" s="246" t="s">
        <v>131</v>
      </c>
    </row>
    <row r="358" spans="1:51" s="14" customFormat="1" ht="12">
      <c r="A358" s="14"/>
      <c r="B358" s="247"/>
      <c r="C358" s="248"/>
      <c r="D358" s="232" t="s">
        <v>140</v>
      </c>
      <c r="E358" s="249" t="s">
        <v>19</v>
      </c>
      <c r="F358" s="250" t="s">
        <v>145</v>
      </c>
      <c r="G358" s="248"/>
      <c r="H358" s="251">
        <v>61</v>
      </c>
      <c r="I358" s="252"/>
      <c r="J358" s="248"/>
      <c r="K358" s="248"/>
      <c r="L358" s="253"/>
      <c r="M358" s="254"/>
      <c r="N358" s="255"/>
      <c r="O358" s="255"/>
      <c r="P358" s="255"/>
      <c r="Q358" s="255"/>
      <c r="R358" s="255"/>
      <c r="S358" s="255"/>
      <c r="T358" s="25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7" t="s">
        <v>140</v>
      </c>
      <c r="AU358" s="257" t="s">
        <v>84</v>
      </c>
      <c r="AV358" s="14" t="s">
        <v>137</v>
      </c>
      <c r="AW358" s="14" t="s">
        <v>35</v>
      </c>
      <c r="AX358" s="14" t="s">
        <v>82</v>
      </c>
      <c r="AY358" s="257" t="s">
        <v>131</v>
      </c>
    </row>
    <row r="359" spans="1:65" s="2" customFormat="1" ht="16.5" customHeight="1">
      <c r="A359" s="39"/>
      <c r="B359" s="40"/>
      <c r="C359" s="258" t="s">
        <v>477</v>
      </c>
      <c r="D359" s="258" t="s">
        <v>247</v>
      </c>
      <c r="E359" s="259" t="s">
        <v>478</v>
      </c>
      <c r="F359" s="260" t="s">
        <v>479</v>
      </c>
      <c r="G359" s="261" t="s">
        <v>459</v>
      </c>
      <c r="H359" s="262">
        <v>123.22</v>
      </c>
      <c r="I359" s="263"/>
      <c r="J359" s="264">
        <f>ROUND(I359*H359,2)</f>
        <v>0</v>
      </c>
      <c r="K359" s="260" t="s">
        <v>19</v>
      </c>
      <c r="L359" s="265"/>
      <c r="M359" s="266" t="s">
        <v>19</v>
      </c>
      <c r="N359" s="267" t="s">
        <v>45</v>
      </c>
      <c r="O359" s="85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178</v>
      </c>
      <c r="AT359" s="230" t="s">
        <v>247</v>
      </c>
      <c r="AU359" s="230" t="s">
        <v>84</v>
      </c>
      <c r="AY359" s="18" t="s">
        <v>131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82</v>
      </c>
      <c r="BK359" s="231">
        <f>ROUND(I359*H359,2)</f>
        <v>0</v>
      </c>
      <c r="BL359" s="18" t="s">
        <v>137</v>
      </c>
      <c r="BM359" s="230" t="s">
        <v>480</v>
      </c>
    </row>
    <row r="360" spans="1:47" s="2" customFormat="1" ht="12">
      <c r="A360" s="39"/>
      <c r="B360" s="40"/>
      <c r="C360" s="41"/>
      <c r="D360" s="232" t="s">
        <v>139</v>
      </c>
      <c r="E360" s="41"/>
      <c r="F360" s="233" t="s">
        <v>479</v>
      </c>
      <c r="G360" s="41"/>
      <c r="H360" s="41"/>
      <c r="I360" s="137"/>
      <c r="J360" s="41"/>
      <c r="K360" s="41"/>
      <c r="L360" s="45"/>
      <c r="M360" s="234"/>
      <c r="N360" s="235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139</v>
      </c>
      <c r="AU360" s="18" t="s">
        <v>84</v>
      </c>
    </row>
    <row r="361" spans="1:51" s="13" customFormat="1" ht="12">
      <c r="A361" s="13"/>
      <c r="B361" s="236"/>
      <c r="C361" s="237"/>
      <c r="D361" s="232" t="s">
        <v>140</v>
      </c>
      <c r="E361" s="238" t="s">
        <v>19</v>
      </c>
      <c r="F361" s="239" t="s">
        <v>481</v>
      </c>
      <c r="G361" s="237"/>
      <c r="H361" s="240">
        <v>123.22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140</v>
      </c>
      <c r="AU361" s="246" t="s">
        <v>84</v>
      </c>
      <c r="AV361" s="13" t="s">
        <v>84</v>
      </c>
      <c r="AW361" s="13" t="s">
        <v>35</v>
      </c>
      <c r="AX361" s="13" t="s">
        <v>74</v>
      </c>
      <c r="AY361" s="246" t="s">
        <v>131</v>
      </c>
    </row>
    <row r="362" spans="1:51" s="14" customFormat="1" ht="12">
      <c r="A362" s="14"/>
      <c r="B362" s="247"/>
      <c r="C362" s="248"/>
      <c r="D362" s="232" t="s">
        <v>140</v>
      </c>
      <c r="E362" s="249" t="s">
        <v>19</v>
      </c>
      <c r="F362" s="250" t="s">
        <v>145</v>
      </c>
      <c r="G362" s="248"/>
      <c r="H362" s="251">
        <v>123.22</v>
      </c>
      <c r="I362" s="252"/>
      <c r="J362" s="248"/>
      <c r="K362" s="248"/>
      <c r="L362" s="253"/>
      <c r="M362" s="254"/>
      <c r="N362" s="255"/>
      <c r="O362" s="255"/>
      <c r="P362" s="255"/>
      <c r="Q362" s="255"/>
      <c r="R362" s="255"/>
      <c r="S362" s="255"/>
      <c r="T362" s="25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7" t="s">
        <v>140</v>
      </c>
      <c r="AU362" s="257" t="s">
        <v>84</v>
      </c>
      <c r="AV362" s="14" t="s">
        <v>137</v>
      </c>
      <c r="AW362" s="14" t="s">
        <v>35</v>
      </c>
      <c r="AX362" s="14" t="s">
        <v>82</v>
      </c>
      <c r="AY362" s="257" t="s">
        <v>131</v>
      </c>
    </row>
    <row r="363" spans="1:65" s="2" customFormat="1" ht="16.5" customHeight="1">
      <c r="A363" s="39"/>
      <c r="B363" s="40"/>
      <c r="C363" s="219" t="s">
        <v>482</v>
      </c>
      <c r="D363" s="219" t="s">
        <v>133</v>
      </c>
      <c r="E363" s="220" t="s">
        <v>483</v>
      </c>
      <c r="F363" s="221" t="s">
        <v>484</v>
      </c>
      <c r="G363" s="222" t="s">
        <v>136</v>
      </c>
      <c r="H363" s="223">
        <v>117</v>
      </c>
      <c r="I363" s="224"/>
      <c r="J363" s="225">
        <f>ROUND(I363*H363,2)</f>
        <v>0</v>
      </c>
      <c r="K363" s="221" t="s">
        <v>19</v>
      </c>
      <c r="L363" s="45"/>
      <c r="M363" s="226" t="s">
        <v>19</v>
      </c>
      <c r="N363" s="227" t="s">
        <v>45</v>
      </c>
      <c r="O363" s="85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137</v>
      </c>
      <c r="AT363" s="230" t="s">
        <v>133</v>
      </c>
      <c r="AU363" s="230" t="s">
        <v>84</v>
      </c>
      <c r="AY363" s="18" t="s">
        <v>131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82</v>
      </c>
      <c r="BK363" s="231">
        <f>ROUND(I363*H363,2)</f>
        <v>0</v>
      </c>
      <c r="BL363" s="18" t="s">
        <v>137</v>
      </c>
      <c r="BM363" s="230" t="s">
        <v>485</v>
      </c>
    </row>
    <row r="364" spans="1:47" s="2" customFormat="1" ht="12">
      <c r="A364" s="39"/>
      <c r="B364" s="40"/>
      <c r="C364" s="41"/>
      <c r="D364" s="232" t="s">
        <v>139</v>
      </c>
      <c r="E364" s="41"/>
      <c r="F364" s="233" t="s">
        <v>484</v>
      </c>
      <c r="G364" s="41"/>
      <c r="H364" s="41"/>
      <c r="I364" s="137"/>
      <c r="J364" s="41"/>
      <c r="K364" s="41"/>
      <c r="L364" s="45"/>
      <c r="M364" s="234"/>
      <c r="N364" s="235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139</v>
      </c>
      <c r="AU364" s="18" t="s">
        <v>84</v>
      </c>
    </row>
    <row r="365" spans="1:65" s="2" customFormat="1" ht="16.5" customHeight="1">
      <c r="A365" s="39"/>
      <c r="B365" s="40"/>
      <c r="C365" s="219" t="s">
        <v>486</v>
      </c>
      <c r="D365" s="219" t="s">
        <v>133</v>
      </c>
      <c r="E365" s="220" t="s">
        <v>487</v>
      </c>
      <c r="F365" s="221" t="s">
        <v>488</v>
      </c>
      <c r="G365" s="222" t="s">
        <v>181</v>
      </c>
      <c r="H365" s="223">
        <v>43</v>
      </c>
      <c r="I365" s="224"/>
      <c r="J365" s="225">
        <f>ROUND(I365*H365,2)</f>
        <v>0</v>
      </c>
      <c r="K365" s="221" t="s">
        <v>19</v>
      </c>
      <c r="L365" s="45"/>
      <c r="M365" s="226" t="s">
        <v>19</v>
      </c>
      <c r="N365" s="227" t="s">
        <v>45</v>
      </c>
      <c r="O365" s="85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0" t="s">
        <v>137</v>
      </c>
      <c r="AT365" s="230" t="s">
        <v>133</v>
      </c>
      <c r="AU365" s="230" t="s">
        <v>84</v>
      </c>
      <c r="AY365" s="18" t="s">
        <v>131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8" t="s">
        <v>82</v>
      </c>
      <c r="BK365" s="231">
        <f>ROUND(I365*H365,2)</f>
        <v>0</v>
      </c>
      <c r="BL365" s="18" t="s">
        <v>137</v>
      </c>
      <c r="BM365" s="230" t="s">
        <v>489</v>
      </c>
    </row>
    <row r="366" spans="1:47" s="2" customFormat="1" ht="12">
      <c r="A366" s="39"/>
      <c r="B366" s="40"/>
      <c r="C366" s="41"/>
      <c r="D366" s="232" t="s">
        <v>139</v>
      </c>
      <c r="E366" s="41"/>
      <c r="F366" s="233" t="s">
        <v>488</v>
      </c>
      <c r="G366" s="41"/>
      <c r="H366" s="41"/>
      <c r="I366" s="137"/>
      <c r="J366" s="41"/>
      <c r="K366" s="41"/>
      <c r="L366" s="45"/>
      <c r="M366" s="234"/>
      <c r="N366" s="235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139</v>
      </c>
      <c r="AU366" s="18" t="s">
        <v>84</v>
      </c>
    </row>
    <row r="367" spans="1:51" s="13" customFormat="1" ht="12">
      <c r="A367" s="13"/>
      <c r="B367" s="236"/>
      <c r="C367" s="237"/>
      <c r="D367" s="232" t="s">
        <v>140</v>
      </c>
      <c r="E367" s="238" t="s">
        <v>19</v>
      </c>
      <c r="F367" s="239" t="s">
        <v>490</v>
      </c>
      <c r="G367" s="237"/>
      <c r="H367" s="240">
        <v>43</v>
      </c>
      <c r="I367" s="241"/>
      <c r="J367" s="237"/>
      <c r="K367" s="237"/>
      <c r="L367" s="242"/>
      <c r="M367" s="243"/>
      <c r="N367" s="244"/>
      <c r="O367" s="244"/>
      <c r="P367" s="244"/>
      <c r="Q367" s="244"/>
      <c r="R367" s="244"/>
      <c r="S367" s="244"/>
      <c r="T367" s="24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6" t="s">
        <v>140</v>
      </c>
      <c r="AU367" s="246" t="s">
        <v>84</v>
      </c>
      <c r="AV367" s="13" t="s">
        <v>84</v>
      </c>
      <c r="AW367" s="13" t="s">
        <v>35</v>
      </c>
      <c r="AX367" s="13" t="s">
        <v>74</v>
      </c>
      <c r="AY367" s="246" t="s">
        <v>131</v>
      </c>
    </row>
    <row r="368" spans="1:51" s="14" customFormat="1" ht="12">
      <c r="A368" s="14"/>
      <c r="B368" s="247"/>
      <c r="C368" s="248"/>
      <c r="D368" s="232" t="s">
        <v>140</v>
      </c>
      <c r="E368" s="249" t="s">
        <v>19</v>
      </c>
      <c r="F368" s="250" t="s">
        <v>145</v>
      </c>
      <c r="G368" s="248"/>
      <c r="H368" s="251">
        <v>43</v>
      </c>
      <c r="I368" s="252"/>
      <c r="J368" s="248"/>
      <c r="K368" s="248"/>
      <c r="L368" s="253"/>
      <c r="M368" s="254"/>
      <c r="N368" s="255"/>
      <c r="O368" s="255"/>
      <c r="P368" s="255"/>
      <c r="Q368" s="255"/>
      <c r="R368" s="255"/>
      <c r="S368" s="255"/>
      <c r="T368" s="25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7" t="s">
        <v>140</v>
      </c>
      <c r="AU368" s="257" t="s">
        <v>84</v>
      </c>
      <c r="AV368" s="14" t="s">
        <v>137</v>
      </c>
      <c r="AW368" s="14" t="s">
        <v>35</v>
      </c>
      <c r="AX368" s="14" t="s">
        <v>82</v>
      </c>
      <c r="AY368" s="257" t="s">
        <v>131</v>
      </c>
    </row>
    <row r="369" spans="1:65" s="2" customFormat="1" ht="16.5" customHeight="1">
      <c r="A369" s="39"/>
      <c r="B369" s="40"/>
      <c r="C369" s="258" t="s">
        <v>491</v>
      </c>
      <c r="D369" s="258" t="s">
        <v>247</v>
      </c>
      <c r="E369" s="259" t="s">
        <v>492</v>
      </c>
      <c r="F369" s="260" t="s">
        <v>493</v>
      </c>
      <c r="G369" s="261" t="s">
        <v>459</v>
      </c>
      <c r="H369" s="262">
        <v>42.42</v>
      </c>
      <c r="I369" s="263"/>
      <c r="J369" s="264">
        <f>ROUND(I369*H369,2)</f>
        <v>0</v>
      </c>
      <c r="K369" s="260" t="s">
        <v>19</v>
      </c>
      <c r="L369" s="265"/>
      <c r="M369" s="266" t="s">
        <v>19</v>
      </c>
      <c r="N369" s="267" t="s">
        <v>45</v>
      </c>
      <c r="O369" s="85"/>
      <c r="P369" s="228">
        <f>O369*H369</f>
        <v>0</v>
      </c>
      <c r="Q369" s="228">
        <v>0</v>
      </c>
      <c r="R369" s="228">
        <f>Q369*H369</f>
        <v>0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178</v>
      </c>
      <c r="AT369" s="230" t="s">
        <v>247</v>
      </c>
      <c r="AU369" s="230" t="s">
        <v>84</v>
      </c>
      <c r="AY369" s="18" t="s">
        <v>131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82</v>
      </c>
      <c r="BK369" s="231">
        <f>ROUND(I369*H369,2)</f>
        <v>0</v>
      </c>
      <c r="BL369" s="18" t="s">
        <v>137</v>
      </c>
      <c r="BM369" s="230" t="s">
        <v>494</v>
      </c>
    </row>
    <row r="370" spans="1:47" s="2" customFormat="1" ht="12">
      <c r="A370" s="39"/>
      <c r="B370" s="40"/>
      <c r="C370" s="41"/>
      <c r="D370" s="232" t="s">
        <v>139</v>
      </c>
      <c r="E370" s="41"/>
      <c r="F370" s="233" t="s">
        <v>493</v>
      </c>
      <c r="G370" s="41"/>
      <c r="H370" s="41"/>
      <c r="I370" s="137"/>
      <c r="J370" s="41"/>
      <c r="K370" s="41"/>
      <c r="L370" s="45"/>
      <c r="M370" s="234"/>
      <c r="N370" s="235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139</v>
      </c>
      <c r="AU370" s="18" t="s">
        <v>84</v>
      </c>
    </row>
    <row r="371" spans="1:65" s="2" customFormat="1" ht="16.5" customHeight="1">
      <c r="A371" s="39"/>
      <c r="B371" s="40"/>
      <c r="C371" s="258" t="s">
        <v>495</v>
      </c>
      <c r="D371" s="258" t="s">
        <v>247</v>
      </c>
      <c r="E371" s="259" t="s">
        <v>496</v>
      </c>
      <c r="F371" s="260" t="s">
        <v>497</v>
      </c>
      <c r="G371" s="261" t="s">
        <v>459</v>
      </c>
      <c r="H371" s="262">
        <v>2.02</v>
      </c>
      <c r="I371" s="263"/>
      <c r="J371" s="264">
        <f>ROUND(I371*H371,2)</f>
        <v>0</v>
      </c>
      <c r="K371" s="260" t="s">
        <v>19</v>
      </c>
      <c r="L371" s="265"/>
      <c r="M371" s="266" t="s">
        <v>19</v>
      </c>
      <c r="N371" s="267" t="s">
        <v>45</v>
      </c>
      <c r="O371" s="85"/>
      <c r="P371" s="228">
        <f>O371*H371</f>
        <v>0</v>
      </c>
      <c r="Q371" s="228">
        <v>0</v>
      </c>
      <c r="R371" s="228">
        <f>Q371*H371</f>
        <v>0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178</v>
      </c>
      <c r="AT371" s="230" t="s">
        <v>247</v>
      </c>
      <c r="AU371" s="230" t="s">
        <v>84</v>
      </c>
      <c r="AY371" s="18" t="s">
        <v>131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82</v>
      </c>
      <c r="BK371" s="231">
        <f>ROUND(I371*H371,2)</f>
        <v>0</v>
      </c>
      <c r="BL371" s="18" t="s">
        <v>137</v>
      </c>
      <c r="BM371" s="230" t="s">
        <v>498</v>
      </c>
    </row>
    <row r="372" spans="1:47" s="2" customFormat="1" ht="12">
      <c r="A372" s="39"/>
      <c r="B372" s="40"/>
      <c r="C372" s="41"/>
      <c r="D372" s="232" t="s">
        <v>139</v>
      </c>
      <c r="E372" s="41"/>
      <c r="F372" s="233" t="s">
        <v>497</v>
      </c>
      <c r="G372" s="41"/>
      <c r="H372" s="41"/>
      <c r="I372" s="137"/>
      <c r="J372" s="41"/>
      <c r="K372" s="41"/>
      <c r="L372" s="45"/>
      <c r="M372" s="234"/>
      <c r="N372" s="235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139</v>
      </c>
      <c r="AU372" s="18" t="s">
        <v>84</v>
      </c>
    </row>
    <row r="373" spans="1:51" s="13" customFormat="1" ht="12">
      <c r="A373" s="13"/>
      <c r="B373" s="236"/>
      <c r="C373" s="237"/>
      <c r="D373" s="232" t="s">
        <v>140</v>
      </c>
      <c r="E373" s="238" t="s">
        <v>19</v>
      </c>
      <c r="F373" s="239" t="s">
        <v>499</v>
      </c>
      <c r="G373" s="237"/>
      <c r="H373" s="240">
        <v>2.02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6" t="s">
        <v>140</v>
      </c>
      <c r="AU373" s="246" t="s">
        <v>84</v>
      </c>
      <c r="AV373" s="13" t="s">
        <v>84</v>
      </c>
      <c r="AW373" s="13" t="s">
        <v>35</v>
      </c>
      <c r="AX373" s="13" t="s">
        <v>74</v>
      </c>
      <c r="AY373" s="246" t="s">
        <v>131</v>
      </c>
    </row>
    <row r="374" spans="1:51" s="14" customFormat="1" ht="12">
      <c r="A374" s="14"/>
      <c r="B374" s="247"/>
      <c r="C374" s="248"/>
      <c r="D374" s="232" t="s">
        <v>140</v>
      </c>
      <c r="E374" s="249" t="s">
        <v>19</v>
      </c>
      <c r="F374" s="250" t="s">
        <v>145</v>
      </c>
      <c r="G374" s="248"/>
      <c r="H374" s="251">
        <v>2.02</v>
      </c>
      <c r="I374" s="252"/>
      <c r="J374" s="248"/>
      <c r="K374" s="248"/>
      <c r="L374" s="253"/>
      <c r="M374" s="254"/>
      <c r="N374" s="255"/>
      <c r="O374" s="255"/>
      <c r="P374" s="255"/>
      <c r="Q374" s="255"/>
      <c r="R374" s="255"/>
      <c r="S374" s="255"/>
      <c r="T374" s="256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7" t="s">
        <v>140</v>
      </c>
      <c r="AU374" s="257" t="s">
        <v>84</v>
      </c>
      <c r="AV374" s="14" t="s">
        <v>137</v>
      </c>
      <c r="AW374" s="14" t="s">
        <v>35</v>
      </c>
      <c r="AX374" s="14" t="s">
        <v>82</v>
      </c>
      <c r="AY374" s="257" t="s">
        <v>131</v>
      </c>
    </row>
    <row r="375" spans="1:65" s="2" customFormat="1" ht="16.5" customHeight="1">
      <c r="A375" s="39"/>
      <c r="B375" s="40"/>
      <c r="C375" s="258" t="s">
        <v>500</v>
      </c>
      <c r="D375" s="258" t="s">
        <v>247</v>
      </c>
      <c r="E375" s="259" t="s">
        <v>501</v>
      </c>
      <c r="F375" s="260" t="s">
        <v>502</v>
      </c>
      <c r="G375" s="261" t="s">
        <v>459</v>
      </c>
      <c r="H375" s="262">
        <v>8.08</v>
      </c>
      <c r="I375" s="263"/>
      <c r="J375" s="264">
        <f>ROUND(I375*H375,2)</f>
        <v>0</v>
      </c>
      <c r="K375" s="260" t="s">
        <v>19</v>
      </c>
      <c r="L375" s="265"/>
      <c r="M375" s="266" t="s">
        <v>19</v>
      </c>
      <c r="N375" s="267" t="s">
        <v>45</v>
      </c>
      <c r="O375" s="85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178</v>
      </c>
      <c r="AT375" s="230" t="s">
        <v>247</v>
      </c>
      <c r="AU375" s="230" t="s">
        <v>84</v>
      </c>
      <c r="AY375" s="18" t="s">
        <v>131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82</v>
      </c>
      <c r="BK375" s="231">
        <f>ROUND(I375*H375,2)</f>
        <v>0</v>
      </c>
      <c r="BL375" s="18" t="s">
        <v>137</v>
      </c>
      <c r="BM375" s="230" t="s">
        <v>503</v>
      </c>
    </row>
    <row r="376" spans="1:47" s="2" customFormat="1" ht="12">
      <c r="A376" s="39"/>
      <c r="B376" s="40"/>
      <c r="C376" s="41"/>
      <c r="D376" s="232" t="s">
        <v>139</v>
      </c>
      <c r="E376" s="41"/>
      <c r="F376" s="233" t="s">
        <v>502</v>
      </c>
      <c r="G376" s="41"/>
      <c r="H376" s="41"/>
      <c r="I376" s="137"/>
      <c r="J376" s="41"/>
      <c r="K376" s="41"/>
      <c r="L376" s="45"/>
      <c r="M376" s="234"/>
      <c r="N376" s="235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139</v>
      </c>
      <c r="AU376" s="18" t="s">
        <v>84</v>
      </c>
    </row>
    <row r="377" spans="1:51" s="13" customFormat="1" ht="12">
      <c r="A377" s="13"/>
      <c r="B377" s="236"/>
      <c r="C377" s="237"/>
      <c r="D377" s="232" t="s">
        <v>140</v>
      </c>
      <c r="E377" s="238" t="s">
        <v>19</v>
      </c>
      <c r="F377" s="239" t="s">
        <v>504</v>
      </c>
      <c r="G377" s="237"/>
      <c r="H377" s="240">
        <v>8.08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140</v>
      </c>
      <c r="AU377" s="246" t="s">
        <v>84</v>
      </c>
      <c r="AV377" s="13" t="s">
        <v>84</v>
      </c>
      <c r="AW377" s="13" t="s">
        <v>35</v>
      </c>
      <c r="AX377" s="13" t="s">
        <v>74</v>
      </c>
      <c r="AY377" s="246" t="s">
        <v>131</v>
      </c>
    </row>
    <row r="378" spans="1:51" s="14" customFormat="1" ht="12">
      <c r="A378" s="14"/>
      <c r="B378" s="247"/>
      <c r="C378" s="248"/>
      <c r="D378" s="232" t="s">
        <v>140</v>
      </c>
      <c r="E378" s="249" t="s">
        <v>19</v>
      </c>
      <c r="F378" s="250" t="s">
        <v>145</v>
      </c>
      <c r="G378" s="248"/>
      <c r="H378" s="251">
        <v>8.08</v>
      </c>
      <c r="I378" s="252"/>
      <c r="J378" s="248"/>
      <c r="K378" s="248"/>
      <c r="L378" s="253"/>
      <c r="M378" s="254"/>
      <c r="N378" s="255"/>
      <c r="O378" s="255"/>
      <c r="P378" s="255"/>
      <c r="Q378" s="255"/>
      <c r="R378" s="255"/>
      <c r="S378" s="255"/>
      <c r="T378" s="25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7" t="s">
        <v>140</v>
      </c>
      <c r="AU378" s="257" t="s">
        <v>84</v>
      </c>
      <c r="AV378" s="14" t="s">
        <v>137</v>
      </c>
      <c r="AW378" s="14" t="s">
        <v>35</v>
      </c>
      <c r="AX378" s="14" t="s">
        <v>82</v>
      </c>
      <c r="AY378" s="257" t="s">
        <v>131</v>
      </c>
    </row>
    <row r="379" spans="1:65" s="2" customFormat="1" ht="21.75" customHeight="1">
      <c r="A379" s="39"/>
      <c r="B379" s="40"/>
      <c r="C379" s="258" t="s">
        <v>505</v>
      </c>
      <c r="D379" s="258" t="s">
        <v>247</v>
      </c>
      <c r="E379" s="259" t="s">
        <v>506</v>
      </c>
      <c r="F379" s="260" t="s">
        <v>507</v>
      </c>
      <c r="G379" s="261" t="s">
        <v>459</v>
      </c>
      <c r="H379" s="262">
        <v>43</v>
      </c>
      <c r="I379" s="263"/>
      <c r="J379" s="264">
        <f>ROUND(I379*H379,2)</f>
        <v>0</v>
      </c>
      <c r="K379" s="260" t="s">
        <v>19</v>
      </c>
      <c r="L379" s="265"/>
      <c r="M379" s="266" t="s">
        <v>19</v>
      </c>
      <c r="N379" s="267" t="s">
        <v>45</v>
      </c>
      <c r="O379" s="85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178</v>
      </c>
      <c r="AT379" s="230" t="s">
        <v>247</v>
      </c>
      <c r="AU379" s="230" t="s">
        <v>84</v>
      </c>
      <c r="AY379" s="18" t="s">
        <v>131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82</v>
      </c>
      <c r="BK379" s="231">
        <f>ROUND(I379*H379,2)</f>
        <v>0</v>
      </c>
      <c r="BL379" s="18" t="s">
        <v>137</v>
      </c>
      <c r="BM379" s="230" t="s">
        <v>508</v>
      </c>
    </row>
    <row r="380" spans="1:47" s="2" customFormat="1" ht="12">
      <c r="A380" s="39"/>
      <c r="B380" s="40"/>
      <c r="C380" s="41"/>
      <c r="D380" s="232" t="s">
        <v>139</v>
      </c>
      <c r="E380" s="41"/>
      <c r="F380" s="233" t="s">
        <v>507</v>
      </c>
      <c r="G380" s="41"/>
      <c r="H380" s="41"/>
      <c r="I380" s="137"/>
      <c r="J380" s="41"/>
      <c r="K380" s="41"/>
      <c r="L380" s="45"/>
      <c r="M380" s="234"/>
      <c r="N380" s="235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139</v>
      </c>
      <c r="AU380" s="18" t="s">
        <v>84</v>
      </c>
    </row>
    <row r="381" spans="1:51" s="13" customFormat="1" ht="12">
      <c r="A381" s="13"/>
      <c r="B381" s="236"/>
      <c r="C381" s="237"/>
      <c r="D381" s="232" t="s">
        <v>140</v>
      </c>
      <c r="E381" s="238" t="s">
        <v>19</v>
      </c>
      <c r="F381" s="239" t="s">
        <v>509</v>
      </c>
      <c r="G381" s="237"/>
      <c r="H381" s="240">
        <v>43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140</v>
      </c>
      <c r="AU381" s="246" t="s">
        <v>84</v>
      </c>
      <c r="AV381" s="13" t="s">
        <v>84</v>
      </c>
      <c r="AW381" s="13" t="s">
        <v>35</v>
      </c>
      <c r="AX381" s="13" t="s">
        <v>74</v>
      </c>
      <c r="AY381" s="246" t="s">
        <v>131</v>
      </c>
    </row>
    <row r="382" spans="1:51" s="14" customFormat="1" ht="12">
      <c r="A382" s="14"/>
      <c r="B382" s="247"/>
      <c r="C382" s="248"/>
      <c r="D382" s="232" t="s">
        <v>140</v>
      </c>
      <c r="E382" s="249" t="s">
        <v>19</v>
      </c>
      <c r="F382" s="250" t="s">
        <v>145</v>
      </c>
      <c r="G382" s="248"/>
      <c r="H382" s="251">
        <v>43</v>
      </c>
      <c r="I382" s="252"/>
      <c r="J382" s="248"/>
      <c r="K382" s="248"/>
      <c r="L382" s="253"/>
      <c r="M382" s="254"/>
      <c r="N382" s="255"/>
      <c r="O382" s="255"/>
      <c r="P382" s="255"/>
      <c r="Q382" s="255"/>
      <c r="R382" s="255"/>
      <c r="S382" s="255"/>
      <c r="T382" s="25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7" t="s">
        <v>140</v>
      </c>
      <c r="AU382" s="257" t="s">
        <v>84</v>
      </c>
      <c r="AV382" s="14" t="s">
        <v>137</v>
      </c>
      <c r="AW382" s="14" t="s">
        <v>35</v>
      </c>
      <c r="AX382" s="14" t="s">
        <v>82</v>
      </c>
      <c r="AY382" s="257" t="s">
        <v>131</v>
      </c>
    </row>
    <row r="383" spans="1:65" s="2" customFormat="1" ht="21.75" customHeight="1">
      <c r="A383" s="39"/>
      <c r="B383" s="40"/>
      <c r="C383" s="258" t="s">
        <v>510</v>
      </c>
      <c r="D383" s="258" t="s">
        <v>247</v>
      </c>
      <c r="E383" s="259" t="s">
        <v>511</v>
      </c>
      <c r="F383" s="260" t="s">
        <v>512</v>
      </c>
      <c r="G383" s="261" t="s">
        <v>459</v>
      </c>
      <c r="H383" s="262">
        <v>8</v>
      </c>
      <c r="I383" s="263"/>
      <c r="J383" s="264">
        <f>ROUND(I383*H383,2)</f>
        <v>0</v>
      </c>
      <c r="K383" s="260" t="s">
        <v>19</v>
      </c>
      <c r="L383" s="265"/>
      <c r="M383" s="266" t="s">
        <v>19</v>
      </c>
      <c r="N383" s="267" t="s">
        <v>45</v>
      </c>
      <c r="O383" s="85"/>
      <c r="P383" s="228">
        <f>O383*H383</f>
        <v>0</v>
      </c>
      <c r="Q383" s="228">
        <v>0</v>
      </c>
      <c r="R383" s="228">
        <f>Q383*H383</f>
        <v>0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178</v>
      </c>
      <c r="AT383" s="230" t="s">
        <v>247</v>
      </c>
      <c r="AU383" s="230" t="s">
        <v>84</v>
      </c>
      <c r="AY383" s="18" t="s">
        <v>131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82</v>
      </c>
      <c r="BK383" s="231">
        <f>ROUND(I383*H383,2)</f>
        <v>0</v>
      </c>
      <c r="BL383" s="18" t="s">
        <v>137</v>
      </c>
      <c r="BM383" s="230" t="s">
        <v>513</v>
      </c>
    </row>
    <row r="384" spans="1:47" s="2" customFormat="1" ht="12">
      <c r="A384" s="39"/>
      <c r="B384" s="40"/>
      <c r="C384" s="41"/>
      <c r="D384" s="232" t="s">
        <v>139</v>
      </c>
      <c r="E384" s="41"/>
      <c r="F384" s="233" t="s">
        <v>512</v>
      </c>
      <c r="G384" s="41"/>
      <c r="H384" s="41"/>
      <c r="I384" s="137"/>
      <c r="J384" s="41"/>
      <c r="K384" s="41"/>
      <c r="L384" s="45"/>
      <c r="M384" s="234"/>
      <c r="N384" s="235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139</v>
      </c>
      <c r="AU384" s="18" t="s">
        <v>84</v>
      </c>
    </row>
    <row r="385" spans="1:51" s="13" customFormat="1" ht="12">
      <c r="A385" s="13"/>
      <c r="B385" s="236"/>
      <c r="C385" s="237"/>
      <c r="D385" s="232" t="s">
        <v>140</v>
      </c>
      <c r="E385" s="238" t="s">
        <v>19</v>
      </c>
      <c r="F385" s="239" t="s">
        <v>514</v>
      </c>
      <c r="G385" s="237"/>
      <c r="H385" s="240">
        <v>8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6" t="s">
        <v>140</v>
      </c>
      <c r="AU385" s="246" t="s">
        <v>84</v>
      </c>
      <c r="AV385" s="13" t="s">
        <v>84</v>
      </c>
      <c r="AW385" s="13" t="s">
        <v>35</v>
      </c>
      <c r="AX385" s="13" t="s">
        <v>74</v>
      </c>
      <c r="AY385" s="246" t="s">
        <v>131</v>
      </c>
    </row>
    <row r="386" spans="1:51" s="14" customFormat="1" ht="12">
      <c r="A386" s="14"/>
      <c r="B386" s="247"/>
      <c r="C386" s="248"/>
      <c r="D386" s="232" t="s">
        <v>140</v>
      </c>
      <c r="E386" s="249" t="s">
        <v>19</v>
      </c>
      <c r="F386" s="250" t="s">
        <v>145</v>
      </c>
      <c r="G386" s="248"/>
      <c r="H386" s="251">
        <v>8</v>
      </c>
      <c r="I386" s="252"/>
      <c r="J386" s="248"/>
      <c r="K386" s="248"/>
      <c r="L386" s="253"/>
      <c r="M386" s="254"/>
      <c r="N386" s="255"/>
      <c r="O386" s="255"/>
      <c r="P386" s="255"/>
      <c r="Q386" s="255"/>
      <c r="R386" s="255"/>
      <c r="S386" s="255"/>
      <c r="T386" s="25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7" t="s">
        <v>140</v>
      </c>
      <c r="AU386" s="257" t="s">
        <v>84</v>
      </c>
      <c r="AV386" s="14" t="s">
        <v>137</v>
      </c>
      <c r="AW386" s="14" t="s">
        <v>35</v>
      </c>
      <c r="AX386" s="14" t="s">
        <v>82</v>
      </c>
      <c r="AY386" s="257" t="s">
        <v>131</v>
      </c>
    </row>
    <row r="387" spans="1:65" s="2" customFormat="1" ht="16.5" customHeight="1">
      <c r="A387" s="39"/>
      <c r="B387" s="40"/>
      <c r="C387" s="219" t="s">
        <v>515</v>
      </c>
      <c r="D387" s="219" t="s">
        <v>133</v>
      </c>
      <c r="E387" s="220" t="s">
        <v>516</v>
      </c>
      <c r="F387" s="221" t="s">
        <v>517</v>
      </c>
      <c r="G387" s="222" t="s">
        <v>459</v>
      </c>
      <c r="H387" s="223">
        <v>8</v>
      </c>
      <c r="I387" s="224"/>
      <c r="J387" s="225">
        <f>ROUND(I387*H387,2)</f>
        <v>0</v>
      </c>
      <c r="K387" s="221" t="s">
        <v>19</v>
      </c>
      <c r="L387" s="45"/>
      <c r="M387" s="226" t="s">
        <v>19</v>
      </c>
      <c r="N387" s="227" t="s">
        <v>45</v>
      </c>
      <c r="O387" s="85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137</v>
      </c>
      <c r="AT387" s="230" t="s">
        <v>133</v>
      </c>
      <c r="AU387" s="230" t="s">
        <v>84</v>
      </c>
      <c r="AY387" s="18" t="s">
        <v>131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82</v>
      </c>
      <c r="BK387" s="231">
        <f>ROUND(I387*H387,2)</f>
        <v>0</v>
      </c>
      <c r="BL387" s="18" t="s">
        <v>137</v>
      </c>
      <c r="BM387" s="230" t="s">
        <v>518</v>
      </c>
    </row>
    <row r="388" spans="1:47" s="2" customFormat="1" ht="12">
      <c r="A388" s="39"/>
      <c r="B388" s="40"/>
      <c r="C388" s="41"/>
      <c r="D388" s="232" t="s">
        <v>139</v>
      </c>
      <c r="E388" s="41"/>
      <c r="F388" s="233" t="s">
        <v>517</v>
      </c>
      <c r="G388" s="41"/>
      <c r="H388" s="41"/>
      <c r="I388" s="137"/>
      <c r="J388" s="41"/>
      <c r="K388" s="41"/>
      <c r="L388" s="45"/>
      <c r="M388" s="234"/>
      <c r="N388" s="235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139</v>
      </c>
      <c r="AU388" s="18" t="s">
        <v>84</v>
      </c>
    </row>
    <row r="389" spans="1:65" s="2" customFormat="1" ht="16.5" customHeight="1">
      <c r="A389" s="39"/>
      <c r="B389" s="40"/>
      <c r="C389" s="258" t="s">
        <v>519</v>
      </c>
      <c r="D389" s="258" t="s">
        <v>247</v>
      </c>
      <c r="E389" s="259" t="s">
        <v>520</v>
      </c>
      <c r="F389" s="260" t="s">
        <v>521</v>
      </c>
      <c r="G389" s="261" t="s">
        <v>459</v>
      </c>
      <c r="H389" s="262">
        <v>8</v>
      </c>
      <c r="I389" s="263"/>
      <c r="J389" s="264">
        <f>ROUND(I389*H389,2)</f>
        <v>0</v>
      </c>
      <c r="K389" s="260" t="s">
        <v>19</v>
      </c>
      <c r="L389" s="265"/>
      <c r="M389" s="266" t="s">
        <v>19</v>
      </c>
      <c r="N389" s="267" t="s">
        <v>45</v>
      </c>
      <c r="O389" s="85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178</v>
      </c>
      <c r="AT389" s="230" t="s">
        <v>247</v>
      </c>
      <c r="AU389" s="230" t="s">
        <v>84</v>
      </c>
      <c r="AY389" s="18" t="s">
        <v>131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82</v>
      </c>
      <c r="BK389" s="231">
        <f>ROUND(I389*H389,2)</f>
        <v>0</v>
      </c>
      <c r="BL389" s="18" t="s">
        <v>137</v>
      </c>
      <c r="BM389" s="230" t="s">
        <v>522</v>
      </c>
    </row>
    <row r="390" spans="1:47" s="2" customFormat="1" ht="12">
      <c r="A390" s="39"/>
      <c r="B390" s="40"/>
      <c r="C390" s="41"/>
      <c r="D390" s="232" t="s">
        <v>139</v>
      </c>
      <c r="E390" s="41"/>
      <c r="F390" s="233" t="s">
        <v>521</v>
      </c>
      <c r="G390" s="41"/>
      <c r="H390" s="41"/>
      <c r="I390" s="137"/>
      <c r="J390" s="41"/>
      <c r="K390" s="41"/>
      <c r="L390" s="45"/>
      <c r="M390" s="234"/>
      <c r="N390" s="235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139</v>
      </c>
      <c r="AU390" s="18" t="s">
        <v>84</v>
      </c>
    </row>
    <row r="391" spans="1:65" s="2" customFormat="1" ht="16.5" customHeight="1">
      <c r="A391" s="39"/>
      <c r="B391" s="40"/>
      <c r="C391" s="258" t="s">
        <v>523</v>
      </c>
      <c r="D391" s="258" t="s">
        <v>247</v>
      </c>
      <c r="E391" s="259" t="s">
        <v>524</v>
      </c>
      <c r="F391" s="260" t="s">
        <v>525</v>
      </c>
      <c r="G391" s="261" t="s">
        <v>459</v>
      </c>
      <c r="H391" s="262">
        <v>8</v>
      </c>
      <c r="I391" s="263"/>
      <c r="J391" s="264">
        <f>ROUND(I391*H391,2)</f>
        <v>0</v>
      </c>
      <c r="K391" s="260" t="s">
        <v>19</v>
      </c>
      <c r="L391" s="265"/>
      <c r="M391" s="266" t="s">
        <v>19</v>
      </c>
      <c r="N391" s="267" t="s">
        <v>45</v>
      </c>
      <c r="O391" s="85"/>
      <c r="P391" s="228">
        <f>O391*H391</f>
        <v>0</v>
      </c>
      <c r="Q391" s="228">
        <v>0</v>
      </c>
      <c r="R391" s="228">
        <f>Q391*H391</f>
        <v>0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178</v>
      </c>
      <c r="AT391" s="230" t="s">
        <v>247</v>
      </c>
      <c r="AU391" s="230" t="s">
        <v>84</v>
      </c>
      <c r="AY391" s="18" t="s">
        <v>131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82</v>
      </c>
      <c r="BK391" s="231">
        <f>ROUND(I391*H391,2)</f>
        <v>0</v>
      </c>
      <c r="BL391" s="18" t="s">
        <v>137</v>
      </c>
      <c r="BM391" s="230" t="s">
        <v>526</v>
      </c>
    </row>
    <row r="392" spans="1:47" s="2" customFormat="1" ht="12">
      <c r="A392" s="39"/>
      <c r="B392" s="40"/>
      <c r="C392" s="41"/>
      <c r="D392" s="232" t="s">
        <v>139</v>
      </c>
      <c r="E392" s="41"/>
      <c r="F392" s="233" t="s">
        <v>525</v>
      </c>
      <c r="G392" s="41"/>
      <c r="H392" s="41"/>
      <c r="I392" s="137"/>
      <c r="J392" s="41"/>
      <c r="K392" s="41"/>
      <c r="L392" s="45"/>
      <c r="M392" s="234"/>
      <c r="N392" s="235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139</v>
      </c>
      <c r="AU392" s="18" t="s">
        <v>84</v>
      </c>
    </row>
    <row r="393" spans="1:65" s="2" customFormat="1" ht="16.5" customHeight="1">
      <c r="A393" s="39"/>
      <c r="B393" s="40"/>
      <c r="C393" s="258" t="s">
        <v>527</v>
      </c>
      <c r="D393" s="258" t="s">
        <v>247</v>
      </c>
      <c r="E393" s="259" t="s">
        <v>528</v>
      </c>
      <c r="F393" s="260" t="s">
        <v>529</v>
      </c>
      <c r="G393" s="261" t="s">
        <v>459</v>
      </c>
      <c r="H393" s="262">
        <v>8</v>
      </c>
      <c r="I393" s="263"/>
      <c r="J393" s="264">
        <f>ROUND(I393*H393,2)</f>
        <v>0</v>
      </c>
      <c r="K393" s="260" t="s">
        <v>19</v>
      </c>
      <c r="L393" s="265"/>
      <c r="M393" s="266" t="s">
        <v>19</v>
      </c>
      <c r="N393" s="267" t="s">
        <v>45</v>
      </c>
      <c r="O393" s="85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0" t="s">
        <v>178</v>
      </c>
      <c r="AT393" s="230" t="s">
        <v>247</v>
      </c>
      <c r="AU393" s="230" t="s">
        <v>84</v>
      </c>
      <c r="AY393" s="18" t="s">
        <v>131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8" t="s">
        <v>82</v>
      </c>
      <c r="BK393" s="231">
        <f>ROUND(I393*H393,2)</f>
        <v>0</v>
      </c>
      <c r="BL393" s="18" t="s">
        <v>137</v>
      </c>
      <c r="BM393" s="230" t="s">
        <v>530</v>
      </c>
    </row>
    <row r="394" spans="1:47" s="2" customFormat="1" ht="12">
      <c r="A394" s="39"/>
      <c r="B394" s="40"/>
      <c r="C394" s="41"/>
      <c r="D394" s="232" t="s">
        <v>139</v>
      </c>
      <c r="E394" s="41"/>
      <c r="F394" s="233" t="s">
        <v>529</v>
      </c>
      <c r="G394" s="41"/>
      <c r="H394" s="41"/>
      <c r="I394" s="137"/>
      <c r="J394" s="41"/>
      <c r="K394" s="41"/>
      <c r="L394" s="45"/>
      <c r="M394" s="234"/>
      <c r="N394" s="235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139</v>
      </c>
      <c r="AU394" s="18" t="s">
        <v>84</v>
      </c>
    </row>
    <row r="395" spans="1:65" s="2" customFormat="1" ht="16.5" customHeight="1">
      <c r="A395" s="39"/>
      <c r="B395" s="40"/>
      <c r="C395" s="258" t="s">
        <v>531</v>
      </c>
      <c r="D395" s="258" t="s">
        <v>247</v>
      </c>
      <c r="E395" s="259" t="s">
        <v>532</v>
      </c>
      <c r="F395" s="260" t="s">
        <v>533</v>
      </c>
      <c r="G395" s="261" t="s">
        <v>459</v>
      </c>
      <c r="H395" s="262">
        <v>2</v>
      </c>
      <c r="I395" s="263"/>
      <c r="J395" s="264">
        <f>ROUND(I395*H395,2)</f>
        <v>0</v>
      </c>
      <c r="K395" s="260" t="s">
        <v>19</v>
      </c>
      <c r="L395" s="265"/>
      <c r="M395" s="266" t="s">
        <v>19</v>
      </c>
      <c r="N395" s="267" t="s">
        <v>45</v>
      </c>
      <c r="O395" s="85"/>
      <c r="P395" s="228">
        <f>O395*H395</f>
        <v>0</v>
      </c>
      <c r="Q395" s="228">
        <v>0</v>
      </c>
      <c r="R395" s="228">
        <f>Q395*H395</f>
        <v>0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178</v>
      </c>
      <c r="AT395" s="230" t="s">
        <v>247</v>
      </c>
      <c r="AU395" s="230" t="s">
        <v>84</v>
      </c>
      <c r="AY395" s="18" t="s">
        <v>131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82</v>
      </c>
      <c r="BK395" s="231">
        <f>ROUND(I395*H395,2)</f>
        <v>0</v>
      </c>
      <c r="BL395" s="18" t="s">
        <v>137</v>
      </c>
      <c r="BM395" s="230" t="s">
        <v>534</v>
      </c>
    </row>
    <row r="396" spans="1:47" s="2" customFormat="1" ht="12">
      <c r="A396" s="39"/>
      <c r="B396" s="40"/>
      <c r="C396" s="41"/>
      <c r="D396" s="232" t="s">
        <v>139</v>
      </c>
      <c r="E396" s="41"/>
      <c r="F396" s="233" t="s">
        <v>533</v>
      </c>
      <c r="G396" s="41"/>
      <c r="H396" s="41"/>
      <c r="I396" s="137"/>
      <c r="J396" s="41"/>
      <c r="K396" s="41"/>
      <c r="L396" s="45"/>
      <c r="M396" s="234"/>
      <c r="N396" s="235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139</v>
      </c>
      <c r="AU396" s="18" t="s">
        <v>84</v>
      </c>
    </row>
    <row r="397" spans="1:65" s="2" customFormat="1" ht="16.5" customHeight="1">
      <c r="A397" s="39"/>
      <c r="B397" s="40"/>
      <c r="C397" s="219" t="s">
        <v>535</v>
      </c>
      <c r="D397" s="219" t="s">
        <v>133</v>
      </c>
      <c r="E397" s="220" t="s">
        <v>536</v>
      </c>
      <c r="F397" s="221" t="s">
        <v>537</v>
      </c>
      <c r="G397" s="222" t="s">
        <v>459</v>
      </c>
      <c r="H397" s="223">
        <v>2</v>
      </c>
      <c r="I397" s="224"/>
      <c r="J397" s="225">
        <f>ROUND(I397*H397,2)</f>
        <v>0</v>
      </c>
      <c r="K397" s="221" t="s">
        <v>19</v>
      </c>
      <c r="L397" s="45"/>
      <c r="M397" s="226" t="s">
        <v>19</v>
      </c>
      <c r="N397" s="227" t="s">
        <v>45</v>
      </c>
      <c r="O397" s="85"/>
      <c r="P397" s="228">
        <f>O397*H397</f>
        <v>0</v>
      </c>
      <c r="Q397" s="228">
        <v>0</v>
      </c>
      <c r="R397" s="228">
        <f>Q397*H397</f>
        <v>0</v>
      </c>
      <c r="S397" s="228">
        <v>0</v>
      </c>
      <c r="T397" s="22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137</v>
      </c>
      <c r="AT397" s="230" t="s">
        <v>133</v>
      </c>
      <c r="AU397" s="230" t="s">
        <v>84</v>
      </c>
      <c r="AY397" s="18" t="s">
        <v>131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82</v>
      </c>
      <c r="BK397" s="231">
        <f>ROUND(I397*H397,2)</f>
        <v>0</v>
      </c>
      <c r="BL397" s="18" t="s">
        <v>137</v>
      </c>
      <c r="BM397" s="230" t="s">
        <v>538</v>
      </c>
    </row>
    <row r="398" spans="1:47" s="2" customFormat="1" ht="12">
      <c r="A398" s="39"/>
      <c r="B398" s="40"/>
      <c r="C398" s="41"/>
      <c r="D398" s="232" t="s">
        <v>139</v>
      </c>
      <c r="E398" s="41"/>
      <c r="F398" s="233" t="s">
        <v>539</v>
      </c>
      <c r="G398" s="41"/>
      <c r="H398" s="41"/>
      <c r="I398" s="137"/>
      <c r="J398" s="41"/>
      <c r="K398" s="41"/>
      <c r="L398" s="45"/>
      <c r="M398" s="234"/>
      <c r="N398" s="235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139</v>
      </c>
      <c r="AU398" s="18" t="s">
        <v>84</v>
      </c>
    </row>
    <row r="399" spans="1:65" s="2" customFormat="1" ht="16.5" customHeight="1">
      <c r="A399" s="39"/>
      <c r="B399" s="40"/>
      <c r="C399" s="219" t="s">
        <v>540</v>
      </c>
      <c r="D399" s="219" t="s">
        <v>133</v>
      </c>
      <c r="E399" s="220" t="s">
        <v>541</v>
      </c>
      <c r="F399" s="221" t="s">
        <v>542</v>
      </c>
      <c r="G399" s="222" t="s">
        <v>459</v>
      </c>
      <c r="H399" s="223">
        <v>2</v>
      </c>
      <c r="I399" s="224"/>
      <c r="J399" s="225">
        <f>ROUND(I399*H399,2)</f>
        <v>0</v>
      </c>
      <c r="K399" s="221" t="s">
        <v>19</v>
      </c>
      <c r="L399" s="45"/>
      <c r="M399" s="226" t="s">
        <v>19</v>
      </c>
      <c r="N399" s="227" t="s">
        <v>45</v>
      </c>
      <c r="O399" s="85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137</v>
      </c>
      <c r="AT399" s="230" t="s">
        <v>133</v>
      </c>
      <c r="AU399" s="230" t="s">
        <v>84</v>
      </c>
      <c r="AY399" s="18" t="s">
        <v>131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82</v>
      </c>
      <c r="BK399" s="231">
        <f>ROUND(I399*H399,2)</f>
        <v>0</v>
      </c>
      <c r="BL399" s="18" t="s">
        <v>137</v>
      </c>
      <c r="BM399" s="230" t="s">
        <v>543</v>
      </c>
    </row>
    <row r="400" spans="1:47" s="2" customFormat="1" ht="12">
      <c r="A400" s="39"/>
      <c r="B400" s="40"/>
      <c r="C400" s="41"/>
      <c r="D400" s="232" t="s">
        <v>139</v>
      </c>
      <c r="E400" s="41"/>
      <c r="F400" s="233" t="s">
        <v>542</v>
      </c>
      <c r="G400" s="41"/>
      <c r="H400" s="41"/>
      <c r="I400" s="137"/>
      <c r="J400" s="41"/>
      <c r="K400" s="41"/>
      <c r="L400" s="45"/>
      <c r="M400" s="234"/>
      <c r="N400" s="235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139</v>
      </c>
      <c r="AU400" s="18" t="s">
        <v>84</v>
      </c>
    </row>
    <row r="401" spans="1:65" s="2" customFormat="1" ht="16.5" customHeight="1">
      <c r="A401" s="39"/>
      <c r="B401" s="40"/>
      <c r="C401" s="219" t="s">
        <v>544</v>
      </c>
      <c r="D401" s="219" t="s">
        <v>133</v>
      </c>
      <c r="E401" s="220" t="s">
        <v>545</v>
      </c>
      <c r="F401" s="221" t="s">
        <v>546</v>
      </c>
      <c r="G401" s="222" t="s">
        <v>459</v>
      </c>
      <c r="H401" s="223">
        <v>2</v>
      </c>
      <c r="I401" s="224"/>
      <c r="J401" s="225">
        <f>ROUND(I401*H401,2)</f>
        <v>0</v>
      </c>
      <c r="K401" s="221" t="s">
        <v>19</v>
      </c>
      <c r="L401" s="45"/>
      <c r="M401" s="226" t="s">
        <v>19</v>
      </c>
      <c r="N401" s="227" t="s">
        <v>45</v>
      </c>
      <c r="O401" s="85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0" t="s">
        <v>137</v>
      </c>
      <c r="AT401" s="230" t="s">
        <v>133</v>
      </c>
      <c r="AU401" s="230" t="s">
        <v>84</v>
      </c>
      <c r="AY401" s="18" t="s">
        <v>131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8" t="s">
        <v>82</v>
      </c>
      <c r="BK401" s="231">
        <f>ROUND(I401*H401,2)</f>
        <v>0</v>
      </c>
      <c r="BL401" s="18" t="s">
        <v>137</v>
      </c>
      <c r="BM401" s="230" t="s">
        <v>547</v>
      </c>
    </row>
    <row r="402" spans="1:47" s="2" customFormat="1" ht="12">
      <c r="A402" s="39"/>
      <c r="B402" s="40"/>
      <c r="C402" s="41"/>
      <c r="D402" s="232" t="s">
        <v>139</v>
      </c>
      <c r="E402" s="41"/>
      <c r="F402" s="233" t="s">
        <v>546</v>
      </c>
      <c r="G402" s="41"/>
      <c r="H402" s="41"/>
      <c r="I402" s="137"/>
      <c r="J402" s="41"/>
      <c r="K402" s="41"/>
      <c r="L402" s="45"/>
      <c r="M402" s="234"/>
      <c r="N402" s="235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139</v>
      </c>
      <c r="AU402" s="18" t="s">
        <v>84</v>
      </c>
    </row>
    <row r="403" spans="1:65" s="2" customFormat="1" ht="16.5" customHeight="1">
      <c r="A403" s="39"/>
      <c r="B403" s="40"/>
      <c r="C403" s="219" t="s">
        <v>548</v>
      </c>
      <c r="D403" s="219" t="s">
        <v>133</v>
      </c>
      <c r="E403" s="220" t="s">
        <v>549</v>
      </c>
      <c r="F403" s="221" t="s">
        <v>550</v>
      </c>
      <c r="G403" s="222" t="s">
        <v>459</v>
      </c>
      <c r="H403" s="223">
        <v>1</v>
      </c>
      <c r="I403" s="224"/>
      <c r="J403" s="225">
        <f>ROUND(I403*H403,2)</f>
        <v>0</v>
      </c>
      <c r="K403" s="221" t="s">
        <v>19</v>
      </c>
      <c r="L403" s="45"/>
      <c r="M403" s="226" t="s">
        <v>19</v>
      </c>
      <c r="N403" s="227" t="s">
        <v>45</v>
      </c>
      <c r="O403" s="85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137</v>
      </c>
      <c r="AT403" s="230" t="s">
        <v>133</v>
      </c>
      <c r="AU403" s="230" t="s">
        <v>84</v>
      </c>
      <c r="AY403" s="18" t="s">
        <v>131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82</v>
      </c>
      <c r="BK403" s="231">
        <f>ROUND(I403*H403,2)</f>
        <v>0</v>
      </c>
      <c r="BL403" s="18" t="s">
        <v>137</v>
      </c>
      <c r="BM403" s="230" t="s">
        <v>551</v>
      </c>
    </row>
    <row r="404" spans="1:47" s="2" customFormat="1" ht="12">
      <c r="A404" s="39"/>
      <c r="B404" s="40"/>
      <c r="C404" s="41"/>
      <c r="D404" s="232" t="s">
        <v>139</v>
      </c>
      <c r="E404" s="41"/>
      <c r="F404" s="233" t="s">
        <v>550</v>
      </c>
      <c r="G404" s="41"/>
      <c r="H404" s="41"/>
      <c r="I404" s="137"/>
      <c r="J404" s="41"/>
      <c r="K404" s="41"/>
      <c r="L404" s="45"/>
      <c r="M404" s="234"/>
      <c r="N404" s="235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139</v>
      </c>
      <c r="AU404" s="18" t="s">
        <v>84</v>
      </c>
    </row>
    <row r="405" spans="1:65" s="2" customFormat="1" ht="16.5" customHeight="1">
      <c r="A405" s="39"/>
      <c r="B405" s="40"/>
      <c r="C405" s="219" t="s">
        <v>552</v>
      </c>
      <c r="D405" s="219" t="s">
        <v>133</v>
      </c>
      <c r="E405" s="220" t="s">
        <v>553</v>
      </c>
      <c r="F405" s="221" t="s">
        <v>554</v>
      </c>
      <c r="G405" s="222" t="s">
        <v>459</v>
      </c>
      <c r="H405" s="223">
        <v>1</v>
      </c>
      <c r="I405" s="224"/>
      <c r="J405" s="225">
        <f>ROUND(I405*H405,2)</f>
        <v>0</v>
      </c>
      <c r="K405" s="221" t="s">
        <v>19</v>
      </c>
      <c r="L405" s="45"/>
      <c r="M405" s="226" t="s">
        <v>19</v>
      </c>
      <c r="N405" s="227" t="s">
        <v>45</v>
      </c>
      <c r="O405" s="85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137</v>
      </c>
      <c r="AT405" s="230" t="s">
        <v>133</v>
      </c>
      <c r="AU405" s="230" t="s">
        <v>84</v>
      </c>
      <c r="AY405" s="18" t="s">
        <v>131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82</v>
      </c>
      <c r="BK405" s="231">
        <f>ROUND(I405*H405,2)</f>
        <v>0</v>
      </c>
      <c r="BL405" s="18" t="s">
        <v>137</v>
      </c>
      <c r="BM405" s="230" t="s">
        <v>555</v>
      </c>
    </row>
    <row r="406" spans="1:47" s="2" customFormat="1" ht="12">
      <c r="A406" s="39"/>
      <c r="B406" s="40"/>
      <c r="C406" s="41"/>
      <c r="D406" s="232" t="s">
        <v>139</v>
      </c>
      <c r="E406" s="41"/>
      <c r="F406" s="233" t="s">
        <v>554</v>
      </c>
      <c r="G406" s="41"/>
      <c r="H406" s="41"/>
      <c r="I406" s="137"/>
      <c r="J406" s="41"/>
      <c r="K406" s="41"/>
      <c r="L406" s="45"/>
      <c r="M406" s="234"/>
      <c r="N406" s="235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139</v>
      </c>
      <c r="AU406" s="18" t="s">
        <v>84</v>
      </c>
    </row>
    <row r="407" spans="1:65" s="2" customFormat="1" ht="16.5" customHeight="1">
      <c r="A407" s="39"/>
      <c r="B407" s="40"/>
      <c r="C407" s="219" t="s">
        <v>556</v>
      </c>
      <c r="D407" s="219" t="s">
        <v>133</v>
      </c>
      <c r="E407" s="220" t="s">
        <v>557</v>
      </c>
      <c r="F407" s="221" t="s">
        <v>558</v>
      </c>
      <c r="G407" s="222" t="s">
        <v>459</v>
      </c>
      <c r="H407" s="223">
        <v>1</v>
      </c>
      <c r="I407" s="224"/>
      <c r="J407" s="225">
        <f>ROUND(I407*H407,2)</f>
        <v>0</v>
      </c>
      <c r="K407" s="221" t="s">
        <v>19</v>
      </c>
      <c r="L407" s="45"/>
      <c r="M407" s="226" t="s">
        <v>19</v>
      </c>
      <c r="N407" s="227" t="s">
        <v>45</v>
      </c>
      <c r="O407" s="85"/>
      <c r="P407" s="228">
        <f>O407*H407</f>
        <v>0</v>
      </c>
      <c r="Q407" s="228">
        <v>0</v>
      </c>
      <c r="R407" s="228">
        <f>Q407*H407</f>
        <v>0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137</v>
      </c>
      <c r="AT407" s="230" t="s">
        <v>133</v>
      </c>
      <c r="AU407" s="230" t="s">
        <v>84</v>
      </c>
      <c r="AY407" s="18" t="s">
        <v>131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82</v>
      </c>
      <c r="BK407" s="231">
        <f>ROUND(I407*H407,2)</f>
        <v>0</v>
      </c>
      <c r="BL407" s="18" t="s">
        <v>137</v>
      </c>
      <c r="BM407" s="230" t="s">
        <v>559</v>
      </c>
    </row>
    <row r="408" spans="1:47" s="2" customFormat="1" ht="12">
      <c r="A408" s="39"/>
      <c r="B408" s="40"/>
      <c r="C408" s="41"/>
      <c r="D408" s="232" t="s">
        <v>139</v>
      </c>
      <c r="E408" s="41"/>
      <c r="F408" s="233" t="s">
        <v>558</v>
      </c>
      <c r="G408" s="41"/>
      <c r="H408" s="41"/>
      <c r="I408" s="137"/>
      <c r="J408" s="41"/>
      <c r="K408" s="41"/>
      <c r="L408" s="45"/>
      <c r="M408" s="234"/>
      <c r="N408" s="235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139</v>
      </c>
      <c r="AU408" s="18" t="s">
        <v>84</v>
      </c>
    </row>
    <row r="409" spans="1:65" s="2" customFormat="1" ht="16.5" customHeight="1">
      <c r="A409" s="39"/>
      <c r="B409" s="40"/>
      <c r="C409" s="219" t="s">
        <v>560</v>
      </c>
      <c r="D409" s="219" t="s">
        <v>133</v>
      </c>
      <c r="E409" s="220" t="s">
        <v>561</v>
      </c>
      <c r="F409" s="221" t="s">
        <v>562</v>
      </c>
      <c r="G409" s="222" t="s">
        <v>459</v>
      </c>
      <c r="H409" s="223">
        <v>2</v>
      </c>
      <c r="I409" s="224"/>
      <c r="J409" s="225">
        <f>ROUND(I409*H409,2)</f>
        <v>0</v>
      </c>
      <c r="K409" s="221" t="s">
        <v>19</v>
      </c>
      <c r="L409" s="45"/>
      <c r="M409" s="226" t="s">
        <v>19</v>
      </c>
      <c r="N409" s="227" t="s">
        <v>45</v>
      </c>
      <c r="O409" s="85"/>
      <c r="P409" s="228">
        <f>O409*H409</f>
        <v>0</v>
      </c>
      <c r="Q409" s="228">
        <v>0</v>
      </c>
      <c r="R409" s="228">
        <f>Q409*H409</f>
        <v>0</v>
      </c>
      <c r="S409" s="228">
        <v>0</v>
      </c>
      <c r="T409" s="22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137</v>
      </c>
      <c r="AT409" s="230" t="s">
        <v>133</v>
      </c>
      <c r="AU409" s="230" t="s">
        <v>84</v>
      </c>
      <c r="AY409" s="18" t="s">
        <v>131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82</v>
      </c>
      <c r="BK409" s="231">
        <f>ROUND(I409*H409,2)</f>
        <v>0</v>
      </c>
      <c r="BL409" s="18" t="s">
        <v>137</v>
      </c>
      <c r="BM409" s="230" t="s">
        <v>563</v>
      </c>
    </row>
    <row r="410" spans="1:47" s="2" customFormat="1" ht="12">
      <c r="A410" s="39"/>
      <c r="B410" s="40"/>
      <c r="C410" s="41"/>
      <c r="D410" s="232" t="s">
        <v>139</v>
      </c>
      <c r="E410" s="41"/>
      <c r="F410" s="233" t="s">
        <v>562</v>
      </c>
      <c r="G410" s="41"/>
      <c r="H410" s="41"/>
      <c r="I410" s="137"/>
      <c r="J410" s="41"/>
      <c r="K410" s="41"/>
      <c r="L410" s="45"/>
      <c r="M410" s="234"/>
      <c r="N410" s="235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139</v>
      </c>
      <c r="AU410" s="18" t="s">
        <v>84</v>
      </c>
    </row>
    <row r="411" spans="1:65" s="2" customFormat="1" ht="16.5" customHeight="1">
      <c r="A411" s="39"/>
      <c r="B411" s="40"/>
      <c r="C411" s="219" t="s">
        <v>564</v>
      </c>
      <c r="D411" s="219" t="s">
        <v>133</v>
      </c>
      <c r="E411" s="220" t="s">
        <v>565</v>
      </c>
      <c r="F411" s="221" t="s">
        <v>566</v>
      </c>
      <c r="G411" s="222" t="s">
        <v>459</v>
      </c>
      <c r="H411" s="223">
        <v>1</v>
      </c>
      <c r="I411" s="224"/>
      <c r="J411" s="225">
        <f>ROUND(I411*H411,2)</f>
        <v>0</v>
      </c>
      <c r="K411" s="221" t="s">
        <v>19</v>
      </c>
      <c r="L411" s="45"/>
      <c r="M411" s="226" t="s">
        <v>19</v>
      </c>
      <c r="N411" s="227" t="s">
        <v>45</v>
      </c>
      <c r="O411" s="85"/>
      <c r="P411" s="228">
        <f>O411*H411</f>
        <v>0</v>
      </c>
      <c r="Q411" s="228">
        <v>0</v>
      </c>
      <c r="R411" s="228">
        <f>Q411*H411</f>
        <v>0</v>
      </c>
      <c r="S411" s="228">
        <v>0</v>
      </c>
      <c r="T411" s="22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137</v>
      </c>
      <c r="AT411" s="230" t="s">
        <v>133</v>
      </c>
      <c r="AU411" s="230" t="s">
        <v>84</v>
      </c>
      <c r="AY411" s="18" t="s">
        <v>131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82</v>
      </c>
      <c r="BK411" s="231">
        <f>ROUND(I411*H411,2)</f>
        <v>0</v>
      </c>
      <c r="BL411" s="18" t="s">
        <v>137</v>
      </c>
      <c r="BM411" s="230" t="s">
        <v>567</v>
      </c>
    </row>
    <row r="412" spans="1:47" s="2" customFormat="1" ht="12">
      <c r="A412" s="39"/>
      <c r="B412" s="40"/>
      <c r="C412" s="41"/>
      <c r="D412" s="232" t="s">
        <v>139</v>
      </c>
      <c r="E412" s="41"/>
      <c r="F412" s="233" t="s">
        <v>566</v>
      </c>
      <c r="G412" s="41"/>
      <c r="H412" s="41"/>
      <c r="I412" s="137"/>
      <c r="J412" s="41"/>
      <c r="K412" s="41"/>
      <c r="L412" s="45"/>
      <c r="M412" s="234"/>
      <c r="N412" s="235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139</v>
      </c>
      <c r="AU412" s="18" t="s">
        <v>84</v>
      </c>
    </row>
    <row r="413" spans="1:65" s="2" customFormat="1" ht="16.5" customHeight="1">
      <c r="A413" s="39"/>
      <c r="B413" s="40"/>
      <c r="C413" s="219" t="s">
        <v>568</v>
      </c>
      <c r="D413" s="219" t="s">
        <v>133</v>
      </c>
      <c r="E413" s="220" t="s">
        <v>569</v>
      </c>
      <c r="F413" s="221" t="s">
        <v>570</v>
      </c>
      <c r="G413" s="222" t="s">
        <v>181</v>
      </c>
      <c r="H413" s="223">
        <v>352</v>
      </c>
      <c r="I413" s="224"/>
      <c r="J413" s="225">
        <f>ROUND(I413*H413,2)</f>
        <v>0</v>
      </c>
      <c r="K413" s="221" t="s">
        <v>19</v>
      </c>
      <c r="L413" s="45"/>
      <c r="M413" s="226" t="s">
        <v>19</v>
      </c>
      <c r="N413" s="227" t="s">
        <v>45</v>
      </c>
      <c r="O413" s="85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137</v>
      </c>
      <c r="AT413" s="230" t="s">
        <v>133</v>
      </c>
      <c r="AU413" s="230" t="s">
        <v>84</v>
      </c>
      <c r="AY413" s="18" t="s">
        <v>131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82</v>
      </c>
      <c r="BK413" s="231">
        <f>ROUND(I413*H413,2)</f>
        <v>0</v>
      </c>
      <c r="BL413" s="18" t="s">
        <v>137</v>
      </c>
      <c r="BM413" s="230" t="s">
        <v>571</v>
      </c>
    </row>
    <row r="414" spans="1:47" s="2" customFormat="1" ht="12">
      <c r="A414" s="39"/>
      <c r="B414" s="40"/>
      <c r="C414" s="41"/>
      <c r="D414" s="232" t="s">
        <v>139</v>
      </c>
      <c r="E414" s="41"/>
      <c r="F414" s="233" t="s">
        <v>572</v>
      </c>
      <c r="G414" s="41"/>
      <c r="H414" s="41"/>
      <c r="I414" s="137"/>
      <c r="J414" s="41"/>
      <c r="K414" s="41"/>
      <c r="L414" s="45"/>
      <c r="M414" s="234"/>
      <c r="N414" s="235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139</v>
      </c>
      <c r="AU414" s="18" t="s">
        <v>84</v>
      </c>
    </row>
    <row r="415" spans="1:63" s="12" customFormat="1" ht="22.8" customHeight="1">
      <c r="A415" s="12"/>
      <c r="B415" s="203"/>
      <c r="C415" s="204"/>
      <c r="D415" s="205" t="s">
        <v>73</v>
      </c>
      <c r="E415" s="217" t="s">
        <v>573</v>
      </c>
      <c r="F415" s="217" t="s">
        <v>574</v>
      </c>
      <c r="G415" s="204"/>
      <c r="H415" s="204"/>
      <c r="I415" s="207"/>
      <c r="J415" s="218">
        <f>BK415</f>
        <v>0</v>
      </c>
      <c r="K415" s="204"/>
      <c r="L415" s="209"/>
      <c r="M415" s="210"/>
      <c r="N415" s="211"/>
      <c r="O415" s="211"/>
      <c r="P415" s="212">
        <f>SUM(P416:P429)</f>
        <v>0</v>
      </c>
      <c r="Q415" s="211"/>
      <c r="R415" s="212">
        <f>SUM(R416:R429)</f>
        <v>0</v>
      </c>
      <c r="S415" s="211"/>
      <c r="T415" s="213">
        <f>SUM(T416:T429)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14" t="s">
        <v>82</v>
      </c>
      <c r="AT415" s="215" t="s">
        <v>73</v>
      </c>
      <c r="AU415" s="215" t="s">
        <v>82</v>
      </c>
      <c r="AY415" s="214" t="s">
        <v>131</v>
      </c>
      <c r="BK415" s="216">
        <f>SUM(BK416:BK429)</f>
        <v>0</v>
      </c>
    </row>
    <row r="416" spans="1:65" s="2" customFormat="1" ht="16.5" customHeight="1">
      <c r="A416" s="39"/>
      <c r="B416" s="40"/>
      <c r="C416" s="219" t="s">
        <v>575</v>
      </c>
      <c r="D416" s="219" t="s">
        <v>133</v>
      </c>
      <c r="E416" s="220" t="s">
        <v>576</v>
      </c>
      <c r="F416" s="221" t="s">
        <v>577</v>
      </c>
      <c r="G416" s="222" t="s">
        <v>235</v>
      </c>
      <c r="H416" s="223">
        <v>77.086</v>
      </c>
      <c r="I416" s="224"/>
      <c r="J416" s="225">
        <f>ROUND(I416*H416,2)</f>
        <v>0</v>
      </c>
      <c r="K416" s="221" t="s">
        <v>19</v>
      </c>
      <c r="L416" s="45"/>
      <c r="M416" s="226" t="s">
        <v>19</v>
      </c>
      <c r="N416" s="227" t="s">
        <v>45</v>
      </c>
      <c r="O416" s="85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137</v>
      </c>
      <c r="AT416" s="230" t="s">
        <v>133</v>
      </c>
      <c r="AU416" s="230" t="s">
        <v>84</v>
      </c>
      <c r="AY416" s="18" t="s">
        <v>131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82</v>
      </c>
      <c r="BK416" s="231">
        <f>ROUND(I416*H416,2)</f>
        <v>0</v>
      </c>
      <c r="BL416" s="18" t="s">
        <v>137</v>
      </c>
      <c r="BM416" s="230" t="s">
        <v>578</v>
      </c>
    </row>
    <row r="417" spans="1:47" s="2" customFormat="1" ht="12">
      <c r="A417" s="39"/>
      <c r="B417" s="40"/>
      <c r="C417" s="41"/>
      <c r="D417" s="232" t="s">
        <v>139</v>
      </c>
      <c r="E417" s="41"/>
      <c r="F417" s="233" t="s">
        <v>577</v>
      </c>
      <c r="G417" s="41"/>
      <c r="H417" s="41"/>
      <c r="I417" s="137"/>
      <c r="J417" s="41"/>
      <c r="K417" s="41"/>
      <c r="L417" s="45"/>
      <c r="M417" s="234"/>
      <c r="N417" s="235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139</v>
      </c>
      <c r="AU417" s="18" t="s">
        <v>84</v>
      </c>
    </row>
    <row r="418" spans="1:51" s="13" customFormat="1" ht="12">
      <c r="A418" s="13"/>
      <c r="B418" s="236"/>
      <c r="C418" s="237"/>
      <c r="D418" s="232" t="s">
        <v>140</v>
      </c>
      <c r="E418" s="238" t="s">
        <v>19</v>
      </c>
      <c r="F418" s="239" t="s">
        <v>579</v>
      </c>
      <c r="G418" s="237"/>
      <c r="H418" s="240">
        <v>77.086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140</v>
      </c>
      <c r="AU418" s="246" t="s">
        <v>84</v>
      </c>
      <c r="AV418" s="13" t="s">
        <v>84</v>
      </c>
      <c r="AW418" s="13" t="s">
        <v>35</v>
      </c>
      <c r="AX418" s="13" t="s">
        <v>74</v>
      </c>
      <c r="AY418" s="246" t="s">
        <v>131</v>
      </c>
    </row>
    <row r="419" spans="1:51" s="14" customFormat="1" ht="12">
      <c r="A419" s="14"/>
      <c r="B419" s="247"/>
      <c r="C419" s="248"/>
      <c r="D419" s="232" t="s">
        <v>140</v>
      </c>
      <c r="E419" s="249" t="s">
        <v>19</v>
      </c>
      <c r="F419" s="250" t="s">
        <v>145</v>
      </c>
      <c r="G419" s="248"/>
      <c r="H419" s="251">
        <v>77.086</v>
      </c>
      <c r="I419" s="252"/>
      <c r="J419" s="248"/>
      <c r="K419" s="248"/>
      <c r="L419" s="253"/>
      <c r="M419" s="254"/>
      <c r="N419" s="255"/>
      <c r="O419" s="255"/>
      <c r="P419" s="255"/>
      <c r="Q419" s="255"/>
      <c r="R419" s="255"/>
      <c r="S419" s="255"/>
      <c r="T419" s="25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7" t="s">
        <v>140</v>
      </c>
      <c r="AU419" s="257" t="s">
        <v>84</v>
      </c>
      <c r="AV419" s="14" t="s">
        <v>137</v>
      </c>
      <c r="AW419" s="14" t="s">
        <v>35</v>
      </c>
      <c r="AX419" s="14" t="s">
        <v>82</v>
      </c>
      <c r="AY419" s="257" t="s">
        <v>131</v>
      </c>
    </row>
    <row r="420" spans="1:65" s="2" customFormat="1" ht="16.5" customHeight="1">
      <c r="A420" s="39"/>
      <c r="B420" s="40"/>
      <c r="C420" s="219" t="s">
        <v>580</v>
      </c>
      <c r="D420" s="219" t="s">
        <v>133</v>
      </c>
      <c r="E420" s="220" t="s">
        <v>581</v>
      </c>
      <c r="F420" s="221" t="s">
        <v>582</v>
      </c>
      <c r="G420" s="222" t="s">
        <v>235</v>
      </c>
      <c r="H420" s="223">
        <v>144.627</v>
      </c>
      <c r="I420" s="224"/>
      <c r="J420" s="225">
        <f>ROUND(I420*H420,2)</f>
        <v>0</v>
      </c>
      <c r="K420" s="221" t="s">
        <v>19</v>
      </c>
      <c r="L420" s="45"/>
      <c r="M420" s="226" t="s">
        <v>19</v>
      </c>
      <c r="N420" s="227" t="s">
        <v>45</v>
      </c>
      <c r="O420" s="85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137</v>
      </c>
      <c r="AT420" s="230" t="s">
        <v>133</v>
      </c>
      <c r="AU420" s="230" t="s">
        <v>84</v>
      </c>
      <c r="AY420" s="18" t="s">
        <v>131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82</v>
      </c>
      <c r="BK420" s="231">
        <f>ROUND(I420*H420,2)</f>
        <v>0</v>
      </c>
      <c r="BL420" s="18" t="s">
        <v>137</v>
      </c>
      <c r="BM420" s="230" t="s">
        <v>583</v>
      </c>
    </row>
    <row r="421" spans="1:47" s="2" customFormat="1" ht="12">
      <c r="A421" s="39"/>
      <c r="B421" s="40"/>
      <c r="C421" s="41"/>
      <c r="D421" s="232" t="s">
        <v>139</v>
      </c>
      <c r="E421" s="41"/>
      <c r="F421" s="233" t="s">
        <v>582</v>
      </c>
      <c r="G421" s="41"/>
      <c r="H421" s="41"/>
      <c r="I421" s="137"/>
      <c r="J421" s="41"/>
      <c r="K421" s="41"/>
      <c r="L421" s="45"/>
      <c r="M421" s="234"/>
      <c r="N421" s="235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139</v>
      </c>
      <c r="AU421" s="18" t="s">
        <v>84</v>
      </c>
    </row>
    <row r="422" spans="1:51" s="13" customFormat="1" ht="12">
      <c r="A422" s="13"/>
      <c r="B422" s="236"/>
      <c r="C422" s="237"/>
      <c r="D422" s="232" t="s">
        <v>140</v>
      </c>
      <c r="E422" s="238" t="s">
        <v>19</v>
      </c>
      <c r="F422" s="239" t="s">
        <v>584</v>
      </c>
      <c r="G422" s="237"/>
      <c r="H422" s="240">
        <v>144.627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140</v>
      </c>
      <c r="AU422" s="246" t="s">
        <v>84</v>
      </c>
      <c r="AV422" s="13" t="s">
        <v>84</v>
      </c>
      <c r="AW422" s="13" t="s">
        <v>35</v>
      </c>
      <c r="AX422" s="13" t="s">
        <v>82</v>
      </c>
      <c r="AY422" s="246" t="s">
        <v>131</v>
      </c>
    </row>
    <row r="423" spans="1:65" s="2" customFormat="1" ht="16.5" customHeight="1">
      <c r="A423" s="39"/>
      <c r="B423" s="40"/>
      <c r="C423" s="219" t="s">
        <v>585</v>
      </c>
      <c r="D423" s="219" t="s">
        <v>133</v>
      </c>
      <c r="E423" s="220" t="s">
        <v>586</v>
      </c>
      <c r="F423" s="221" t="s">
        <v>587</v>
      </c>
      <c r="G423" s="222" t="s">
        <v>235</v>
      </c>
      <c r="H423" s="223">
        <v>2024.778</v>
      </c>
      <c r="I423" s="224"/>
      <c r="J423" s="225">
        <f>ROUND(I423*H423,2)</f>
        <v>0</v>
      </c>
      <c r="K423" s="221" t="s">
        <v>19</v>
      </c>
      <c r="L423" s="45"/>
      <c r="M423" s="226" t="s">
        <v>19</v>
      </c>
      <c r="N423" s="227" t="s">
        <v>45</v>
      </c>
      <c r="O423" s="85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137</v>
      </c>
      <c r="AT423" s="230" t="s">
        <v>133</v>
      </c>
      <c r="AU423" s="230" t="s">
        <v>84</v>
      </c>
      <c r="AY423" s="18" t="s">
        <v>131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82</v>
      </c>
      <c r="BK423" s="231">
        <f>ROUND(I423*H423,2)</f>
        <v>0</v>
      </c>
      <c r="BL423" s="18" t="s">
        <v>137</v>
      </c>
      <c r="BM423" s="230" t="s">
        <v>588</v>
      </c>
    </row>
    <row r="424" spans="1:47" s="2" customFormat="1" ht="12">
      <c r="A424" s="39"/>
      <c r="B424" s="40"/>
      <c r="C424" s="41"/>
      <c r="D424" s="232" t="s">
        <v>139</v>
      </c>
      <c r="E424" s="41"/>
      <c r="F424" s="233" t="s">
        <v>587</v>
      </c>
      <c r="G424" s="41"/>
      <c r="H424" s="41"/>
      <c r="I424" s="137"/>
      <c r="J424" s="41"/>
      <c r="K424" s="41"/>
      <c r="L424" s="45"/>
      <c r="M424" s="234"/>
      <c r="N424" s="235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139</v>
      </c>
      <c r="AU424" s="18" t="s">
        <v>84</v>
      </c>
    </row>
    <row r="425" spans="1:51" s="13" customFormat="1" ht="12">
      <c r="A425" s="13"/>
      <c r="B425" s="236"/>
      <c r="C425" s="237"/>
      <c r="D425" s="232" t="s">
        <v>140</v>
      </c>
      <c r="E425" s="238" t="s">
        <v>19</v>
      </c>
      <c r="F425" s="239" t="s">
        <v>589</v>
      </c>
      <c r="G425" s="237"/>
      <c r="H425" s="240">
        <v>2024.778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6" t="s">
        <v>140</v>
      </c>
      <c r="AU425" s="246" t="s">
        <v>84</v>
      </c>
      <c r="AV425" s="13" t="s">
        <v>84</v>
      </c>
      <c r="AW425" s="13" t="s">
        <v>35</v>
      </c>
      <c r="AX425" s="13" t="s">
        <v>82</v>
      </c>
      <c r="AY425" s="246" t="s">
        <v>131</v>
      </c>
    </row>
    <row r="426" spans="1:65" s="2" customFormat="1" ht="16.5" customHeight="1">
      <c r="A426" s="39"/>
      <c r="B426" s="40"/>
      <c r="C426" s="219" t="s">
        <v>590</v>
      </c>
      <c r="D426" s="219" t="s">
        <v>133</v>
      </c>
      <c r="E426" s="220" t="s">
        <v>591</v>
      </c>
      <c r="F426" s="221" t="s">
        <v>592</v>
      </c>
      <c r="G426" s="222" t="s">
        <v>235</v>
      </c>
      <c r="H426" s="223">
        <v>67.541</v>
      </c>
      <c r="I426" s="224"/>
      <c r="J426" s="225">
        <f>ROUND(I426*H426,2)</f>
        <v>0</v>
      </c>
      <c r="K426" s="221" t="s">
        <v>19</v>
      </c>
      <c r="L426" s="45"/>
      <c r="M426" s="226" t="s">
        <v>19</v>
      </c>
      <c r="N426" s="227" t="s">
        <v>45</v>
      </c>
      <c r="O426" s="85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137</v>
      </c>
      <c r="AT426" s="230" t="s">
        <v>133</v>
      </c>
      <c r="AU426" s="230" t="s">
        <v>84</v>
      </c>
      <c r="AY426" s="18" t="s">
        <v>131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82</v>
      </c>
      <c r="BK426" s="231">
        <f>ROUND(I426*H426,2)</f>
        <v>0</v>
      </c>
      <c r="BL426" s="18" t="s">
        <v>137</v>
      </c>
      <c r="BM426" s="230" t="s">
        <v>593</v>
      </c>
    </row>
    <row r="427" spans="1:47" s="2" customFormat="1" ht="12">
      <c r="A427" s="39"/>
      <c r="B427" s="40"/>
      <c r="C427" s="41"/>
      <c r="D427" s="232" t="s">
        <v>139</v>
      </c>
      <c r="E427" s="41"/>
      <c r="F427" s="233" t="s">
        <v>592</v>
      </c>
      <c r="G427" s="41"/>
      <c r="H427" s="41"/>
      <c r="I427" s="137"/>
      <c r="J427" s="41"/>
      <c r="K427" s="41"/>
      <c r="L427" s="45"/>
      <c r="M427" s="234"/>
      <c r="N427" s="235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139</v>
      </c>
      <c r="AU427" s="18" t="s">
        <v>84</v>
      </c>
    </row>
    <row r="428" spans="1:51" s="13" customFormat="1" ht="12">
      <c r="A428" s="13"/>
      <c r="B428" s="236"/>
      <c r="C428" s="237"/>
      <c r="D428" s="232" t="s">
        <v>140</v>
      </c>
      <c r="E428" s="238" t="s">
        <v>19</v>
      </c>
      <c r="F428" s="239" t="s">
        <v>594</v>
      </c>
      <c r="G428" s="237"/>
      <c r="H428" s="240">
        <v>67.541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6" t="s">
        <v>140</v>
      </c>
      <c r="AU428" s="246" t="s">
        <v>84</v>
      </c>
      <c r="AV428" s="13" t="s">
        <v>84</v>
      </c>
      <c r="AW428" s="13" t="s">
        <v>35</v>
      </c>
      <c r="AX428" s="13" t="s">
        <v>74</v>
      </c>
      <c r="AY428" s="246" t="s">
        <v>131</v>
      </c>
    </row>
    <row r="429" spans="1:51" s="14" customFormat="1" ht="12">
      <c r="A429" s="14"/>
      <c r="B429" s="247"/>
      <c r="C429" s="248"/>
      <c r="D429" s="232" t="s">
        <v>140</v>
      </c>
      <c r="E429" s="249" t="s">
        <v>19</v>
      </c>
      <c r="F429" s="250" t="s">
        <v>145</v>
      </c>
      <c r="G429" s="248"/>
      <c r="H429" s="251">
        <v>67.541</v>
      </c>
      <c r="I429" s="252"/>
      <c r="J429" s="248"/>
      <c r="K429" s="248"/>
      <c r="L429" s="253"/>
      <c r="M429" s="254"/>
      <c r="N429" s="255"/>
      <c r="O429" s="255"/>
      <c r="P429" s="255"/>
      <c r="Q429" s="255"/>
      <c r="R429" s="255"/>
      <c r="S429" s="255"/>
      <c r="T429" s="25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7" t="s">
        <v>140</v>
      </c>
      <c r="AU429" s="257" t="s">
        <v>84</v>
      </c>
      <c r="AV429" s="14" t="s">
        <v>137</v>
      </c>
      <c r="AW429" s="14" t="s">
        <v>35</v>
      </c>
      <c r="AX429" s="14" t="s">
        <v>82</v>
      </c>
      <c r="AY429" s="257" t="s">
        <v>131</v>
      </c>
    </row>
    <row r="430" spans="1:63" s="12" customFormat="1" ht="22.8" customHeight="1">
      <c r="A430" s="12"/>
      <c r="B430" s="203"/>
      <c r="C430" s="204"/>
      <c r="D430" s="205" t="s">
        <v>73</v>
      </c>
      <c r="E430" s="217" t="s">
        <v>595</v>
      </c>
      <c r="F430" s="217" t="s">
        <v>596</v>
      </c>
      <c r="G430" s="204"/>
      <c r="H430" s="204"/>
      <c r="I430" s="207"/>
      <c r="J430" s="218">
        <f>BK430</f>
        <v>0</v>
      </c>
      <c r="K430" s="204"/>
      <c r="L430" s="209"/>
      <c r="M430" s="210"/>
      <c r="N430" s="211"/>
      <c r="O430" s="211"/>
      <c r="P430" s="212">
        <f>SUM(P431:P432)</f>
        <v>0</v>
      </c>
      <c r="Q430" s="211"/>
      <c r="R430" s="212">
        <f>SUM(R431:R432)</f>
        <v>0</v>
      </c>
      <c r="S430" s="211"/>
      <c r="T430" s="213">
        <f>SUM(T431:T432)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4" t="s">
        <v>82</v>
      </c>
      <c r="AT430" s="215" t="s">
        <v>73</v>
      </c>
      <c r="AU430" s="215" t="s">
        <v>82</v>
      </c>
      <c r="AY430" s="214" t="s">
        <v>131</v>
      </c>
      <c r="BK430" s="216">
        <f>SUM(BK431:BK432)</f>
        <v>0</v>
      </c>
    </row>
    <row r="431" spans="1:65" s="2" customFormat="1" ht="16.5" customHeight="1">
      <c r="A431" s="39"/>
      <c r="B431" s="40"/>
      <c r="C431" s="219" t="s">
        <v>597</v>
      </c>
      <c r="D431" s="219" t="s">
        <v>133</v>
      </c>
      <c r="E431" s="220" t="s">
        <v>598</v>
      </c>
      <c r="F431" s="221" t="s">
        <v>599</v>
      </c>
      <c r="G431" s="222" t="s">
        <v>235</v>
      </c>
      <c r="H431" s="223">
        <v>62.677</v>
      </c>
      <c r="I431" s="224"/>
      <c r="J431" s="225">
        <f>ROUND(I431*H431,2)</f>
        <v>0</v>
      </c>
      <c r="K431" s="221" t="s">
        <v>19</v>
      </c>
      <c r="L431" s="45"/>
      <c r="M431" s="226" t="s">
        <v>19</v>
      </c>
      <c r="N431" s="227" t="s">
        <v>45</v>
      </c>
      <c r="O431" s="85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137</v>
      </c>
      <c r="AT431" s="230" t="s">
        <v>133</v>
      </c>
      <c r="AU431" s="230" t="s">
        <v>84</v>
      </c>
      <c r="AY431" s="18" t="s">
        <v>131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82</v>
      </c>
      <c r="BK431" s="231">
        <f>ROUND(I431*H431,2)</f>
        <v>0</v>
      </c>
      <c r="BL431" s="18" t="s">
        <v>137</v>
      </c>
      <c r="BM431" s="230" t="s">
        <v>600</v>
      </c>
    </row>
    <row r="432" spans="1:47" s="2" customFormat="1" ht="12">
      <c r="A432" s="39"/>
      <c r="B432" s="40"/>
      <c r="C432" s="41"/>
      <c r="D432" s="232" t="s">
        <v>139</v>
      </c>
      <c r="E432" s="41"/>
      <c r="F432" s="233" t="s">
        <v>599</v>
      </c>
      <c r="G432" s="41"/>
      <c r="H432" s="41"/>
      <c r="I432" s="137"/>
      <c r="J432" s="41"/>
      <c r="K432" s="41"/>
      <c r="L432" s="45"/>
      <c r="M432" s="234"/>
      <c r="N432" s="235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139</v>
      </c>
      <c r="AU432" s="18" t="s">
        <v>84</v>
      </c>
    </row>
    <row r="433" spans="1:63" s="12" customFormat="1" ht="25.9" customHeight="1">
      <c r="A433" s="12"/>
      <c r="B433" s="203"/>
      <c r="C433" s="204"/>
      <c r="D433" s="205" t="s">
        <v>73</v>
      </c>
      <c r="E433" s="206" t="s">
        <v>601</v>
      </c>
      <c r="F433" s="206" t="s">
        <v>602</v>
      </c>
      <c r="G433" s="204"/>
      <c r="H433" s="204"/>
      <c r="I433" s="207"/>
      <c r="J433" s="208">
        <f>BK433</f>
        <v>0</v>
      </c>
      <c r="K433" s="204"/>
      <c r="L433" s="209"/>
      <c r="M433" s="210"/>
      <c r="N433" s="211"/>
      <c r="O433" s="211"/>
      <c r="P433" s="212">
        <f>P434+P440</f>
        <v>0</v>
      </c>
      <c r="Q433" s="211"/>
      <c r="R433" s="212">
        <f>R434+R440</f>
        <v>0</v>
      </c>
      <c r="S433" s="211"/>
      <c r="T433" s="213">
        <f>T434+T440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4" t="s">
        <v>84</v>
      </c>
      <c r="AT433" s="215" t="s">
        <v>73</v>
      </c>
      <c r="AU433" s="215" t="s">
        <v>74</v>
      </c>
      <c r="AY433" s="214" t="s">
        <v>131</v>
      </c>
      <c r="BK433" s="216">
        <f>BK434+BK440</f>
        <v>0</v>
      </c>
    </row>
    <row r="434" spans="1:63" s="12" customFormat="1" ht="22.8" customHeight="1">
      <c r="A434" s="12"/>
      <c r="B434" s="203"/>
      <c r="C434" s="204"/>
      <c r="D434" s="205" t="s">
        <v>73</v>
      </c>
      <c r="E434" s="217" t="s">
        <v>603</v>
      </c>
      <c r="F434" s="217" t="s">
        <v>604</v>
      </c>
      <c r="G434" s="204"/>
      <c r="H434" s="204"/>
      <c r="I434" s="207"/>
      <c r="J434" s="218">
        <f>BK434</f>
        <v>0</v>
      </c>
      <c r="K434" s="204"/>
      <c r="L434" s="209"/>
      <c r="M434" s="210"/>
      <c r="N434" s="211"/>
      <c r="O434" s="211"/>
      <c r="P434" s="212">
        <f>SUM(P435:P439)</f>
        <v>0</v>
      </c>
      <c r="Q434" s="211"/>
      <c r="R434" s="212">
        <f>SUM(R435:R439)</f>
        <v>0</v>
      </c>
      <c r="S434" s="211"/>
      <c r="T434" s="213">
        <f>SUM(T435:T439)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14" t="s">
        <v>84</v>
      </c>
      <c r="AT434" s="215" t="s">
        <v>73</v>
      </c>
      <c r="AU434" s="215" t="s">
        <v>82</v>
      </c>
      <c r="AY434" s="214" t="s">
        <v>131</v>
      </c>
      <c r="BK434" s="216">
        <f>SUM(BK435:BK439)</f>
        <v>0</v>
      </c>
    </row>
    <row r="435" spans="1:65" s="2" customFormat="1" ht="16.5" customHeight="1">
      <c r="A435" s="39"/>
      <c r="B435" s="40"/>
      <c r="C435" s="219" t="s">
        <v>605</v>
      </c>
      <c r="D435" s="219" t="s">
        <v>133</v>
      </c>
      <c r="E435" s="220" t="s">
        <v>606</v>
      </c>
      <c r="F435" s="221" t="s">
        <v>607</v>
      </c>
      <c r="G435" s="222" t="s">
        <v>181</v>
      </c>
      <c r="H435" s="223">
        <v>48</v>
      </c>
      <c r="I435" s="224"/>
      <c r="J435" s="225">
        <f>ROUND(I435*H435,2)</f>
        <v>0</v>
      </c>
      <c r="K435" s="221" t="s">
        <v>19</v>
      </c>
      <c r="L435" s="45"/>
      <c r="M435" s="226" t="s">
        <v>19</v>
      </c>
      <c r="N435" s="227" t="s">
        <v>45</v>
      </c>
      <c r="O435" s="85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0" t="s">
        <v>137</v>
      </c>
      <c r="AT435" s="230" t="s">
        <v>133</v>
      </c>
      <c r="AU435" s="230" t="s">
        <v>84</v>
      </c>
      <c r="AY435" s="18" t="s">
        <v>131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8" t="s">
        <v>82</v>
      </c>
      <c r="BK435" s="231">
        <f>ROUND(I435*H435,2)</f>
        <v>0</v>
      </c>
      <c r="BL435" s="18" t="s">
        <v>137</v>
      </c>
      <c r="BM435" s="230" t="s">
        <v>608</v>
      </c>
    </row>
    <row r="436" spans="1:47" s="2" customFormat="1" ht="12">
      <c r="A436" s="39"/>
      <c r="B436" s="40"/>
      <c r="C436" s="41"/>
      <c r="D436" s="232" t="s">
        <v>139</v>
      </c>
      <c r="E436" s="41"/>
      <c r="F436" s="233" t="s">
        <v>609</v>
      </c>
      <c r="G436" s="41"/>
      <c r="H436" s="41"/>
      <c r="I436" s="137"/>
      <c r="J436" s="41"/>
      <c r="K436" s="41"/>
      <c r="L436" s="45"/>
      <c r="M436" s="234"/>
      <c r="N436" s="235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139</v>
      </c>
      <c r="AU436" s="18" t="s">
        <v>84</v>
      </c>
    </row>
    <row r="437" spans="1:51" s="13" customFormat="1" ht="12">
      <c r="A437" s="13"/>
      <c r="B437" s="236"/>
      <c r="C437" s="237"/>
      <c r="D437" s="232" t="s">
        <v>140</v>
      </c>
      <c r="E437" s="238" t="s">
        <v>19</v>
      </c>
      <c r="F437" s="239" t="s">
        <v>610</v>
      </c>
      <c r="G437" s="237"/>
      <c r="H437" s="240">
        <v>48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6" t="s">
        <v>140</v>
      </c>
      <c r="AU437" s="246" t="s">
        <v>84</v>
      </c>
      <c r="AV437" s="13" t="s">
        <v>84</v>
      </c>
      <c r="AW437" s="13" t="s">
        <v>35</v>
      </c>
      <c r="AX437" s="13" t="s">
        <v>82</v>
      </c>
      <c r="AY437" s="246" t="s">
        <v>131</v>
      </c>
    </row>
    <row r="438" spans="1:65" s="2" customFormat="1" ht="16.5" customHeight="1">
      <c r="A438" s="39"/>
      <c r="B438" s="40"/>
      <c r="C438" s="219" t="s">
        <v>611</v>
      </c>
      <c r="D438" s="219" t="s">
        <v>133</v>
      </c>
      <c r="E438" s="220" t="s">
        <v>612</v>
      </c>
      <c r="F438" s="221" t="s">
        <v>613</v>
      </c>
      <c r="G438" s="222" t="s">
        <v>614</v>
      </c>
      <c r="H438" s="278"/>
      <c r="I438" s="224"/>
      <c r="J438" s="225">
        <f>ROUND(I438*H438,2)</f>
        <v>0</v>
      </c>
      <c r="K438" s="221" t="s">
        <v>19</v>
      </c>
      <c r="L438" s="45"/>
      <c r="M438" s="226" t="s">
        <v>19</v>
      </c>
      <c r="N438" s="227" t="s">
        <v>45</v>
      </c>
      <c r="O438" s="85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0" t="s">
        <v>137</v>
      </c>
      <c r="AT438" s="230" t="s">
        <v>133</v>
      </c>
      <c r="AU438" s="230" t="s">
        <v>84</v>
      </c>
      <c r="AY438" s="18" t="s">
        <v>131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8" t="s">
        <v>82</v>
      </c>
      <c r="BK438" s="231">
        <f>ROUND(I438*H438,2)</f>
        <v>0</v>
      </c>
      <c r="BL438" s="18" t="s">
        <v>137</v>
      </c>
      <c r="BM438" s="230" t="s">
        <v>615</v>
      </c>
    </row>
    <row r="439" spans="1:47" s="2" customFormat="1" ht="12">
      <c r="A439" s="39"/>
      <c r="B439" s="40"/>
      <c r="C439" s="41"/>
      <c r="D439" s="232" t="s">
        <v>139</v>
      </c>
      <c r="E439" s="41"/>
      <c r="F439" s="233" t="s">
        <v>613</v>
      </c>
      <c r="G439" s="41"/>
      <c r="H439" s="41"/>
      <c r="I439" s="137"/>
      <c r="J439" s="41"/>
      <c r="K439" s="41"/>
      <c r="L439" s="45"/>
      <c r="M439" s="234"/>
      <c r="N439" s="235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139</v>
      </c>
      <c r="AU439" s="18" t="s">
        <v>84</v>
      </c>
    </row>
    <row r="440" spans="1:63" s="12" customFormat="1" ht="22.8" customHeight="1">
      <c r="A440" s="12"/>
      <c r="B440" s="203"/>
      <c r="C440" s="204"/>
      <c r="D440" s="205" t="s">
        <v>73</v>
      </c>
      <c r="E440" s="217" t="s">
        <v>616</v>
      </c>
      <c r="F440" s="217" t="s">
        <v>617</v>
      </c>
      <c r="G440" s="204"/>
      <c r="H440" s="204"/>
      <c r="I440" s="207"/>
      <c r="J440" s="218">
        <f>BK440</f>
        <v>0</v>
      </c>
      <c r="K440" s="204"/>
      <c r="L440" s="209"/>
      <c r="M440" s="210"/>
      <c r="N440" s="211"/>
      <c r="O440" s="211"/>
      <c r="P440" s="212">
        <f>SUM(P441:P473)</f>
        <v>0</v>
      </c>
      <c r="Q440" s="211"/>
      <c r="R440" s="212">
        <f>SUM(R441:R473)</f>
        <v>0</v>
      </c>
      <c r="S440" s="211"/>
      <c r="T440" s="213">
        <f>SUM(T441:T473)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4" t="s">
        <v>84</v>
      </c>
      <c r="AT440" s="215" t="s">
        <v>73</v>
      </c>
      <c r="AU440" s="215" t="s">
        <v>82</v>
      </c>
      <c r="AY440" s="214" t="s">
        <v>131</v>
      </c>
      <c r="BK440" s="216">
        <f>SUM(BK441:BK473)</f>
        <v>0</v>
      </c>
    </row>
    <row r="441" spans="1:65" s="2" customFormat="1" ht="16.5" customHeight="1">
      <c r="A441" s="39"/>
      <c r="B441" s="40"/>
      <c r="C441" s="219" t="s">
        <v>618</v>
      </c>
      <c r="D441" s="219" t="s">
        <v>133</v>
      </c>
      <c r="E441" s="220" t="s">
        <v>619</v>
      </c>
      <c r="F441" s="221" t="s">
        <v>620</v>
      </c>
      <c r="G441" s="222" t="s">
        <v>136</v>
      </c>
      <c r="H441" s="223">
        <v>3163.865</v>
      </c>
      <c r="I441" s="224"/>
      <c r="J441" s="225">
        <f>ROUND(I441*H441,2)</f>
        <v>0</v>
      </c>
      <c r="K441" s="221" t="s">
        <v>19</v>
      </c>
      <c r="L441" s="45"/>
      <c r="M441" s="226" t="s">
        <v>19</v>
      </c>
      <c r="N441" s="227" t="s">
        <v>45</v>
      </c>
      <c r="O441" s="85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137</v>
      </c>
      <c r="AT441" s="230" t="s">
        <v>133</v>
      </c>
      <c r="AU441" s="230" t="s">
        <v>84</v>
      </c>
      <c r="AY441" s="18" t="s">
        <v>131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82</v>
      </c>
      <c r="BK441" s="231">
        <f>ROUND(I441*H441,2)</f>
        <v>0</v>
      </c>
      <c r="BL441" s="18" t="s">
        <v>137</v>
      </c>
      <c r="BM441" s="230" t="s">
        <v>621</v>
      </c>
    </row>
    <row r="442" spans="1:47" s="2" customFormat="1" ht="12">
      <c r="A442" s="39"/>
      <c r="B442" s="40"/>
      <c r="C442" s="41"/>
      <c r="D442" s="232" t="s">
        <v>139</v>
      </c>
      <c r="E442" s="41"/>
      <c r="F442" s="233" t="s">
        <v>620</v>
      </c>
      <c r="G442" s="41"/>
      <c r="H442" s="41"/>
      <c r="I442" s="137"/>
      <c r="J442" s="41"/>
      <c r="K442" s="41"/>
      <c r="L442" s="45"/>
      <c r="M442" s="234"/>
      <c r="N442" s="235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139</v>
      </c>
      <c r="AU442" s="18" t="s">
        <v>84</v>
      </c>
    </row>
    <row r="443" spans="1:51" s="15" customFormat="1" ht="12">
      <c r="A443" s="15"/>
      <c r="B443" s="268"/>
      <c r="C443" s="269"/>
      <c r="D443" s="232" t="s">
        <v>140</v>
      </c>
      <c r="E443" s="270" t="s">
        <v>19</v>
      </c>
      <c r="F443" s="271" t="s">
        <v>410</v>
      </c>
      <c r="G443" s="269"/>
      <c r="H443" s="270" t="s">
        <v>19</v>
      </c>
      <c r="I443" s="272"/>
      <c r="J443" s="269"/>
      <c r="K443" s="269"/>
      <c r="L443" s="273"/>
      <c r="M443" s="274"/>
      <c r="N443" s="275"/>
      <c r="O443" s="275"/>
      <c r="P443" s="275"/>
      <c r="Q443" s="275"/>
      <c r="R443" s="275"/>
      <c r="S443" s="275"/>
      <c r="T443" s="27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77" t="s">
        <v>140</v>
      </c>
      <c r="AU443" s="277" t="s">
        <v>84</v>
      </c>
      <c r="AV443" s="15" t="s">
        <v>82</v>
      </c>
      <c r="AW443" s="15" t="s">
        <v>35</v>
      </c>
      <c r="AX443" s="15" t="s">
        <v>74</v>
      </c>
      <c r="AY443" s="277" t="s">
        <v>131</v>
      </c>
    </row>
    <row r="444" spans="1:51" s="13" customFormat="1" ht="12">
      <c r="A444" s="13"/>
      <c r="B444" s="236"/>
      <c r="C444" s="237"/>
      <c r="D444" s="232" t="s">
        <v>140</v>
      </c>
      <c r="E444" s="238" t="s">
        <v>19</v>
      </c>
      <c r="F444" s="239" t="s">
        <v>411</v>
      </c>
      <c r="G444" s="237"/>
      <c r="H444" s="240">
        <v>4183.265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140</v>
      </c>
      <c r="AU444" s="246" t="s">
        <v>84</v>
      </c>
      <c r="AV444" s="13" t="s">
        <v>84</v>
      </c>
      <c r="AW444" s="13" t="s">
        <v>35</v>
      </c>
      <c r="AX444" s="13" t="s">
        <v>74</v>
      </c>
      <c r="AY444" s="246" t="s">
        <v>131</v>
      </c>
    </row>
    <row r="445" spans="1:51" s="13" customFormat="1" ht="12">
      <c r="A445" s="13"/>
      <c r="B445" s="236"/>
      <c r="C445" s="237"/>
      <c r="D445" s="232" t="s">
        <v>140</v>
      </c>
      <c r="E445" s="238" t="s">
        <v>19</v>
      </c>
      <c r="F445" s="239" t="s">
        <v>412</v>
      </c>
      <c r="G445" s="237"/>
      <c r="H445" s="240">
        <v>-826.7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6" t="s">
        <v>140</v>
      </c>
      <c r="AU445" s="246" t="s">
        <v>84</v>
      </c>
      <c r="AV445" s="13" t="s">
        <v>84</v>
      </c>
      <c r="AW445" s="13" t="s">
        <v>35</v>
      </c>
      <c r="AX445" s="13" t="s">
        <v>74</v>
      </c>
      <c r="AY445" s="246" t="s">
        <v>131</v>
      </c>
    </row>
    <row r="446" spans="1:51" s="13" customFormat="1" ht="12">
      <c r="A446" s="13"/>
      <c r="B446" s="236"/>
      <c r="C446" s="237"/>
      <c r="D446" s="232" t="s">
        <v>140</v>
      </c>
      <c r="E446" s="238" t="s">
        <v>19</v>
      </c>
      <c r="F446" s="239" t="s">
        <v>413</v>
      </c>
      <c r="G446" s="237"/>
      <c r="H446" s="240">
        <v>-486.2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140</v>
      </c>
      <c r="AU446" s="246" t="s">
        <v>84</v>
      </c>
      <c r="AV446" s="13" t="s">
        <v>84</v>
      </c>
      <c r="AW446" s="13" t="s">
        <v>35</v>
      </c>
      <c r="AX446" s="13" t="s">
        <v>74</v>
      </c>
      <c r="AY446" s="246" t="s">
        <v>131</v>
      </c>
    </row>
    <row r="447" spans="1:51" s="15" customFormat="1" ht="12">
      <c r="A447" s="15"/>
      <c r="B447" s="268"/>
      <c r="C447" s="269"/>
      <c r="D447" s="232" t="s">
        <v>140</v>
      </c>
      <c r="E447" s="270" t="s">
        <v>19</v>
      </c>
      <c r="F447" s="271" t="s">
        <v>414</v>
      </c>
      <c r="G447" s="269"/>
      <c r="H447" s="270" t="s">
        <v>19</v>
      </c>
      <c r="I447" s="272"/>
      <c r="J447" s="269"/>
      <c r="K447" s="269"/>
      <c r="L447" s="273"/>
      <c r="M447" s="274"/>
      <c r="N447" s="275"/>
      <c r="O447" s="275"/>
      <c r="P447" s="275"/>
      <c r="Q447" s="275"/>
      <c r="R447" s="275"/>
      <c r="S447" s="275"/>
      <c r="T447" s="276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7" t="s">
        <v>140</v>
      </c>
      <c r="AU447" s="277" t="s">
        <v>84</v>
      </c>
      <c r="AV447" s="15" t="s">
        <v>82</v>
      </c>
      <c r="AW447" s="15" t="s">
        <v>35</v>
      </c>
      <c r="AX447" s="15" t="s">
        <v>74</v>
      </c>
      <c r="AY447" s="277" t="s">
        <v>131</v>
      </c>
    </row>
    <row r="448" spans="1:51" s="13" customFormat="1" ht="12">
      <c r="A448" s="13"/>
      <c r="B448" s="236"/>
      <c r="C448" s="237"/>
      <c r="D448" s="232" t="s">
        <v>140</v>
      </c>
      <c r="E448" s="238" t="s">
        <v>19</v>
      </c>
      <c r="F448" s="239" t="s">
        <v>415</v>
      </c>
      <c r="G448" s="237"/>
      <c r="H448" s="240">
        <v>293.5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140</v>
      </c>
      <c r="AU448" s="246" t="s">
        <v>84</v>
      </c>
      <c r="AV448" s="13" t="s">
        <v>84</v>
      </c>
      <c r="AW448" s="13" t="s">
        <v>35</v>
      </c>
      <c r="AX448" s="13" t="s">
        <v>74</v>
      </c>
      <c r="AY448" s="246" t="s">
        <v>131</v>
      </c>
    </row>
    <row r="449" spans="1:51" s="14" customFormat="1" ht="12">
      <c r="A449" s="14"/>
      <c r="B449" s="247"/>
      <c r="C449" s="248"/>
      <c r="D449" s="232" t="s">
        <v>140</v>
      </c>
      <c r="E449" s="249" t="s">
        <v>19</v>
      </c>
      <c r="F449" s="250" t="s">
        <v>145</v>
      </c>
      <c r="G449" s="248"/>
      <c r="H449" s="251">
        <v>3163.8650000000007</v>
      </c>
      <c r="I449" s="252"/>
      <c r="J449" s="248"/>
      <c r="K449" s="248"/>
      <c r="L449" s="253"/>
      <c r="M449" s="254"/>
      <c r="N449" s="255"/>
      <c r="O449" s="255"/>
      <c r="P449" s="255"/>
      <c r="Q449" s="255"/>
      <c r="R449" s="255"/>
      <c r="S449" s="255"/>
      <c r="T449" s="256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7" t="s">
        <v>140</v>
      </c>
      <c r="AU449" s="257" t="s">
        <v>84</v>
      </c>
      <c r="AV449" s="14" t="s">
        <v>137</v>
      </c>
      <c r="AW449" s="14" t="s">
        <v>35</v>
      </c>
      <c r="AX449" s="14" t="s">
        <v>82</v>
      </c>
      <c r="AY449" s="257" t="s">
        <v>131</v>
      </c>
    </row>
    <row r="450" spans="1:65" s="2" customFormat="1" ht="16.5" customHeight="1">
      <c r="A450" s="39"/>
      <c r="B450" s="40"/>
      <c r="C450" s="219" t="s">
        <v>622</v>
      </c>
      <c r="D450" s="219" t="s">
        <v>133</v>
      </c>
      <c r="E450" s="220" t="s">
        <v>623</v>
      </c>
      <c r="F450" s="221" t="s">
        <v>624</v>
      </c>
      <c r="G450" s="222" t="s">
        <v>136</v>
      </c>
      <c r="H450" s="223">
        <v>4305.686</v>
      </c>
      <c r="I450" s="224"/>
      <c r="J450" s="225">
        <f>ROUND(I450*H450,2)</f>
        <v>0</v>
      </c>
      <c r="K450" s="221" t="s">
        <v>19</v>
      </c>
      <c r="L450" s="45"/>
      <c r="M450" s="226" t="s">
        <v>19</v>
      </c>
      <c r="N450" s="227" t="s">
        <v>45</v>
      </c>
      <c r="O450" s="85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0" t="s">
        <v>137</v>
      </c>
      <c r="AT450" s="230" t="s">
        <v>133</v>
      </c>
      <c r="AU450" s="230" t="s">
        <v>84</v>
      </c>
      <c r="AY450" s="18" t="s">
        <v>131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8" t="s">
        <v>82</v>
      </c>
      <c r="BK450" s="231">
        <f>ROUND(I450*H450,2)</f>
        <v>0</v>
      </c>
      <c r="BL450" s="18" t="s">
        <v>137</v>
      </c>
      <c r="BM450" s="230" t="s">
        <v>625</v>
      </c>
    </row>
    <row r="451" spans="1:47" s="2" customFormat="1" ht="12">
      <c r="A451" s="39"/>
      <c r="B451" s="40"/>
      <c r="C451" s="41"/>
      <c r="D451" s="232" t="s">
        <v>139</v>
      </c>
      <c r="E451" s="41"/>
      <c r="F451" s="233" t="s">
        <v>624</v>
      </c>
      <c r="G451" s="41"/>
      <c r="H451" s="41"/>
      <c r="I451" s="137"/>
      <c r="J451" s="41"/>
      <c r="K451" s="41"/>
      <c r="L451" s="45"/>
      <c r="M451" s="234"/>
      <c r="N451" s="235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139</v>
      </c>
      <c r="AU451" s="18" t="s">
        <v>84</v>
      </c>
    </row>
    <row r="452" spans="1:51" s="13" customFormat="1" ht="12">
      <c r="A452" s="13"/>
      <c r="B452" s="236"/>
      <c r="C452" s="237"/>
      <c r="D452" s="232" t="s">
        <v>140</v>
      </c>
      <c r="E452" s="238" t="s">
        <v>19</v>
      </c>
      <c r="F452" s="239" t="s">
        <v>427</v>
      </c>
      <c r="G452" s="237"/>
      <c r="H452" s="240">
        <v>831.242</v>
      </c>
      <c r="I452" s="241"/>
      <c r="J452" s="237"/>
      <c r="K452" s="237"/>
      <c r="L452" s="242"/>
      <c r="M452" s="243"/>
      <c r="N452" s="244"/>
      <c r="O452" s="244"/>
      <c r="P452" s="244"/>
      <c r="Q452" s="244"/>
      <c r="R452" s="244"/>
      <c r="S452" s="244"/>
      <c r="T452" s="24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6" t="s">
        <v>140</v>
      </c>
      <c r="AU452" s="246" t="s">
        <v>84</v>
      </c>
      <c r="AV452" s="13" t="s">
        <v>84</v>
      </c>
      <c r="AW452" s="13" t="s">
        <v>35</v>
      </c>
      <c r="AX452" s="13" t="s">
        <v>74</v>
      </c>
      <c r="AY452" s="246" t="s">
        <v>131</v>
      </c>
    </row>
    <row r="453" spans="1:51" s="13" customFormat="1" ht="12">
      <c r="A453" s="13"/>
      <c r="B453" s="236"/>
      <c r="C453" s="237"/>
      <c r="D453" s="232" t="s">
        <v>140</v>
      </c>
      <c r="E453" s="238" t="s">
        <v>19</v>
      </c>
      <c r="F453" s="239" t="s">
        <v>428</v>
      </c>
      <c r="G453" s="237"/>
      <c r="H453" s="240">
        <v>6745.733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6" t="s">
        <v>140</v>
      </c>
      <c r="AU453" s="246" t="s">
        <v>84</v>
      </c>
      <c r="AV453" s="13" t="s">
        <v>84</v>
      </c>
      <c r="AW453" s="13" t="s">
        <v>35</v>
      </c>
      <c r="AX453" s="13" t="s">
        <v>74</v>
      </c>
      <c r="AY453" s="246" t="s">
        <v>131</v>
      </c>
    </row>
    <row r="454" spans="1:51" s="13" customFormat="1" ht="12">
      <c r="A454" s="13"/>
      <c r="B454" s="236"/>
      <c r="C454" s="237"/>
      <c r="D454" s="232" t="s">
        <v>140</v>
      </c>
      <c r="E454" s="238" t="s">
        <v>19</v>
      </c>
      <c r="F454" s="239" t="s">
        <v>429</v>
      </c>
      <c r="G454" s="237"/>
      <c r="H454" s="240">
        <v>-4183.265</v>
      </c>
      <c r="I454" s="241"/>
      <c r="J454" s="237"/>
      <c r="K454" s="237"/>
      <c r="L454" s="242"/>
      <c r="M454" s="243"/>
      <c r="N454" s="244"/>
      <c r="O454" s="244"/>
      <c r="P454" s="244"/>
      <c r="Q454" s="244"/>
      <c r="R454" s="244"/>
      <c r="S454" s="244"/>
      <c r="T454" s="24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6" t="s">
        <v>140</v>
      </c>
      <c r="AU454" s="246" t="s">
        <v>84</v>
      </c>
      <c r="AV454" s="13" t="s">
        <v>84</v>
      </c>
      <c r="AW454" s="13" t="s">
        <v>35</v>
      </c>
      <c r="AX454" s="13" t="s">
        <v>74</v>
      </c>
      <c r="AY454" s="246" t="s">
        <v>131</v>
      </c>
    </row>
    <row r="455" spans="1:51" s="13" customFormat="1" ht="12">
      <c r="A455" s="13"/>
      <c r="B455" s="236"/>
      <c r="C455" s="237"/>
      <c r="D455" s="232" t="s">
        <v>140</v>
      </c>
      <c r="E455" s="238" t="s">
        <v>19</v>
      </c>
      <c r="F455" s="239" t="s">
        <v>430</v>
      </c>
      <c r="G455" s="237"/>
      <c r="H455" s="240">
        <v>-147.75</v>
      </c>
      <c r="I455" s="241"/>
      <c r="J455" s="237"/>
      <c r="K455" s="237"/>
      <c r="L455" s="242"/>
      <c r="M455" s="243"/>
      <c r="N455" s="244"/>
      <c r="O455" s="244"/>
      <c r="P455" s="244"/>
      <c r="Q455" s="244"/>
      <c r="R455" s="244"/>
      <c r="S455" s="244"/>
      <c r="T455" s="24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6" t="s">
        <v>140</v>
      </c>
      <c r="AU455" s="246" t="s">
        <v>84</v>
      </c>
      <c r="AV455" s="13" t="s">
        <v>84</v>
      </c>
      <c r="AW455" s="13" t="s">
        <v>35</v>
      </c>
      <c r="AX455" s="13" t="s">
        <v>74</v>
      </c>
      <c r="AY455" s="246" t="s">
        <v>131</v>
      </c>
    </row>
    <row r="456" spans="1:51" s="13" customFormat="1" ht="12">
      <c r="A456" s="13"/>
      <c r="B456" s="236"/>
      <c r="C456" s="237"/>
      <c r="D456" s="232" t="s">
        <v>140</v>
      </c>
      <c r="E456" s="238" t="s">
        <v>19</v>
      </c>
      <c r="F456" s="239" t="s">
        <v>431</v>
      </c>
      <c r="G456" s="237"/>
      <c r="H456" s="240">
        <v>-148.5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6" t="s">
        <v>140</v>
      </c>
      <c r="AU456" s="246" t="s">
        <v>84</v>
      </c>
      <c r="AV456" s="13" t="s">
        <v>84</v>
      </c>
      <c r="AW456" s="13" t="s">
        <v>35</v>
      </c>
      <c r="AX456" s="13" t="s">
        <v>74</v>
      </c>
      <c r="AY456" s="246" t="s">
        <v>131</v>
      </c>
    </row>
    <row r="457" spans="1:51" s="13" customFormat="1" ht="12">
      <c r="A457" s="13"/>
      <c r="B457" s="236"/>
      <c r="C457" s="237"/>
      <c r="D457" s="232" t="s">
        <v>140</v>
      </c>
      <c r="E457" s="238" t="s">
        <v>19</v>
      </c>
      <c r="F457" s="239" t="s">
        <v>432</v>
      </c>
      <c r="G457" s="237"/>
      <c r="H457" s="240">
        <v>8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6" t="s">
        <v>140</v>
      </c>
      <c r="AU457" s="246" t="s">
        <v>84</v>
      </c>
      <c r="AV457" s="13" t="s">
        <v>84</v>
      </c>
      <c r="AW457" s="13" t="s">
        <v>35</v>
      </c>
      <c r="AX457" s="13" t="s">
        <v>74</v>
      </c>
      <c r="AY457" s="246" t="s">
        <v>131</v>
      </c>
    </row>
    <row r="458" spans="1:51" s="13" customFormat="1" ht="12">
      <c r="A458" s="13"/>
      <c r="B458" s="236"/>
      <c r="C458" s="237"/>
      <c r="D458" s="232" t="s">
        <v>140</v>
      </c>
      <c r="E458" s="238" t="s">
        <v>19</v>
      </c>
      <c r="F458" s="239" t="s">
        <v>433</v>
      </c>
      <c r="G458" s="237"/>
      <c r="H458" s="240">
        <v>1280.5</v>
      </c>
      <c r="I458" s="241"/>
      <c r="J458" s="237"/>
      <c r="K458" s="237"/>
      <c r="L458" s="242"/>
      <c r="M458" s="243"/>
      <c r="N458" s="244"/>
      <c r="O458" s="244"/>
      <c r="P458" s="244"/>
      <c r="Q458" s="244"/>
      <c r="R458" s="244"/>
      <c r="S458" s="244"/>
      <c r="T458" s="24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6" t="s">
        <v>140</v>
      </c>
      <c r="AU458" s="246" t="s">
        <v>84</v>
      </c>
      <c r="AV458" s="13" t="s">
        <v>84</v>
      </c>
      <c r="AW458" s="13" t="s">
        <v>35</v>
      </c>
      <c r="AX458" s="13" t="s">
        <v>74</v>
      </c>
      <c r="AY458" s="246" t="s">
        <v>131</v>
      </c>
    </row>
    <row r="459" spans="1:51" s="13" customFormat="1" ht="12">
      <c r="A459" s="13"/>
      <c r="B459" s="236"/>
      <c r="C459" s="237"/>
      <c r="D459" s="232" t="s">
        <v>140</v>
      </c>
      <c r="E459" s="238" t="s">
        <v>19</v>
      </c>
      <c r="F459" s="239" t="s">
        <v>626</v>
      </c>
      <c r="G459" s="237"/>
      <c r="H459" s="240">
        <v>-66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6" t="s">
        <v>140</v>
      </c>
      <c r="AU459" s="246" t="s">
        <v>84</v>
      </c>
      <c r="AV459" s="13" t="s">
        <v>84</v>
      </c>
      <c r="AW459" s="13" t="s">
        <v>35</v>
      </c>
      <c r="AX459" s="13" t="s">
        <v>74</v>
      </c>
      <c r="AY459" s="246" t="s">
        <v>131</v>
      </c>
    </row>
    <row r="460" spans="1:51" s="13" customFormat="1" ht="12">
      <c r="A460" s="13"/>
      <c r="B460" s="236"/>
      <c r="C460" s="237"/>
      <c r="D460" s="232" t="s">
        <v>140</v>
      </c>
      <c r="E460" s="238" t="s">
        <v>19</v>
      </c>
      <c r="F460" s="239" t="s">
        <v>627</v>
      </c>
      <c r="G460" s="237"/>
      <c r="H460" s="240">
        <v>-14.274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6" t="s">
        <v>140</v>
      </c>
      <c r="AU460" s="246" t="s">
        <v>84</v>
      </c>
      <c r="AV460" s="13" t="s">
        <v>84</v>
      </c>
      <c r="AW460" s="13" t="s">
        <v>35</v>
      </c>
      <c r="AX460" s="13" t="s">
        <v>74</v>
      </c>
      <c r="AY460" s="246" t="s">
        <v>131</v>
      </c>
    </row>
    <row r="461" spans="1:51" s="14" customFormat="1" ht="12">
      <c r="A461" s="14"/>
      <c r="B461" s="247"/>
      <c r="C461" s="248"/>
      <c r="D461" s="232" t="s">
        <v>140</v>
      </c>
      <c r="E461" s="249" t="s">
        <v>19</v>
      </c>
      <c r="F461" s="250" t="s">
        <v>145</v>
      </c>
      <c r="G461" s="248"/>
      <c r="H461" s="251">
        <v>4305.686</v>
      </c>
      <c r="I461" s="252"/>
      <c r="J461" s="248"/>
      <c r="K461" s="248"/>
      <c r="L461" s="253"/>
      <c r="M461" s="254"/>
      <c r="N461" s="255"/>
      <c r="O461" s="255"/>
      <c r="P461" s="255"/>
      <c r="Q461" s="255"/>
      <c r="R461" s="255"/>
      <c r="S461" s="255"/>
      <c r="T461" s="25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7" t="s">
        <v>140</v>
      </c>
      <c r="AU461" s="257" t="s">
        <v>84</v>
      </c>
      <c r="AV461" s="14" t="s">
        <v>137</v>
      </c>
      <c r="AW461" s="14" t="s">
        <v>35</v>
      </c>
      <c r="AX461" s="14" t="s">
        <v>82</v>
      </c>
      <c r="AY461" s="257" t="s">
        <v>131</v>
      </c>
    </row>
    <row r="462" spans="1:65" s="2" customFormat="1" ht="16.5" customHeight="1">
      <c r="A462" s="39"/>
      <c r="B462" s="40"/>
      <c r="C462" s="219" t="s">
        <v>628</v>
      </c>
      <c r="D462" s="219" t="s">
        <v>133</v>
      </c>
      <c r="E462" s="220" t="s">
        <v>629</v>
      </c>
      <c r="F462" s="221" t="s">
        <v>630</v>
      </c>
      <c r="G462" s="222" t="s">
        <v>136</v>
      </c>
      <c r="H462" s="223">
        <v>4305.686</v>
      </c>
      <c r="I462" s="224"/>
      <c r="J462" s="225">
        <f>ROUND(I462*H462,2)</f>
        <v>0</v>
      </c>
      <c r="K462" s="221" t="s">
        <v>19</v>
      </c>
      <c r="L462" s="45"/>
      <c r="M462" s="226" t="s">
        <v>19</v>
      </c>
      <c r="N462" s="227" t="s">
        <v>45</v>
      </c>
      <c r="O462" s="85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137</v>
      </c>
      <c r="AT462" s="230" t="s">
        <v>133</v>
      </c>
      <c r="AU462" s="230" t="s">
        <v>84</v>
      </c>
      <c r="AY462" s="18" t="s">
        <v>131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82</v>
      </c>
      <c r="BK462" s="231">
        <f>ROUND(I462*H462,2)</f>
        <v>0</v>
      </c>
      <c r="BL462" s="18" t="s">
        <v>137</v>
      </c>
      <c r="BM462" s="230" t="s">
        <v>631</v>
      </c>
    </row>
    <row r="463" spans="1:47" s="2" customFormat="1" ht="12">
      <c r="A463" s="39"/>
      <c r="B463" s="40"/>
      <c r="C463" s="41"/>
      <c r="D463" s="232" t="s">
        <v>139</v>
      </c>
      <c r="E463" s="41"/>
      <c r="F463" s="233" t="s">
        <v>630</v>
      </c>
      <c r="G463" s="41"/>
      <c r="H463" s="41"/>
      <c r="I463" s="137"/>
      <c r="J463" s="41"/>
      <c r="K463" s="41"/>
      <c r="L463" s="45"/>
      <c r="M463" s="234"/>
      <c r="N463" s="235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139</v>
      </c>
      <c r="AU463" s="18" t="s">
        <v>84</v>
      </c>
    </row>
    <row r="464" spans="1:51" s="13" customFormat="1" ht="12">
      <c r="A464" s="13"/>
      <c r="B464" s="236"/>
      <c r="C464" s="237"/>
      <c r="D464" s="232" t="s">
        <v>140</v>
      </c>
      <c r="E464" s="238" t="s">
        <v>19</v>
      </c>
      <c r="F464" s="239" t="s">
        <v>427</v>
      </c>
      <c r="G464" s="237"/>
      <c r="H464" s="240">
        <v>831.242</v>
      </c>
      <c r="I464" s="241"/>
      <c r="J464" s="237"/>
      <c r="K464" s="237"/>
      <c r="L464" s="242"/>
      <c r="M464" s="243"/>
      <c r="N464" s="244"/>
      <c r="O464" s="244"/>
      <c r="P464" s="244"/>
      <c r="Q464" s="244"/>
      <c r="R464" s="244"/>
      <c r="S464" s="244"/>
      <c r="T464" s="24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6" t="s">
        <v>140</v>
      </c>
      <c r="AU464" s="246" t="s">
        <v>84</v>
      </c>
      <c r="AV464" s="13" t="s">
        <v>84</v>
      </c>
      <c r="AW464" s="13" t="s">
        <v>35</v>
      </c>
      <c r="AX464" s="13" t="s">
        <v>74</v>
      </c>
      <c r="AY464" s="246" t="s">
        <v>131</v>
      </c>
    </row>
    <row r="465" spans="1:51" s="13" customFormat="1" ht="12">
      <c r="A465" s="13"/>
      <c r="B465" s="236"/>
      <c r="C465" s="237"/>
      <c r="D465" s="232" t="s">
        <v>140</v>
      </c>
      <c r="E465" s="238" t="s">
        <v>19</v>
      </c>
      <c r="F465" s="239" t="s">
        <v>428</v>
      </c>
      <c r="G465" s="237"/>
      <c r="H465" s="240">
        <v>6745.733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6" t="s">
        <v>140</v>
      </c>
      <c r="AU465" s="246" t="s">
        <v>84</v>
      </c>
      <c r="AV465" s="13" t="s">
        <v>84</v>
      </c>
      <c r="AW465" s="13" t="s">
        <v>35</v>
      </c>
      <c r="AX465" s="13" t="s">
        <v>74</v>
      </c>
      <c r="AY465" s="246" t="s">
        <v>131</v>
      </c>
    </row>
    <row r="466" spans="1:51" s="13" customFormat="1" ht="12">
      <c r="A466" s="13"/>
      <c r="B466" s="236"/>
      <c r="C466" s="237"/>
      <c r="D466" s="232" t="s">
        <v>140</v>
      </c>
      <c r="E466" s="238" t="s">
        <v>19</v>
      </c>
      <c r="F466" s="239" t="s">
        <v>429</v>
      </c>
      <c r="G466" s="237"/>
      <c r="H466" s="240">
        <v>-4183.265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6" t="s">
        <v>140</v>
      </c>
      <c r="AU466" s="246" t="s">
        <v>84</v>
      </c>
      <c r="AV466" s="13" t="s">
        <v>84</v>
      </c>
      <c r="AW466" s="13" t="s">
        <v>35</v>
      </c>
      <c r="AX466" s="13" t="s">
        <v>74</v>
      </c>
      <c r="AY466" s="246" t="s">
        <v>131</v>
      </c>
    </row>
    <row r="467" spans="1:51" s="13" customFormat="1" ht="12">
      <c r="A467" s="13"/>
      <c r="B467" s="236"/>
      <c r="C467" s="237"/>
      <c r="D467" s="232" t="s">
        <v>140</v>
      </c>
      <c r="E467" s="238" t="s">
        <v>19</v>
      </c>
      <c r="F467" s="239" t="s">
        <v>430</v>
      </c>
      <c r="G467" s="237"/>
      <c r="H467" s="240">
        <v>-147.75</v>
      </c>
      <c r="I467" s="241"/>
      <c r="J467" s="237"/>
      <c r="K467" s="237"/>
      <c r="L467" s="242"/>
      <c r="M467" s="243"/>
      <c r="N467" s="244"/>
      <c r="O467" s="244"/>
      <c r="P467" s="244"/>
      <c r="Q467" s="244"/>
      <c r="R467" s="244"/>
      <c r="S467" s="244"/>
      <c r="T467" s="24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6" t="s">
        <v>140</v>
      </c>
      <c r="AU467" s="246" t="s">
        <v>84</v>
      </c>
      <c r="AV467" s="13" t="s">
        <v>84</v>
      </c>
      <c r="AW467" s="13" t="s">
        <v>35</v>
      </c>
      <c r="AX467" s="13" t="s">
        <v>74</v>
      </c>
      <c r="AY467" s="246" t="s">
        <v>131</v>
      </c>
    </row>
    <row r="468" spans="1:51" s="13" customFormat="1" ht="12">
      <c r="A468" s="13"/>
      <c r="B468" s="236"/>
      <c r="C468" s="237"/>
      <c r="D468" s="232" t="s">
        <v>140</v>
      </c>
      <c r="E468" s="238" t="s">
        <v>19</v>
      </c>
      <c r="F468" s="239" t="s">
        <v>431</v>
      </c>
      <c r="G468" s="237"/>
      <c r="H468" s="240">
        <v>-148.5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6" t="s">
        <v>140</v>
      </c>
      <c r="AU468" s="246" t="s">
        <v>84</v>
      </c>
      <c r="AV468" s="13" t="s">
        <v>84</v>
      </c>
      <c r="AW468" s="13" t="s">
        <v>35</v>
      </c>
      <c r="AX468" s="13" t="s">
        <v>74</v>
      </c>
      <c r="AY468" s="246" t="s">
        <v>131</v>
      </c>
    </row>
    <row r="469" spans="1:51" s="13" customFormat="1" ht="12">
      <c r="A469" s="13"/>
      <c r="B469" s="236"/>
      <c r="C469" s="237"/>
      <c r="D469" s="232" t="s">
        <v>140</v>
      </c>
      <c r="E469" s="238" t="s">
        <v>19</v>
      </c>
      <c r="F469" s="239" t="s">
        <v>432</v>
      </c>
      <c r="G469" s="237"/>
      <c r="H469" s="240">
        <v>8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6" t="s">
        <v>140</v>
      </c>
      <c r="AU469" s="246" t="s">
        <v>84</v>
      </c>
      <c r="AV469" s="13" t="s">
        <v>84</v>
      </c>
      <c r="AW469" s="13" t="s">
        <v>35</v>
      </c>
      <c r="AX469" s="13" t="s">
        <v>74</v>
      </c>
      <c r="AY469" s="246" t="s">
        <v>131</v>
      </c>
    </row>
    <row r="470" spans="1:51" s="13" customFormat="1" ht="12">
      <c r="A470" s="13"/>
      <c r="B470" s="236"/>
      <c r="C470" s="237"/>
      <c r="D470" s="232" t="s">
        <v>140</v>
      </c>
      <c r="E470" s="238" t="s">
        <v>19</v>
      </c>
      <c r="F470" s="239" t="s">
        <v>433</v>
      </c>
      <c r="G470" s="237"/>
      <c r="H470" s="240">
        <v>1280.5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6" t="s">
        <v>140</v>
      </c>
      <c r="AU470" s="246" t="s">
        <v>84</v>
      </c>
      <c r="AV470" s="13" t="s">
        <v>84</v>
      </c>
      <c r="AW470" s="13" t="s">
        <v>35</v>
      </c>
      <c r="AX470" s="13" t="s">
        <v>74</v>
      </c>
      <c r="AY470" s="246" t="s">
        <v>131</v>
      </c>
    </row>
    <row r="471" spans="1:51" s="13" customFormat="1" ht="12">
      <c r="A471" s="13"/>
      <c r="B471" s="236"/>
      <c r="C471" s="237"/>
      <c r="D471" s="232" t="s">
        <v>140</v>
      </c>
      <c r="E471" s="238" t="s">
        <v>19</v>
      </c>
      <c r="F471" s="239" t="s">
        <v>626</v>
      </c>
      <c r="G471" s="237"/>
      <c r="H471" s="240">
        <v>-66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6" t="s">
        <v>140</v>
      </c>
      <c r="AU471" s="246" t="s">
        <v>84</v>
      </c>
      <c r="AV471" s="13" t="s">
        <v>84</v>
      </c>
      <c r="AW471" s="13" t="s">
        <v>35</v>
      </c>
      <c r="AX471" s="13" t="s">
        <v>74</v>
      </c>
      <c r="AY471" s="246" t="s">
        <v>131</v>
      </c>
    </row>
    <row r="472" spans="1:51" s="13" customFormat="1" ht="12">
      <c r="A472" s="13"/>
      <c r="B472" s="236"/>
      <c r="C472" s="237"/>
      <c r="D472" s="232" t="s">
        <v>140</v>
      </c>
      <c r="E472" s="238" t="s">
        <v>19</v>
      </c>
      <c r="F472" s="239" t="s">
        <v>627</v>
      </c>
      <c r="G472" s="237"/>
      <c r="H472" s="240">
        <v>-14.274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6" t="s">
        <v>140</v>
      </c>
      <c r="AU472" s="246" t="s">
        <v>84</v>
      </c>
      <c r="AV472" s="13" t="s">
        <v>84</v>
      </c>
      <c r="AW472" s="13" t="s">
        <v>35</v>
      </c>
      <c r="AX472" s="13" t="s">
        <v>74</v>
      </c>
      <c r="AY472" s="246" t="s">
        <v>131</v>
      </c>
    </row>
    <row r="473" spans="1:51" s="14" customFormat="1" ht="12">
      <c r="A473" s="14"/>
      <c r="B473" s="247"/>
      <c r="C473" s="248"/>
      <c r="D473" s="232" t="s">
        <v>140</v>
      </c>
      <c r="E473" s="249" t="s">
        <v>19</v>
      </c>
      <c r="F473" s="250" t="s">
        <v>145</v>
      </c>
      <c r="G473" s="248"/>
      <c r="H473" s="251">
        <v>4305.686</v>
      </c>
      <c r="I473" s="252"/>
      <c r="J473" s="248"/>
      <c r="K473" s="248"/>
      <c r="L473" s="253"/>
      <c r="M473" s="254"/>
      <c r="N473" s="255"/>
      <c r="O473" s="255"/>
      <c r="P473" s="255"/>
      <c r="Q473" s="255"/>
      <c r="R473" s="255"/>
      <c r="S473" s="255"/>
      <c r="T473" s="256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7" t="s">
        <v>140</v>
      </c>
      <c r="AU473" s="257" t="s">
        <v>84</v>
      </c>
      <c r="AV473" s="14" t="s">
        <v>137</v>
      </c>
      <c r="AW473" s="14" t="s">
        <v>35</v>
      </c>
      <c r="AX473" s="14" t="s">
        <v>82</v>
      </c>
      <c r="AY473" s="257" t="s">
        <v>131</v>
      </c>
    </row>
    <row r="474" spans="1:63" s="12" customFormat="1" ht="25.9" customHeight="1">
      <c r="A474" s="12"/>
      <c r="B474" s="203"/>
      <c r="C474" s="204"/>
      <c r="D474" s="205" t="s">
        <v>73</v>
      </c>
      <c r="E474" s="206" t="s">
        <v>632</v>
      </c>
      <c r="F474" s="206" t="s">
        <v>633</v>
      </c>
      <c r="G474" s="204"/>
      <c r="H474" s="204"/>
      <c r="I474" s="207"/>
      <c r="J474" s="208">
        <f>BK474</f>
        <v>0</v>
      </c>
      <c r="K474" s="204"/>
      <c r="L474" s="209"/>
      <c r="M474" s="210"/>
      <c r="N474" s="211"/>
      <c r="O474" s="211"/>
      <c r="P474" s="212">
        <f>P475+P484+P487+P490</f>
        <v>0</v>
      </c>
      <c r="Q474" s="211"/>
      <c r="R474" s="212">
        <f>R475+R484+R487+R490</f>
        <v>0</v>
      </c>
      <c r="S474" s="211"/>
      <c r="T474" s="213">
        <f>T475+T484+T487+T490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14" t="s">
        <v>162</v>
      </c>
      <c r="AT474" s="215" t="s">
        <v>73</v>
      </c>
      <c r="AU474" s="215" t="s">
        <v>74</v>
      </c>
      <c r="AY474" s="214" t="s">
        <v>131</v>
      </c>
      <c r="BK474" s="216">
        <f>BK475+BK484+BK487+BK490</f>
        <v>0</v>
      </c>
    </row>
    <row r="475" spans="1:63" s="12" customFormat="1" ht="22.8" customHeight="1">
      <c r="A475" s="12"/>
      <c r="B475" s="203"/>
      <c r="C475" s="204"/>
      <c r="D475" s="205" t="s">
        <v>73</v>
      </c>
      <c r="E475" s="217" t="s">
        <v>634</v>
      </c>
      <c r="F475" s="217" t="s">
        <v>635</v>
      </c>
      <c r="G475" s="204"/>
      <c r="H475" s="204"/>
      <c r="I475" s="207"/>
      <c r="J475" s="218">
        <f>BK475</f>
        <v>0</v>
      </c>
      <c r="K475" s="204"/>
      <c r="L475" s="209"/>
      <c r="M475" s="210"/>
      <c r="N475" s="211"/>
      <c r="O475" s="211"/>
      <c r="P475" s="212">
        <f>SUM(P476:P483)</f>
        <v>0</v>
      </c>
      <c r="Q475" s="211"/>
      <c r="R475" s="212">
        <f>SUM(R476:R483)</f>
        <v>0</v>
      </c>
      <c r="S475" s="211"/>
      <c r="T475" s="213">
        <f>SUM(T476:T483)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14" t="s">
        <v>162</v>
      </c>
      <c r="AT475" s="215" t="s">
        <v>73</v>
      </c>
      <c r="AU475" s="215" t="s">
        <v>82</v>
      </c>
      <c r="AY475" s="214" t="s">
        <v>131</v>
      </c>
      <c r="BK475" s="216">
        <f>SUM(BK476:BK483)</f>
        <v>0</v>
      </c>
    </row>
    <row r="476" spans="1:65" s="2" customFormat="1" ht="16.5" customHeight="1">
      <c r="A476" s="39"/>
      <c r="B476" s="40"/>
      <c r="C476" s="219" t="s">
        <v>636</v>
      </c>
      <c r="D476" s="219" t="s">
        <v>133</v>
      </c>
      <c r="E476" s="220" t="s">
        <v>637</v>
      </c>
      <c r="F476" s="221" t="s">
        <v>638</v>
      </c>
      <c r="G476" s="222" t="s">
        <v>270</v>
      </c>
      <c r="H476" s="223">
        <v>1</v>
      </c>
      <c r="I476" s="224"/>
      <c r="J476" s="225">
        <f>ROUND(I476*H476,2)</f>
        <v>0</v>
      </c>
      <c r="K476" s="221" t="s">
        <v>19</v>
      </c>
      <c r="L476" s="45"/>
      <c r="M476" s="226" t="s">
        <v>19</v>
      </c>
      <c r="N476" s="227" t="s">
        <v>45</v>
      </c>
      <c r="O476" s="85"/>
      <c r="P476" s="228">
        <f>O476*H476</f>
        <v>0</v>
      </c>
      <c r="Q476" s="228">
        <v>0</v>
      </c>
      <c r="R476" s="228">
        <f>Q476*H476</f>
        <v>0</v>
      </c>
      <c r="S476" s="228">
        <v>0</v>
      </c>
      <c r="T476" s="229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639</v>
      </c>
      <c r="AT476" s="230" t="s">
        <v>133</v>
      </c>
      <c r="AU476" s="230" t="s">
        <v>84</v>
      </c>
      <c r="AY476" s="18" t="s">
        <v>131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82</v>
      </c>
      <c r="BK476" s="231">
        <f>ROUND(I476*H476,2)</f>
        <v>0</v>
      </c>
      <c r="BL476" s="18" t="s">
        <v>639</v>
      </c>
      <c r="BM476" s="230" t="s">
        <v>640</v>
      </c>
    </row>
    <row r="477" spans="1:47" s="2" customFormat="1" ht="12">
      <c r="A477" s="39"/>
      <c r="B477" s="40"/>
      <c r="C477" s="41"/>
      <c r="D477" s="232" t="s">
        <v>139</v>
      </c>
      <c r="E477" s="41"/>
      <c r="F477" s="233" t="s">
        <v>638</v>
      </c>
      <c r="G477" s="41"/>
      <c r="H477" s="41"/>
      <c r="I477" s="137"/>
      <c r="J477" s="41"/>
      <c r="K477" s="41"/>
      <c r="L477" s="45"/>
      <c r="M477" s="234"/>
      <c r="N477" s="235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139</v>
      </c>
      <c r="AU477" s="18" t="s">
        <v>84</v>
      </c>
    </row>
    <row r="478" spans="1:65" s="2" customFormat="1" ht="16.5" customHeight="1">
      <c r="A478" s="39"/>
      <c r="B478" s="40"/>
      <c r="C478" s="219" t="s">
        <v>641</v>
      </c>
      <c r="D478" s="219" t="s">
        <v>133</v>
      </c>
      <c r="E478" s="220" t="s">
        <v>642</v>
      </c>
      <c r="F478" s="221" t="s">
        <v>643</v>
      </c>
      <c r="G478" s="222" t="s">
        <v>270</v>
      </c>
      <c r="H478" s="223">
        <v>1</v>
      </c>
      <c r="I478" s="224"/>
      <c r="J478" s="225">
        <f>ROUND(I478*H478,2)</f>
        <v>0</v>
      </c>
      <c r="K478" s="221" t="s">
        <v>19</v>
      </c>
      <c r="L478" s="45"/>
      <c r="M478" s="226" t="s">
        <v>19</v>
      </c>
      <c r="N478" s="227" t="s">
        <v>45</v>
      </c>
      <c r="O478" s="85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0" t="s">
        <v>639</v>
      </c>
      <c r="AT478" s="230" t="s">
        <v>133</v>
      </c>
      <c r="AU478" s="230" t="s">
        <v>84</v>
      </c>
      <c r="AY478" s="18" t="s">
        <v>131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8" t="s">
        <v>82</v>
      </c>
      <c r="BK478" s="231">
        <f>ROUND(I478*H478,2)</f>
        <v>0</v>
      </c>
      <c r="BL478" s="18" t="s">
        <v>639</v>
      </c>
      <c r="BM478" s="230" t="s">
        <v>644</v>
      </c>
    </row>
    <row r="479" spans="1:47" s="2" customFormat="1" ht="12">
      <c r="A479" s="39"/>
      <c r="B479" s="40"/>
      <c r="C479" s="41"/>
      <c r="D479" s="232" t="s">
        <v>139</v>
      </c>
      <c r="E479" s="41"/>
      <c r="F479" s="233" t="s">
        <v>643</v>
      </c>
      <c r="G479" s="41"/>
      <c r="H479" s="41"/>
      <c r="I479" s="137"/>
      <c r="J479" s="41"/>
      <c r="K479" s="41"/>
      <c r="L479" s="45"/>
      <c r="M479" s="234"/>
      <c r="N479" s="235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139</v>
      </c>
      <c r="AU479" s="18" t="s">
        <v>84</v>
      </c>
    </row>
    <row r="480" spans="1:65" s="2" customFormat="1" ht="16.5" customHeight="1">
      <c r="A480" s="39"/>
      <c r="B480" s="40"/>
      <c r="C480" s="219" t="s">
        <v>645</v>
      </c>
      <c r="D480" s="219" t="s">
        <v>133</v>
      </c>
      <c r="E480" s="220" t="s">
        <v>646</v>
      </c>
      <c r="F480" s="221" t="s">
        <v>647</v>
      </c>
      <c r="G480" s="222" t="s">
        <v>270</v>
      </c>
      <c r="H480" s="223">
        <v>1</v>
      </c>
      <c r="I480" s="224"/>
      <c r="J480" s="225">
        <f>ROUND(I480*H480,2)</f>
        <v>0</v>
      </c>
      <c r="K480" s="221" t="s">
        <v>19</v>
      </c>
      <c r="L480" s="45"/>
      <c r="M480" s="226" t="s">
        <v>19</v>
      </c>
      <c r="N480" s="227" t="s">
        <v>45</v>
      </c>
      <c r="O480" s="85"/>
      <c r="P480" s="228">
        <f>O480*H480</f>
        <v>0</v>
      </c>
      <c r="Q480" s="228">
        <v>0</v>
      </c>
      <c r="R480" s="228">
        <f>Q480*H480</f>
        <v>0</v>
      </c>
      <c r="S480" s="228">
        <v>0</v>
      </c>
      <c r="T480" s="229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0" t="s">
        <v>639</v>
      </c>
      <c r="AT480" s="230" t="s">
        <v>133</v>
      </c>
      <c r="AU480" s="230" t="s">
        <v>84</v>
      </c>
      <c r="AY480" s="18" t="s">
        <v>131</v>
      </c>
      <c r="BE480" s="231">
        <f>IF(N480="základní",J480,0)</f>
        <v>0</v>
      </c>
      <c r="BF480" s="231">
        <f>IF(N480="snížená",J480,0)</f>
        <v>0</v>
      </c>
      <c r="BG480" s="231">
        <f>IF(N480="zákl. přenesená",J480,0)</f>
        <v>0</v>
      </c>
      <c r="BH480" s="231">
        <f>IF(N480="sníž. přenesená",J480,0)</f>
        <v>0</v>
      </c>
      <c r="BI480" s="231">
        <f>IF(N480="nulová",J480,0)</f>
        <v>0</v>
      </c>
      <c r="BJ480" s="18" t="s">
        <v>82</v>
      </c>
      <c r="BK480" s="231">
        <f>ROUND(I480*H480,2)</f>
        <v>0</v>
      </c>
      <c r="BL480" s="18" t="s">
        <v>639</v>
      </c>
      <c r="BM480" s="230" t="s">
        <v>648</v>
      </c>
    </row>
    <row r="481" spans="1:47" s="2" customFormat="1" ht="12">
      <c r="A481" s="39"/>
      <c r="B481" s="40"/>
      <c r="C481" s="41"/>
      <c r="D481" s="232" t="s">
        <v>139</v>
      </c>
      <c r="E481" s="41"/>
      <c r="F481" s="233" t="s">
        <v>647</v>
      </c>
      <c r="G481" s="41"/>
      <c r="H481" s="41"/>
      <c r="I481" s="137"/>
      <c r="J481" s="41"/>
      <c r="K481" s="41"/>
      <c r="L481" s="45"/>
      <c r="M481" s="234"/>
      <c r="N481" s="235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139</v>
      </c>
      <c r="AU481" s="18" t="s">
        <v>84</v>
      </c>
    </row>
    <row r="482" spans="1:65" s="2" customFormat="1" ht="21.75" customHeight="1">
      <c r="A482" s="39"/>
      <c r="B482" s="40"/>
      <c r="C482" s="219" t="s">
        <v>649</v>
      </c>
      <c r="D482" s="219" t="s">
        <v>133</v>
      </c>
      <c r="E482" s="220" t="s">
        <v>650</v>
      </c>
      <c r="F482" s="221" t="s">
        <v>651</v>
      </c>
      <c r="G482" s="222" t="s">
        <v>270</v>
      </c>
      <c r="H482" s="223">
        <v>1</v>
      </c>
      <c r="I482" s="224"/>
      <c r="J482" s="225">
        <f>ROUND(I482*H482,2)</f>
        <v>0</v>
      </c>
      <c r="K482" s="221" t="s">
        <v>19</v>
      </c>
      <c r="L482" s="45"/>
      <c r="M482" s="226" t="s">
        <v>19</v>
      </c>
      <c r="N482" s="227" t="s">
        <v>45</v>
      </c>
      <c r="O482" s="85"/>
      <c r="P482" s="228">
        <f>O482*H482</f>
        <v>0</v>
      </c>
      <c r="Q482" s="228">
        <v>0</v>
      </c>
      <c r="R482" s="228">
        <f>Q482*H482</f>
        <v>0</v>
      </c>
      <c r="S482" s="228">
        <v>0</v>
      </c>
      <c r="T482" s="229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639</v>
      </c>
      <c r="AT482" s="230" t="s">
        <v>133</v>
      </c>
      <c r="AU482" s="230" t="s">
        <v>84</v>
      </c>
      <c r="AY482" s="18" t="s">
        <v>131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82</v>
      </c>
      <c r="BK482" s="231">
        <f>ROUND(I482*H482,2)</f>
        <v>0</v>
      </c>
      <c r="BL482" s="18" t="s">
        <v>639</v>
      </c>
      <c r="BM482" s="230" t="s">
        <v>652</v>
      </c>
    </row>
    <row r="483" spans="1:47" s="2" customFormat="1" ht="12">
      <c r="A483" s="39"/>
      <c r="B483" s="40"/>
      <c r="C483" s="41"/>
      <c r="D483" s="232" t="s">
        <v>139</v>
      </c>
      <c r="E483" s="41"/>
      <c r="F483" s="233" t="s">
        <v>651</v>
      </c>
      <c r="G483" s="41"/>
      <c r="H483" s="41"/>
      <c r="I483" s="137"/>
      <c r="J483" s="41"/>
      <c r="K483" s="41"/>
      <c r="L483" s="45"/>
      <c r="M483" s="234"/>
      <c r="N483" s="235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139</v>
      </c>
      <c r="AU483" s="18" t="s">
        <v>84</v>
      </c>
    </row>
    <row r="484" spans="1:63" s="12" customFormat="1" ht="22.8" customHeight="1">
      <c r="A484" s="12"/>
      <c r="B484" s="203"/>
      <c r="C484" s="204"/>
      <c r="D484" s="205" t="s">
        <v>73</v>
      </c>
      <c r="E484" s="217" t="s">
        <v>653</v>
      </c>
      <c r="F484" s="217" t="s">
        <v>654</v>
      </c>
      <c r="G484" s="204"/>
      <c r="H484" s="204"/>
      <c r="I484" s="207"/>
      <c r="J484" s="218">
        <f>BK484</f>
        <v>0</v>
      </c>
      <c r="K484" s="204"/>
      <c r="L484" s="209"/>
      <c r="M484" s="210"/>
      <c r="N484" s="211"/>
      <c r="O484" s="211"/>
      <c r="P484" s="212">
        <f>SUM(P485:P486)</f>
        <v>0</v>
      </c>
      <c r="Q484" s="211"/>
      <c r="R484" s="212">
        <f>SUM(R485:R486)</f>
        <v>0</v>
      </c>
      <c r="S484" s="211"/>
      <c r="T484" s="213">
        <f>SUM(T485:T486)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14" t="s">
        <v>162</v>
      </c>
      <c r="AT484" s="215" t="s">
        <v>73</v>
      </c>
      <c r="AU484" s="215" t="s">
        <v>82</v>
      </c>
      <c r="AY484" s="214" t="s">
        <v>131</v>
      </c>
      <c r="BK484" s="216">
        <f>SUM(BK485:BK486)</f>
        <v>0</v>
      </c>
    </row>
    <row r="485" spans="1:65" s="2" customFormat="1" ht="16.5" customHeight="1">
      <c r="A485" s="39"/>
      <c r="B485" s="40"/>
      <c r="C485" s="219" t="s">
        <v>655</v>
      </c>
      <c r="D485" s="219" t="s">
        <v>133</v>
      </c>
      <c r="E485" s="220" t="s">
        <v>656</v>
      </c>
      <c r="F485" s="221" t="s">
        <v>657</v>
      </c>
      <c r="G485" s="222" t="s">
        <v>270</v>
      </c>
      <c r="H485" s="223">
        <v>1</v>
      </c>
      <c r="I485" s="224"/>
      <c r="J485" s="225">
        <f>ROUND(I485*H485,2)</f>
        <v>0</v>
      </c>
      <c r="K485" s="221" t="s">
        <v>19</v>
      </c>
      <c r="L485" s="45"/>
      <c r="M485" s="226" t="s">
        <v>19</v>
      </c>
      <c r="N485" s="227" t="s">
        <v>45</v>
      </c>
      <c r="O485" s="85"/>
      <c r="P485" s="228">
        <f>O485*H485</f>
        <v>0</v>
      </c>
      <c r="Q485" s="228">
        <v>0</v>
      </c>
      <c r="R485" s="228">
        <f>Q485*H485</f>
        <v>0</v>
      </c>
      <c r="S485" s="228">
        <v>0</v>
      </c>
      <c r="T485" s="229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639</v>
      </c>
      <c r="AT485" s="230" t="s">
        <v>133</v>
      </c>
      <c r="AU485" s="230" t="s">
        <v>84</v>
      </c>
      <c r="AY485" s="18" t="s">
        <v>131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82</v>
      </c>
      <c r="BK485" s="231">
        <f>ROUND(I485*H485,2)</f>
        <v>0</v>
      </c>
      <c r="BL485" s="18" t="s">
        <v>639</v>
      </c>
      <c r="BM485" s="230" t="s">
        <v>658</v>
      </c>
    </row>
    <row r="486" spans="1:47" s="2" customFormat="1" ht="12">
      <c r="A486" s="39"/>
      <c r="B486" s="40"/>
      <c r="C486" s="41"/>
      <c r="D486" s="232" t="s">
        <v>139</v>
      </c>
      <c r="E486" s="41"/>
      <c r="F486" s="233" t="s">
        <v>659</v>
      </c>
      <c r="G486" s="41"/>
      <c r="H486" s="41"/>
      <c r="I486" s="137"/>
      <c r="J486" s="41"/>
      <c r="K486" s="41"/>
      <c r="L486" s="45"/>
      <c r="M486" s="234"/>
      <c r="N486" s="235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139</v>
      </c>
      <c r="AU486" s="18" t="s">
        <v>84</v>
      </c>
    </row>
    <row r="487" spans="1:63" s="12" customFormat="1" ht="22.8" customHeight="1">
      <c r="A487" s="12"/>
      <c r="B487" s="203"/>
      <c r="C487" s="204"/>
      <c r="D487" s="205" t="s">
        <v>73</v>
      </c>
      <c r="E487" s="217" t="s">
        <v>660</v>
      </c>
      <c r="F487" s="217" t="s">
        <v>661</v>
      </c>
      <c r="G487" s="204"/>
      <c r="H487" s="204"/>
      <c r="I487" s="207"/>
      <c r="J487" s="218">
        <f>BK487</f>
        <v>0</v>
      </c>
      <c r="K487" s="204"/>
      <c r="L487" s="209"/>
      <c r="M487" s="210"/>
      <c r="N487" s="211"/>
      <c r="O487" s="211"/>
      <c r="P487" s="212">
        <f>SUM(P488:P489)</f>
        <v>0</v>
      </c>
      <c r="Q487" s="211"/>
      <c r="R487" s="212">
        <f>SUM(R488:R489)</f>
        <v>0</v>
      </c>
      <c r="S487" s="211"/>
      <c r="T487" s="213">
        <f>SUM(T488:T489)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14" t="s">
        <v>162</v>
      </c>
      <c r="AT487" s="215" t="s">
        <v>73</v>
      </c>
      <c r="AU487" s="215" t="s">
        <v>82</v>
      </c>
      <c r="AY487" s="214" t="s">
        <v>131</v>
      </c>
      <c r="BK487" s="216">
        <f>SUM(BK488:BK489)</f>
        <v>0</v>
      </c>
    </row>
    <row r="488" spans="1:65" s="2" customFormat="1" ht="16.5" customHeight="1">
      <c r="A488" s="39"/>
      <c r="B488" s="40"/>
      <c r="C488" s="219" t="s">
        <v>662</v>
      </c>
      <c r="D488" s="219" t="s">
        <v>133</v>
      </c>
      <c r="E488" s="220" t="s">
        <v>663</v>
      </c>
      <c r="F488" s="221" t="s">
        <v>664</v>
      </c>
      <c r="G488" s="222" t="s">
        <v>270</v>
      </c>
      <c r="H488" s="223">
        <v>1</v>
      </c>
      <c r="I488" s="224"/>
      <c r="J488" s="225">
        <f>ROUND(I488*H488,2)</f>
        <v>0</v>
      </c>
      <c r="K488" s="221" t="s">
        <v>19</v>
      </c>
      <c r="L488" s="45"/>
      <c r="M488" s="226" t="s">
        <v>19</v>
      </c>
      <c r="N488" s="227" t="s">
        <v>45</v>
      </c>
      <c r="O488" s="85"/>
      <c r="P488" s="228">
        <f>O488*H488</f>
        <v>0</v>
      </c>
      <c r="Q488" s="228">
        <v>0</v>
      </c>
      <c r="R488" s="228">
        <f>Q488*H488</f>
        <v>0</v>
      </c>
      <c r="S488" s="228">
        <v>0</v>
      </c>
      <c r="T488" s="22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0" t="s">
        <v>639</v>
      </c>
      <c r="AT488" s="230" t="s">
        <v>133</v>
      </c>
      <c r="AU488" s="230" t="s">
        <v>84</v>
      </c>
      <c r="AY488" s="18" t="s">
        <v>131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8" t="s">
        <v>82</v>
      </c>
      <c r="BK488" s="231">
        <f>ROUND(I488*H488,2)</f>
        <v>0</v>
      </c>
      <c r="BL488" s="18" t="s">
        <v>639</v>
      </c>
      <c r="BM488" s="230" t="s">
        <v>665</v>
      </c>
    </row>
    <row r="489" spans="1:47" s="2" customFormat="1" ht="12">
      <c r="A489" s="39"/>
      <c r="B489" s="40"/>
      <c r="C489" s="41"/>
      <c r="D489" s="232" t="s">
        <v>139</v>
      </c>
      <c r="E489" s="41"/>
      <c r="F489" s="233" t="s">
        <v>664</v>
      </c>
      <c r="G489" s="41"/>
      <c r="H489" s="41"/>
      <c r="I489" s="137"/>
      <c r="J489" s="41"/>
      <c r="K489" s="41"/>
      <c r="L489" s="45"/>
      <c r="M489" s="234"/>
      <c r="N489" s="235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139</v>
      </c>
      <c r="AU489" s="18" t="s">
        <v>84</v>
      </c>
    </row>
    <row r="490" spans="1:63" s="12" customFormat="1" ht="22.8" customHeight="1">
      <c r="A490" s="12"/>
      <c r="B490" s="203"/>
      <c r="C490" s="204"/>
      <c r="D490" s="205" t="s">
        <v>73</v>
      </c>
      <c r="E490" s="217" t="s">
        <v>666</v>
      </c>
      <c r="F490" s="217" t="s">
        <v>667</v>
      </c>
      <c r="G490" s="204"/>
      <c r="H490" s="204"/>
      <c r="I490" s="207"/>
      <c r="J490" s="218">
        <f>BK490</f>
        <v>0</v>
      </c>
      <c r="K490" s="204"/>
      <c r="L490" s="209"/>
      <c r="M490" s="210"/>
      <c r="N490" s="211"/>
      <c r="O490" s="211"/>
      <c r="P490" s="212">
        <f>SUM(P491:P494)</f>
        <v>0</v>
      </c>
      <c r="Q490" s="211"/>
      <c r="R490" s="212">
        <f>SUM(R491:R494)</f>
        <v>0</v>
      </c>
      <c r="S490" s="211"/>
      <c r="T490" s="213">
        <f>SUM(T491:T494)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14" t="s">
        <v>162</v>
      </c>
      <c r="AT490" s="215" t="s">
        <v>73</v>
      </c>
      <c r="AU490" s="215" t="s">
        <v>82</v>
      </c>
      <c r="AY490" s="214" t="s">
        <v>131</v>
      </c>
      <c r="BK490" s="216">
        <f>SUM(BK491:BK494)</f>
        <v>0</v>
      </c>
    </row>
    <row r="491" spans="1:65" s="2" customFormat="1" ht="16.5" customHeight="1">
      <c r="A491" s="39"/>
      <c r="B491" s="40"/>
      <c r="C491" s="219" t="s">
        <v>668</v>
      </c>
      <c r="D491" s="219" t="s">
        <v>133</v>
      </c>
      <c r="E491" s="220" t="s">
        <v>669</v>
      </c>
      <c r="F491" s="221" t="s">
        <v>670</v>
      </c>
      <c r="G491" s="222" t="s">
        <v>270</v>
      </c>
      <c r="H491" s="223">
        <v>1</v>
      </c>
      <c r="I491" s="224"/>
      <c r="J491" s="225">
        <f>ROUND(I491*H491,2)</f>
        <v>0</v>
      </c>
      <c r="K491" s="221" t="s">
        <v>19</v>
      </c>
      <c r="L491" s="45"/>
      <c r="M491" s="226" t="s">
        <v>19</v>
      </c>
      <c r="N491" s="227" t="s">
        <v>45</v>
      </c>
      <c r="O491" s="85"/>
      <c r="P491" s="228">
        <f>O491*H491</f>
        <v>0</v>
      </c>
      <c r="Q491" s="228">
        <v>0</v>
      </c>
      <c r="R491" s="228">
        <f>Q491*H491</f>
        <v>0</v>
      </c>
      <c r="S491" s="228">
        <v>0</v>
      </c>
      <c r="T491" s="22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0" t="s">
        <v>639</v>
      </c>
      <c r="AT491" s="230" t="s">
        <v>133</v>
      </c>
      <c r="AU491" s="230" t="s">
        <v>84</v>
      </c>
      <c r="AY491" s="18" t="s">
        <v>131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18" t="s">
        <v>82</v>
      </c>
      <c r="BK491" s="231">
        <f>ROUND(I491*H491,2)</f>
        <v>0</v>
      </c>
      <c r="BL491" s="18" t="s">
        <v>639</v>
      </c>
      <c r="BM491" s="230" t="s">
        <v>671</v>
      </c>
    </row>
    <row r="492" spans="1:47" s="2" customFormat="1" ht="12">
      <c r="A492" s="39"/>
      <c r="B492" s="40"/>
      <c r="C492" s="41"/>
      <c r="D492" s="232" t="s">
        <v>139</v>
      </c>
      <c r="E492" s="41"/>
      <c r="F492" s="233" t="s">
        <v>670</v>
      </c>
      <c r="G492" s="41"/>
      <c r="H492" s="41"/>
      <c r="I492" s="137"/>
      <c r="J492" s="41"/>
      <c r="K492" s="41"/>
      <c r="L492" s="45"/>
      <c r="M492" s="234"/>
      <c r="N492" s="235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139</v>
      </c>
      <c r="AU492" s="18" t="s">
        <v>84</v>
      </c>
    </row>
    <row r="493" spans="1:65" s="2" customFormat="1" ht="16.5" customHeight="1">
      <c r="A493" s="39"/>
      <c r="B493" s="40"/>
      <c r="C493" s="219" t="s">
        <v>672</v>
      </c>
      <c r="D493" s="219" t="s">
        <v>133</v>
      </c>
      <c r="E493" s="220" t="s">
        <v>673</v>
      </c>
      <c r="F493" s="221" t="s">
        <v>674</v>
      </c>
      <c r="G493" s="222" t="s">
        <v>270</v>
      </c>
      <c r="H493" s="223">
        <v>1</v>
      </c>
      <c r="I493" s="224"/>
      <c r="J493" s="225">
        <f>ROUND(I493*H493,2)</f>
        <v>0</v>
      </c>
      <c r="K493" s="221" t="s">
        <v>19</v>
      </c>
      <c r="L493" s="45"/>
      <c r="M493" s="226" t="s">
        <v>19</v>
      </c>
      <c r="N493" s="227" t="s">
        <v>45</v>
      </c>
      <c r="O493" s="85"/>
      <c r="P493" s="228">
        <f>O493*H493</f>
        <v>0</v>
      </c>
      <c r="Q493" s="228">
        <v>0</v>
      </c>
      <c r="R493" s="228">
        <f>Q493*H493</f>
        <v>0</v>
      </c>
      <c r="S493" s="228">
        <v>0</v>
      </c>
      <c r="T493" s="229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0" t="s">
        <v>639</v>
      </c>
      <c r="AT493" s="230" t="s">
        <v>133</v>
      </c>
      <c r="AU493" s="230" t="s">
        <v>84</v>
      </c>
      <c r="AY493" s="18" t="s">
        <v>131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8" t="s">
        <v>82</v>
      </c>
      <c r="BK493" s="231">
        <f>ROUND(I493*H493,2)</f>
        <v>0</v>
      </c>
      <c r="BL493" s="18" t="s">
        <v>639</v>
      </c>
      <c r="BM493" s="230" t="s">
        <v>675</v>
      </c>
    </row>
    <row r="494" spans="1:47" s="2" customFormat="1" ht="12">
      <c r="A494" s="39"/>
      <c r="B494" s="40"/>
      <c r="C494" s="41"/>
      <c r="D494" s="232" t="s">
        <v>139</v>
      </c>
      <c r="E494" s="41"/>
      <c r="F494" s="233" t="s">
        <v>674</v>
      </c>
      <c r="G494" s="41"/>
      <c r="H494" s="41"/>
      <c r="I494" s="137"/>
      <c r="J494" s="41"/>
      <c r="K494" s="41"/>
      <c r="L494" s="45"/>
      <c r="M494" s="279"/>
      <c r="N494" s="280"/>
      <c r="O494" s="281"/>
      <c r="P494" s="281"/>
      <c r="Q494" s="281"/>
      <c r="R494" s="281"/>
      <c r="S494" s="281"/>
      <c r="T494" s="282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139</v>
      </c>
      <c r="AU494" s="18" t="s">
        <v>84</v>
      </c>
    </row>
    <row r="495" spans="1:31" s="2" customFormat="1" ht="6.95" customHeight="1">
      <c r="A495" s="39"/>
      <c r="B495" s="60"/>
      <c r="C495" s="61"/>
      <c r="D495" s="61"/>
      <c r="E495" s="61"/>
      <c r="F495" s="61"/>
      <c r="G495" s="61"/>
      <c r="H495" s="61"/>
      <c r="I495" s="167"/>
      <c r="J495" s="61"/>
      <c r="K495" s="61"/>
      <c r="L495" s="45"/>
      <c r="M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</row>
  </sheetData>
  <sheetProtection password="CC35" sheet="1" objects="1" scenarios="1" formatColumns="0" formatRows="0" autoFilter="0"/>
  <autoFilter ref="C97:K494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84</v>
      </c>
    </row>
    <row r="4" spans="2:46" s="1" customFormat="1" ht="24.95" customHeight="1">
      <c r="B4" s="21"/>
      <c r="D4" s="133" t="s">
        <v>88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 xml:space="preserve"> LBO atletický stadion na pozemku 457/1 k. ú. Cheb - oprava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89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676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23. 5. 2019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33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91</v>
      </c>
      <c r="F15" s="39"/>
      <c r="G15" s="39"/>
      <c r="H15" s="39"/>
      <c r="I15" s="141" t="s">
        <v>29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29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26</v>
      </c>
      <c r="J20" s="140" t="s">
        <v>27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677</v>
      </c>
      <c r="F21" s="39"/>
      <c r="G21" s="39"/>
      <c r="H21" s="39"/>
      <c r="I21" s="141" t="s">
        <v>29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36</v>
      </c>
      <c r="E23" s="39"/>
      <c r="F23" s="39"/>
      <c r="G23" s="39"/>
      <c r="H23" s="39"/>
      <c r="I23" s="141" t="s">
        <v>26</v>
      </c>
      <c r="J23" s="140" t="s">
        <v>19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37</v>
      </c>
      <c r="F24" s="39"/>
      <c r="G24" s="39"/>
      <c r="H24" s="39"/>
      <c r="I24" s="141" t="s">
        <v>29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38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40</v>
      </c>
      <c r="E30" s="39"/>
      <c r="F30" s="39"/>
      <c r="G30" s="39"/>
      <c r="H30" s="39"/>
      <c r="I30" s="137"/>
      <c r="J30" s="151">
        <f>ROUND(J92,2)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42</v>
      </c>
      <c r="G32" s="39"/>
      <c r="H32" s="39"/>
      <c r="I32" s="153" t="s">
        <v>41</v>
      </c>
      <c r="J32" s="152" t="s">
        <v>43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44</v>
      </c>
      <c r="E33" s="135" t="s">
        <v>45</v>
      </c>
      <c r="F33" s="155">
        <f>ROUND((SUM(BE92:BE324)),2)</f>
        <v>0</v>
      </c>
      <c r="G33" s="39"/>
      <c r="H33" s="39"/>
      <c r="I33" s="156">
        <v>0.21</v>
      </c>
      <c r="J33" s="155">
        <f>ROUND(((SUM(BE92:BE324))*I33),2)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46</v>
      </c>
      <c r="F34" s="155">
        <f>ROUND((SUM(BF92:BF324)),2)</f>
        <v>0</v>
      </c>
      <c r="G34" s="39"/>
      <c r="H34" s="39"/>
      <c r="I34" s="156">
        <v>0.15</v>
      </c>
      <c r="J34" s="155">
        <f>ROUND(((SUM(BF92:BF324))*I34),2)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47</v>
      </c>
      <c r="F35" s="155">
        <f>ROUND((SUM(BG92:BG324)),2)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48</v>
      </c>
      <c r="F36" s="155">
        <f>ROUND((SUM(BH92:BH324)),2)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49</v>
      </c>
      <c r="F37" s="155">
        <f>ROUND((SUM(BI92:BI324)),2)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93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 xml:space="preserve"> LBO atletický stadion na pozemku 457/1 k. ú. Cheb - oprava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SO.02 Treninková rovinka...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Cheb</v>
      </c>
      <c r="G52" s="41"/>
      <c r="H52" s="41"/>
      <c r="I52" s="141" t="s">
        <v>23</v>
      </c>
      <c r="J52" s="73" t="str">
        <f>IF(J12="","",J12)</f>
        <v>23. 5. 2019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Cheb, nám. Jiřího z Poděbrad 1/14</v>
      </c>
      <c r="G54" s="41"/>
      <c r="H54" s="41"/>
      <c r="I54" s="141" t="s">
        <v>32</v>
      </c>
      <c r="J54" s="37" t="str">
        <f>E21</f>
        <v>Pitter Design, s. r.o. ing. Arch . Leoš Pitter Pce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36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94</v>
      </c>
      <c r="D57" s="173"/>
      <c r="E57" s="173"/>
      <c r="F57" s="173"/>
      <c r="G57" s="173"/>
      <c r="H57" s="173"/>
      <c r="I57" s="174"/>
      <c r="J57" s="175" t="s">
        <v>95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72</v>
      </c>
      <c r="D59" s="41"/>
      <c r="E59" s="41"/>
      <c r="F59" s="41"/>
      <c r="G59" s="41"/>
      <c r="H59" s="41"/>
      <c r="I59" s="137"/>
      <c r="J59" s="103">
        <f>J92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96</v>
      </c>
    </row>
    <row r="60" spans="1:31" s="9" customFormat="1" ht="24.95" customHeight="1">
      <c r="A60" s="9"/>
      <c r="B60" s="177"/>
      <c r="C60" s="178"/>
      <c r="D60" s="179" t="s">
        <v>97</v>
      </c>
      <c r="E60" s="180"/>
      <c r="F60" s="180"/>
      <c r="G60" s="180"/>
      <c r="H60" s="180"/>
      <c r="I60" s="181"/>
      <c r="J60" s="182">
        <f>J93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98</v>
      </c>
      <c r="E61" s="187"/>
      <c r="F61" s="187"/>
      <c r="G61" s="187"/>
      <c r="H61" s="187"/>
      <c r="I61" s="188"/>
      <c r="J61" s="189">
        <f>J94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99</v>
      </c>
      <c r="E62" s="187"/>
      <c r="F62" s="187"/>
      <c r="G62" s="187"/>
      <c r="H62" s="187"/>
      <c r="I62" s="188"/>
      <c r="J62" s="189">
        <f>J160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101</v>
      </c>
      <c r="E63" s="187"/>
      <c r="F63" s="187"/>
      <c r="G63" s="187"/>
      <c r="H63" s="187"/>
      <c r="I63" s="188"/>
      <c r="J63" s="189">
        <f>J203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102</v>
      </c>
      <c r="E64" s="187"/>
      <c r="F64" s="187"/>
      <c r="G64" s="187"/>
      <c r="H64" s="187"/>
      <c r="I64" s="188"/>
      <c r="J64" s="189">
        <f>J208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4"/>
      <c r="C65" s="185"/>
      <c r="D65" s="186" t="s">
        <v>103</v>
      </c>
      <c r="E65" s="187"/>
      <c r="F65" s="187"/>
      <c r="G65" s="187"/>
      <c r="H65" s="187"/>
      <c r="I65" s="188"/>
      <c r="J65" s="189">
        <f>J243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85"/>
      <c r="D66" s="186" t="s">
        <v>104</v>
      </c>
      <c r="E66" s="187"/>
      <c r="F66" s="187"/>
      <c r="G66" s="187"/>
      <c r="H66" s="187"/>
      <c r="I66" s="188"/>
      <c r="J66" s="189">
        <f>J250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85"/>
      <c r="D67" s="186" t="s">
        <v>105</v>
      </c>
      <c r="E67" s="187"/>
      <c r="F67" s="187"/>
      <c r="G67" s="187"/>
      <c r="H67" s="187"/>
      <c r="I67" s="188"/>
      <c r="J67" s="189">
        <f>J253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85"/>
      <c r="D68" s="186" t="s">
        <v>106</v>
      </c>
      <c r="E68" s="187"/>
      <c r="F68" s="187"/>
      <c r="G68" s="187"/>
      <c r="H68" s="187"/>
      <c r="I68" s="188"/>
      <c r="J68" s="189">
        <f>J302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85"/>
      <c r="D69" s="186" t="s">
        <v>107</v>
      </c>
      <c r="E69" s="187"/>
      <c r="F69" s="187"/>
      <c r="G69" s="187"/>
      <c r="H69" s="187"/>
      <c r="I69" s="188"/>
      <c r="J69" s="189">
        <f>J311</f>
        <v>0</v>
      </c>
      <c r="K69" s="185"/>
      <c r="L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7"/>
      <c r="C70" s="178"/>
      <c r="D70" s="179" t="s">
        <v>108</v>
      </c>
      <c r="E70" s="180"/>
      <c r="F70" s="180"/>
      <c r="G70" s="180"/>
      <c r="H70" s="180"/>
      <c r="I70" s="181"/>
      <c r="J70" s="182">
        <f>J314</f>
        <v>0</v>
      </c>
      <c r="K70" s="178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4"/>
      <c r="C71" s="185"/>
      <c r="D71" s="186" t="s">
        <v>109</v>
      </c>
      <c r="E71" s="187"/>
      <c r="F71" s="187"/>
      <c r="G71" s="187"/>
      <c r="H71" s="187"/>
      <c r="I71" s="188"/>
      <c r="J71" s="189">
        <f>J315</f>
        <v>0</v>
      </c>
      <c r="K71" s="185"/>
      <c r="L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85"/>
      <c r="D72" s="186" t="s">
        <v>110</v>
      </c>
      <c r="E72" s="187"/>
      <c r="F72" s="187"/>
      <c r="G72" s="187"/>
      <c r="H72" s="187"/>
      <c r="I72" s="188"/>
      <c r="J72" s="189">
        <f>J320</f>
        <v>0</v>
      </c>
      <c r="K72" s="185"/>
      <c r="L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167"/>
      <c r="J74" s="61"/>
      <c r="K74" s="6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170"/>
      <c r="J78" s="63"/>
      <c r="K78" s="63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116</v>
      </c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71" t="str">
        <f>E7</f>
        <v xml:space="preserve"> LBO atletický stadion na pozemku 457/1 k. ú. Cheb - oprava</v>
      </c>
      <c r="F82" s="33"/>
      <c r="G82" s="33"/>
      <c r="H82" s="33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89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02 - SO.02 Treninková rovinka...</v>
      </c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F12</f>
        <v>Cheb</v>
      </c>
      <c r="G86" s="41"/>
      <c r="H86" s="41"/>
      <c r="I86" s="141" t="s">
        <v>23</v>
      </c>
      <c r="J86" s="73" t="str">
        <f>IF(J12="","",J12)</f>
        <v>23. 5. 2019</v>
      </c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40.05" customHeight="1">
      <c r="A88" s="39"/>
      <c r="B88" s="40"/>
      <c r="C88" s="33" t="s">
        <v>25</v>
      </c>
      <c r="D88" s="41"/>
      <c r="E88" s="41"/>
      <c r="F88" s="28" t="str">
        <f>E15</f>
        <v>Město Cheb, nám. Jiřího z Poděbrad 1/14</v>
      </c>
      <c r="G88" s="41"/>
      <c r="H88" s="41"/>
      <c r="I88" s="141" t="s">
        <v>32</v>
      </c>
      <c r="J88" s="37" t="str">
        <f>E21</f>
        <v>Pitter Design, s. r.o. ing. Arch . Leoš Pitter Pce</v>
      </c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IF(E18="","",E18)</f>
        <v>Vyplň údaj</v>
      </c>
      <c r="G89" s="41"/>
      <c r="H89" s="41"/>
      <c r="I89" s="141" t="s">
        <v>36</v>
      </c>
      <c r="J89" s="37" t="str">
        <f>E24</f>
        <v xml:space="preserve"> </v>
      </c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91"/>
      <c r="B91" s="192"/>
      <c r="C91" s="193" t="s">
        <v>117</v>
      </c>
      <c r="D91" s="194" t="s">
        <v>59</v>
      </c>
      <c r="E91" s="194" t="s">
        <v>55</v>
      </c>
      <c r="F91" s="194" t="s">
        <v>56</v>
      </c>
      <c r="G91" s="194" t="s">
        <v>118</v>
      </c>
      <c r="H91" s="194" t="s">
        <v>119</v>
      </c>
      <c r="I91" s="195" t="s">
        <v>120</v>
      </c>
      <c r="J91" s="194" t="s">
        <v>95</v>
      </c>
      <c r="K91" s="196" t="s">
        <v>121</v>
      </c>
      <c r="L91" s="197"/>
      <c r="M91" s="93" t="s">
        <v>19</v>
      </c>
      <c r="N91" s="94" t="s">
        <v>44</v>
      </c>
      <c r="O91" s="94" t="s">
        <v>122</v>
      </c>
      <c r="P91" s="94" t="s">
        <v>123</v>
      </c>
      <c r="Q91" s="94" t="s">
        <v>124</v>
      </c>
      <c r="R91" s="94" t="s">
        <v>125</v>
      </c>
      <c r="S91" s="94" t="s">
        <v>126</v>
      </c>
      <c r="T91" s="95" t="s">
        <v>127</v>
      </c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</row>
    <row r="92" spans="1:63" s="2" customFormat="1" ht="22.8" customHeight="1">
      <c r="A92" s="39"/>
      <c r="B92" s="40"/>
      <c r="C92" s="100" t="s">
        <v>128</v>
      </c>
      <c r="D92" s="41"/>
      <c r="E92" s="41"/>
      <c r="F92" s="41"/>
      <c r="G92" s="41"/>
      <c r="H92" s="41"/>
      <c r="I92" s="137"/>
      <c r="J92" s="198">
        <f>BK92</f>
        <v>0</v>
      </c>
      <c r="K92" s="41"/>
      <c r="L92" s="45"/>
      <c r="M92" s="96"/>
      <c r="N92" s="199"/>
      <c r="O92" s="97"/>
      <c r="P92" s="200">
        <f>P93+P314</f>
        <v>0</v>
      </c>
      <c r="Q92" s="97"/>
      <c r="R92" s="200">
        <f>R93+R314</f>
        <v>0</v>
      </c>
      <c r="S92" s="97"/>
      <c r="T92" s="201">
        <f>T93+T314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73</v>
      </c>
      <c r="AU92" s="18" t="s">
        <v>96</v>
      </c>
      <c r="BK92" s="202">
        <f>BK93+BK314</f>
        <v>0</v>
      </c>
    </row>
    <row r="93" spans="1:63" s="12" customFormat="1" ht="25.9" customHeight="1">
      <c r="A93" s="12"/>
      <c r="B93" s="203"/>
      <c r="C93" s="204"/>
      <c r="D93" s="205" t="s">
        <v>73</v>
      </c>
      <c r="E93" s="206" t="s">
        <v>129</v>
      </c>
      <c r="F93" s="206" t="s">
        <v>130</v>
      </c>
      <c r="G93" s="204"/>
      <c r="H93" s="204"/>
      <c r="I93" s="207"/>
      <c r="J93" s="208">
        <f>BK93</f>
        <v>0</v>
      </c>
      <c r="K93" s="204"/>
      <c r="L93" s="209"/>
      <c r="M93" s="210"/>
      <c r="N93" s="211"/>
      <c r="O93" s="211"/>
      <c r="P93" s="212">
        <f>P94+P160+P203+P208+P243+P250+P253+P302+P311</f>
        <v>0</v>
      </c>
      <c r="Q93" s="211"/>
      <c r="R93" s="212">
        <f>R94+R160+R203+R208+R243+R250+R253+R302+R311</f>
        <v>0</v>
      </c>
      <c r="S93" s="211"/>
      <c r="T93" s="213">
        <f>T94+T160+T203+T208+T243+T250+T253+T302+T311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4" t="s">
        <v>82</v>
      </c>
      <c r="AT93" s="215" t="s">
        <v>73</v>
      </c>
      <c r="AU93" s="215" t="s">
        <v>74</v>
      </c>
      <c r="AY93" s="214" t="s">
        <v>131</v>
      </c>
      <c r="BK93" s="216">
        <f>BK94+BK160+BK203+BK208+BK243+BK250+BK253+BK302+BK311</f>
        <v>0</v>
      </c>
    </row>
    <row r="94" spans="1:63" s="12" customFormat="1" ht="22.8" customHeight="1">
      <c r="A94" s="12"/>
      <c r="B94" s="203"/>
      <c r="C94" s="204"/>
      <c r="D94" s="205" t="s">
        <v>73</v>
      </c>
      <c r="E94" s="217" t="s">
        <v>82</v>
      </c>
      <c r="F94" s="217" t="s">
        <v>132</v>
      </c>
      <c r="G94" s="204"/>
      <c r="H94" s="204"/>
      <c r="I94" s="207"/>
      <c r="J94" s="218">
        <f>BK94</f>
        <v>0</v>
      </c>
      <c r="K94" s="204"/>
      <c r="L94" s="209"/>
      <c r="M94" s="210"/>
      <c r="N94" s="211"/>
      <c r="O94" s="211"/>
      <c r="P94" s="212">
        <f>SUM(P95:P159)</f>
        <v>0</v>
      </c>
      <c r="Q94" s="211"/>
      <c r="R94" s="212">
        <f>SUM(R95:R159)</f>
        <v>0</v>
      </c>
      <c r="S94" s="211"/>
      <c r="T94" s="213">
        <f>SUM(T95:T159)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4" t="s">
        <v>82</v>
      </c>
      <c r="AT94" s="215" t="s">
        <v>73</v>
      </c>
      <c r="AU94" s="215" t="s">
        <v>82</v>
      </c>
      <c r="AY94" s="214" t="s">
        <v>131</v>
      </c>
      <c r="BK94" s="216">
        <f>SUM(BK95:BK159)</f>
        <v>0</v>
      </c>
    </row>
    <row r="95" spans="1:65" s="2" customFormat="1" ht="16.5" customHeight="1">
      <c r="A95" s="39"/>
      <c r="B95" s="40"/>
      <c r="C95" s="219" t="s">
        <v>82</v>
      </c>
      <c r="D95" s="219" t="s">
        <v>133</v>
      </c>
      <c r="E95" s="220" t="s">
        <v>134</v>
      </c>
      <c r="F95" s="221" t="s">
        <v>135</v>
      </c>
      <c r="G95" s="222" t="s">
        <v>136</v>
      </c>
      <c r="H95" s="223">
        <v>202.54</v>
      </c>
      <c r="I95" s="224"/>
      <c r="J95" s="225">
        <f>ROUND(I95*H95,2)</f>
        <v>0</v>
      </c>
      <c r="K95" s="221" t="s">
        <v>19</v>
      </c>
      <c r="L95" s="45"/>
      <c r="M95" s="226" t="s">
        <v>19</v>
      </c>
      <c r="N95" s="227" t="s">
        <v>45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137</v>
      </c>
      <c r="AT95" s="230" t="s">
        <v>133</v>
      </c>
      <c r="AU95" s="230" t="s">
        <v>84</v>
      </c>
      <c r="AY95" s="18" t="s">
        <v>131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82</v>
      </c>
      <c r="BK95" s="231">
        <f>ROUND(I95*H95,2)</f>
        <v>0</v>
      </c>
      <c r="BL95" s="18" t="s">
        <v>137</v>
      </c>
      <c r="BM95" s="230" t="s">
        <v>678</v>
      </c>
    </row>
    <row r="96" spans="1:47" s="2" customFormat="1" ht="12">
      <c r="A96" s="39"/>
      <c r="B96" s="40"/>
      <c r="C96" s="41"/>
      <c r="D96" s="232" t="s">
        <v>139</v>
      </c>
      <c r="E96" s="41"/>
      <c r="F96" s="233" t="s">
        <v>135</v>
      </c>
      <c r="G96" s="41"/>
      <c r="H96" s="41"/>
      <c r="I96" s="137"/>
      <c r="J96" s="41"/>
      <c r="K96" s="41"/>
      <c r="L96" s="45"/>
      <c r="M96" s="234"/>
      <c r="N96" s="235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139</v>
      </c>
      <c r="AU96" s="18" t="s">
        <v>84</v>
      </c>
    </row>
    <row r="97" spans="1:51" s="13" customFormat="1" ht="12">
      <c r="A97" s="13"/>
      <c r="B97" s="236"/>
      <c r="C97" s="237"/>
      <c r="D97" s="232" t="s">
        <v>140</v>
      </c>
      <c r="E97" s="238" t="s">
        <v>19</v>
      </c>
      <c r="F97" s="239" t="s">
        <v>679</v>
      </c>
      <c r="G97" s="237"/>
      <c r="H97" s="240">
        <v>36.54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6" t="s">
        <v>140</v>
      </c>
      <c r="AU97" s="246" t="s">
        <v>84</v>
      </c>
      <c r="AV97" s="13" t="s">
        <v>84</v>
      </c>
      <c r="AW97" s="13" t="s">
        <v>35</v>
      </c>
      <c r="AX97" s="13" t="s">
        <v>74</v>
      </c>
      <c r="AY97" s="246" t="s">
        <v>131</v>
      </c>
    </row>
    <row r="98" spans="1:51" s="13" customFormat="1" ht="12">
      <c r="A98" s="13"/>
      <c r="B98" s="236"/>
      <c r="C98" s="237"/>
      <c r="D98" s="232" t="s">
        <v>140</v>
      </c>
      <c r="E98" s="238" t="s">
        <v>19</v>
      </c>
      <c r="F98" s="239" t="s">
        <v>680</v>
      </c>
      <c r="G98" s="237"/>
      <c r="H98" s="240">
        <v>150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6" t="s">
        <v>140</v>
      </c>
      <c r="AU98" s="246" t="s">
        <v>84</v>
      </c>
      <c r="AV98" s="13" t="s">
        <v>84</v>
      </c>
      <c r="AW98" s="13" t="s">
        <v>35</v>
      </c>
      <c r="AX98" s="13" t="s">
        <v>74</v>
      </c>
      <c r="AY98" s="246" t="s">
        <v>131</v>
      </c>
    </row>
    <row r="99" spans="1:51" s="13" customFormat="1" ht="12">
      <c r="A99" s="13"/>
      <c r="B99" s="236"/>
      <c r="C99" s="237"/>
      <c r="D99" s="232" t="s">
        <v>140</v>
      </c>
      <c r="E99" s="238" t="s">
        <v>19</v>
      </c>
      <c r="F99" s="239" t="s">
        <v>681</v>
      </c>
      <c r="G99" s="237"/>
      <c r="H99" s="240">
        <v>16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6" t="s">
        <v>140</v>
      </c>
      <c r="AU99" s="246" t="s">
        <v>84</v>
      </c>
      <c r="AV99" s="13" t="s">
        <v>84</v>
      </c>
      <c r="AW99" s="13" t="s">
        <v>35</v>
      </c>
      <c r="AX99" s="13" t="s">
        <v>74</v>
      </c>
      <c r="AY99" s="246" t="s">
        <v>131</v>
      </c>
    </row>
    <row r="100" spans="1:51" s="14" customFormat="1" ht="12">
      <c r="A100" s="14"/>
      <c r="B100" s="247"/>
      <c r="C100" s="248"/>
      <c r="D100" s="232" t="s">
        <v>140</v>
      </c>
      <c r="E100" s="249" t="s">
        <v>19</v>
      </c>
      <c r="F100" s="250" t="s">
        <v>145</v>
      </c>
      <c r="G100" s="248"/>
      <c r="H100" s="251">
        <v>202.54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7" t="s">
        <v>140</v>
      </c>
      <c r="AU100" s="257" t="s">
        <v>84</v>
      </c>
      <c r="AV100" s="14" t="s">
        <v>137</v>
      </c>
      <c r="AW100" s="14" t="s">
        <v>35</v>
      </c>
      <c r="AX100" s="14" t="s">
        <v>82</v>
      </c>
      <c r="AY100" s="257" t="s">
        <v>131</v>
      </c>
    </row>
    <row r="101" spans="1:65" s="2" customFormat="1" ht="16.5" customHeight="1">
      <c r="A101" s="39"/>
      <c r="B101" s="40"/>
      <c r="C101" s="219" t="s">
        <v>84</v>
      </c>
      <c r="D101" s="219" t="s">
        <v>133</v>
      </c>
      <c r="E101" s="220" t="s">
        <v>179</v>
      </c>
      <c r="F101" s="221" t="s">
        <v>180</v>
      </c>
      <c r="G101" s="222" t="s">
        <v>181</v>
      </c>
      <c r="H101" s="223">
        <v>4</v>
      </c>
      <c r="I101" s="224"/>
      <c r="J101" s="225">
        <f>ROUND(I101*H101,2)</f>
        <v>0</v>
      </c>
      <c r="K101" s="221" t="s">
        <v>19</v>
      </c>
      <c r="L101" s="45"/>
      <c r="M101" s="226" t="s">
        <v>19</v>
      </c>
      <c r="N101" s="227" t="s">
        <v>45</v>
      </c>
      <c r="O101" s="8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137</v>
      </c>
      <c r="AT101" s="230" t="s">
        <v>133</v>
      </c>
      <c r="AU101" s="230" t="s">
        <v>84</v>
      </c>
      <c r="AY101" s="18" t="s">
        <v>131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82</v>
      </c>
      <c r="BK101" s="231">
        <f>ROUND(I101*H101,2)</f>
        <v>0</v>
      </c>
      <c r="BL101" s="18" t="s">
        <v>137</v>
      </c>
      <c r="BM101" s="230" t="s">
        <v>682</v>
      </c>
    </row>
    <row r="102" spans="1:47" s="2" customFormat="1" ht="12">
      <c r="A102" s="39"/>
      <c r="B102" s="40"/>
      <c r="C102" s="41"/>
      <c r="D102" s="232" t="s">
        <v>139</v>
      </c>
      <c r="E102" s="41"/>
      <c r="F102" s="233" t="s">
        <v>180</v>
      </c>
      <c r="G102" s="41"/>
      <c r="H102" s="41"/>
      <c r="I102" s="137"/>
      <c r="J102" s="41"/>
      <c r="K102" s="41"/>
      <c r="L102" s="45"/>
      <c r="M102" s="234"/>
      <c r="N102" s="23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139</v>
      </c>
      <c r="AU102" s="18" t="s">
        <v>84</v>
      </c>
    </row>
    <row r="103" spans="1:51" s="13" customFormat="1" ht="12">
      <c r="A103" s="13"/>
      <c r="B103" s="236"/>
      <c r="C103" s="237"/>
      <c r="D103" s="232" t="s">
        <v>140</v>
      </c>
      <c r="E103" s="238" t="s">
        <v>19</v>
      </c>
      <c r="F103" s="239" t="s">
        <v>683</v>
      </c>
      <c r="G103" s="237"/>
      <c r="H103" s="240">
        <v>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6" t="s">
        <v>140</v>
      </c>
      <c r="AU103" s="246" t="s">
        <v>84</v>
      </c>
      <c r="AV103" s="13" t="s">
        <v>84</v>
      </c>
      <c r="AW103" s="13" t="s">
        <v>35</v>
      </c>
      <c r="AX103" s="13" t="s">
        <v>74</v>
      </c>
      <c r="AY103" s="246" t="s">
        <v>131</v>
      </c>
    </row>
    <row r="104" spans="1:51" s="14" customFormat="1" ht="12">
      <c r="A104" s="14"/>
      <c r="B104" s="247"/>
      <c r="C104" s="248"/>
      <c r="D104" s="232" t="s">
        <v>140</v>
      </c>
      <c r="E104" s="249" t="s">
        <v>19</v>
      </c>
      <c r="F104" s="250" t="s">
        <v>145</v>
      </c>
      <c r="G104" s="248"/>
      <c r="H104" s="251">
        <v>4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7" t="s">
        <v>140</v>
      </c>
      <c r="AU104" s="257" t="s">
        <v>84</v>
      </c>
      <c r="AV104" s="14" t="s">
        <v>137</v>
      </c>
      <c r="AW104" s="14" t="s">
        <v>35</v>
      </c>
      <c r="AX104" s="14" t="s">
        <v>82</v>
      </c>
      <c r="AY104" s="257" t="s">
        <v>131</v>
      </c>
    </row>
    <row r="105" spans="1:65" s="2" customFormat="1" ht="16.5" customHeight="1">
      <c r="A105" s="39"/>
      <c r="B105" s="40"/>
      <c r="C105" s="219" t="s">
        <v>151</v>
      </c>
      <c r="D105" s="219" t="s">
        <v>133</v>
      </c>
      <c r="E105" s="220" t="s">
        <v>184</v>
      </c>
      <c r="F105" s="221" t="s">
        <v>185</v>
      </c>
      <c r="G105" s="222" t="s">
        <v>186</v>
      </c>
      <c r="H105" s="223">
        <v>40.508</v>
      </c>
      <c r="I105" s="224"/>
      <c r="J105" s="225">
        <f>ROUND(I105*H105,2)</f>
        <v>0</v>
      </c>
      <c r="K105" s="221" t="s">
        <v>19</v>
      </c>
      <c r="L105" s="45"/>
      <c r="M105" s="226" t="s">
        <v>19</v>
      </c>
      <c r="N105" s="227" t="s">
        <v>45</v>
      </c>
      <c r="O105" s="8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0" t="s">
        <v>137</v>
      </c>
      <c r="AT105" s="230" t="s">
        <v>133</v>
      </c>
      <c r="AU105" s="230" t="s">
        <v>84</v>
      </c>
      <c r="AY105" s="18" t="s">
        <v>131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8" t="s">
        <v>82</v>
      </c>
      <c r="BK105" s="231">
        <f>ROUND(I105*H105,2)</f>
        <v>0</v>
      </c>
      <c r="BL105" s="18" t="s">
        <v>137</v>
      </c>
      <c r="BM105" s="230" t="s">
        <v>684</v>
      </c>
    </row>
    <row r="106" spans="1:47" s="2" customFormat="1" ht="12">
      <c r="A106" s="39"/>
      <c r="B106" s="40"/>
      <c r="C106" s="41"/>
      <c r="D106" s="232" t="s">
        <v>139</v>
      </c>
      <c r="E106" s="41"/>
      <c r="F106" s="233" t="s">
        <v>185</v>
      </c>
      <c r="G106" s="41"/>
      <c r="H106" s="41"/>
      <c r="I106" s="137"/>
      <c r="J106" s="41"/>
      <c r="K106" s="41"/>
      <c r="L106" s="45"/>
      <c r="M106" s="234"/>
      <c r="N106" s="235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139</v>
      </c>
      <c r="AU106" s="18" t="s">
        <v>84</v>
      </c>
    </row>
    <row r="107" spans="1:51" s="13" customFormat="1" ht="12">
      <c r="A107" s="13"/>
      <c r="B107" s="236"/>
      <c r="C107" s="237"/>
      <c r="D107" s="232" t="s">
        <v>140</v>
      </c>
      <c r="E107" s="238" t="s">
        <v>19</v>
      </c>
      <c r="F107" s="239" t="s">
        <v>685</v>
      </c>
      <c r="G107" s="237"/>
      <c r="H107" s="240">
        <v>7.308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6" t="s">
        <v>140</v>
      </c>
      <c r="AU107" s="246" t="s">
        <v>84</v>
      </c>
      <c r="AV107" s="13" t="s">
        <v>84</v>
      </c>
      <c r="AW107" s="13" t="s">
        <v>35</v>
      </c>
      <c r="AX107" s="13" t="s">
        <v>74</v>
      </c>
      <c r="AY107" s="246" t="s">
        <v>131</v>
      </c>
    </row>
    <row r="108" spans="1:51" s="13" customFormat="1" ht="12">
      <c r="A108" s="13"/>
      <c r="B108" s="236"/>
      <c r="C108" s="237"/>
      <c r="D108" s="232" t="s">
        <v>140</v>
      </c>
      <c r="E108" s="238" t="s">
        <v>19</v>
      </c>
      <c r="F108" s="239" t="s">
        <v>686</v>
      </c>
      <c r="G108" s="237"/>
      <c r="H108" s="240">
        <v>30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6" t="s">
        <v>140</v>
      </c>
      <c r="AU108" s="246" t="s">
        <v>84</v>
      </c>
      <c r="AV108" s="13" t="s">
        <v>84</v>
      </c>
      <c r="AW108" s="13" t="s">
        <v>35</v>
      </c>
      <c r="AX108" s="13" t="s">
        <v>74</v>
      </c>
      <c r="AY108" s="246" t="s">
        <v>131</v>
      </c>
    </row>
    <row r="109" spans="1:51" s="13" customFormat="1" ht="12">
      <c r="A109" s="13"/>
      <c r="B109" s="236"/>
      <c r="C109" s="237"/>
      <c r="D109" s="232" t="s">
        <v>140</v>
      </c>
      <c r="E109" s="238" t="s">
        <v>19</v>
      </c>
      <c r="F109" s="239" t="s">
        <v>687</v>
      </c>
      <c r="G109" s="237"/>
      <c r="H109" s="240">
        <v>3.2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6" t="s">
        <v>140</v>
      </c>
      <c r="AU109" s="246" t="s">
        <v>84</v>
      </c>
      <c r="AV109" s="13" t="s">
        <v>84</v>
      </c>
      <c r="AW109" s="13" t="s">
        <v>35</v>
      </c>
      <c r="AX109" s="13" t="s">
        <v>74</v>
      </c>
      <c r="AY109" s="246" t="s">
        <v>131</v>
      </c>
    </row>
    <row r="110" spans="1:51" s="14" customFormat="1" ht="12">
      <c r="A110" s="14"/>
      <c r="B110" s="247"/>
      <c r="C110" s="248"/>
      <c r="D110" s="232" t="s">
        <v>140</v>
      </c>
      <c r="E110" s="249" t="s">
        <v>19</v>
      </c>
      <c r="F110" s="250" t="s">
        <v>145</v>
      </c>
      <c r="G110" s="248"/>
      <c r="H110" s="251">
        <v>40.508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7" t="s">
        <v>140</v>
      </c>
      <c r="AU110" s="257" t="s">
        <v>84</v>
      </c>
      <c r="AV110" s="14" t="s">
        <v>137</v>
      </c>
      <c r="AW110" s="14" t="s">
        <v>35</v>
      </c>
      <c r="AX110" s="14" t="s">
        <v>82</v>
      </c>
      <c r="AY110" s="257" t="s">
        <v>131</v>
      </c>
    </row>
    <row r="111" spans="1:65" s="2" customFormat="1" ht="16.5" customHeight="1">
      <c r="A111" s="39"/>
      <c r="B111" s="40"/>
      <c r="C111" s="219" t="s">
        <v>137</v>
      </c>
      <c r="D111" s="219" t="s">
        <v>133</v>
      </c>
      <c r="E111" s="220" t="s">
        <v>193</v>
      </c>
      <c r="F111" s="221" t="s">
        <v>194</v>
      </c>
      <c r="G111" s="222" t="s">
        <v>186</v>
      </c>
      <c r="H111" s="223">
        <v>41.039</v>
      </c>
      <c r="I111" s="224"/>
      <c r="J111" s="225">
        <f>ROUND(I111*H111,2)</f>
        <v>0</v>
      </c>
      <c r="K111" s="221" t="s">
        <v>19</v>
      </c>
      <c r="L111" s="45"/>
      <c r="M111" s="226" t="s">
        <v>19</v>
      </c>
      <c r="N111" s="227" t="s">
        <v>45</v>
      </c>
      <c r="O111" s="85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0" t="s">
        <v>137</v>
      </c>
      <c r="AT111" s="230" t="s">
        <v>133</v>
      </c>
      <c r="AU111" s="230" t="s">
        <v>84</v>
      </c>
      <c r="AY111" s="18" t="s">
        <v>131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8" t="s">
        <v>82</v>
      </c>
      <c r="BK111" s="231">
        <f>ROUND(I111*H111,2)</f>
        <v>0</v>
      </c>
      <c r="BL111" s="18" t="s">
        <v>137</v>
      </c>
      <c r="BM111" s="230" t="s">
        <v>688</v>
      </c>
    </row>
    <row r="112" spans="1:47" s="2" customFormat="1" ht="12">
      <c r="A112" s="39"/>
      <c r="B112" s="40"/>
      <c r="C112" s="41"/>
      <c r="D112" s="232" t="s">
        <v>139</v>
      </c>
      <c r="E112" s="41"/>
      <c r="F112" s="233" t="s">
        <v>194</v>
      </c>
      <c r="G112" s="41"/>
      <c r="H112" s="41"/>
      <c r="I112" s="137"/>
      <c r="J112" s="41"/>
      <c r="K112" s="41"/>
      <c r="L112" s="45"/>
      <c r="M112" s="234"/>
      <c r="N112" s="235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139</v>
      </c>
      <c r="AU112" s="18" t="s">
        <v>84</v>
      </c>
    </row>
    <row r="113" spans="1:51" s="13" customFormat="1" ht="12">
      <c r="A113" s="13"/>
      <c r="B113" s="236"/>
      <c r="C113" s="237"/>
      <c r="D113" s="232" t="s">
        <v>140</v>
      </c>
      <c r="E113" s="238" t="s">
        <v>19</v>
      </c>
      <c r="F113" s="239" t="s">
        <v>689</v>
      </c>
      <c r="G113" s="237"/>
      <c r="H113" s="240">
        <v>33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6" t="s">
        <v>140</v>
      </c>
      <c r="AU113" s="246" t="s">
        <v>84</v>
      </c>
      <c r="AV113" s="13" t="s">
        <v>84</v>
      </c>
      <c r="AW113" s="13" t="s">
        <v>35</v>
      </c>
      <c r="AX113" s="13" t="s">
        <v>74</v>
      </c>
      <c r="AY113" s="246" t="s">
        <v>131</v>
      </c>
    </row>
    <row r="114" spans="1:51" s="13" customFormat="1" ht="12">
      <c r="A114" s="13"/>
      <c r="B114" s="236"/>
      <c r="C114" s="237"/>
      <c r="D114" s="232" t="s">
        <v>140</v>
      </c>
      <c r="E114" s="238" t="s">
        <v>19</v>
      </c>
      <c r="F114" s="239" t="s">
        <v>690</v>
      </c>
      <c r="G114" s="237"/>
      <c r="H114" s="240">
        <v>8.039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6" t="s">
        <v>140</v>
      </c>
      <c r="AU114" s="246" t="s">
        <v>84</v>
      </c>
      <c r="AV114" s="13" t="s">
        <v>84</v>
      </c>
      <c r="AW114" s="13" t="s">
        <v>35</v>
      </c>
      <c r="AX114" s="13" t="s">
        <v>74</v>
      </c>
      <c r="AY114" s="246" t="s">
        <v>131</v>
      </c>
    </row>
    <row r="115" spans="1:51" s="14" customFormat="1" ht="12">
      <c r="A115" s="14"/>
      <c r="B115" s="247"/>
      <c r="C115" s="248"/>
      <c r="D115" s="232" t="s">
        <v>140</v>
      </c>
      <c r="E115" s="249" t="s">
        <v>19</v>
      </c>
      <c r="F115" s="250" t="s">
        <v>202</v>
      </c>
      <c r="G115" s="248"/>
      <c r="H115" s="251">
        <v>41.039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7" t="s">
        <v>140</v>
      </c>
      <c r="AU115" s="257" t="s">
        <v>84</v>
      </c>
      <c r="AV115" s="14" t="s">
        <v>137</v>
      </c>
      <c r="AW115" s="14" t="s">
        <v>35</v>
      </c>
      <c r="AX115" s="14" t="s">
        <v>82</v>
      </c>
      <c r="AY115" s="257" t="s">
        <v>131</v>
      </c>
    </row>
    <row r="116" spans="1:65" s="2" customFormat="1" ht="16.5" customHeight="1">
      <c r="A116" s="39"/>
      <c r="B116" s="40"/>
      <c r="C116" s="219" t="s">
        <v>162</v>
      </c>
      <c r="D116" s="219" t="s">
        <v>133</v>
      </c>
      <c r="E116" s="220" t="s">
        <v>204</v>
      </c>
      <c r="F116" s="221" t="s">
        <v>205</v>
      </c>
      <c r="G116" s="222" t="s">
        <v>186</v>
      </c>
      <c r="H116" s="223">
        <v>41.039</v>
      </c>
      <c r="I116" s="224"/>
      <c r="J116" s="225">
        <f>ROUND(I116*H116,2)</f>
        <v>0</v>
      </c>
      <c r="K116" s="221" t="s">
        <v>19</v>
      </c>
      <c r="L116" s="45"/>
      <c r="M116" s="226" t="s">
        <v>19</v>
      </c>
      <c r="N116" s="227" t="s">
        <v>45</v>
      </c>
      <c r="O116" s="8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0" t="s">
        <v>137</v>
      </c>
      <c r="AT116" s="230" t="s">
        <v>133</v>
      </c>
      <c r="AU116" s="230" t="s">
        <v>84</v>
      </c>
      <c r="AY116" s="18" t="s">
        <v>131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8" t="s">
        <v>82</v>
      </c>
      <c r="BK116" s="231">
        <f>ROUND(I116*H116,2)</f>
        <v>0</v>
      </c>
      <c r="BL116" s="18" t="s">
        <v>137</v>
      </c>
      <c r="BM116" s="230" t="s">
        <v>691</v>
      </c>
    </row>
    <row r="117" spans="1:47" s="2" customFormat="1" ht="12">
      <c r="A117" s="39"/>
      <c r="B117" s="40"/>
      <c r="C117" s="41"/>
      <c r="D117" s="232" t="s">
        <v>139</v>
      </c>
      <c r="E117" s="41"/>
      <c r="F117" s="233" t="s">
        <v>205</v>
      </c>
      <c r="G117" s="41"/>
      <c r="H117" s="41"/>
      <c r="I117" s="137"/>
      <c r="J117" s="41"/>
      <c r="K117" s="41"/>
      <c r="L117" s="45"/>
      <c r="M117" s="234"/>
      <c r="N117" s="235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139</v>
      </c>
      <c r="AU117" s="18" t="s">
        <v>84</v>
      </c>
    </row>
    <row r="118" spans="1:65" s="2" customFormat="1" ht="16.5" customHeight="1">
      <c r="A118" s="39"/>
      <c r="B118" s="40"/>
      <c r="C118" s="219" t="s">
        <v>167</v>
      </c>
      <c r="D118" s="219" t="s">
        <v>133</v>
      </c>
      <c r="E118" s="220" t="s">
        <v>208</v>
      </c>
      <c r="F118" s="221" t="s">
        <v>209</v>
      </c>
      <c r="G118" s="222" t="s">
        <v>186</v>
      </c>
      <c r="H118" s="223">
        <v>1.8</v>
      </c>
      <c r="I118" s="224"/>
      <c r="J118" s="225">
        <f>ROUND(I118*H118,2)</f>
        <v>0</v>
      </c>
      <c r="K118" s="221" t="s">
        <v>19</v>
      </c>
      <c r="L118" s="45"/>
      <c r="M118" s="226" t="s">
        <v>19</v>
      </c>
      <c r="N118" s="227" t="s">
        <v>45</v>
      </c>
      <c r="O118" s="85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0" t="s">
        <v>137</v>
      </c>
      <c r="AT118" s="230" t="s">
        <v>133</v>
      </c>
      <c r="AU118" s="230" t="s">
        <v>84</v>
      </c>
      <c r="AY118" s="18" t="s">
        <v>131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18" t="s">
        <v>82</v>
      </c>
      <c r="BK118" s="231">
        <f>ROUND(I118*H118,2)</f>
        <v>0</v>
      </c>
      <c r="BL118" s="18" t="s">
        <v>137</v>
      </c>
      <c r="BM118" s="230" t="s">
        <v>692</v>
      </c>
    </row>
    <row r="119" spans="1:47" s="2" customFormat="1" ht="12">
      <c r="A119" s="39"/>
      <c r="B119" s="40"/>
      <c r="C119" s="41"/>
      <c r="D119" s="232" t="s">
        <v>139</v>
      </c>
      <c r="E119" s="41"/>
      <c r="F119" s="233" t="s">
        <v>209</v>
      </c>
      <c r="G119" s="41"/>
      <c r="H119" s="41"/>
      <c r="I119" s="137"/>
      <c r="J119" s="41"/>
      <c r="K119" s="41"/>
      <c r="L119" s="45"/>
      <c r="M119" s="234"/>
      <c r="N119" s="235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139</v>
      </c>
      <c r="AU119" s="18" t="s">
        <v>84</v>
      </c>
    </row>
    <row r="120" spans="1:51" s="13" customFormat="1" ht="12">
      <c r="A120" s="13"/>
      <c r="B120" s="236"/>
      <c r="C120" s="237"/>
      <c r="D120" s="232" t="s">
        <v>140</v>
      </c>
      <c r="E120" s="238" t="s">
        <v>19</v>
      </c>
      <c r="F120" s="239" t="s">
        <v>211</v>
      </c>
      <c r="G120" s="237"/>
      <c r="H120" s="240">
        <v>1.8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6" t="s">
        <v>140</v>
      </c>
      <c r="AU120" s="246" t="s">
        <v>84</v>
      </c>
      <c r="AV120" s="13" t="s">
        <v>84</v>
      </c>
      <c r="AW120" s="13" t="s">
        <v>35</v>
      </c>
      <c r="AX120" s="13" t="s">
        <v>74</v>
      </c>
      <c r="AY120" s="246" t="s">
        <v>131</v>
      </c>
    </row>
    <row r="121" spans="1:51" s="14" customFormat="1" ht="12">
      <c r="A121" s="14"/>
      <c r="B121" s="247"/>
      <c r="C121" s="248"/>
      <c r="D121" s="232" t="s">
        <v>140</v>
      </c>
      <c r="E121" s="249" t="s">
        <v>19</v>
      </c>
      <c r="F121" s="250" t="s">
        <v>145</v>
      </c>
      <c r="G121" s="248"/>
      <c r="H121" s="251">
        <v>1.8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7" t="s">
        <v>140</v>
      </c>
      <c r="AU121" s="257" t="s">
        <v>84</v>
      </c>
      <c r="AV121" s="14" t="s">
        <v>137</v>
      </c>
      <c r="AW121" s="14" t="s">
        <v>35</v>
      </c>
      <c r="AX121" s="14" t="s">
        <v>82</v>
      </c>
      <c r="AY121" s="257" t="s">
        <v>131</v>
      </c>
    </row>
    <row r="122" spans="1:65" s="2" customFormat="1" ht="16.5" customHeight="1">
      <c r="A122" s="39"/>
      <c r="B122" s="40"/>
      <c r="C122" s="219" t="s">
        <v>173</v>
      </c>
      <c r="D122" s="219" t="s">
        <v>133</v>
      </c>
      <c r="E122" s="220" t="s">
        <v>213</v>
      </c>
      <c r="F122" s="221" t="s">
        <v>214</v>
      </c>
      <c r="G122" s="222" t="s">
        <v>186</v>
      </c>
      <c r="H122" s="223">
        <v>1.8</v>
      </c>
      <c r="I122" s="224"/>
      <c r="J122" s="225">
        <f>ROUND(I122*H122,2)</f>
        <v>0</v>
      </c>
      <c r="K122" s="221" t="s">
        <v>19</v>
      </c>
      <c r="L122" s="45"/>
      <c r="M122" s="226" t="s">
        <v>19</v>
      </c>
      <c r="N122" s="227" t="s">
        <v>45</v>
      </c>
      <c r="O122" s="8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137</v>
      </c>
      <c r="AT122" s="230" t="s">
        <v>133</v>
      </c>
      <c r="AU122" s="230" t="s">
        <v>84</v>
      </c>
      <c r="AY122" s="18" t="s">
        <v>131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82</v>
      </c>
      <c r="BK122" s="231">
        <f>ROUND(I122*H122,2)</f>
        <v>0</v>
      </c>
      <c r="BL122" s="18" t="s">
        <v>137</v>
      </c>
      <c r="BM122" s="230" t="s">
        <v>693</v>
      </c>
    </row>
    <row r="123" spans="1:47" s="2" customFormat="1" ht="12">
      <c r="A123" s="39"/>
      <c r="B123" s="40"/>
      <c r="C123" s="41"/>
      <c r="D123" s="232" t="s">
        <v>139</v>
      </c>
      <c r="E123" s="41"/>
      <c r="F123" s="233" t="s">
        <v>214</v>
      </c>
      <c r="G123" s="41"/>
      <c r="H123" s="41"/>
      <c r="I123" s="137"/>
      <c r="J123" s="41"/>
      <c r="K123" s="41"/>
      <c r="L123" s="45"/>
      <c r="M123" s="234"/>
      <c r="N123" s="235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139</v>
      </c>
      <c r="AU123" s="18" t="s">
        <v>84</v>
      </c>
    </row>
    <row r="124" spans="1:65" s="2" customFormat="1" ht="16.5" customHeight="1">
      <c r="A124" s="39"/>
      <c r="B124" s="40"/>
      <c r="C124" s="219" t="s">
        <v>178</v>
      </c>
      <c r="D124" s="219" t="s">
        <v>133</v>
      </c>
      <c r="E124" s="220" t="s">
        <v>217</v>
      </c>
      <c r="F124" s="221" t="s">
        <v>218</v>
      </c>
      <c r="G124" s="222" t="s">
        <v>186</v>
      </c>
      <c r="H124" s="223">
        <v>42.839</v>
      </c>
      <c r="I124" s="224"/>
      <c r="J124" s="225">
        <f>ROUND(I124*H124,2)</f>
        <v>0</v>
      </c>
      <c r="K124" s="221" t="s">
        <v>19</v>
      </c>
      <c r="L124" s="45"/>
      <c r="M124" s="226" t="s">
        <v>19</v>
      </c>
      <c r="N124" s="227" t="s">
        <v>45</v>
      </c>
      <c r="O124" s="85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137</v>
      </c>
      <c r="AT124" s="230" t="s">
        <v>133</v>
      </c>
      <c r="AU124" s="230" t="s">
        <v>84</v>
      </c>
      <c r="AY124" s="18" t="s">
        <v>131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82</v>
      </c>
      <c r="BK124" s="231">
        <f>ROUND(I124*H124,2)</f>
        <v>0</v>
      </c>
      <c r="BL124" s="18" t="s">
        <v>137</v>
      </c>
      <c r="BM124" s="230" t="s">
        <v>694</v>
      </c>
    </row>
    <row r="125" spans="1:47" s="2" customFormat="1" ht="12">
      <c r="A125" s="39"/>
      <c r="B125" s="40"/>
      <c r="C125" s="41"/>
      <c r="D125" s="232" t="s">
        <v>139</v>
      </c>
      <c r="E125" s="41"/>
      <c r="F125" s="233" t="s">
        <v>218</v>
      </c>
      <c r="G125" s="41"/>
      <c r="H125" s="41"/>
      <c r="I125" s="137"/>
      <c r="J125" s="41"/>
      <c r="K125" s="41"/>
      <c r="L125" s="45"/>
      <c r="M125" s="234"/>
      <c r="N125" s="23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139</v>
      </c>
      <c r="AU125" s="18" t="s">
        <v>84</v>
      </c>
    </row>
    <row r="126" spans="1:65" s="2" customFormat="1" ht="16.5" customHeight="1">
      <c r="A126" s="39"/>
      <c r="B126" s="40"/>
      <c r="C126" s="219" t="s">
        <v>183</v>
      </c>
      <c r="D126" s="219" t="s">
        <v>133</v>
      </c>
      <c r="E126" s="220" t="s">
        <v>220</v>
      </c>
      <c r="F126" s="221" t="s">
        <v>221</v>
      </c>
      <c r="G126" s="222" t="s">
        <v>186</v>
      </c>
      <c r="H126" s="223">
        <v>214.195</v>
      </c>
      <c r="I126" s="224"/>
      <c r="J126" s="225">
        <f>ROUND(I126*H126,2)</f>
        <v>0</v>
      </c>
      <c r="K126" s="221" t="s">
        <v>19</v>
      </c>
      <c r="L126" s="45"/>
      <c r="M126" s="226" t="s">
        <v>19</v>
      </c>
      <c r="N126" s="227" t="s">
        <v>45</v>
      </c>
      <c r="O126" s="85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137</v>
      </c>
      <c r="AT126" s="230" t="s">
        <v>133</v>
      </c>
      <c r="AU126" s="230" t="s">
        <v>84</v>
      </c>
      <c r="AY126" s="18" t="s">
        <v>131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82</v>
      </c>
      <c r="BK126" s="231">
        <f>ROUND(I126*H126,2)</f>
        <v>0</v>
      </c>
      <c r="BL126" s="18" t="s">
        <v>137</v>
      </c>
      <c r="BM126" s="230" t="s">
        <v>695</v>
      </c>
    </row>
    <row r="127" spans="1:47" s="2" customFormat="1" ht="12">
      <c r="A127" s="39"/>
      <c r="B127" s="40"/>
      <c r="C127" s="41"/>
      <c r="D127" s="232" t="s">
        <v>139</v>
      </c>
      <c r="E127" s="41"/>
      <c r="F127" s="233" t="s">
        <v>221</v>
      </c>
      <c r="G127" s="41"/>
      <c r="H127" s="41"/>
      <c r="I127" s="137"/>
      <c r="J127" s="41"/>
      <c r="K127" s="41"/>
      <c r="L127" s="45"/>
      <c r="M127" s="234"/>
      <c r="N127" s="235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139</v>
      </c>
      <c r="AU127" s="18" t="s">
        <v>84</v>
      </c>
    </row>
    <row r="128" spans="1:51" s="13" customFormat="1" ht="12">
      <c r="A128" s="13"/>
      <c r="B128" s="236"/>
      <c r="C128" s="237"/>
      <c r="D128" s="232" t="s">
        <v>140</v>
      </c>
      <c r="E128" s="238" t="s">
        <v>19</v>
      </c>
      <c r="F128" s="239" t="s">
        <v>696</v>
      </c>
      <c r="G128" s="237"/>
      <c r="H128" s="240">
        <v>214.195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140</v>
      </c>
      <c r="AU128" s="246" t="s">
        <v>84</v>
      </c>
      <c r="AV128" s="13" t="s">
        <v>84</v>
      </c>
      <c r="AW128" s="13" t="s">
        <v>35</v>
      </c>
      <c r="AX128" s="13" t="s">
        <v>74</v>
      </c>
      <c r="AY128" s="246" t="s">
        <v>131</v>
      </c>
    </row>
    <row r="129" spans="1:51" s="14" customFormat="1" ht="12">
      <c r="A129" s="14"/>
      <c r="B129" s="247"/>
      <c r="C129" s="248"/>
      <c r="D129" s="232" t="s">
        <v>140</v>
      </c>
      <c r="E129" s="249" t="s">
        <v>19</v>
      </c>
      <c r="F129" s="250" t="s">
        <v>145</v>
      </c>
      <c r="G129" s="248"/>
      <c r="H129" s="251">
        <v>214.195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7" t="s">
        <v>140</v>
      </c>
      <c r="AU129" s="257" t="s">
        <v>84</v>
      </c>
      <c r="AV129" s="14" t="s">
        <v>137</v>
      </c>
      <c r="AW129" s="14" t="s">
        <v>35</v>
      </c>
      <c r="AX129" s="14" t="s">
        <v>82</v>
      </c>
      <c r="AY129" s="257" t="s">
        <v>131</v>
      </c>
    </row>
    <row r="130" spans="1:65" s="2" customFormat="1" ht="16.5" customHeight="1">
      <c r="A130" s="39"/>
      <c r="B130" s="40"/>
      <c r="C130" s="219" t="s">
        <v>192</v>
      </c>
      <c r="D130" s="219" t="s">
        <v>133</v>
      </c>
      <c r="E130" s="220" t="s">
        <v>225</v>
      </c>
      <c r="F130" s="221" t="s">
        <v>226</v>
      </c>
      <c r="G130" s="222" t="s">
        <v>186</v>
      </c>
      <c r="H130" s="223">
        <v>42.839</v>
      </c>
      <c r="I130" s="224"/>
      <c r="J130" s="225">
        <f>ROUND(I130*H130,2)</f>
        <v>0</v>
      </c>
      <c r="K130" s="221" t="s">
        <v>19</v>
      </c>
      <c r="L130" s="45"/>
      <c r="M130" s="226" t="s">
        <v>19</v>
      </c>
      <c r="N130" s="227" t="s">
        <v>45</v>
      </c>
      <c r="O130" s="85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137</v>
      </c>
      <c r="AT130" s="230" t="s">
        <v>133</v>
      </c>
      <c r="AU130" s="230" t="s">
        <v>84</v>
      </c>
      <c r="AY130" s="18" t="s">
        <v>131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82</v>
      </c>
      <c r="BK130" s="231">
        <f>ROUND(I130*H130,2)</f>
        <v>0</v>
      </c>
      <c r="BL130" s="18" t="s">
        <v>137</v>
      </c>
      <c r="BM130" s="230" t="s">
        <v>697</v>
      </c>
    </row>
    <row r="131" spans="1:47" s="2" customFormat="1" ht="12">
      <c r="A131" s="39"/>
      <c r="B131" s="40"/>
      <c r="C131" s="41"/>
      <c r="D131" s="232" t="s">
        <v>139</v>
      </c>
      <c r="E131" s="41"/>
      <c r="F131" s="233" t="s">
        <v>226</v>
      </c>
      <c r="G131" s="41"/>
      <c r="H131" s="41"/>
      <c r="I131" s="137"/>
      <c r="J131" s="41"/>
      <c r="K131" s="41"/>
      <c r="L131" s="45"/>
      <c r="M131" s="234"/>
      <c r="N131" s="235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139</v>
      </c>
      <c r="AU131" s="18" t="s">
        <v>84</v>
      </c>
    </row>
    <row r="132" spans="1:65" s="2" customFormat="1" ht="16.5" customHeight="1">
      <c r="A132" s="39"/>
      <c r="B132" s="40"/>
      <c r="C132" s="219" t="s">
        <v>203</v>
      </c>
      <c r="D132" s="219" t="s">
        <v>133</v>
      </c>
      <c r="E132" s="220" t="s">
        <v>229</v>
      </c>
      <c r="F132" s="221" t="s">
        <v>230</v>
      </c>
      <c r="G132" s="222" t="s">
        <v>186</v>
      </c>
      <c r="H132" s="223">
        <v>42.839</v>
      </c>
      <c r="I132" s="224"/>
      <c r="J132" s="225">
        <f>ROUND(I132*H132,2)</f>
        <v>0</v>
      </c>
      <c r="K132" s="221" t="s">
        <v>19</v>
      </c>
      <c r="L132" s="45"/>
      <c r="M132" s="226" t="s">
        <v>19</v>
      </c>
      <c r="N132" s="227" t="s">
        <v>45</v>
      </c>
      <c r="O132" s="85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137</v>
      </c>
      <c r="AT132" s="230" t="s">
        <v>133</v>
      </c>
      <c r="AU132" s="230" t="s">
        <v>84</v>
      </c>
      <c r="AY132" s="18" t="s">
        <v>131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82</v>
      </c>
      <c r="BK132" s="231">
        <f>ROUND(I132*H132,2)</f>
        <v>0</v>
      </c>
      <c r="BL132" s="18" t="s">
        <v>137</v>
      </c>
      <c r="BM132" s="230" t="s">
        <v>698</v>
      </c>
    </row>
    <row r="133" spans="1:47" s="2" customFormat="1" ht="12">
      <c r="A133" s="39"/>
      <c r="B133" s="40"/>
      <c r="C133" s="41"/>
      <c r="D133" s="232" t="s">
        <v>139</v>
      </c>
      <c r="E133" s="41"/>
      <c r="F133" s="233" t="s">
        <v>230</v>
      </c>
      <c r="G133" s="41"/>
      <c r="H133" s="41"/>
      <c r="I133" s="137"/>
      <c r="J133" s="41"/>
      <c r="K133" s="41"/>
      <c r="L133" s="45"/>
      <c r="M133" s="234"/>
      <c r="N133" s="235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139</v>
      </c>
      <c r="AU133" s="18" t="s">
        <v>84</v>
      </c>
    </row>
    <row r="134" spans="1:51" s="13" customFormat="1" ht="12">
      <c r="A134" s="13"/>
      <c r="B134" s="236"/>
      <c r="C134" s="237"/>
      <c r="D134" s="232" t="s">
        <v>140</v>
      </c>
      <c r="E134" s="238" t="s">
        <v>19</v>
      </c>
      <c r="F134" s="239" t="s">
        <v>699</v>
      </c>
      <c r="G134" s="237"/>
      <c r="H134" s="240">
        <v>42.839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140</v>
      </c>
      <c r="AU134" s="246" t="s">
        <v>84</v>
      </c>
      <c r="AV134" s="13" t="s">
        <v>84</v>
      </c>
      <c r="AW134" s="13" t="s">
        <v>35</v>
      </c>
      <c r="AX134" s="13" t="s">
        <v>74</v>
      </c>
      <c r="AY134" s="246" t="s">
        <v>131</v>
      </c>
    </row>
    <row r="135" spans="1:51" s="14" customFormat="1" ht="12">
      <c r="A135" s="14"/>
      <c r="B135" s="247"/>
      <c r="C135" s="248"/>
      <c r="D135" s="232" t="s">
        <v>140</v>
      </c>
      <c r="E135" s="249" t="s">
        <v>19</v>
      </c>
      <c r="F135" s="250" t="s">
        <v>145</v>
      </c>
      <c r="G135" s="248"/>
      <c r="H135" s="251">
        <v>42.839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140</v>
      </c>
      <c r="AU135" s="257" t="s">
        <v>84</v>
      </c>
      <c r="AV135" s="14" t="s">
        <v>137</v>
      </c>
      <c r="AW135" s="14" t="s">
        <v>35</v>
      </c>
      <c r="AX135" s="14" t="s">
        <v>82</v>
      </c>
      <c r="AY135" s="257" t="s">
        <v>131</v>
      </c>
    </row>
    <row r="136" spans="1:65" s="2" customFormat="1" ht="16.5" customHeight="1">
      <c r="A136" s="39"/>
      <c r="B136" s="40"/>
      <c r="C136" s="219" t="s">
        <v>207</v>
      </c>
      <c r="D136" s="219" t="s">
        <v>133</v>
      </c>
      <c r="E136" s="220" t="s">
        <v>233</v>
      </c>
      <c r="F136" s="221" t="s">
        <v>234</v>
      </c>
      <c r="G136" s="222" t="s">
        <v>235</v>
      </c>
      <c r="H136" s="223">
        <v>68.542</v>
      </c>
      <c r="I136" s="224"/>
      <c r="J136" s="225">
        <f>ROUND(I136*H136,2)</f>
        <v>0</v>
      </c>
      <c r="K136" s="221" t="s">
        <v>19</v>
      </c>
      <c r="L136" s="45"/>
      <c r="M136" s="226" t="s">
        <v>19</v>
      </c>
      <c r="N136" s="227" t="s">
        <v>45</v>
      </c>
      <c r="O136" s="85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137</v>
      </c>
      <c r="AT136" s="230" t="s">
        <v>133</v>
      </c>
      <c r="AU136" s="230" t="s">
        <v>84</v>
      </c>
      <c r="AY136" s="18" t="s">
        <v>131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82</v>
      </c>
      <c r="BK136" s="231">
        <f>ROUND(I136*H136,2)</f>
        <v>0</v>
      </c>
      <c r="BL136" s="18" t="s">
        <v>137</v>
      </c>
      <c r="BM136" s="230" t="s">
        <v>700</v>
      </c>
    </row>
    <row r="137" spans="1:47" s="2" customFormat="1" ht="12">
      <c r="A137" s="39"/>
      <c r="B137" s="40"/>
      <c r="C137" s="41"/>
      <c r="D137" s="232" t="s">
        <v>139</v>
      </c>
      <c r="E137" s="41"/>
      <c r="F137" s="233" t="s">
        <v>234</v>
      </c>
      <c r="G137" s="41"/>
      <c r="H137" s="41"/>
      <c r="I137" s="137"/>
      <c r="J137" s="41"/>
      <c r="K137" s="41"/>
      <c r="L137" s="45"/>
      <c r="M137" s="234"/>
      <c r="N137" s="235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139</v>
      </c>
      <c r="AU137" s="18" t="s">
        <v>84</v>
      </c>
    </row>
    <row r="138" spans="1:65" s="2" customFormat="1" ht="16.5" customHeight="1">
      <c r="A138" s="39"/>
      <c r="B138" s="40"/>
      <c r="C138" s="219" t="s">
        <v>212</v>
      </c>
      <c r="D138" s="219" t="s">
        <v>133</v>
      </c>
      <c r="E138" s="220" t="s">
        <v>239</v>
      </c>
      <c r="F138" s="221" t="s">
        <v>240</v>
      </c>
      <c r="G138" s="222" t="s">
        <v>136</v>
      </c>
      <c r="H138" s="223">
        <v>102</v>
      </c>
      <c r="I138" s="224"/>
      <c r="J138" s="225">
        <f>ROUND(I138*H138,2)</f>
        <v>0</v>
      </c>
      <c r="K138" s="221" t="s">
        <v>19</v>
      </c>
      <c r="L138" s="45"/>
      <c r="M138" s="226" t="s">
        <v>19</v>
      </c>
      <c r="N138" s="227" t="s">
        <v>45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137</v>
      </c>
      <c r="AT138" s="230" t="s">
        <v>133</v>
      </c>
      <c r="AU138" s="230" t="s">
        <v>84</v>
      </c>
      <c r="AY138" s="18" t="s">
        <v>131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82</v>
      </c>
      <c r="BK138" s="231">
        <f>ROUND(I138*H138,2)</f>
        <v>0</v>
      </c>
      <c r="BL138" s="18" t="s">
        <v>137</v>
      </c>
      <c r="BM138" s="230" t="s">
        <v>701</v>
      </c>
    </row>
    <row r="139" spans="1:47" s="2" customFormat="1" ht="12">
      <c r="A139" s="39"/>
      <c r="B139" s="40"/>
      <c r="C139" s="41"/>
      <c r="D139" s="232" t="s">
        <v>139</v>
      </c>
      <c r="E139" s="41"/>
      <c r="F139" s="233" t="s">
        <v>240</v>
      </c>
      <c r="G139" s="41"/>
      <c r="H139" s="41"/>
      <c r="I139" s="137"/>
      <c r="J139" s="41"/>
      <c r="K139" s="41"/>
      <c r="L139" s="45"/>
      <c r="M139" s="234"/>
      <c r="N139" s="235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139</v>
      </c>
      <c r="AU139" s="18" t="s">
        <v>84</v>
      </c>
    </row>
    <row r="140" spans="1:51" s="13" customFormat="1" ht="12">
      <c r="A140" s="13"/>
      <c r="B140" s="236"/>
      <c r="C140" s="237"/>
      <c r="D140" s="232" t="s">
        <v>140</v>
      </c>
      <c r="E140" s="238" t="s">
        <v>19</v>
      </c>
      <c r="F140" s="239" t="s">
        <v>702</v>
      </c>
      <c r="G140" s="237"/>
      <c r="H140" s="240">
        <v>102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140</v>
      </c>
      <c r="AU140" s="246" t="s">
        <v>84</v>
      </c>
      <c r="AV140" s="13" t="s">
        <v>84</v>
      </c>
      <c r="AW140" s="13" t="s">
        <v>35</v>
      </c>
      <c r="AX140" s="13" t="s">
        <v>74</v>
      </c>
      <c r="AY140" s="246" t="s">
        <v>131</v>
      </c>
    </row>
    <row r="141" spans="1:51" s="14" customFormat="1" ht="12">
      <c r="A141" s="14"/>
      <c r="B141" s="247"/>
      <c r="C141" s="248"/>
      <c r="D141" s="232" t="s">
        <v>140</v>
      </c>
      <c r="E141" s="249" t="s">
        <v>19</v>
      </c>
      <c r="F141" s="250" t="s">
        <v>145</v>
      </c>
      <c r="G141" s="248"/>
      <c r="H141" s="251">
        <v>102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140</v>
      </c>
      <c r="AU141" s="257" t="s">
        <v>84</v>
      </c>
      <c r="AV141" s="14" t="s">
        <v>137</v>
      </c>
      <c r="AW141" s="14" t="s">
        <v>35</v>
      </c>
      <c r="AX141" s="14" t="s">
        <v>82</v>
      </c>
      <c r="AY141" s="257" t="s">
        <v>131</v>
      </c>
    </row>
    <row r="142" spans="1:65" s="2" customFormat="1" ht="16.5" customHeight="1">
      <c r="A142" s="39"/>
      <c r="B142" s="40"/>
      <c r="C142" s="219" t="s">
        <v>216</v>
      </c>
      <c r="D142" s="219" t="s">
        <v>133</v>
      </c>
      <c r="E142" s="220" t="s">
        <v>243</v>
      </c>
      <c r="F142" s="221" t="s">
        <v>244</v>
      </c>
      <c r="G142" s="222" t="s">
        <v>136</v>
      </c>
      <c r="H142" s="223">
        <v>102</v>
      </c>
      <c r="I142" s="224"/>
      <c r="J142" s="225">
        <f>ROUND(I142*H142,2)</f>
        <v>0</v>
      </c>
      <c r="K142" s="221" t="s">
        <v>19</v>
      </c>
      <c r="L142" s="45"/>
      <c r="M142" s="226" t="s">
        <v>19</v>
      </c>
      <c r="N142" s="227" t="s">
        <v>45</v>
      </c>
      <c r="O142" s="85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137</v>
      </c>
      <c r="AT142" s="230" t="s">
        <v>133</v>
      </c>
      <c r="AU142" s="230" t="s">
        <v>84</v>
      </c>
      <c r="AY142" s="18" t="s">
        <v>131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82</v>
      </c>
      <c r="BK142" s="231">
        <f>ROUND(I142*H142,2)</f>
        <v>0</v>
      </c>
      <c r="BL142" s="18" t="s">
        <v>137</v>
      </c>
      <c r="BM142" s="230" t="s">
        <v>703</v>
      </c>
    </row>
    <row r="143" spans="1:47" s="2" customFormat="1" ht="12">
      <c r="A143" s="39"/>
      <c r="B143" s="40"/>
      <c r="C143" s="41"/>
      <c r="D143" s="232" t="s">
        <v>139</v>
      </c>
      <c r="E143" s="41"/>
      <c r="F143" s="233" t="s">
        <v>244</v>
      </c>
      <c r="G143" s="41"/>
      <c r="H143" s="41"/>
      <c r="I143" s="137"/>
      <c r="J143" s="41"/>
      <c r="K143" s="41"/>
      <c r="L143" s="45"/>
      <c r="M143" s="234"/>
      <c r="N143" s="23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139</v>
      </c>
      <c r="AU143" s="18" t="s">
        <v>84</v>
      </c>
    </row>
    <row r="144" spans="1:51" s="13" customFormat="1" ht="12">
      <c r="A144" s="13"/>
      <c r="B144" s="236"/>
      <c r="C144" s="237"/>
      <c r="D144" s="232" t="s">
        <v>140</v>
      </c>
      <c r="E144" s="238" t="s">
        <v>19</v>
      </c>
      <c r="F144" s="239" t="s">
        <v>704</v>
      </c>
      <c r="G144" s="237"/>
      <c r="H144" s="240">
        <v>102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140</v>
      </c>
      <c r="AU144" s="246" t="s">
        <v>84</v>
      </c>
      <c r="AV144" s="13" t="s">
        <v>84</v>
      </c>
      <c r="AW144" s="13" t="s">
        <v>35</v>
      </c>
      <c r="AX144" s="13" t="s">
        <v>74</v>
      </c>
      <c r="AY144" s="246" t="s">
        <v>131</v>
      </c>
    </row>
    <row r="145" spans="1:51" s="14" customFormat="1" ht="12">
      <c r="A145" s="14"/>
      <c r="B145" s="247"/>
      <c r="C145" s="248"/>
      <c r="D145" s="232" t="s">
        <v>140</v>
      </c>
      <c r="E145" s="249" t="s">
        <v>19</v>
      </c>
      <c r="F145" s="250" t="s">
        <v>145</v>
      </c>
      <c r="G145" s="248"/>
      <c r="H145" s="251">
        <v>102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140</v>
      </c>
      <c r="AU145" s="257" t="s">
        <v>84</v>
      </c>
      <c r="AV145" s="14" t="s">
        <v>137</v>
      </c>
      <c r="AW145" s="14" t="s">
        <v>35</v>
      </c>
      <c r="AX145" s="14" t="s">
        <v>82</v>
      </c>
      <c r="AY145" s="257" t="s">
        <v>131</v>
      </c>
    </row>
    <row r="146" spans="1:65" s="2" customFormat="1" ht="16.5" customHeight="1">
      <c r="A146" s="39"/>
      <c r="B146" s="40"/>
      <c r="C146" s="258" t="s">
        <v>8</v>
      </c>
      <c r="D146" s="258" t="s">
        <v>247</v>
      </c>
      <c r="E146" s="259" t="s">
        <v>248</v>
      </c>
      <c r="F146" s="260" t="s">
        <v>249</v>
      </c>
      <c r="G146" s="261" t="s">
        <v>250</v>
      </c>
      <c r="H146" s="262">
        <v>3.06</v>
      </c>
      <c r="I146" s="263"/>
      <c r="J146" s="264">
        <f>ROUND(I146*H146,2)</f>
        <v>0</v>
      </c>
      <c r="K146" s="260" t="s">
        <v>19</v>
      </c>
      <c r="L146" s="265"/>
      <c r="M146" s="266" t="s">
        <v>19</v>
      </c>
      <c r="N146" s="267" t="s">
        <v>45</v>
      </c>
      <c r="O146" s="85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178</v>
      </c>
      <c r="AT146" s="230" t="s">
        <v>247</v>
      </c>
      <c r="AU146" s="230" t="s">
        <v>84</v>
      </c>
      <c r="AY146" s="18" t="s">
        <v>131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82</v>
      </c>
      <c r="BK146" s="231">
        <f>ROUND(I146*H146,2)</f>
        <v>0</v>
      </c>
      <c r="BL146" s="18" t="s">
        <v>137</v>
      </c>
      <c r="BM146" s="230" t="s">
        <v>705</v>
      </c>
    </row>
    <row r="147" spans="1:47" s="2" customFormat="1" ht="12">
      <c r="A147" s="39"/>
      <c r="B147" s="40"/>
      <c r="C147" s="41"/>
      <c r="D147" s="232" t="s">
        <v>139</v>
      </c>
      <c r="E147" s="41"/>
      <c r="F147" s="233" t="s">
        <v>249</v>
      </c>
      <c r="G147" s="41"/>
      <c r="H147" s="41"/>
      <c r="I147" s="137"/>
      <c r="J147" s="41"/>
      <c r="K147" s="41"/>
      <c r="L147" s="45"/>
      <c r="M147" s="234"/>
      <c r="N147" s="235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139</v>
      </c>
      <c r="AU147" s="18" t="s">
        <v>84</v>
      </c>
    </row>
    <row r="148" spans="1:65" s="2" customFormat="1" ht="16.5" customHeight="1">
      <c r="A148" s="39"/>
      <c r="B148" s="40"/>
      <c r="C148" s="219" t="s">
        <v>224</v>
      </c>
      <c r="D148" s="219" t="s">
        <v>133</v>
      </c>
      <c r="E148" s="220" t="s">
        <v>253</v>
      </c>
      <c r="F148" s="221" t="s">
        <v>254</v>
      </c>
      <c r="G148" s="222" t="s">
        <v>136</v>
      </c>
      <c r="H148" s="223">
        <v>200</v>
      </c>
      <c r="I148" s="224"/>
      <c r="J148" s="225">
        <f>ROUND(I148*H148,2)</f>
        <v>0</v>
      </c>
      <c r="K148" s="221" t="s">
        <v>19</v>
      </c>
      <c r="L148" s="45"/>
      <c r="M148" s="226" t="s">
        <v>19</v>
      </c>
      <c r="N148" s="227" t="s">
        <v>45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137</v>
      </c>
      <c r="AT148" s="230" t="s">
        <v>133</v>
      </c>
      <c r="AU148" s="230" t="s">
        <v>84</v>
      </c>
      <c r="AY148" s="18" t="s">
        <v>131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82</v>
      </c>
      <c r="BK148" s="231">
        <f>ROUND(I148*H148,2)</f>
        <v>0</v>
      </c>
      <c r="BL148" s="18" t="s">
        <v>137</v>
      </c>
      <c r="BM148" s="230" t="s">
        <v>706</v>
      </c>
    </row>
    <row r="149" spans="1:47" s="2" customFormat="1" ht="12">
      <c r="A149" s="39"/>
      <c r="B149" s="40"/>
      <c r="C149" s="41"/>
      <c r="D149" s="232" t="s">
        <v>139</v>
      </c>
      <c r="E149" s="41"/>
      <c r="F149" s="233" t="s">
        <v>254</v>
      </c>
      <c r="G149" s="41"/>
      <c r="H149" s="41"/>
      <c r="I149" s="137"/>
      <c r="J149" s="41"/>
      <c r="K149" s="41"/>
      <c r="L149" s="45"/>
      <c r="M149" s="234"/>
      <c r="N149" s="235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139</v>
      </c>
      <c r="AU149" s="18" t="s">
        <v>84</v>
      </c>
    </row>
    <row r="150" spans="1:51" s="13" customFormat="1" ht="12">
      <c r="A150" s="13"/>
      <c r="B150" s="236"/>
      <c r="C150" s="237"/>
      <c r="D150" s="232" t="s">
        <v>140</v>
      </c>
      <c r="E150" s="238" t="s">
        <v>19</v>
      </c>
      <c r="F150" s="239" t="s">
        <v>707</v>
      </c>
      <c r="G150" s="237"/>
      <c r="H150" s="240">
        <v>34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140</v>
      </c>
      <c r="AU150" s="246" t="s">
        <v>84</v>
      </c>
      <c r="AV150" s="13" t="s">
        <v>84</v>
      </c>
      <c r="AW150" s="13" t="s">
        <v>35</v>
      </c>
      <c r="AX150" s="13" t="s">
        <v>74</v>
      </c>
      <c r="AY150" s="246" t="s">
        <v>131</v>
      </c>
    </row>
    <row r="151" spans="1:51" s="13" customFormat="1" ht="12">
      <c r="A151" s="13"/>
      <c r="B151" s="236"/>
      <c r="C151" s="237"/>
      <c r="D151" s="232" t="s">
        <v>140</v>
      </c>
      <c r="E151" s="238" t="s">
        <v>19</v>
      </c>
      <c r="F151" s="239" t="s">
        <v>680</v>
      </c>
      <c r="G151" s="237"/>
      <c r="H151" s="240">
        <v>150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140</v>
      </c>
      <c r="AU151" s="246" t="s">
        <v>84</v>
      </c>
      <c r="AV151" s="13" t="s">
        <v>84</v>
      </c>
      <c r="AW151" s="13" t="s">
        <v>35</v>
      </c>
      <c r="AX151" s="13" t="s">
        <v>74</v>
      </c>
      <c r="AY151" s="246" t="s">
        <v>131</v>
      </c>
    </row>
    <row r="152" spans="1:51" s="13" customFormat="1" ht="12">
      <c r="A152" s="13"/>
      <c r="B152" s="236"/>
      <c r="C152" s="237"/>
      <c r="D152" s="232" t="s">
        <v>140</v>
      </c>
      <c r="E152" s="238" t="s">
        <v>19</v>
      </c>
      <c r="F152" s="239" t="s">
        <v>681</v>
      </c>
      <c r="G152" s="237"/>
      <c r="H152" s="240">
        <v>16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140</v>
      </c>
      <c r="AU152" s="246" t="s">
        <v>84</v>
      </c>
      <c r="AV152" s="13" t="s">
        <v>84</v>
      </c>
      <c r="AW152" s="13" t="s">
        <v>35</v>
      </c>
      <c r="AX152" s="13" t="s">
        <v>74</v>
      </c>
      <c r="AY152" s="246" t="s">
        <v>131</v>
      </c>
    </row>
    <row r="153" spans="1:51" s="14" customFormat="1" ht="12">
      <c r="A153" s="14"/>
      <c r="B153" s="247"/>
      <c r="C153" s="248"/>
      <c r="D153" s="232" t="s">
        <v>140</v>
      </c>
      <c r="E153" s="249" t="s">
        <v>19</v>
      </c>
      <c r="F153" s="250" t="s">
        <v>145</v>
      </c>
      <c r="G153" s="248"/>
      <c r="H153" s="251">
        <v>200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140</v>
      </c>
      <c r="AU153" s="257" t="s">
        <v>84</v>
      </c>
      <c r="AV153" s="14" t="s">
        <v>137</v>
      </c>
      <c r="AW153" s="14" t="s">
        <v>35</v>
      </c>
      <c r="AX153" s="14" t="s">
        <v>82</v>
      </c>
      <c r="AY153" s="257" t="s">
        <v>131</v>
      </c>
    </row>
    <row r="154" spans="1:65" s="2" customFormat="1" ht="16.5" customHeight="1">
      <c r="A154" s="39"/>
      <c r="B154" s="40"/>
      <c r="C154" s="219" t="s">
        <v>228</v>
      </c>
      <c r="D154" s="219" t="s">
        <v>133</v>
      </c>
      <c r="E154" s="220" t="s">
        <v>259</v>
      </c>
      <c r="F154" s="221" t="s">
        <v>260</v>
      </c>
      <c r="G154" s="222" t="s">
        <v>136</v>
      </c>
      <c r="H154" s="223">
        <v>102</v>
      </c>
      <c r="I154" s="224"/>
      <c r="J154" s="225">
        <f>ROUND(I154*H154,2)</f>
        <v>0</v>
      </c>
      <c r="K154" s="221" t="s">
        <v>19</v>
      </c>
      <c r="L154" s="45"/>
      <c r="M154" s="226" t="s">
        <v>19</v>
      </c>
      <c r="N154" s="227" t="s">
        <v>45</v>
      </c>
      <c r="O154" s="85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137</v>
      </c>
      <c r="AT154" s="230" t="s">
        <v>133</v>
      </c>
      <c r="AU154" s="230" t="s">
        <v>84</v>
      </c>
      <c r="AY154" s="18" t="s">
        <v>131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82</v>
      </c>
      <c r="BK154" s="231">
        <f>ROUND(I154*H154,2)</f>
        <v>0</v>
      </c>
      <c r="BL154" s="18" t="s">
        <v>137</v>
      </c>
      <c r="BM154" s="230" t="s">
        <v>708</v>
      </c>
    </row>
    <row r="155" spans="1:47" s="2" customFormat="1" ht="12">
      <c r="A155" s="39"/>
      <c r="B155" s="40"/>
      <c r="C155" s="41"/>
      <c r="D155" s="232" t="s">
        <v>139</v>
      </c>
      <c r="E155" s="41"/>
      <c r="F155" s="233" t="s">
        <v>260</v>
      </c>
      <c r="G155" s="41"/>
      <c r="H155" s="41"/>
      <c r="I155" s="137"/>
      <c r="J155" s="41"/>
      <c r="K155" s="41"/>
      <c r="L155" s="45"/>
      <c r="M155" s="234"/>
      <c r="N155" s="235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139</v>
      </c>
      <c r="AU155" s="18" t="s">
        <v>84</v>
      </c>
    </row>
    <row r="156" spans="1:65" s="2" customFormat="1" ht="16.5" customHeight="1">
      <c r="A156" s="39"/>
      <c r="B156" s="40"/>
      <c r="C156" s="219" t="s">
        <v>232</v>
      </c>
      <c r="D156" s="219" t="s">
        <v>133</v>
      </c>
      <c r="E156" s="220" t="s">
        <v>263</v>
      </c>
      <c r="F156" s="221" t="s">
        <v>264</v>
      </c>
      <c r="G156" s="222" t="s">
        <v>136</v>
      </c>
      <c r="H156" s="223">
        <v>102</v>
      </c>
      <c r="I156" s="224"/>
      <c r="J156" s="225">
        <f>ROUND(I156*H156,2)</f>
        <v>0</v>
      </c>
      <c r="K156" s="221" t="s">
        <v>19</v>
      </c>
      <c r="L156" s="45"/>
      <c r="M156" s="226" t="s">
        <v>19</v>
      </c>
      <c r="N156" s="227" t="s">
        <v>45</v>
      </c>
      <c r="O156" s="85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137</v>
      </c>
      <c r="AT156" s="230" t="s">
        <v>133</v>
      </c>
      <c r="AU156" s="230" t="s">
        <v>84</v>
      </c>
      <c r="AY156" s="18" t="s">
        <v>131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82</v>
      </c>
      <c r="BK156" s="231">
        <f>ROUND(I156*H156,2)</f>
        <v>0</v>
      </c>
      <c r="BL156" s="18" t="s">
        <v>137</v>
      </c>
      <c r="BM156" s="230" t="s">
        <v>709</v>
      </c>
    </row>
    <row r="157" spans="1:47" s="2" customFormat="1" ht="12">
      <c r="A157" s="39"/>
      <c r="B157" s="40"/>
      <c r="C157" s="41"/>
      <c r="D157" s="232" t="s">
        <v>139</v>
      </c>
      <c r="E157" s="41"/>
      <c r="F157" s="233" t="s">
        <v>264</v>
      </c>
      <c r="G157" s="41"/>
      <c r="H157" s="41"/>
      <c r="I157" s="137"/>
      <c r="J157" s="41"/>
      <c r="K157" s="41"/>
      <c r="L157" s="45"/>
      <c r="M157" s="234"/>
      <c r="N157" s="235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139</v>
      </c>
      <c r="AU157" s="18" t="s">
        <v>84</v>
      </c>
    </row>
    <row r="158" spans="1:51" s="13" customFormat="1" ht="12">
      <c r="A158" s="13"/>
      <c r="B158" s="236"/>
      <c r="C158" s="237"/>
      <c r="D158" s="232" t="s">
        <v>140</v>
      </c>
      <c r="E158" s="238" t="s">
        <v>19</v>
      </c>
      <c r="F158" s="239" t="s">
        <v>704</v>
      </c>
      <c r="G158" s="237"/>
      <c r="H158" s="240">
        <v>102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140</v>
      </c>
      <c r="AU158" s="246" t="s">
        <v>84</v>
      </c>
      <c r="AV158" s="13" t="s">
        <v>84</v>
      </c>
      <c r="AW158" s="13" t="s">
        <v>35</v>
      </c>
      <c r="AX158" s="13" t="s">
        <v>74</v>
      </c>
      <c r="AY158" s="246" t="s">
        <v>131</v>
      </c>
    </row>
    <row r="159" spans="1:51" s="14" customFormat="1" ht="12">
      <c r="A159" s="14"/>
      <c r="B159" s="247"/>
      <c r="C159" s="248"/>
      <c r="D159" s="232" t="s">
        <v>140</v>
      </c>
      <c r="E159" s="249" t="s">
        <v>19</v>
      </c>
      <c r="F159" s="250" t="s">
        <v>145</v>
      </c>
      <c r="G159" s="248"/>
      <c r="H159" s="251">
        <v>102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140</v>
      </c>
      <c r="AU159" s="257" t="s">
        <v>84</v>
      </c>
      <c r="AV159" s="14" t="s">
        <v>137</v>
      </c>
      <c r="AW159" s="14" t="s">
        <v>35</v>
      </c>
      <c r="AX159" s="14" t="s">
        <v>82</v>
      </c>
      <c r="AY159" s="257" t="s">
        <v>131</v>
      </c>
    </row>
    <row r="160" spans="1:63" s="12" customFormat="1" ht="22.8" customHeight="1">
      <c r="A160" s="12"/>
      <c r="B160" s="203"/>
      <c r="C160" s="204"/>
      <c r="D160" s="205" t="s">
        <v>73</v>
      </c>
      <c r="E160" s="217" t="s">
        <v>84</v>
      </c>
      <c r="F160" s="217" t="s">
        <v>266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SUM(P161:P202)</f>
        <v>0</v>
      </c>
      <c r="Q160" s="211"/>
      <c r="R160" s="212">
        <f>SUM(R161:R202)</f>
        <v>0</v>
      </c>
      <c r="S160" s="211"/>
      <c r="T160" s="213">
        <f>SUM(T161:T202)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82</v>
      </c>
      <c r="AT160" s="215" t="s">
        <v>73</v>
      </c>
      <c r="AU160" s="215" t="s">
        <v>82</v>
      </c>
      <c r="AY160" s="214" t="s">
        <v>131</v>
      </c>
      <c r="BK160" s="216">
        <f>SUM(BK161:BK202)</f>
        <v>0</v>
      </c>
    </row>
    <row r="161" spans="1:65" s="2" customFormat="1" ht="16.5" customHeight="1">
      <c r="A161" s="39"/>
      <c r="B161" s="40"/>
      <c r="C161" s="219" t="s">
        <v>238</v>
      </c>
      <c r="D161" s="219" t="s">
        <v>133</v>
      </c>
      <c r="E161" s="220" t="s">
        <v>273</v>
      </c>
      <c r="F161" s="221" t="s">
        <v>274</v>
      </c>
      <c r="G161" s="222" t="s">
        <v>186</v>
      </c>
      <c r="H161" s="223">
        <v>1.8</v>
      </c>
      <c r="I161" s="224"/>
      <c r="J161" s="225">
        <f>ROUND(I161*H161,2)</f>
        <v>0</v>
      </c>
      <c r="K161" s="221" t="s">
        <v>19</v>
      </c>
      <c r="L161" s="45"/>
      <c r="M161" s="226" t="s">
        <v>19</v>
      </c>
      <c r="N161" s="227" t="s">
        <v>45</v>
      </c>
      <c r="O161" s="85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137</v>
      </c>
      <c r="AT161" s="230" t="s">
        <v>133</v>
      </c>
      <c r="AU161" s="230" t="s">
        <v>84</v>
      </c>
      <c r="AY161" s="18" t="s">
        <v>131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82</v>
      </c>
      <c r="BK161" s="231">
        <f>ROUND(I161*H161,2)</f>
        <v>0</v>
      </c>
      <c r="BL161" s="18" t="s">
        <v>137</v>
      </c>
      <c r="BM161" s="230" t="s">
        <v>710</v>
      </c>
    </row>
    <row r="162" spans="1:47" s="2" customFormat="1" ht="12">
      <c r="A162" s="39"/>
      <c r="B162" s="40"/>
      <c r="C162" s="41"/>
      <c r="D162" s="232" t="s">
        <v>139</v>
      </c>
      <c r="E162" s="41"/>
      <c r="F162" s="233" t="s">
        <v>274</v>
      </c>
      <c r="G162" s="41"/>
      <c r="H162" s="41"/>
      <c r="I162" s="137"/>
      <c r="J162" s="41"/>
      <c r="K162" s="41"/>
      <c r="L162" s="45"/>
      <c r="M162" s="234"/>
      <c r="N162" s="235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139</v>
      </c>
      <c r="AU162" s="18" t="s">
        <v>84</v>
      </c>
    </row>
    <row r="163" spans="1:65" s="2" customFormat="1" ht="16.5" customHeight="1">
      <c r="A163" s="39"/>
      <c r="B163" s="40"/>
      <c r="C163" s="219" t="s">
        <v>242</v>
      </c>
      <c r="D163" s="219" t="s">
        <v>133</v>
      </c>
      <c r="E163" s="220" t="s">
        <v>277</v>
      </c>
      <c r="F163" s="221" t="s">
        <v>711</v>
      </c>
      <c r="G163" s="222" t="s">
        <v>181</v>
      </c>
      <c r="H163" s="223">
        <v>20</v>
      </c>
      <c r="I163" s="224"/>
      <c r="J163" s="225">
        <f>ROUND(I163*H163,2)</f>
        <v>0</v>
      </c>
      <c r="K163" s="221" t="s">
        <v>19</v>
      </c>
      <c r="L163" s="45"/>
      <c r="M163" s="226" t="s">
        <v>19</v>
      </c>
      <c r="N163" s="227" t="s">
        <v>45</v>
      </c>
      <c r="O163" s="85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137</v>
      </c>
      <c r="AT163" s="230" t="s">
        <v>133</v>
      </c>
      <c r="AU163" s="230" t="s">
        <v>84</v>
      </c>
      <c r="AY163" s="18" t="s">
        <v>131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82</v>
      </c>
      <c r="BK163" s="231">
        <f>ROUND(I163*H163,2)</f>
        <v>0</v>
      </c>
      <c r="BL163" s="18" t="s">
        <v>137</v>
      </c>
      <c r="BM163" s="230" t="s">
        <v>712</v>
      </c>
    </row>
    <row r="164" spans="1:47" s="2" customFormat="1" ht="12">
      <c r="A164" s="39"/>
      <c r="B164" s="40"/>
      <c r="C164" s="41"/>
      <c r="D164" s="232" t="s">
        <v>139</v>
      </c>
      <c r="E164" s="41"/>
      <c r="F164" s="233" t="s">
        <v>711</v>
      </c>
      <c r="G164" s="41"/>
      <c r="H164" s="41"/>
      <c r="I164" s="137"/>
      <c r="J164" s="41"/>
      <c r="K164" s="41"/>
      <c r="L164" s="45"/>
      <c r="M164" s="234"/>
      <c r="N164" s="235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139</v>
      </c>
      <c r="AU164" s="18" t="s">
        <v>84</v>
      </c>
    </row>
    <row r="165" spans="1:51" s="13" customFormat="1" ht="12">
      <c r="A165" s="13"/>
      <c r="B165" s="236"/>
      <c r="C165" s="237"/>
      <c r="D165" s="232" t="s">
        <v>140</v>
      </c>
      <c r="E165" s="238" t="s">
        <v>19</v>
      </c>
      <c r="F165" s="239" t="s">
        <v>242</v>
      </c>
      <c r="G165" s="237"/>
      <c r="H165" s="240">
        <v>20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140</v>
      </c>
      <c r="AU165" s="246" t="s">
        <v>84</v>
      </c>
      <c r="AV165" s="13" t="s">
        <v>84</v>
      </c>
      <c r="AW165" s="13" t="s">
        <v>35</v>
      </c>
      <c r="AX165" s="13" t="s">
        <v>74</v>
      </c>
      <c r="AY165" s="246" t="s">
        <v>131</v>
      </c>
    </row>
    <row r="166" spans="1:51" s="14" customFormat="1" ht="12">
      <c r="A166" s="14"/>
      <c r="B166" s="247"/>
      <c r="C166" s="248"/>
      <c r="D166" s="232" t="s">
        <v>140</v>
      </c>
      <c r="E166" s="249" t="s">
        <v>19</v>
      </c>
      <c r="F166" s="250" t="s">
        <v>145</v>
      </c>
      <c r="G166" s="248"/>
      <c r="H166" s="251">
        <v>20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140</v>
      </c>
      <c r="AU166" s="257" t="s">
        <v>84</v>
      </c>
      <c r="AV166" s="14" t="s">
        <v>137</v>
      </c>
      <c r="AW166" s="14" t="s">
        <v>35</v>
      </c>
      <c r="AX166" s="14" t="s">
        <v>82</v>
      </c>
      <c r="AY166" s="257" t="s">
        <v>131</v>
      </c>
    </row>
    <row r="167" spans="1:65" s="2" customFormat="1" ht="16.5" customHeight="1">
      <c r="A167" s="39"/>
      <c r="B167" s="40"/>
      <c r="C167" s="219" t="s">
        <v>7</v>
      </c>
      <c r="D167" s="219" t="s">
        <v>133</v>
      </c>
      <c r="E167" s="220" t="s">
        <v>281</v>
      </c>
      <c r="F167" s="221" t="s">
        <v>282</v>
      </c>
      <c r="G167" s="222" t="s">
        <v>136</v>
      </c>
      <c r="H167" s="223">
        <v>200</v>
      </c>
      <c r="I167" s="224"/>
      <c r="J167" s="225">
        <f>ROUND(I167*H167,2)</f>
        <v>0</v>
      </c>
      <c r="K167" s="221" t="s">
        <v>19</v>
      </c>
      <c r="L167" s="45"/>
      <c r="M167" s="226" t="s">
        <v>19</v>
      </c>
      <c r="N167" s="227" t="s">
        <v>45</v>
      </c>
      <c r="O167" s="85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137</v>
      </c>
      <c r="AT167" s="230" t="s">
        <v>133</v>
      </c>
      <c r="AU167" s="230" t="s">
        <v>84</v>
      </c>
      <c r="AY167" s="18" t="s">
        <v>131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82</v>
      </c>
      <c r="BK167" s="231">
        <f>ROUND(I167*H167,2)</f>
        <v>0</v>
      </c>
      <c r="BL167" s="18" t="s">
        <v>137</v>
      </c>
      <c r="BM167" s="230" t="s">
        <v>713</v>
      </c>
    </row>
    <row r="168" spans="1:47" s="2" customFormat="1" ht="12">
      <c r="A168" s="39"/>
      <c r="B168" s="40"/>
      <c r="C168" s="41"/>
      <c r="D168" s="232" t="s">
        <v>139</v>
      </c>
      <c r="E168" s="41"/>
      <c r="F168" s="233" t="s">
        <v>282</v>
      </c>
      <c r="G168" s="41"/>
      <c r="H168" s="41"/>
      <c r="I168" s="137"/>
      <c r="J168" s="41"/>
      <c r="K168" s="41"/>
      <c r="L168" s="45"/>
      <c r="M168" s="234"/>
      <c r="N168" s="235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139</v>
      </c>
      <c r="AU168" s="18" t="s">
        <v>84</v>
      </c>
    </row>
    <row r="169" spans="1:51" s="13" customFormat="1" ht="12">
      <c r="A169" s="13"/>
      <c r="B169" s="236"/>
      <c r="C169" s="237"/>
      <c r="D169" s="232" t="s">
        <v>140</v>
      </c>
      <c r="E169" s="238" t="s">
        <v>19</v>
      </c>
      <c r="F169" s="239" t="s">
        <v>707</v>
      </c>
      <c r="G169" s="237"/>
      <c r="H169" s="240">
        <v>34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140</v>
      </c>
      <c r="AU169" s="246" t="s">
        <v>84</v>
      </c>
      <c r="AV169" s="13" t="s">
        <v>84</v>
      </c>
      <c r="AW169" s="13" t="s">
        <v>35</v>
      </c>
      <c r="AX169" s="13" t="s">
        <v>74</v>
      </c>
      <c r="AY169" s="246" t="s">
        <v>131</v>
      </c>
    </row>
    <row r="170" spans="1:51" s="13" customFormat="1" ht="12">
      <c r="A170" s="13"/>
      <c r="B170" s="236"/>
      <c r="C170" s="237"/>
      <c r="D170" s="232" t="s">
        <v>140</v>
      </c>
      <c r="E170" s="238" t="s">
        <v>19</v>
      </c>
      <c r="F170" s="239" t="s">
        <v>680</v>
      </c>
      <c r="G170" s="237"/>
      <c r="H170" s="240">
        <v>150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140</v>
      </c>
      <c r="AU170" s="246" t="s">
        <v>84</v>
      </c>
      <c r="AV170" s="13" t="s">
        <v>84</v>
      </c>
      <c r="AW170" s="13" t="s">
        <v>35</v>
      </c>
      <c r="AX170" s="13" t="s">
        <v>74</v>
      </c>
      <c r="AY170" s="246" t="s">
        <v>131</v>
      </c>
    </row>
    <row r="171" spans="1:51" s="13" customFormat="1" ht="12">
      <c r="A171" s="13"/>
      <c r="B171" s="236"/>
      <c r="C171" s="237"/>
      <c r="D171" s="232" t="s">
        <v>140</v>
      </c>
      <c r="E171" s="238" t="s">
        <v>19</v>
      </c>
      <c r="F171" s="239" t="s">
        <v>681</v>
      </c>
      <c r="G171" s="237"/>
      <c r="H171" s="240">
        <v>16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140</v>
      </c>
      <c r="AU171" s="246" t="s">
        <v>84</v>
      </c>
      <c r="AV171" s="13" t="s">
        <v>84</v>
      </c>
      <c r="AW171" s="13" t="s">
        <v>35</v>
      </c>
      <c r="AX171" s="13" t="s">
        <v>74</v>
      </c>
      <c r="AY171" s="246" t="s">
        <v>131</v>
      </c>
    </row>
    <row r="172" spans="1:51" s="14" customFormat="1" ht="12">
      <c r="A172" s="14"/>
      <c r="B172" s="247"/>
      <c r="C172" s="248"/>
      <c r="D172" s="232" t="s">
        <v>140</v>
      </c>
      <c r="E172" s="249" t="s">
        <v>19</v>
      </c>
      <c r="F172" s="250" t="s">
        <v>145</v>
      </c>
      <c r="G172" s="248"/>
      <c r="H172" s="251">
        <v>200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140</v>
      </c>
      <c r="AU172" s="257" t="s">
        <v>84</v>
      </c>
      <c r="AV172" s="14" t="s">
        <v>137</v>
      </c>
      <c r="AW172" s="14" t="s">
        <v>35</v>
      </c>
      <c r="AX172" s="14" t="s">
        <v>82</v>
      </c>
      <c r="AY172" s="257" t="s">
        <v>131</v>
      </c>
    </row>
    <row r="173" spans="1:65" s="2" customFormat="1" ht="16.5" customHeight="1">
      <c r="A173" s="39"/>
      <c r="B173" s="40"/>
      <c r="C173" s="219" t="s">
        <v>252</v>
      </c>
      <c r="D173" s="219" t="s">
        <v>133</v>
      </c>
      <c r="E173" s="220" t="s">
        <v>285</v>
      </c>
      <c r="F173" s="221" t="s">
        <v>714</v>
      </c>
      <c r="G173" s="222" t="s">
        <v>186</v>
      </c>
      <c r="H173" s="223">
        <v>1.818</v>
      </c>
      <c r="I173" s="224"/>
      <c r="J173" s="225">
        <f>ROUND(I173*H173,2)</f>
        <v>0</v>
      </c>
      <c r="K173" s="221" t="s">
        <v>19</v>
      </c>
      <c r="L173" s="45"/>
      <c r="M173" s="226" t="s">
        <v>19</v>
      </c>
      <c r="N173" s="227" t="s">
        <v>45</v>
      </c>
      <c r="O173" s="8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137</v>
      </c>
      <c r="AT173" s="230" t="s">
        <v>133</v>
      </c>
      <c r="AU173" s="230" t="s">
        <v>84</v>
      </c>
      <c r="AY173" s="18" t="s">
        <v>131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82</v>
      </c>
      <c r="BK173" s="231">
        <f>ROUND(I173*H173,2)</f>
        <v>0</v>
      </c>
      <c r="BL173" s="18" t="s">
        <v>137</v>
      </c>
      <c r="BM173" s="230" t="s">
        <v>715</v>
      </c>
    </row>
    <row r="174" spans="1:47" s="2" customFormat="1" ht="12">
      <c r="A174" s="39"/>
      <c r="B174" s="40"/>
      <c r="C174" s="41"/>
      <c r="D174" s="232" t="s">
        <v>139</v>
      </c>
      <c r="E174" s="41"/>
      <c r="F174" s="233" t="s">
        <v>714</v>
      </c>
      <c r="G174" s="41"/>
      <c r="H174" s="41"/>
      <c r="I174" s="137"/>
      <c r="J174" s="41"/>
      <c r="K174" s="41"/>
      <c r="L174" s="45"/>
      <c r="M174" s="234"/>
      <c r="N174" s="235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139</v>
      </c>
      <c r="AU174" s="18" t="s">
        <v>84</v>
      </c>
    </row>
    <row r="175" spans="1:51" s="13" customFormat="1" ht="12">
      <c r="A175" s="13"/>
      <c r="B175" s="236"/>
      <c r="C175" s="237"/>
      <c r="D175" s="232" t="s">
        <v>140</v>
      </c>
      <c r="E175" s="238" t="s">
        <v>19</v>
      </c>
      <c r="F175" s="239" t="s">
        <v>716</v>
      </c>
      <c r="G175" s="237"/>
      <c r="H175" s="240">
        <v>1.62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140</v>
      </c>
      <c r="AU175" s="246" t="s">
        <v>84</v>
      </c>
      <c r="AV175" s="13" t="s">
        <v>84</v>
      </c>
      <c r="AW175" s="13" t="s">
        <v>35</v>
      </c>
      <c r="AX175" s="13" t="s">
        <v>74</v>
      </c>
      <c r="AY175" s="246" t="s">
        <v>131</v>
      </c>
    </row>
    <row r="176" spans="1:51" s="13" customFormat="1" ht="12">
      <c r="A176" s="13"/>
      <c r="B176" s="236"/>
      <c r="C176" s="237"/>
      <c r="D176" s="232" t="s">
        <v>140</v>
      </c>
      <c r="E176" s="238" t="s">
        <v>19</v>
      </c>
      <c r="F176" s="239" t="s">
        <v>717</v>
      </c>
      <c r="G176" s="237"/>
      <c r="H176" s="240">
        <v>0.198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140</v>
      </c>
      <c r="AU176" s="246" t="s">
        <v>84</v>
      </c>
      <c r="AV176" s="13" t="s">
        <v>84</v>
      </c>
      <c r="AW176" s="13" t="s">
        <v>35</v>
      </c>
      <c r="AX176" s="13" t="s">
        <v>74</v>
      </c>
      <c r="AY176" s="246" t="s">
        <v>131</v>
      </c>
    </row>
    <row r="177" spans="1:51" s="14" customFormat="1" ht="12">
      <c r="A177" s="14"/>
      <c r="B177" s="247"/>
      <c r="C177" s="248"/>
      <c r="D177" s="232" t="s">
        <v>140</v>
      </c>
      <c r="E177" s="249" t="s">
        <v>19</v>
      </c>
      <c r="F177" s="250" t="s">
        <v>145</v>
      </c>
      <c r="G177" s="248"/>
      <c r="H177" s="251">
        <v>1.818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7" t="s">
        <v>140</v>
      </c>
      <c r="AU177" s="257" t="s">
        <v>84</v>
      </c>
      <c r="AV177" s="14" t="s">
        <v>137</v>
      </c>
      <c r="AW177" s="14" t="s">
        <v>35</v>
      </c>
      <c r="AX177" s="14" t="s">
        <v>82</v>
      </c>
      <c r="AY177" s="257" t="s">
        <v>131</v>
      </c>
    </row>
    <row r="178" spans="1:65" s="2" customFormat="1" ht="16.5" customHeight="1">
      <c r="A178" s="39"/>
      <c r="B178" s="40"/>
      <c r="C178" s="219" t="s">
        <v>258</v>
      </c>
      <c r="D178" s="219" t="s">
        <v>133</v>
      </c>
      <c r="E178" s="220" t="s">
        <v>291</v>
      </c>
      <c r="F178" s="221" t="s">
        <v>292</v>
      </c>
      <c r="G178" s="222" t="s">
        <v>186</v>
      </c>
      <c r="H178" s="223">
        <v>2.628</v>
      </c>
      <c r="I178" s="224"/>
      <c r="J178" s="225">
        <f>ROUND(I178*H178,2)</f>
        <v>0</v>
      </c>
      <c r="K178" s="221" t="s">
        <v>19</v>
      </c>
      <c r="L178" s="45"/>
      <c r="M178" s="226" t="s">
        <v>19</v>
      </c>
      <c r="N178" s="227" t="s">
        <v>45</v>
      </c>
      <c r="O178" s="85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137</v>
      </c>
      <c r="AT178" s="230" t="s">
        <v>133</v>
      </c>
      <c r="AU178" s="230" t="s">
        <v>84</v>
      </c>
      <c r="AY178" s="18" t="s">
        <v>131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82</v>
      </c>
      <c r="BK178" s="231">
        <f>ROUND(I178*H178,2)</f>
        <v>0</v>
      </c>
      <c r="BL178" s="18" t="s">
        <v>137</v>
      </c>
      <c r="BM178" s="230" t="s">
        <v>718</v>
      </c>
    </row>
    <row r="179" spans="1:47" s="2" customFormat="1" ht="12">
      <c r="A179" s="39"/>
      <c r="B179" s="40"/>
      <c r="C179" s="41"/>
      <c r="D179" s="232" t="s">
        <v>139</v>
      </c>
      <c r="E179" s="41"/>
      <c r="F179" s="233" t="s">
        <v>292</v>
      </c>
      <c r="G179" s="41"/>
      <c r="H179" s="41"/>
      <c r="I179" s="137"/>
      <c r="J179" s="41"/>
      <c r="K179" s="41"/>
      <c r="L179" s="45"/>
      <c r="M179" s="234"/>
      <c r="N179" s="23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139</v>
      </c>
      <c r="AU179" s="18" t="s">
        <v>84</v>
      </c>
    </row>
    <row r="180" spans="1:51" s="13" customFormat="1" ht="12">
      <c r="A180" s="13"/>
      <c r="B180" s="236"/>
      <c r="C180" s="237"/>
      <c r="D180" s="232" t="s">
        <v>140</v>
      </c>
      <c r="E180" s="238" t="s">
        <v>19</v>
      </c>
      <c r="F180" s="239" t="s">
        <v>719</v>
      </c>
      <c r="G180" s="237"/>
      <c r="H180" s="240">
        <v>0.431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140</v>
      </c>
      <c r="AU180" s="246" t="s">
        <v>84</v>
      </c>
      <c r="AV180" s="13" t="s">
        <v>84</v>
      </c>
      <c r="AW180" s="13" t="s">
        <v>35</v>
      </c>
      <c r="AX180" s="13" t="s">
        <v>74</v>
      </c>
      <c r="AY180" s="246" t="s">
        <v>131</v>
      </c>
    </row>
    <row r="181" spans="1:51" s="13" customFormat="1" ht="12">
      <c r="A181" s="13"/>
      <c r="B181" s="236"/>
      <c r="C181" s="237"/>
      <c r="D181" s="232" t="s">
        <v>140</v>
      </c>
      <c r="E181" s="238" t="s">
        <v>19</v>
      </c>
      <c r="F181" s="239" t="s">
        <v>720</v>
      </c>
      <c r="G181" s="237"/>
      <c r="H181" s="240">
        <v>0.048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140</v>
      </c>
      <c r="AU181" s="246" t="s">
        <v>84</v>
      </c>
      <c r="AV181" s="13" t="s">
        <v>84</v>
      </c>
      <c r="AW181" s="13" t="s">
        <v>35</v>
      </c>
      <c r="AX181" s="13" t="s">
        <v>74</v>
      </c>
      <c r="AY181" s="246" t="s">
        <v>131</v>
      </c>
    </row>
    <row r="182" spans="1:51" s="13" customFormat="1" ht="12">
      <c r="A182" s="13"/>
      <c r="B182" s="236"/>
      <c r="C182" s="237"/>
      <c r="D182" s="232" t="s">
        <v>140</v>
      </c>
      <c r="E182" s="238" t="s">
        <v>19</v>
      </c>
      <c r="F182" s="239" t="s">
        <v>721</v>
      </c>
      <c r="G182" s="237"/>
      <c r="H182" s="240">
        <v>2.149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140</v>
      </c>
      <c r="AU182" s="246" t="s">
        <v>84</v>
      </c>
      <c r="AV182" s="13" t="s">
        <v>84</v>
      </c>
      <c r="AW182" s="13" t="s">
        <v>35</v>
      </c>
      <c r="AX182" s="13" t="s">
        <v>74</v>
      </c>
      <c r="AY182" s="246" t="s">
        <v>131</v>
      </c>
    </row>
    <row r="183" spans="1:51" s="14" customFormat="1" ht="12">
      <c r="A183" s="14"/>
      <c r="B183" s="247"/>
      <c r="C183" s="248"/>
      <c r="D183" s="232" t="s">
        <v>140</v>
      </c>
      <c r="E183" s="249" t="s">
        <v>19</v>
      </c>
      <c r="F183" s="250" t="s">
        <v>145</v>
      </c>
      <c r="G183" s="248"/>
      <c r="H183" s="251">
        <v>2.628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140</v>
      </c>
      <c r="AU183" s="257" t="s">
        <v>84</v>
      </c>
      <c r="AV183" s="14" t="s">
        <v>137</v>
      </c>
      <c r="AW183" s="14" t="s">
        <v>35</v>
      </c>
      <c r="AX183" s="14" t="s">
        <v>82</v>
      </c>
      <c r="AY183" s="257" t="s">
        <v>131</v>
      </c>
    </row>
    <row r="184" spans="1:65" s="2" customFormat="1" ht="16.5" customHeight="1">
      <c r="A184" s="39"/>
      <c r="B184" s="40"/>
      <c r="C184" s="219" t="s">
        <v>262</v>
      </c>
      <c r="D184" s="219" t="s">
        <v>133</v>
      </c>
      <c r="E184" s="220" t="s">
        <v>306</v>
      </c>
      <c r="F184" s="221" t="s">
        <v>307</v>
      </c>
      <c r="G184" s="222" t="s">
        <v>186</v>
      </c>
      <c r="H184" s="223">
        <v>2.821</v>
      </c>
      <c r="I184" s="224"/>
      <c r="J184" s="225">
        <f>ROUND(I184*H184,2)</f>
        <v>0</v>
      </c>
      <c r="K184" s="221" t="s">
        <v>19</v>
      </c>
      <c r="L184" s="45"/>
      <c r="M184" s="226" t="s">
        <v>19</v>
      </c>
      <c r="N184" s="227" t="s">
        <v>45</v>
      </c>
      <c r="O184" s="85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137</v>
      </c>
      <c r="AT184" s="230" t="s">
        <v>133</v>
      </c>
      <c r="AU184" s="230" t="s">
        <v>84</v>
      </c>
      <c r="AY184" s="18" t="s">
        <v>131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82</v>
      </c>
      <c r="BK184" s="231">
        <f>ROUND(I184*H184,2)</f>
        <v>0</v>
      </c>
      <c r="BL184" s="18" t="s">
        <v>137</v>
      </c>
      <c r="BM184" s="230" t="s">
        <v>722</v>
      </c>
    </row>
    <row r="185" spans="1:47" s="2" customFormat="1" ht="12">
      <c r="A185" s="39"/>
      <c r="B185" s="40"/>
      <c r="C185" s="41"/>
      <c r="D185" s="232" t="s">
        <v>139</v>
      </c>
      <c r="E185" s="41"/>
      <c r="F185" s="233" t="s">
        <v>307</v>
      </c>
      <c r="G185" s="41"/>
      <c r="H185" s="41"/>
      <c r="I185" s="137"/>
      <c r="J185" s="41"/>
      <c r="K185" s="41"/>
      <c r="L185" s="45"/>
      <c r="M185" s="234"/>
      <c r="N185" s="235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139</v>
      </c>
      <c r="AU185" s="18" t="s">
        <v>84</v>
      </c>
    </row>
    <row r="186" spans="1:51" s="13" customFormat="1" ht="12">
      <c r="A186" s="13"/>
      <c r="B186" s="236"/>
      <c r="C186" s="237"/>
      <c r="D186" s="232" t="s">
        <v>140</v>
      </c>
      <c r="E186" s="238" t="s">
        <v>19</v>
      </c>
      <c r="F186" s="239" t="s">
        <v>723</v>
      </c>
      <c r="G186" s="237"/>
      <c r="H186" s="240">
        <v>2.672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140</v>
      </c>
      <c r="AU186" s="246" t="s">
        <v>84</v>
      </c>
      <c r="AV186" s="13" t="s">
        <v>84</v>
      </c>
      <c r="AW186" s="13" t="s">
        <v>35</v>
      </c>
      <c r="AX186" s="13" t="s">
        <v>74</v>
      </c>
      <c r="AY186" s="246" t="s">
        <v>131</v>
      </c>
    </row>
    <row r="187" spans="1:51" s="13" customFormat="1" ht="12">
      <c r="A187" s="13"/>
      <c r="B187" s="236"/>
      <c r="C187" s="237"/>
      <c r="D187" s="232" t="s">
        <v>140</v>
      </c>
      <c r="E187" s="238" t="s">
        <v>19</v>
      </c>
      <c r="F187" s="239" t="s">
        <v>724</v>
      </c>
      <c r="G187" s="237"/>
      <c r="H187" s="240">
        <v>0.149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140</v>
      </c>
      <c r="AU187" s="246" t="s">
        <v>84</v>
      </c>
      <c r="AV187" s="13" t="s">
        <v>84</v>
      </c>
      <c r="AW187" s="13" t="s">
        <v>35</v>
      </c>
      <c r="AX187" s="13" t="s">
        <v>74</v>
      </c>
      <c r="AY187" s="246" t="s">
        <v>131</v>
      </c>
    </row>
    <row r="188" spans="1:51" s="14" customFormat="1" ht="12">
      <c r="A188" s="14"/>
      <c r="B188" s="247"/>
      <c r="C188" s="248"/>
      <c r="D188" s="232" t="s">
        <v>140</v>
      </c>
      <c r="E188" s="249" t="s">
        <v>19</v>
      </c>
      <c r="F188" s="250" t="s">
        <v>145</v>
      </c>
      <c r="G188" s="248"/>
      <c r="H188" s="251">
        <v>2.821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140</v>
      </c>
      <c r="AU188" s="257" t="s">
        <v>84</v>
      </c>
      <c r="AV188" s="14" t="s">
        <v>137</v>
      </c>
      <c r="AW188" s="14" t="s">
        <v>35</v>
      </c>
      <c r="AX188" s="14" t="s">
        <v>82</v>
      </c>
      <c r="AY188" s="257" t="s">
        <v>131</v>
      </c>
    </row>
    <row r="189" spans="1:65" s="2" customFormat="1" ht="16.5" customHeight="1">
      <c r="A189" s="39"/>
      <c r="B189" s="40"/>
      <c r="C189" s="219" t="s">
        <v>267</v>
      </c>
      <c r="D189" s="219" t="s">
        <v>133</v>
      </c>
      <c r="E189" s="220" t="s">
        <v>312</v>
      </c>
      <c r="F189" s="221" t="s">
        <v>313</v>
      </c>
      <c r="G189" s="222" t="s">
        <v>136</v>
      </c>
      <c r="H189" s="223">
        <v>20.098</v>
      </c>
      <c r="I189" s="224"/>
      <c r="J189" s="225">
        <f>ROUND(I189*H189,2)</f>
        <v>0</v>
      </c>
      <c r="K189" s="221" t="s">
        <v>19</v>
      </c>
      <c r="L189" s="45"/>
      <c r="M189" s="226" t="s">
        <v>19</v>
      </c>
      <c r="N189" s="227" t="s">
        <v>45</v>
      </c>
      <c r="O189" s="85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137</v>
      </c>
      <c r="AT189" s="230" t="s">
        <v>133</v>
      </c>
      <c r="AU189" s="230" t="s">
        <v>84</v>
      </c>
      <c r="AY189" s="18" t="s">
        <v>131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82</v>
      </c>
      <c r="BK189" s="231">
        <f>ROUND(I189*H189,2)</f>
        <v>0</v>
      </c>
      <c r="BL189" s="18" t="s">
        <v>137</v>
      </c>
      <c r="BM189" s="230" t="s">
        <v>725</v>
      </c>
    </row>
    <row r="190" spans="1:47" s="2" customFormat="1" ht="12">
      <c r="A190" s="39"/>
      <c r="B190" s="40"/>
      <c r="C190" s="41"/>
      <c r="D190" s="232" t="s">
        <v>139</v>
      </c>
      <c r="E190" s="41"/>
      <c r="F190" s="233" t="s">
        <v>313</v>
      </c>
      <c r="G190" s="41"/>
      <c r="H190" s="41"/>
      <c r="I190" s="137"/>
      <c r="J190" s="41"/>
      <c r="K190" s="41"/>
      <c r="L190" s="45"/>
      <c r="M190" s="234"/>
      <c r="N190" s="235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139</v>
      </c>
      <c r="AU190" s="18" t="s">
        <v>84</v>
      </c>
    </row>
    <row r="191" spans="1:51" s="13" customFormat="1" ht="12">
      <c r="A191" s="13"/>
      <c r="B191" s="236"/>
      <c r="C191" s="237"/>
      <c r="D191" s="232" t="s">
        <v>140</v>
      </c>
      <c r="E191" s="238" t="s">
        <v>19</v>
      </c>
      <c r="F191" s="239" t="s">
        <v>726</v>
      </c>
      <c r="G191" s="237"/>
      <c r="H191" s="240">
        <v>10.97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140</v>
      </c>
      <c r="AU191" s="246" t="s">
        <v>84</v>
      </c>
      <c r="AV191" s="13" t="s">
        <v>84</v>
      </c>
      <c r="AW191" s="13" t="s">
        <v>35</v>
      </c>
      <c r="AX191" s="13" t="s">
        <v>74</v>
      </c>
      <c r="AY191" s="246" t="s">
        <v>131</v>
      </c>
    </row>
    <row r="192" spans="1:51" s="13" customFormat="1" ht="12">
      <c r="A192" s="13"/>
      <c r="B192" s="236"/>
      <c r="C192" s="237"/>
      <c r="D192" s="232" t="s">
        <v>140</v>
      </c>
      <c r="E192" s="238" t="s">
        <v>19</v>
      </c>
      <c r="F192" s="239" t="s">
        <v>727</v>
      </c>
      <c r="G192" s="237"/>
      <c r="H192" s="240">
        <v>6.48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140</v>
      </c>
      <c r="AU192" s="246" t="s">
        <v>84</v>
      </c>
      <c r="AV192" s="13" t="s">
        <v>84</v>
      </c>
      <c r="AW192" s="13" t="s">
        <v>35</v>
      </c>
      <c r="AX192" s="13" t="s">
        <v>74</v>
      </c>
      <c r="AY192" s="246" t="s">
        <v>131</v>
      </c>
    </row>
    <row r="193" spans="1:51" s="13" customFormat="1" ht="12">
      <c r="A193" s="13"/>
      <c r="B193" s="236"/>
      <c r="C193" s="237"/>
      <c r="D193" s="232" t="s">
        <v>140</v>
      </c>
      <c r="E193" s="238" t="s">
        <v>19</v>
      </c>
      <c r="F193" s="239" t="s">
        <v>728</v>
      </c>
      <c r="G193" s="237"/>
      <c r="H193" s="240">
        <v>2.648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140</v>
      </c>
      <c r="AU193" s="246" t="s">
        <v>84</v>
      </c>
      <c r="AV193" s="13" t="s">
        <v>84</v>
      </c>
      <c r="AW193" s="13" t="s">
        <v>35</v>
      </c>
      <c r="AX193" s="13" t="s">
        <v>74</v>
      </c>
      <c r="AY193" s="246" t="s">
        <v>131</v>
      </c>
    </row>
    <row r="194" spans="1:51" s="14" customFormat="1" ht="12">
      <c r="A194" s="14"/>
      <c r="B194" s="247"/>
      <c r="C194" s="248"/>
      <c r="D194" s="232" t="s">
        <v>140</v>
      </c>
      <c r="E194" s="249" t="s">
        <v>19</v>
      </c>
      <c r="F194" s="250" t="s">
        <v>145</v>
      </c>
      <c r="G194" s="248"/>
      <c r="H194" s="251">
        <v>20.098000000000003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140</v>
      </c>
      <c r="AU194" s="257" t="s">
        <v>84</v>
      </c>
      <c r="AV194" s="14" t="s">
        <v>137</v>
      </c>
      <c r="AW194" s="14" t="s">
        <v>35</v>
      </c>
      <c r="AX194" s="14" t="s">
        <v>82</v>
      </c>
      <c r="AY194" s="257" t="s">
        <v>131</v>
      </c>
    </row>
    <row r="195" spans="1:65" s="2" customFormat="1" ht="16.5" customHeight="1">
      <c r="A195" s="39"/>
      <c r="B195" s="40"/>
      <c r="C195" s="219" t="s">
        <v>272</v>
      </c>
      <c r="D195" s="219" t="s">
        <v>133</v>
      </c>
      <c r="E195" s="220" t="s">
        <v>319</v>
      </c>
      <c r="F195" s="221" t="s">
        <v>320</v>
      </c>
      <c r="G195" s="222" t="s">
        <v>136</v>
      </c>
      <c r="H195" s="223">
        <v>20.098</v>
      </c>
      <c r="I195" s="224"/>
      <c r="J195" s="225">
        <f>ROUND(I195*H195,2)</f>
        <v>0</v>
      </c>
      <c r="K195" s="221" t="s">
        <v>19</v>
      </c>
      <c r="L195" s="45"/>
      <c r="M195" s="226" t="s">
        <v>19</v>
      </c>
      <c r="N195" s="227" t="s">
        <v>45</v>
      </c>
      <c r="O195" s="85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137</v>
      </c>
      <c r="AT195" s="230" t="s">
        <v>133</v>
      </c>
      <c r="AU195" s="230" t="s">
        <v>84</v>
      </c>
      <c r="AY195" s="18" t="s">
        <v>131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82</v>
      </c>
      <c r="BK195" s="231">
        <f>ROUND(I195*H195,2)</f>
        <v>0</v>
      </c>
      <c r="BL195" s="18" t="s">
        <v>137</v>
      </c>
      <c r="BM195" s="230" t="s">
        <v>729</v>
      </c>
    </row>
    <row r="196" spans="1:47" s="2" customFormat="1" ht="12">
      <c r="A196" s="39"/>
      <c r="B196" s="40"/>
      <c r="C196" s="41"/>
      <c r="D196" s="232" t="s">
        <v>139</v>
      </c>
      <c r="E196" s="41"/>
      <c r="F196" s="233" t="s">
        <v>320</v>
      </c>
      <c r="G196" s="41"/>
      <c r="H196" s="41"/>
      <c r="I196" s="137"/>
      <c r="J196" s="41"/>
      <c r="K196" s="41"/>
      <c r="L196" s="45"/>
      <c r="M196" s="234"/>
      <c r="N196" s="235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139</v>
      </c>
      <c r="AU196" s="18" t="s">
        <v>84</v>
      </c>
    </row>
    <row r="197" spans="1:65" s="2" customFormat="1" ht="16.5" customHeight="1">
      <c r="A197" s="39"/>
      <c r="B197" s="40"/>
      <c r="C197" s="219" t="s">
        <v>276</v>
      </c>
      <c r="D197" s="219" t="s">
        <v>133</v>
      </c>
      <c r="E197" s="220" t="s">
        <v>323</v>
      </c>
      <c r="F197" s="221" t="s">
        <v>324</v>
      </c>
      <c r="G197" s="222" t="s">
        <v>235</v>
      </c>
      <c r="H197" s="223">
        <v>0.019</v>
      </c>
      <c r="I197" s="224"/>
      <c r="J197" s="225">
        <f>ROUND(I197*H197,2)</f>
        <v>0</v>
      </c>
      <c r="K197" s="221" t="s">
        <v>19</v>
      </c>
      <c r="L197" s="45"/>
      <c r="M197" s="226" t="s">
        <v>19</v>
      </c>
      <c r="N197" s="227" t="s">
        <v>45</v>
      </c>
      <c r="O197" s="85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137</v>
      </c>
      <c r="AT197" s="230" t="s">
        <v>133</v>
      </c>
      <c r="AU197" s="230" t="s">
        <v>84</v>
      </c>
      <c r="AY197" s="18" t="s">
        <v>131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82</v>
      </c>
      <c r="BK197" s="231">
        <f>ROUND(I197*H197,2)</f>
        <v>0</v>
      </c>
      <c r="BL197" s="18" t="s">
        <v>137</v>
      </c>
      <c r="BM197" s="230" t="s">
        <v>730</v>
      </c>
    </row>
    <row r="198" spans="1:47" s="2" customFormat="1" ht="12">
      <c r="A198" s="39"/>
      <c r="B198" s="40"/>
      <c r="C198" s="41"/>
      <c r="D198" s="232" t="s">
        <v>139</v>
      </c>
      <c r="E198" s="41"/>
      <c r="F198" s="233" t="s">
        <v>324</v>
      </c>
      <c r="G198" s="41"/>
      <c r="H198" s="41"/>
      <c r="I198" s="137"/>
      <c r="J198" s="41"/>
      <c r="K198" s="41"/>
      <c r="L198" s="45"/>
      <c r="M198" s="234"/>
      <c r="N198" s="235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139</v>
      </c>
      <c r="AU198" s="18" t="s">
        <v>84</v>
      </c>
    </row>
    <row r="199" spans="1:51" s="13" customFormat="1" ht="12">
      <c r="A199" s="13"/>
      <c r="B199" s="236"/>
      <c r="C199" s="237"/>
      <c r="D199" s="232" t="s">
        <v>140</v>
      </c>
      <c r="E199" s="238" t="s">
        <v>19</v>
      </c>
      <c r="F199" s="239" t="s">
        <v>731</v>
      </c>
      <c r="G199" s="237"/>
      <c r="H199" s="240">
        <v>72.9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140</v>
      </c>
      <c r="AU199" s="246" t="s">
        <v>84</v>
      </c>
      <c r="AV199" s="13" t="s">
        <v>84</v>
      </c>
      <c r="AW199" s="13" t="s">
        <v>35</v>
      </c>
      <c r="AX199" s="13" t="s">
        <v>74</v>
      </c>
      <c r="AY199" s="246" t="s">
        <v>131</v>
      </c>
    </row>
    <row r="200" spans="1:51" s="13" customFormat="1" ht="12">
      <c r="A200" s="13"/>
      <c r="B200" s="236"/>
      <c r="C200" s="237"/>
      <c r="D200" s="232" t="s">
        <v>140</v>
      </c>
      <c r="E200" s="238" t="s">
        <v>19</v>
      </c>
      <c r="F200" s="239" t="s">
        <v>732</v>
      </c>
      <c r="G200" s="237"/>
      <c r="H200" s="240">
        <v>-72.9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140</v>
      </c>
      <c r="AU200" s="246" t="s">
        <v>84</v>
      </c>
      <c r="AV200" s="13" t="s">
        <v>84</v>
      </c>
      <c r="AW200" s="13" t="s">
        <v>35</v>
      </c>
      <c r="AX200" s="13" t="s">
        <v>74</v>
      </c>
      <c r="AY200" s="246" t="s">
        <v>131</v>
      </c>
    </row>
    <row r="201" spans="1:51" s="13" customFormat="1" ht="12">
      <c r="A201" s="13"/>
      <c r="B201" s="236"/>
      <c r="C201" s="237"/>
      <c r="D201" s="232" t="s">
        <v>140</v>
      </c>
      <c r="E201" s="238" t="s">
        <v>19</v>
      </c>
      <c r="F201" s="239" t="s">
        <v>733</v>
      </c>
      <c r="G201" s="237"/>
      <c r="H201" s="240">
        <v>0.019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140</v>
      </c>
      <c r="AU201" s="246" t="s">
        <v>84</v>
      </c>
      <c r="AV201" s="13" t="s">
        <v>84</v>
      </c>
      <c r="AW201" s="13" t="s">
        <v>35</v>
      </c>
      <c r="AX201" s="13" t="s">
        <v>74</v>
      </c>
      <c r="AY201" s="246" t="s">
        <v>131</v>
      </c>
    </row>
    <row r="202" spans="1:51" s="14" customFormat="1" ht="12">
      <c r="A202" s="14"/>
      <c r="B202" s="247"/>
      <c r="C202" s="248"/>
      <c r="D202" s="232" t="s">
        <v>140</v>
      </c>
      <c r="E202" s="249" t="s">
        <v>19</v>
      </c>
      <c r="F202" s="250" t="s">
        <v>145</v>
      </c>
      <c r="G202" s="248"/>
      <c r="H202" s="251">
        <v>0.019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140</v>
      </c>
      <c r="AU202" s="257" t="s">
        <v>84</v>
      </c>
      <c r="AV202" s="14" t="s">
        <v>137</v>
      </c>
      <c r="AW202" s="14" t="s">
        <v>35</v>
      </c>
      <c r="AX202" s="14" t="s">
        <v>82</v>
      </c>
      <c r="AY202" s="257" t="s">
        <v>131</v>
      </c>
    </row>
    <row r="203" spans="1:63" s="12" customFormat="1" ht="22.8" customHeight="1">
      <c r="A203" s="12"/>
      <c r="B203" s="203"/>
      <c r="C203" s="204"/>
      <c r="D203" s="205" t="s">
        <v>73</v>
      </c>
      <c r="E203" s="217" t="s">
        <v>137</v>
      </c>
      <c r="F203" s="217" t="s">
        <v>351</v>
      </c>
      <c r="G203" s="204"/>
      <c r="H203" s="204"/>
      <c r="I203" s="207"/>
      <c r="J203" s="218">
        <f>BK203</f>
        <v>0</v>
      </c>
      <c r="K203" s="204"/>
      <c r="L203" s="209"/>
      <c r="M203" s="210"/>
      <c r="N203" s="211"/>
      <c r="O203" s="211"/>
      <c r="P203" s="212">
        <f>SUM(P204:P207)</f>
        <v>0</v>
      </c>
      <c r="Q203" s="211"/>
      <c r="R203" s="212">
        <f>SUM(R204:R207)</f>
        <v>0</v>
      </c>
      <c r="S203" s="211"/>
      <c r="T203" s="213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4" t="s">
        <v>82</v>
      </c>
      <c r="AT203" s="215" t="s">
        <v>73</v>
      </c>
      <c r="AU203" s="215" t="s">
        <v>82</v>
      </c>
      <c r="AY203" s="214" t="s">
        <v>131</v>
      </c>
      <c r="BK203" s="216">
        <f>SUM(BK204:BK207)</f>
        <v>0</v>
      </c>
    </row>
    <row r="204" spans="1:65" s="2" customFormat="1" ht="16.5" customHeight="1">
      <c r="A204" s="39"/>
      <c r="B204" s="40"/>
      <c r="C204" s="219" t="s">
        <v>280</v>
      </c>
      <c r="D204" s="219" t="s">
        <v>133</v>
      </c>
      <c r="E204" s="220" t="s">
        <v>353</v>
      </c>
      <c r="F204" s="221" t="s">
        <v>354</v>
      </c>
      <c r="G204" s="222" t="s">
        <v>186</v>
      </c>
      <c r="H204" s="223">
        <v>0.3</v>
      </c>
      <c r="I204" s="224"/>
      <c r="J204" s="225">
        <f>ROUND(I204*H204,2)</f>
        <v>0</v>
      </c>
      <c r="K204" s="221" t="s">
        <v>19</v>
      </c>
      <c r="L204" s="45"/>
      <c r="M204" s="226" t="s">
        <v>19</v>
      </c>
      <c r="N204" s="227" t="s">
        <v>45</v>
      </c>
      <c r="O204" s="85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137</v>
      </c>
      <c r="AT204" s="230" t="s">
        <v>133</v>
      </c>
      <c r="AU204" s="230" t="s">
        <v>84</v>
      </c>
      <c r="AY204" s="18" t="s">
        <v>131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82</v>
      </c>
      <c r="BK204" s="231">
        <f>ROUND(I204*H204,2)</f>
        <v>0</v>
      </c>
      <c r="BL204" s="18" t="s">
        <v>137</v>
      </c>
      <c r="BM204" s="230" t="s">
        <v>734</v>
      </c>
    </row>
    <row r="205" spans="1:47" s="2" customFormat="1" ht="12">
      <c r="A205" s="39"/>
      <c r="B205" s="40"/>
      <c r="C205" s="41"/>
      <c r="D205" s="232" t="s">
        <v>139</v>
      </c>
      <c r="E205" s="41"/>
      <c r="F205" s="233" t="s">
        <v>354</v>
      </c>
      <c r="G205" s="41"/>
      <c r="H205" s="41"/>
      <c r="I205" s="137"/>
      <c r="J205" s="41"/>
      <c r="K205" s="41"/>
      <c r="L205" s="45"/>
      <c r="M205" s="234"/>
      <c r="N205" s="235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139</v>
      </c>
      <c r="AU205" s="18" t="s">
        <v>84</v>
      </c>
    </row>
    <row r="206" spans="1:51" s="13" customFormat="1" ht="12">
      <c r="A206" s="13"/>
      <c r="B206" s="236"/>
      <c r="C206" s="237"/>
      <c r="D206" s="232" t="s">
        <v>140</v>
      </c>
      <c r="E206" s="238" t="s">
        <v>19</v>
      </c>
      <c r="F206" s="239" t="s">
        <v>735</v>
      </c>
      <c r="G206" s="237"/>
      <c r="H206" s="240">
        <v>0.3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140</v>
      </c>
      <c r="AU206" s="246" t="s">
        <v>84</v>
      </c>
      <c r="AV206" s="13" t="s">
        <v>84</v>
      </c>
      <c r="AW206" s="13" t="s">
        <v>35</v>
      </c>
      <c r="AX206" s="13" t="s">
        <v>74</v>
      </c>
      <c r="AY206" s="246" t="s">
        <v>131</v>
      </c>
    </row>
    <row r="207" spans="1:51" s="14" customFormat="1" ht="12">
      <c r="A207" s="14"/>
      <c r="B207" s="247"/>
      <c r="C207" s="248"/>
      <c r="D207" s="232" t="s">
        <v>140</v>
      </c>
      <c r="E207" s="249" t="s">
        <v>19</v>
      </c>
      <c r="F207" s="250" t="s">
        <v>145</v>
      </c>
      <c r="G207" s="248"/>
      <c r="H207" s="251">
        <v>0.3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7" t="s">
        <v>140</v>
      </c>
      <c r="AU207" s="257" t="s">
        <v>84</v>
      </c>
      <c r="AV207" s="14" t="s">
        <v>137</v>
      </c>
      <c r="AW207" s="14" t="s">
        <v>35</v>
      </c>
      <c r="AX207" s="14" t="s">
        <v>82</v>
      </c>
      <c r="AY207" s="257" t="s">
        <v>131</v>
      </c>
    </row>
    <row r="208" spans="1:63" s="12" customFormat="1" ht="22.8" customHeight="1">
      <c r="A208" s="12"/>
      <c r="B208" s="203"/>
      <c r="C208" s="204"/>
      <c r="D208" s="205" t="s">
        <v>73</v>
      </c>
      <c r="E208" s="217" t="s">
        <v>162</v>
      </c>
      <c r="F208" s="217" t="s">
        <v>356</v>
      </c>
      <c r="G208" s="204"/>
      <c r="H208" s="204"/>
      <c r="I208" s="207"/>
      <c r="J208" s="218">
        <f>BK208</f>
        <v>0</v>
      </c>
      <c r="K208" s="204"/>
      <c r="L208" s="209"/>
      <c r="M208" s="210"/>
      <c r="N208" s="211"/>
      <c r="O208" s="211"/>
      <c r="P208" s="212">
        <f>SUM(P209:P242)</f>
        <v>0</v>
      </c>
      <c r="Q208" s="211"/>
      <c r="R208" s="212">
        <f>SUM(R209:R242)</f>
        <v>0</v>
      </c>
      <c r="S208" s="211"/>
      <c r="T208" s="213">
        <f>SUM(T209:T242)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4" t="s">
        <v>82</v>
      </c>
      <c r="AT208" s="215" t="s">
        <v>73</v>
      </c>
      <c r="AU208" s="215" t="s">
        <v>82</v>
      </c>
      <c r="AY208" s="214" t="s">
        <v>131</v>
      </c>
      <c r="BK208" s="216">
        <f>SUM(BK209:BK242)</f>
        <v>0</v>
      </c>
    </row>
    <row r="209" spans="1:65" s="2" customFormat="1" ht="16.5" customHeight="1">
      <c r="A209" s="39"/>
      <c r="B209" s="40"/>
      <c r="C209" s="219" t="s">
        <v>284</v>
      </c>
      <c r="D209" s="219" t="s">
        <v>133</v>
      </c>
      <c r="E209" s="220" t="s">
        <v>362</v>
      </c>
      <c r="F209" s="221" t="s">
        <v>363</v>
      </c>
      <c r="G209" s="222" t="s">
        <v>136</v>
      </c>
      <c r="H209" s="223">
        <v>150</v>
      </c>
      <c r="I209" s="224"/>
      <c r="J209" s="225">
        <f>ROUND(I209*H209,2)</f>
        <v>0</v>
      </c>
      <c r="K209" s="221" t="s">
        <v>19</v>
      </c>
      <c r="L209" s="45"/>
      <c r="M209" s="226" t="s">
        <v>19</v>
      </c>
      <c r="N209" s="227" t="s">
        <v>45</v>
      </c>
      <c r="O209" s="85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137</v>
      </c>
      <c r="AT209" s="230" t="s">
        <v>133</v>
      </c>
      <c r="AU209" s="230" t="s">
        <v>84</v>
      </c>
      <c r="AY209" s="18" t="s">
        <v>131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82</v>
      </c>
      <c r="BK209" s="231">
        <f>ROUND(I209*H209,2)</f>
        <v>0</v>
      </c>
      <c r="BL209" s="18" t="s">
        <v>137</v>
      </c>
      <c r="BM209" s="230" t="s">
        <v>736</v>
      </c>
    </row>
    <row r="210" spans="1:47" s="2" customFormat="1" ht="12">
      <c r="A210" s="39"/>
      <c r="B210" s="40"/>
      <c r="C210" s="41"/>
      <c r="D210" s="232" t="s">
        <v>139</v>
      </c>
      <c r="E210" s="41"/>
      <c r="F210" s="233" t="s">
        <v>363</v>
      </c>
      <c r="G210" s="41"/>
      <c r="H210" s="41"/>
      <c r="I210" s="137"/>
      <c r="J210" s="41"/>
      <c r="K210" s="41"/>
      <c r="L210" s="45"/>
      <c r="M210" s="234"/>
      <c r="N210" s="235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139</v>
      </c>
      <c r="AU210" s="18" t="s">
        <v>84</v>
      </c>
    </row>
    <row r="211" spans="1:51" s="13" customFormat="1" ht="12">
      <c r="A211" s="13"/>
      <c r="B211" s="236"/>
      <c r="C211" s="237"/>
      <c r="D211" s="232" t="s">
        <v>140</v>
      </c>
      <c r="E211" s="238" t="s">
        <v>19</v>
      </c>
      <c r="F211" s="239" t="s">
        <v>737</v>
      </c>
      <c r="G211" s="237"/>
      <c r="H211" s="240">
        <v>150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140</v>
      </c>
      <c r="AU211" s="246" t="s">
        <v>84</v>
      </c>
      <c r="AV211" s="13" t="s">
        <v>84</v>
      </c>
      <c r="AW211" s="13" t="s">
        <v>35</v>
      </c>
      <c r="AX211" s="13" t="s">
        <v>74</v>
      </c>
      <c r="AY211" s="246" t="s">
        <v>131</v>
      </c>
    </row>
    <row r="212" spans="1:51" s="14" customFormat="1" ht="12">
      <c r="A212" s="14"/>
      <c r="B212" s="247"/>
      <c r="C212" s="248"/>
      <c r="D212" s="232" t="s">
        <v>140</v>
      </c>
      <c r="E212" s="249" t="s">
        <v>19</v>
      </c>
      <c r="F212" s="250" t="s">
        <v>145</v>
      </c>
      <c r="G212" s="248"/>
      <c r="H212" s="251">
        <v>150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7" t="s">
        <v>140</v>
      </c>
      <c r="AU212" s="257" t="s">
        <v>84</v>
      </c>
      <c r="AV212" s="14" t="s">
        <v>137</v>
      </c>
      <c r="AW212" s="14" t="s">
        <v>35</v>
      </c>
      <c r="AX212" s="14" t="s">
        <v>82</v>
      </c>
      <c r="AY212" s="257" t="s">
        <v>131</v>
      </c>
    </row>
    <row r="213" spans="1:65" s="2" customFormat="1" ht="16.5" customHeight="1">
      <c r="A213" s="39"/>
      <c r="B213" s="40"/>
      <c r="C213" s="219" t="s">
        <v>290</v>
      </c>
      <c r="D213" s="219" t="s">
        <v>133</v>
      </c>
      <c r="E213" s="220" t="s">
        <v>367</v>
      </c>
      <c r="F213" s="221" t="s">
        <v>368</v>
      </c>
      <c r="G213" s="222" t="s">
        <v>136</v>
      </c>
      <c r="H213" s="223">
        <v>34</v>
      </c>
      <c r="I213" s="224"/>
      <c r="J213" s="225">
        <f>ROUND(I213*H213,2)</f>
        <v>0</v>
      </c>
      <c r="K213" s="221" t="s">
        <v>19</v>
      </c>
      <c r="L213" s="45"/>
      <c r="M213" s="226" t="s">
        <v>19</v>
      </c>
      <c r="N213" s="227" t="s">
        <v>45</v>
      </c>
      <c r="O213" s="85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137</v>
      </c>
      <c r="AT213" s="230" t="s">
        <v>133</v>
      </c>
      <c r="AU213" s="230" t="s">
        <v>84</v>
      </c>
      <c r="AY213" s="18" t="s">
        <v>131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82</v>
      </c>
      <c r="BK213" s="231">
        <f>ROUND(I213*H213,2)</f>
        <v>0</v>
      </c>
      <c r="BL213" s="18" t="s">
        <v>137</v>
      </c>
      <c r="BM213" s="230" t="s">
        <v>738</v>
      </c>
    </row>
    <row r="214" spans="1:47" s="2" customFormat="1" ht="12">
      <c r="A214" s="39"/>
      <c r="B214" s="40"/>
      <c r="C214" s="41"/>
      <c r="D214" s="232" t="s">
        <v>139</v>
      </c>
      <c r="E214" s="41"/>
      <c r="F214" s="233" t="s">
        <v>368</v>
      </c>
      <c r="G214" s="41"/>
      <c r="H214" s="41"/>
      <c r="I214" s="137"/>
      <c r="J214" s="41"/>
      <c r="K214" s="41"/>
      <c r="L214" s="45"/>
      <c r="M214" s="234"/>
      <c r="N214" s="235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139</v>
      </c>
      <c r="AU214" s="18" t="s">
        <v>84</v>
      </c>
    </row>
    <row r="215" spans="1:51" s="13" customFormat="1" ht="12">
      <c r="A215" s="13"/>
      <c r="B215" s="236"/>
      <c r="C215" s="237"/>
      <c r="D215" s="232" t="s">
        <v>140</v>
      </c>
      <c r="E215" s="238" t="s">
        <v>19</v>
      </c>
      <c r="F215" s="239" t="s">
        <v>739</v>
      </c>
      <c r="G215" s="237"/>
      <c r="H215" s="240">
        <v>34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140</v>
      </c>
      <c r="AU215" s="246" t="s">
        <v>84</v>
      </c>
      <c r="AV215" s="13" t="s">
        <v>84</v>
      </c>
      <c r="AW215" s="13" t="s">
        <v>35</v>
      </c>
      <c r="AX215" s="13" t="s">
        <v>74</v>
      </c>
      <c r="AY215" s="246" t="s">
        <v>131</v>
      </c>
    </row>
    <row r="216" spans="1:51" s="14" customFormat="1" ht="12">
      <c r="A216" s="14"/>
      <c r="B216" s="247"/>
      <c r="C216" s="248"/>
      <c r="D216" s="232" t="s">
        <v>140</v>
      </c>
      <c r="E216" s="249" t="s">
        <v>19</v>
      </c>
      <c r="F216" s="250" t="s">
        <v>145</v>
      </c>
      <c r="G216" s="248"/>
      <c r="H216" s="251">
        <v>34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7" t="s">
        <v>140</v>
      </c>
      <c r="AU216" s="257" t="s">
        <v>84</v>
      </c>
      <c r="AV216" s="14" t="s">
        <v>137</v>
      </c>
      <c r="AW216" s="14" t="s">
        <v>35</v>
      </c>
      <c r="AX216" s="14" t="s">
        <v>82</v>
      </c>
      <c r="AY216" s="257" t="s">
        <v>131</v>
      </c>
    </row>
    <row r="217" spans="1:65" s="2" customFormat="1" ht="16.5" customHeight="1">
      <c r="A217" s="39"/>
      <c r="B217" s="40"/>
      <c r="C217" s="219" t="s">
        <v>299</v>
      </c>
      <c r="D217" s="219" t="s">
        <v>133</v>
      </c>
      <c r="E217" s="220" t="s">
        <v>358</v>
      </c>
      <c r="F217" s="221" t="s">
        <v>359</v>
      </c>
      <c r="G217" s="222" t="s">
        <v>136</v>
      </c>
      <c r="H217" s="223">
        <v>150</v>
      </c>
      <c r="I217" s="224"/>
      <c r="J217" s="225">
        <f>ROUND(I217*H217,2)</f>
        <v>0</v>
      </c>
      <c r="K217" s="221" t="s">
        <v>19</v>
      </c>
      <c r="L217" s="45"/>
      <c r="M217" s="226" t="s">
        <v>19</v>
      </c>
      <c r="N217" s="227" t="s">
        <v>45</v>
      </c>
      <c r="O217" s="85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137</v>
      </c>
      <c r="AT217" s="230" t="s">
        <v>133</v>
      </c>
      <c r="AU217" s="230" t="s">
        <v>84</v>
      </c>
      <c r="AY217" s="18" t="s">
        <v>131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82</v>
      </c>
      <c r="BK217" s="231">
        <f>ROUND(I217*H217,2)</f>
        <v>0</v>
      </c>
      <c r="BL217" s="18" t="s">
        <v>137</v>
      </c>
      <c r="BM217" s="230" t="s">
        <v>740</v>
      </c>
    </row>
    <row r="218" spans="1:47" s="2" customFormat="1" ht="12">
      <c r="A218" s="39"/>
      <c r="B218" s="40"/>
      <c r="C218" s="41"/>
      <c r="D218" s="232" t="s">
        <v>139</v>
      </c>
      <c r="E218" s="41"/>
      <c r="F218" s="233" t="s">
        <v>359</v>
      </c>
      <c r="G218" s="41"/>
      <c r="H218" s="41"/>
      <c r="I218" s="137"/>
      <c r="J218" s="41"/>
      <c r="K218" s="41"/>
      <c r="L218" s="45"/>
      <c r="M218" s="234"/>
      <c r="N218" s="235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139</v>
      </c>
      <c r="AU218" s="18" t="s">
        <v>84</v>
      </c>
    </row>
    <row r="219" spans="1:51" s="13" customFormat="1" ht="12">
      <c r="A219" s="13"/>
      <c r="B219" s="236"/>
      <c r="C219" s="237"/>
      <c r="D219" s="232" t="s">
        <v>140</v>
      </c>
      <c r="E219" s="238" t="s">
        <v>19</v>
      </c>
      <c r="F219" s="239" t="s">
        <v>680</v>
      </c>
      <c r="G219" s="237"/>
      <c r="H219" s="240">
        <v>150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140</v>
      </c>
      <c r="AU219" s="246" t="s">
        <v>84</v>
      </c>
      <c r="AV219" s="13" t="s">
        <v>84</v>
      </c>
      <c r="AW219" s="13" t="s">
        <v>35</v>
      </c>
      <c r="AX219" s="13" t="s">
        <v>74</v>
      </c>
      <c r="AY219" s="246" t="s">
        <v>131</v>
      </c>
    </row>
    <row r="220" spans="1:51" s="14" customFormat="1" ht="12">
      <c r="A220" s="14"/>
      <c r="B220" s="247"/>
      <c r="C220" s="248"/>
      <c r="D220" s="232" t="s">
        <v>140</v>
      </c>
      <c r="E220" s="249" t="s">
        <v>19</v>
      </c>
      <c r="F220" s="250" t="s">
        <v>145</v>
      </c>
      <c r="G220" s="248"/>
      <c r="H220" s="251">
        <v>150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7" t="s">
        <v>140</v>
      </c>
      <c r="AU220" s="257" t="s">
        <v>84</v>
      </c>
      <c r="AV220" s="14" t="s">
        <v>137</v>
      </c>
      <c r="AW220" s="14" t="s">
        <v>35</v>
      </c>
      <c r="AX220" s="14" t="s">
        <v>82</v>
      </c>
      <c r="AY220" s="257" t="s">
        <v>131</v>
      </c>
    </row>
    <row r="221" spans="1:65" s="2" customFormat="1" ht="16.5" customHeight="1">
      <c r="A221" s="39"/>
      <c r="B221" s="40"/>
      <c r="C221" s="219" t="s">
        <v>305</v>
      </c>
      <c r="D221" s="219" t="s">
        <v>133</v>
      </c>
      <c r="E221" s="220" t="s">
        <v>377</v>
      </c>
      <c r="F221" s="221" t="s">
        <v>378</v>
      </c>
      <c r="G221" s="222" t="s">
        <v>136</v>
      </c>
      <c r="H221" s="223">
        <v>150</v>
      </c>
      <c r="I221" s="224"/>
      <c r="J221" s="225">
        <f>ROUND(I221*H221,2)</f>
        <v>0</v>
      </c>
      <c r="K221" s="221" t="s">
        <v>19</v>
      </c>
      <c r="L221" s="45"/>
      <c r="M221" s="226" t="s">
        <v>19</v>
      </c>
      <c r="N221" s="227" t="s">
        <v>45</v>
      </c>
      <c r="O221" s="85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137</v>
      </c>
      <c r="AT221" s="230" t="s">
        <v>133</v>
      </c>
      <c r="AU221" s="230" t="s">
        <v>84</v>
      </c>
      <c r="AY221" s="18" t="s">
        <v>131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82</v>
      </c>
      <c r="BK221" s="231">
        <f>ROUND(I221*H221,2)</f>
        <v>0</v>
      </c>
      <c r="BL221" s="18" t="s">
        <v>137</v>
      </c>
      <c r="BM221" s="230" t="s">
        <v>741</v>
      </c>
    </row>
    <row r="222" spans="1:47" s="2" customFormat="1" ht="12">
      <c r="A222" s="39"/>
      <c r="B222" s="40"/>
      <c r="C222" s="41"/>
      <c r="D222" s="232" t="s">
        <v>139</v>
      </c>
      <c r="E222" s="41"/>
      <c r="F222" s="233" t="s">
        <v>378</v>
      </c>
      <c r="G222" s="41"/>
      <c r="H222" s="41"/>
      <c r="I222" s="137"/>
      <c r="J222" s="41"/>
      <c r="K222" s="41"/>
      <c r="L222" s="45"/>
      <c r="M222" s="234"/>
      <c r="N222" s="235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139</v>
      </c>
      <c r="AU222" s="18" t="s">
        <v>84</v>
      </c>
    </row>
    <row r="223" spans="1:65" s="2" customFormat="1" ht="16.5" customHeight="1">
      <c r="A223" s="39"/>
      <c r="B223" s="40"/>
      <c r="C223" s="219" t="s">
        <v>311</v>
      </c>
      <c r="D223" s="219" t="s">
        <v>133</v>
      </c>
      <c r="E223" s="220" t="s">
        <v>381</v>
      </c>
      <c r="F223" s="221" t="s">
        <v>382</v>
      </c>
      <c r="G223" s="222" t="s">
        <v>136</v>
      </c>
      <c r="H223" s="223">
        <v>150</v>
      </c>
      <c r="I223" s="224"/>
      <c r="J223" s="225">
        <f>ROUND(I223*H223,2)</f>
        <v>0</v>
      </c>
      <c r="K223" s="221" t="s">
        <v>19</v>
      </c>
      <c r="L223" s="45"/>
      <c r="M223" s="226" t="s">
        <v>19</v>
      </c>
      <c r="N223" s="227" t="s">
        <v>45</v>
      </c>
      <c r="O223" s="85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137</v>
      </c>
      <c r="AT223" s="230" t="s">
        <v>133</v>
      </c>
      <c r="AU223" s="230" t="s">
        <v>84</v>
      </c>
      <c r="AY223" s="18" t="s">
        <v>131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82</v>
      </c>
      <c r="BK223" s="231">
        <f>ROUND(I223*H223,2)</f>
        <v>0</v>
      </c>
      <c r="BL223" s="18" t="s">
        <v>137</v>
      </c>
      <c r="BM223" s="230" t="s">
        <v>742</v>
      </c>
    </row>
    <row r="224" spans="1:47" s="2" customFormat="1" ht="12">
      <c r="A224" s="39"/>
      <c r="B224" s="40"/>
      <c r="C224" s="41"/>
      <c r="D224" s="232" t="s">
        <v>139</v>
      </c>
      <c r="E224" s="41"/>
      <c r="F224" s="233" t="s">
        <v>382</v>
      </c>
      <c r="G224" s="41"/>
      <c r="H224" s="41"/>
      <c r="I224" s="137"/>
      <c r="J224" s="41"/>
      <c r="K224" s="41"/>
      <c r="L224" s="45"/>
      <c r="M224" s="234"/>
      <c r="N224" s="235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139</v>
      </c>
      <c r="AU224" s="18" t="s">
        <v>84</v>
      </c>
    </row>
    <row r="225" spans="1:51" s="13" customFormat="1" ht="12">
      <c r="A225" s="13"/>
      <c r="B225" s="236"/>
      <c r="C225" s="237"/>
      <c r="D225" s="232" t="s">
        <v>140</v>
      </c>
      <c r="E225" s="238" t="s">
        <v>19</v>
      </c>
      <c r="F225" s="239" t="s">
        <v>743</v>
      </c>
      <c r="G225" s="237"/>
      <c r="H225" s="240">
        <v>150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140</v>
      </c>
      <c r="AU225" s="246" t="s">
        <v>84</v>
      </c>
      <c r="AV225" s="13" t="s">
        <v>84</v>
      </c>
      <c r="AW225" s="13" t="s">
        <v>35</v>
      </c>
      <c r="AX225" s="13" t="s">
        <v>74</v>
      </c>
      <c r="AY225" s="246" t="s">
        <v>131</v>
      </c>
    </row>
    <row r="226" spans="1:51" s="14" customFormat="1" ht="12">
      <c r="A226" s="14"/>
      <c r="B226" s="247"/>
      <c r="C226" s="248"/>
      <c r="D226" s="232" t="s">
        <v>140</v>
      </c>
      <c r="E226" s="249" t="s">
        <v>19</v>
      </c>
      <c r="F226" s="250" t="s">
        <v>145</v>
      </c>
      <c r="G226" s="248"/>
      <c r="H226" s="251">
        <v>150</v>
      </c>
      <c r="I226" s="252"/>
      <c r="J226" s="248"/>
      <c r="K226" s="248"/>
      <c r="L226" s="253"/>
      <c r="M226" s="254"/>
      <c r="N226" s="255"/>
      <c r="O226" s="255"/>
      <c r="P226" s="255"/>
      <c r="Q226" s="255"/>
      <c r="R226" s="255"/>
      <c r="S226" s="255"/>
      <c r="T226" s="25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7" t="s">
        <v>140</v>
      </c>
      <c r="AU226" s="257" t="s">
        <v>84</v>
      </c>
      <c r="AV226" s="14" t="s">
        <v>137</v>
      </c>
      <c r="AW226" s="14" t="s">
        <v>35</v>
      </c>
      <c r="AX226" s="14" t="s">
        <v>82</v>
      </c>
      <c r="AY226" s="257" t="s">
        <v>131</v>
      </c>
    </row>
    <row r="227" spans="1:65" s="2" customFormat="1" ht="16.5" customHeight="1">
      <c r="A227" s="39"/>
      <c r="B227" s="40"/>
      <c r="C227" s="219" t="s">
        <v>318</v>
      </c>
      <c r="D227" s="219" t="s">
        <v>133</v>
      </c>
      <c r="E227" s="220" t="s">
        <v>386</v>
      </c>
      <c r="F227" s="221" t="s">
        <v>387</v>
      </c>
      <c r="G227" s="222" t="s">
        <v>136</v>
      </c>
      <c r="H227" s="223">
        <v>150</v>
      </c>
      <c r="I227" s="224"/>
      <c r="J227" s="225">
        <f>ROUND(I227*H227,2)</f>
        <v>0</v>
      </c>
      <c r="K227" s="221" t="s">
        <v>19</v>
      </c>
      <c r="L227" s="45"/>
      <c r="M227" s="226" t="s">
        <v>19</v>
      </c>
      <c r="N227" s="227" t="s">
        <v>45</v>
      </c>
      <c r="O227" s="85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137</v>
      </c>
      <c r="AT227" s="230" t="s">
        <v>133</v>
      </c>
      <c r="AU227" s="230" t="s">
        <v>84</v>
      </c>
      <c r="AY227" s="18" t="s">
        <v>131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82</v>
      </c>
      <c r="BK227" s="231">
        <f>ROUND(I227*H227,2)</f>
        <v>0</v>
      </c>
      <c r="BL227" s="18" t="s">
        <v>137</v>
      </c>
      <c r="BM227" s="230" t="s">
        <v>744</v>
      </c>
    </row>
    <row r="228" spans="1:47" s="2" customFormat="1" ht="12">
      <c r="A228" s="39"/>
      <c r="B228" s="40"/>
      <c r="C228" s="41"/>
      <c r="D228" s="232" t="s">
        <v>139</v>
      </c>
      <c r="E228" s="41"/>
      <c r="F228" s="233" t="s">
        <v>389</v>
      </c>
      <c r="G228" s="41"/>
      <c r="H228" s="41"/>
      <c r="I228" s="137"/>
      <c r="J228" s="41"/>
      <c r="K228" s="41"/>
      <c r="L228" s="45"/>
      <c r="M228" s="234"/>
      <c r="N228" s="235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139</v>
      </c>
      <c r="AU228" s="18" t="s">
        <v>84</v>
      </c>
    </row>
    <row r="229" spans="1:65" s="2" customFormat="1" ht="16.5" customHeight="1">
      <c r="A229" s="39"/>
      <c r="B229" s="40"/>
      <c r="C229" s="219" t="s">
        <v>322</v>
      </c>
      <c r="D229" s="219" t="s">
        <v>133</v>
      </c>
      <c r="E229" s="220" t="s">
        <v>391</v>
      </c>
      <c r="F229" s="221" t="s">
        <v>392</v>
      </c>
      <c r="G229" s="222" t="s">
        <v>136</v>
      </c>
      <c r="H229" s="223">
        <v>150</v>
      </c>
      <c r="I229" s="224"/>
      <c r="J229" s="225">
        <f>ROUND(I229*H229,2)</f>
        <v>0</v>
      </c>
      <c r="K229" s="221" t="s">
        <v>19</v>
      </c>
      <c r="L229" s="45"/>
      <c r="M229" s="226" t="s">
        <v>19</v>
      </c>
      <c r="N229" s="227" t="s">
        <v>45</v>
      </c>
      <c r="O229" s="85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137</v>
      </c>
      <c r="AT229" s="230" t="s">
        <v>133</v>
      </c>
      <c r="AU229" s="230" t="s">
        <v>84</v>
      </c>
      <c r="AY229" s="18" t="s">
        <v>131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82</v>
      </c>
      <c r="BK229" s="231">
        <f>ROUND(I229*H229,2)</f>
        <v>0</v>
      </c>
      <c r="BL229" s="18" t="s">
        <v>137</v>
      </c>
      <c r="BM229" s="230" t="s">
        <v>745</v>
      </c>
    </row>
    <row r="230" spans="1:47" s="2" customFormat="1" ht="12">
      <c r="A230" s="39"/>
      <c r="B230" s="40"/>
      <c r="C230" s="41"/>
      <c r="D230" s="232" t="s">
        <v>139</v>
      </c>
      <c r="E230" s="41"/>
      <c r="F230" s="233" t="s">
        <v>394</v>
      </c>
      <c r="G230" s="41"/>
      <c r="H230" s="41"/>
      <c r="I230" s="137"/>
      <c r="J230" s="41"/>
      <c r="K230" s="41"/>
      <c r="L230" s="45"/>
      <c r="M230" s="234"/>
      <c r="N230" s="235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139</v>
      </c>
      <c r="AU230" s="18" t="s">
        <v>84</v>
      </c>
    </row>
    <row r="231" spans="1:51" s="13" customFormat="1" ht="12">
      <c r="A231" s="13"/>
      <c r="B231" s="236"/>
      <c r="C231" s="237"/>
      <c r="D231" s="232" t="s">
        <v>140</v>
      </c>
      <c r="E231" s="238" t="s">
        <v>19</v>
      </c>
      <c r="F231" s="239" t="s">
        <v>746</v>
      </c>
      <c r="G231" s="237"/>
      <c r="H231" s="240">
        <v>150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140</v>
      </c>
      <c r="AU231" s="246" t="s">
        <v>84</v>
      </c>
      <c r="AV231" s="13" t="s">
        <v>84</v>
      </c>
      <c r="AW231" s="13" t="s">
        <v>35</v>
      </c>
      <c r="AX231" s="13" t="s">
        <v>74</v>
      </c>
      <c r="AY231" s="246" t="s">
        <v>131</v>
      </c>
    </row>
    <row r="232" spans="1:51" s="14" customFormat="1" ht="12">
      <c r="A232" s="14"/>
      <c r="B232" s="247"/>
      <c r="C232" s="248"/>
      <c r="D232" s="232" t="s">
        <v>140</v>
      </c>
      <c r="E232" s="249" t="s">
        <v>19</v>
      </c>
      <c r="F232" s="250" t="s">
        <v>145</v>
      </c>
      <c r="G232" s="248"/>
      <c r="H232" s="251">
        <v>150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7" t="s">
        <v>140</v>
      </c>
      <c r="AU232" s="257" t="s">
        <v>84</v>
      </c>
      <c r="AV232" s="14" t="s">
        <v>137</v>
      </c>
      <c r="AW232" s="14" t="s">
        <v>35</v>
      </c>
      <c r="AX232" s="14" t="s">
        <v>82</v>
      </c>
      <c r="AY232" s="257" t="s">
        <v>131</v>
      </c>
    </row>
    <row r="233" spans="1:65" s="2" customFormat="1" ht="16.5" customHeight="1">
      <c r="A233" s="39"/>
      <c r="B233" s="40"/>
      <c r="C233" s="219" t="s">
        <v>329</v>
      </c>
      <c r="D233" s="219" t="s">
        <v>133</v>
      </c>
      <c r="E233" s="220" t="s">
        <v>397</v>
      </c>
      <c r="F233" s="221" t="s">
        <v>398</v>
      </c>
      <c r="G233" s="222" t="s">
        <v>181</v>
      </c>
      <c r="H233" s="223">
        <v>208</v>
      </c>
      <c r="I233" s="224"/>
      <c r="J233" s="225">
        <f>ROUND(I233*H233,2)</f>
        <v>0</v>
      </c>
      <c r="K233" s="221" t="s">
        <v>19</v>
      </c>
      <c r="L233" s="45"/>
      <c r="M233" s="226" t="s">
        <v>19</v>
      </c>
      <c r="N233" s="227" t="s">
        <v>45</v>
      </c>
      <c r="O233" s="85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137</v>
      </c>
      <c r="AT233" s="230" t="s">
        <v>133</v>
      </c>
      <c r="AU233" s="230" t="s">
        <v>84</v>
      </c>
      <c r="AY233" s="18" t="s">
        <v>131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82</v>
      </c>
      <c r="BK233" s="231">
        <f>ROUND(I233*H233,2)</f>
        <v>0</v>
      </c>
      <c r="BL233" s="18" t="s">
        <v>137</v>
      </c>
      <c r="BM233" s="230" t="s">
        <v>747</v>
      </c>
    </row>
    <row r="234" spans="1:47" s="2" customFormat="1" ht="12">
      <c r="A234" s="39"/>
      <c r="B234" s="40"/>
      <c r="C234" s="41"/>
      <c r="D234" s="232" t="s">
        <v>139</v>
      </c>
      <c r="E234" s="41"/>
      <c r="F234" s="233" t="s">
        <v>398</v>
      </c>
      <c r="G234" s="41"/>
      <c r="H234" s="41"/>
      <c r="I234" s="137"/>
      <c r="J234" s="41"/>
      <c r="K234" s="41"/>
      <c r="L234" s="45"/>
      <c r="M234" s="234"/>
      <c r="N234" s="235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139</v>
      </c>
      <c r="AU234" s="18" t="s">
        <v>84</v>
      </c>
    </row>
    <row r="235" spans="1:51" s="13" customFormat="1" ht="12">
      <c r="A235" s="13"/>
      <c r="B235" s="236"/>
      <c r="C235" s="237"/>
      <c r="D235" s="232" t="s">
        <v>140</v>
      </c>
      <c r="E235" s="238" t="s">
        <v>19</v>
      </c>
      <c r="F235" s="239" t="s">
        <v>748</v>
      </c>
      <c r="G235" s="237"/>
      <c r="H235" s="240">
        <v>208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140</v>
      </c>
      <c r="AU235" s="246" t="s">
        <v>84</v>
      </c>
      <c r="AV235" s="13" t="s">
        <v>84</v>
      </c>
      <c r="AW235" s="13" t="s">
        <v>35</v>
      </c>
      <c r="AX235" s="13" t="s">
        <v>74</v>
      </c>
      <c r="AY235" s="246" t="s">
        <v>131</v>
      </c>
    </row>
    <row r="236" spans="1:51" s="14" customFormat="1" ht="12">
      <c r="A236" s="14"/>
      <c r="B236" s="247"/>
      <c r="C236" s="248"/>
      <c r="D236" s="232" t="s">
        <v>140</v>
      </c>
      <c r="E236" s="249" t="s">
        <v>19</v>
      </c>
      <c r="F236" s="250" t="s">
        <v>145</v>
      </c>
      <c r="G236" s="248"/>
      <c r="H236" s="251">
        <v>208</v>
      </c>
      <c r="I236" s="252"/>
      <c r="J236" s="248"/>
      <c r="K236" s="248"/>
      <c r="L236" s="253"/>
      <c r="M236" s="254"/>
      <c r="N236" s="255"/>
      <c r="O236" s="255"/>
      <c r="P236" s="255"/>
      <c r="Q236" s="255"/>
      <c r="R236" s="255"/>
      <c r="S236" s="255"/>
      <c r="T236" s="25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7" t="s">
        <v>140</v>
      </c>
      <c r="AU236" s="257" t="s">
        <v>84</v>
      </c>
      <c r="AV236" s="14" t="s">
        <v>137</v>
      </c>
      <c r="AW236" s="14" t="s">
        <v>35</v>
      </c>
      <c r="AX236" s="14" t="s">
        <v>82</v>
      </c>
      <c r="AY236" s="257" t="s">
        <v>131</v>
      </c>
    </row>
    <row r="237" spans="1:65" s="2" customFormat="1" ht="16.5" customHeight="1">
      <c r="A237" s="39"/>
      <c r="B237" s="40"/>
      <c r="C237" s="219" t="s">
        <v>335</v>
      </c>
      <c r="D237" s="219" t="s">
        <v>133</v>
      </c>
      <c r="E237" s="220" t="s">
        <v>406</v>
      </c>
      <c r="F237" s="221" t="s">
        <v>749</v>
      </c>
      <c r="G237" s="222" t="s">
        <v>136</v>
      </c>
      <c r="H237" s="223">
        <v>375</v>
      </c>
      <c r="I237" s="224"/>
      <c r="J237" s="225">
        <f>ROUND(I237*H237,2)</f>
        <v>0</v>
      </c>
      <c r="K237" s="221" t="s">
        <v>19</v>
      </c>
      <c r="L237" s="45"/>
      <c r="M237" s="226" t="s">
        <v>19</v>
      </c>
      <c r="N237" s="227" t="s">
        <v>45</v>
      </c>
      <c r="O237" s="85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137</v>
      </c>
      <c r="AT237" s="230" t="s">
        <v>133</v>
      </c>
      <c r="AU237" s="230" t="s">
        <v>84</v>
      </c>
      <c r="AY237" s="18" t="s">
        <v>131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82</v>
      </c>
      <c r="BK237" s="231">
        <f>ROUND(I237*H237,2)</f>
        <v>0</v>
      </c>
      <c r="BL237" s="18" t="s">
        <v>137</v>
      </c>
      <c r="BM237" s="230" t="s">
        <v>750</v>
      </c>
    </row>
    <row r="238" spans="1:47" s="2" customFormat="1" ht="12">
      <c r="A238" s="39"/>
      <c r="B238" s="40"/>
      <c r="C238" s="41"/>
      <c r="D238" s="232" t="s">
        <v>139</v>
      </c>
      <c r="E238" s="41"/>
      <c r="F238" s="233" t="s">
        <v>749</v>
      </c>
      <c r="G238" s="41"/>
      <c r="H238" s="41"/>
      <c r="I238" s="137"/>
      <c r="J238" s="41"/>
      <c r="K238" s="41"/>
      <c r="L238" s="45"/>
      <c r="M238" s="234"/>
      <c r="N238" s="235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139</v>
      </c>
      <c r="AU238" s="18" t="s">
        <v>84</v>
      </c>
    </row>
    <row r="239" spans="1:65" s="2" customFormat="1" ht="16.5" customHeight="1">
      <c r="A239" s="39"/>
      <c r="B239" s="40"/>
      <c r="C239" s="219" t="s">
        <v>339</v>
      </c>
      <c r="D239" s="219" t="s">
        <v>133</v>
      </c>
      <c r="E239" s="220" t="s">
        <v>751</v>
      </c>
      <c r="F239" s="221" t="s">
        <v>436</v>
      </c>
      <c r="G239" s="222" t="s">
        <v>136</v>
      </c>
      <c r="H239" s="223">
        <v>375</v>
      </c>
      <c r="I239" s="224"/>
      <c r="J239" s="225">
        <f>ROUND(I239*H239,2)</f>
        <v>0</v>
      </c>
      <c r="K239" s="221" t="s">
        <v>19</v>
      </c>
      <c r="L239" s="45"/>
      <c r="M239" s="226" t="s">
        <v>19</v>
      </c>
      <c r="N239" s="227" t="s">
        <v>45</v>
      </c>
      <c r="O239" s="85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137</v>
      </c>
      <c r="AT239" s="230" t="s">
        <v>133</v>
      </c>
      <c r="AU239" s="230" t="s">
        <v>84</v>
      </c>
      <c r="AY239" s="18" t="s">
        <v>131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82</v>
      </c>
      <c r="BK239" s="231">
        <f>ROUND(I239*H239,2)</f>
        <v>0</v>
      </c>
      <c r="BL239" s="18" t="s">
        <v>137</v>
      </c>
      <c r="BM239" s="230" t="s">
        <v>752</v>
      </c>
    </row>
    <row r="240" spans="1:47" s="2" customFormat="1" ht="12">
      <c r="A240" s="39"/>
      <c r="B240" s="40"/>
      <c r="C240" s="41"/>
      <c r="D240" s="232" t="s">
        <v>139</v>
      </c>
      <c r="E240" s="41"/>
      <c r="F240" s="233" t="s">
        <v>436</v>
      </c>
      <c r="G240" s="41"/>
      <c r="H240" s="41"/>
      <c r="I240" s="137"/>
      <c r="J240" s="41"/>
      <c r="K240" s="41"/>
      <c r="L240" s="45"/>
      <c r="M240" s="234"/>
      <c r="N240" s="235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139</v>
      </c>
      <c r="AU240" s="18" t="s">
        <v>84</v>
      </c>
    </row>
    <row r="241" spans="1:51" s="13" customFormat="1" ht="12">
      <c r="A241" s="13"/>
      <c r="B241" s="236"/>
      <c r="C241" s="237"/>
      <c r="D241" s="232" t="s">
        <v>140</v>
      </c>
      <c r="E241" s="238" t="s">
        <v>19</v>
      </c>
      <c r="F241" s="239" t="s">
        <v>753</v>
      </c>
      <c r="G241" s="237"/>
      <c r="H241" s="240">
        <v>375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140</v>
      </c>
      <c r="AU241" s="246" t="s">
        <v>84</v>
      </c>
      <c r="AV241" s="13" t="s">
        <v>84</v>
      </c>
      <c r="AW241" s="13" t="s">
        <v>35</v>
      </c>
      <c r="AX241" s="13" t="s">
        <v>74</v>
      </c>
      <c r="AY241" s="246" t="s">
        <v>131</v>
      </c>
    </row>
    <row r="242" spans="1:51" s="14" customFormat="1" ht="12">
      <c r="A242" s="14"/>
      <c r="B242" s="247"/>
      <c r="C242" s="248"/>
      <c r="D242" s="232" t="s">
        <v>140</v>
      </c>
      <c r="E242" s="249" t="s">
        <v>19</v>
      </c>
      <c r="F242" s="250" t="s">
        <v>145</v>
      </c>
      <c r="G242" s="248"/>
      <c r="H242" s="251">
        <v>375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140</v>
      </c>
      <c r="AU242" s="257" t="s">
        <v>84</v>
      </c>
      <c r="AV242" s="14" t="s">
        <v>137</v>
      </c>
      <c r="AW242" s="14" t="s">
        <v>35</v>
      </c>
      <c r="AX242" s="14" t="s">
        <v>82</v>
      </c>
      <c r="AY242" s="257" t="s">
        <v>131</v>
      </c>
    </row>
    <row r="243" spans="1:63" s="12" customFormat="1" ht="22.8" customHeight="1">
      <c r="A243" s="12"/>
      <c r="B243" s="203"/>
      <c r="C243" s="204"/>
      <c r="D243" s="205" t="s">
        <v>73</v>
      </c>
      <c r="E243" s="217" t="s">
        <v>167</v>
      </c>
      <c r="F243" s="217" t="s">
        <v>443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SUM(P244:P249)</f>
        <v>0</v>
      </c>
      <c r="Q243" s="211"/>
      <c r="R243" s="212">
        <f>SUM(R244:R249)</f>
        <v>0</v>
      </c>
      <c r="S243" s="211"/>
      <c r="T243" s="213">
        <f>SUM(T244:T249)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82</v>
      </c>
      <c r="AT243" s="215" t="s">
        <v>73</v>
      </c>
      <c r="AU243" s="215" t="s">
        <v>82</v>
      </c>
      <c r="AY243" s="214" t="s">
        <v>131</v>
      </c>
      <c r="BK243" s="216">
        <f>SUM(BK244:BK249)</f>
        <v>0</v>
      </c>
    </row>
    <row r="244" spans="1:65" s="2" customFormat="1" ht="16.5" customHeight="1">
      <c r="A244" s="39"/>
      <c r="B244" s="40"/>
      <c r="C244" s="219" t="s">
        <v>346</v>
      </c>
      <c r="D244" s="219" t="s">
        <v>133</v>
      </c>
      <c r="E244" s="220" t="s">
        <v>445</v>
      </c>
      <c r="F244" s="221" t="s">
        <v>446</v>
      </c>
      <c r="G244" s="222" t="s">
        <v>136</v>
      </c>
      <c r="H244" s="223">
        <v>3.582</v>
      </c>
      <c r="I244" s="224"/>
      <c r="J244" s="225">
        <f>ROUND(I244*H244,2)</f>
        <v>0</v>
      </c>
      <c r="K244" s="221" t="s">
        <v>19</v>
      </c>
      <c r="L244" s="45"/>
      <c r="M244" s="226" t="s">
        <v>19</v>
      </c>
      <c r="N244" s="227" t="s">
        <v>45</v>
      </c>
      <c r="O244" s="85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137</v>
      </c>
      <c r="AT244" s="230" t="s">
        <v>133</v>
      </c>
      <c r="AU244" s="230" t="s">
        <v>84</v>
      </c>
      <c r="AY244" s="18" t="s">
        <v>131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82</v>
      </c>
      <c r="BK244" s="231">
        <f>ROUND(I244*H244,2)</f>
        <v>0</v>
      </c>
      <c r="BL244" s="18" t="s">
        <v>137</v>
      </c>
      <c r="BM244" s="230" t="s">
        <v>754</v>
      </c>
    </row>
    <row r="245" spans="1:47" s="2" customFormat="1" ht="12">
      <c r="A245" s="39"/>
      <c r="B245" s="40"/>
      <c r="C245" s="41"/>
      <c r="D245" s="232" t="s">
        <v>139</v>
      </c>
      <c r="E245" s="41"/>
      <c r="F245" s="233" t="s">
        <v>446</v>
      </c>
      <c r="G245" s="41"/>
      <c r="H245" s="41"/>
      <c r="I245" s="137"/>
      <c r="J245" s="41"/>
      <c r="K245" s="41"/>
      <c r="L245" s="45"/>
      <c r="M245" s="234"/>
      <c r="N245" s="235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139</v>
      </c>
      <c r="AU245" s="18" t="s">
        <v>84</v>
      </c>
    </row>
    <row r="246" spans="1:65" s="2" customFormat="1" ht="16.5" customHeight="1">
      <c r="A246" s="39"/>
      <c r="B246" s="40"/>
      <c r="C246" s="219" t="s">
        <v>352</v>
      </c>
      <c r="D246" s="219" t="s">
        <v>133</v>
      </c>
      <c r="E246" s="220" t="s">
        <v>451</v>
      </c>
      <c r="F246" s="221" t="s">
        <v>452</v>
      </c>
      <c r="G246" s="222" t="s">
        <v>186</v>
      </c>
      <c r="H246" s="223">
        <v>9.6</v>
      </c>
      <c r="I246" s="224"/>
      <c r="J246" s="225">
        <f>ROUND(I246*H246,2)</f>
        <v>0</v>
      </c>
      <c r="K246" s="221" t="s">
        <v>19</v>
      </c>
      <c r="L246" s="45"/>
      <c r="M246" s="226" t="s">
        <v>19</v>
      </c>
      <c r="N246" s="227" t="s">
        <v>45</v>
      </c>
      <c r="O246" s="85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137</v>
      </c>
      <c r="AT246" s="230" t="s">
        <v>133</v>
      </c>
      <c r="AU246" s="230" t="s">
        <v>84</v>
      </c>
      <c r="AY246" s="18" t="s">
        <v>131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82</v>
      </c>
      <c r="BK246" s="231">
        <f>ROUND(I246*H246,2)</f>
        <v>0</v>
      </c>
      <c r="BL246" s="18" t="s">
        <v>137</v>
      </c>
      <c r="BM246" s="230" t="s">
        <v>755</v>
      </c>
    </row>
    <row r="247" spans="1:47" s="2" customFormat="1" ht="12">
      <c r="A247" s="39"/>
      <c r="B247" s="40"/>
      <c r="C247" s="41"/>
      <c r="D247" s="232" t="s">
        <v>139</v>
      </c>
      <c r="E247" s="41"/>
      <c r="F247" s="233" t="s">
        <v>452</v>
      </c>
      <c r="G247" s="41"/>
      <c r="H247" s="41"/>
      <c r="I247" s="137"/>
      <c r="J247" s="41"/>
      <c r="K247" s="41"/>
      <c r="L247" s="45"/>
      <c r="M247" s="234"/>
      <c r="N247" s="235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139</v>
      </c>
      <c r="AU247" s="18" t="s">
        <v>84</v>
      </c>
    </row>
    <row r="248" spans="1:51" s="13" customFormat="1" ht="12">
      <c r="A248" s="13"/>
      <c r="B248" s="236"/>
      <c r="C248" s="237"/>
      <c r="D248" s="232" t="s">
        <v>140</v>
      </c>
      <c r="E248" s="238" t="s">
        <v>19</v>
      </c>
      <c r="F248" s="239" t="s">
        <v>756</v>
      </c>
      <c r="G248" s="237"/>
      <c r="H248" s="240">
        <v>9.6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140</v>
      </c>
      <c r="AU248" s="246" t="s">
        <v>84</v>
      </c>
      <c r="AV248" s="13" t="s">
        <v>84</v>
      </c>
      <c r="AW248" s="13" t="s">
        <v>35</v>
      </c>
      <c r="AX248" s="13" t="s">
        <v>74</v>
      </c>
      <c r="AY248" s="246" t="s">
        <v>131</v>
      </c>
    </row>
    <row r="249" spans="1:51" s="14" customFormat="1" ht="12">
      <c r="A249" s="14"/>
      <c r="B249" s="247"/>
      <c r="C249" s="248"/>
      <c r="D249" s="232" t="s">
        <v>140</v>
      </c>
      <c r="E249" s="249" t="s">
        <v>19</v>
      </c>
      <c r="F249" s="250" t="s">
        <v>145</v>
      </c>
      <c r="G249" s="248"/>
      <c r="H249" s="251">
        <v>9.6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7" t="s">
        <v>140</v>
      </c>
      <c r="AU249" s="257" t="s">
        <v>84</v>
      </c>
      <c r="AV249" s="14" t="s">
        <v>137</v>
      </c>
      <c r="AW249" s="14" t="s">
        <v>35</v>
      </c>
      <c r="AX249" s="14" t="s">
        <v>82</v>
      </c>
      <c r="AY249" s="257" t="s">
        <v>131</v>
      </c>
    </row>
    <row r="250" spans="1:63" s="12" customFormat="1" ht="22.8" customHeight="1">
      <c r="A250" s="12"/>
      <c r="B250" s="203"/>
      <c r="C250" s="204"/>
      <c r="D250" s="205" t="s">
        <v>73</v>
      </c>
      <c r="E250" s="217" t="s">
        <v>178</v>
      </c>
      <c r="F250" s="217" t="s">
        <v>455</v>
      </c>
      <c r="G250" s="204"/>
      <c r="H250" s="204"/>
      <c r="I250" s="207"/>
      <c r="J250" s="218">
        <f>BK250</f>
        <v>0</v>
      </c>
      <c r="K250" s="204"/>
      <c r="L250" s="209"/>
      <c r="M250" s="210"/>
      <c r="N250" s="211"/>
      <c r="O250" s="211"/>
      <c r="P250" s="212">
        <f>SUM(P251:P252)</f>
        <v>0</v>
      </c>
      <c r="Q250" s="211"/>
      <c r="R250" s="212">
        <f>SUM(R251:R252)</f>
        <v>0</v>
      </c>
      <c r="S250" s="211"/>
      <c r="T250" s="213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82</v>
      </c>
      <c r="AT250" s="215" t="s">
        <v>73</v>
      </c>
      <c r="AU250" s="215" t="s">
        <v>82</v>
      </c>
      <c r="AY250" s="214" t="s">
        <v>131</v>
      </c>
      <c r="BK250" s="216">
        <f>SUM(BK251:BK252)</f>
        <v>0</v>
      </c>
    </row>
    <row r="251" spans="1:65" s="2" customFormat="1" ht="16.5" customHeight="1">
      <c r="A251" s="39"/>
      <c r="B251" s="40"/>
      <c r="C251" s="219" t="s">
        <v>357</v>
      </c>
      <c r="D251" s="219" t="s">
        <v>133</v>
      </c>
      <c r="E251" s="220" t="s">
        <v>457</v>
      </c>
      <c r="F251" s="221" t="s">
        <v>757</v>
      </c>
      <c r="G251" s="222" t="s">
        <v>459</v>
      </c>
      <c r="H251" s="223">
        <v>1</v>
      </c>
      <c r="I251" s="224"/>
      <c r="J251" s="225">
        <f>ROUND(I251*H251,2)</f>
        <v>0</v>
      </c>
      <c r="K251" s="221" t="s">
        <v>19</v>
      </c>
      <c r="L251" s="45"/>
      <c r="M251" s="226" t="s">
        <v>19</v>
      </c>
      <c r="N251" s="227" t="s">
        <v>45</v>
      </c>
      <c r="O251" s="85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137</v>
      </c>
      <c r="AT251" s="230" t="s">
        <v>133</v>
      </c>
      <c r="AU251" s="230" t="s">
        <v>84</v>
      </c>
      <c r="AY251" s="18" t="s">
        <v>131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82</v>
      </c>
      <c r="BK251" s="231">
        <f>ROUND(I251*H251,2)</f>
        <v>0</v>
      </c>
      <c r="BL251" s="18" t="s">
        <v>137</v>
      </c>
      <c r="BM251" s="230" t="s">
        <v>758</v>
      </c>
    </row>
    <row r="252" spans="1:47" s="2" customFormat="1" ht="12">
      <c r="A252" s="39"/>
      <c r="B252" s="40"/>
      <c r="C252" s="41"/>
      <c r="D252" s="232" t="s">
        <v>139</v>
      </c>
      <c r="E252" s="41"/>
      <c r="F252" s="233" t="s">
        <v>757</v>
      </c>
      <c r="G252" s="41"/>
      <c r="H252" s="41"/>
      <c r="I252" s="137"/>
      <c r="J252" s="41"/>
      <c r="K252" s="41"/>
      <c r="L252" s="45"/>
      <c r="M252" s="234"/>
      <c r="N252" s="235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139</v>
      </c>
      <c r="AU252" s="18" t="s">
        <v>84</v>
      </c>
    </row>
    <row r="253" spans="1:63" s="12" customFormat="1" ht="22.8" customHeight="1">
      <c r="A253" s="12"/>
      <c r="B253" s="203"/>
      <c r="C253" s="204"/>
      <c r="D253" s="205" t="s">
        <v>73</v>
      </c>
      <c r="E253" s="217" t="s">
        <v>183</v>
      </c>
      <c r="F253" s="217" t="s">
        <v>466</v>
      </c>
      <c r="G253" s="204"/>
      <c r="H253" s="204"/>
      <c r="I253" s="207"/>
      <c r="J253" s="218">
        <f>BK253</f>
        <v>0</v>
      </c>
      <c r="K253" s="204"/>
      <c r="L253" s="209"/>
      <c r="M253" s="210"/>
      <c r="N253" s="211"/>
      <c r="O253" s="211"/>
      <c r="P253" s="212">
        <f>SUM(P254:P301)</f>
        <v>0</v>
      </c>
      <c r="Q253" s="211"/>
      <c r="R253" s="212">
        <f>SUM(R254:R301)</f>
        <v>0</v>
      </c>
      <c r="S253" s="211"/>
      <c r="T253" s="213">
        <f>SUM(T254:T301)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4" t="s">
        <v>82</v>
      </c>
      <c r="AT253" s="215" t="s">
        <v>73</v>
      </c>
      <c r="AU253" s="215" t="s">
        <v>82</v>
      </c>
      <c r="AY253" s="214" t="s">
        <v>131</v>
      </c>
      <c r="BK253" s="216">
        <f>SUM(BK254:BK301)</f>
        <v>0</v>
      </c>
    </row>
    <row r="254" spans="1:65" s="2" customFormat="1" ht="16.5" customHeight="1">
      <c r="A254" s="39"/>
      <c r="B254" s="40"/>
      <c r="C254" s="219" t="s">
        <v>361</v>
      </c>
      <c r="D254" s="219" t="s">
        <v>133</v>
      </c>
      <c r="E254" s="220" t="s">
        <v>473</v>
      </c>
      <c r="F254" s="221" t="s">
        <v>474</v>
      </c>
      <c r="G254" s="222" t="s">
        <v>181</v>
      </c>
      <c r="H254" s="223">
        <v>80</v>
      </c>
      <c r="I254" s="224"/>
      <c r="J254" s="225">
        <f>ROUND(I254*H254,2)</f>
        <v>0</v>
      </c>
      <c r="K254" s="221" t="s">
        <v>19</v>
      </c>
      <c r="L254" s="45"/>
      <c r="M254" s="226" t="s">
        <v>19</v>
      </c>
      <c r="N254" s="227" t="s">
        <v>45</v>
      </c>
      <c r="O254" s="85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137</v>
      </c>
      <c r="AT254" s="230" t="s">
        <v>133</v>
      </c>
      <c r="AU254" s="230" t="s">
        <v>84</v>
      </c>
      <c r="AY254" s="18" t="s">
        <v>131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82</v>
      </c>
      <c r="BK254" s="231">
        <f>ROUND(I254*H254,2)</f>
        <v>0</v>
      </c>
      <c r="BL254" s="18" t="s">
        <v>137</v>
      </c>
      <c r="BM254" s="230" t="s">
        <v>759</v>
      </c>
    </row>
    <row r="255" spans="1:47" s="2" customFormat="1" ht="12">
      <c r="A255" s="39"/>
      <c r="B255" s="40"/>
      <c r="C255" s="41"/>
      <c r="D255" s="232" t="s">
        <v>139</v>
      </c>
      <c r="E255" s="41"/>
      <c r="F255" s="233" t="s">
        <v>474</v>
      </c>
      <c r="G255" s="41"/>
      <c r="H255" s="41"/>
      <c r="I255" s="137"/>
      <c r="J255" s="41"/>
      <c r="K255" s="41"/>
      <c r="L255" s="45"/>
      <c r="M255" s="234"/>
      <c r="N255" s="235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139</v>
      </c>
      <c r="AU255" s="18" t="s">
        <v>84</v>
      </c>
    </row>
    <row r="256" spans="1:51" s="13" customFormat="1" ht="12">
      <c r="A256" s="13"/>
      <c r="B256" s="236"/>
      <c r="C256" s="237"/>
      <c r="D256" s="232" t="s">
        <v>140</v>
      </c>
      <c r="E256" s="238" t="s">
        <v>19</v>
      </c>
      <c r="F256" s="239" t="s">
        <v>760</v>
      </c>
      <c r="G256" s="237"/>
      <c r="H256" s="240">
        <v>80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6" t="s">
        <v>140</v>
      </c>
      <c r="AU256" s="246" t="s">
        <v>84</v>
      </c>
      <c r="AV256" s="13" t="s">
        <v>84</v>
      </c>
      <c r="AW256" s="13" t="s">
        <v>35</v>
      </c>
      <c r="AX256" s="13" t="s">
        <v>74</v>
      </c>
      <c r="AY256" s="246" t="s">
        <v>131</v>
      </c>
    </row>
    <row r="257" spans="1:51" s="14" customFormat="1" ht="12">
      <c r="A257" s="14"/>
      <c r="B257" s="247"/>
      <c r="C257" s="248"/>
      <c r="D257" s="232" t="s">
        <v>140</v>
      </c>
      <c r="E257" s="249" t="s">
        <v>19</v>
      </c>
      <c r="F257" s="250" t="s">
        <v>145</v>
      </c>
      <c r="G257" s="248"/>
      <c r="H257" s="251">
        <v>80</v>
      </c>
      <c r="I257" s="252"/>
      <c r="J257" s="248"/>
      <c r="K257" s="248"/>
      <c r="L257" s="253"/>
      <c r="M257" s="254"/>
      <c r="N257" s="255"/>
      <c r="O257" s="255"/>
      <c r="P257" s="255"/>
      <c r="Q257" s="255"/>
      <c r="R257" s="255"/>
      <c r="S257" s="255"/>
      <c r="T257" s="25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7" t="s">
        <v>140</v>
      </c>
      <c r="AU257" s="257" t="s">
        <v>84</v>
      </c>
      <c r="AV257" s="14" t="s">
        <v>137</v>
      </c>
      <c r="AW257" s="14" t="s">
        <v>35</v>
      </c>
      <c r="AX257" s="14" t="s">
        <v>82</v>
      </c>
      <c r="AY257" s="257" t="s">
        <v>131</v>
      </c>
    </row>
    <row r="258" spans="1:65" s="2" customFormat="1" ht="16.5" customHeight="1">
      <c r="A258" s="39"/>
      <c r="B258" s="40"/>
      <c r="C258" s="258" t="s">
        <v>366</v>
      </c>
      <c r="D258" s="258" t="s">
        <v>247</v>
      </c>
      <c r="E258" s="259" t="s">
        <v>478</v>
      </c>
      <c r="F258" s="260" t="s">
        <v>479</v>
      </c>
      <c r="G258" s="261" t="s">
        <v>459</v>
      </c>
      <c r="H258" s="262">
        <v>161.6</v>
      </c>
      <c r="I258" s="263"/>
      <c r="J258" s="264">
        <f>ROUND(I258*H258,2)</f>
        <v>0</v>
      </c>
      <c r="K258" s="260" t="s">
        <v>19</v>
      </c>
      <c r="L258" s="265"/>
      <c r="M258" s="266" t="s">
        <v>19</v>
      </c>
      <c r="N258" s="267" t="s">
        <v>45</v>
      </c>
      <c r="O258" s="85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178</v>
      </c>
      <c r="AT258" s="230" t="s">
        <v>247</v>
      </c>
      <c r="AU258" s="230" t="s">
        <v>84</v>
      </c>
      <c r="AY258" s="18" t="s">
        <v>131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82</v>
      </c>
      <c r="BK258" s="231">
        <f>ROUND(I258*H258,2)</f>
        <v>0</v>
      </c>
      <c r="BL258" s="18" t="s">
        <v>137</v>
      </c>
      <c r="BM258" s="230" t="s">
        <v>761</v>
      </c>
    </row>
    <row r="259" spans="1:47" s="2" customFormat="1" ht="12">
      <c r="A259" s="39"/>
      <c r="B259" s="40"/>
      <c r="C259" s="41"/>
      <c r="D259" s="232" t="s">
        <v>139</v>
      </c>
      <c r="E259" s="41"/>
      <c r="F259" s="233" t="s">
        <v>479</v>
      </c>
      <c r="G259" s="41"/>
      <c r="H259" s="41"/>
      <c r="I259" s="137"/>
      <c r="J259" s="41"/>
      <c r="K259" s="41"/>
      <c r="L259" s="45"/>
      <c r="M259" s="234"/>
      <c r="N259" s="235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139</v>
      </c>
      <c r="AU259" s="18" t="s">
        <v>84</v>
      </c>
    </row>
    <row r="260" spans="1:51" s="13" customFormat="1" ht="12">
      <c r="A260" s="13"/>
      <c r="B260" s="236"/>
      <c r="C260" s="237"/>
      <c r="D260" s="232" t="s">
        <v>140</v>
      </c>
      <c r="E260" s="238" t="s">
        <v>19</v>
      </c>
      <c r="F260" s="239" t="s">
        <v>762</v>
      </c>
      <c r="G260" s="237"/>
      <c r="H260" s="240">
        <v>161.6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140</v>
      </c>
      <c r="AU260" s="246" t="s">
        <v>84</v>
      </c>
      <c r="AV260" s="13" t="s">
        <v>84</v>
      </c>
      <c r="AW260" s="13" t="s">
        <v>35</v>
      </c>
      <c r="AX260" s="13" t="s">
        <v>74</v>
      </c>
      <c r="AY260" s="246" t="s">
        <v>131</v>
      </c>
    </row>
    <row r="261" spans="1:51" s="14" customFormat="1" ht="12">
      <c r="A261" s="14"/>
      <c r="B261" s="247"/>
      <c r="C261" s="248"/>
      <c r="D261" s="232" t="s">
        <v>140</v>
      </c>
      <c r="E261" s="249" t="s">
        <v>19</v>
      </c>
      <c r="F261" s="250" t="s">
        <v>145</v>
      </c>
      <c r="G261" s="248"/>
      <c r="H261" s="251">
        <v>161.6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7" t="s">
        <v>140</v>
      </c>
      <c r="AU261" s="257" t="s">
        <v>84</v>
      </c>
      <c r="AV261" s="14" t="s">
        <v>137</v>
      </c>
      <c r="AW261" s="14" t="s">
        <v>35</v>
      </c>
      <c r="AX261" s="14" t="s">
        <v>82</v>
      </c>
      <c r="AY261" s="257" t="s">
        <v>131</v>
      </c>
    </row>
    <row r="262" spans="1:65" s="2" customFormat="1" ht="16.5" customHeight="1">
      <c r="A262" s="39"/>
      <c r="B262" s="40"/>
      <c r="C262" s="219" t="s">
        <v>371</v>
      </c>
      <c r="D262" s="219" t="s">
        <v>133</v>
      </c>
      <c r="E262" s="220" t="s">
        <v>468</v>
      </c>
      <c r="F262" s="221" t="s">
        <v>469</v>
      </c>
      <c r="G262" s="222" t="s">
        <v>186</v>
      </c>
      <c r="H262" s="223">
        <v>2.4</v>
      </c>
      <c r="I262" s="224"/>
      <c r="J262" s="225">
        <f>ROUND(I262*H262,2)</f>
        <v>0</v>
      </c>
      <c r="K262" s="221" t="s">
        <v>19</v>
      </c>
      <c r="L262" s="45"/>
      <c r="M262" s="226" t="s">
        <v>19</v>
      </c>
      <c r="N262" s="227" t="s">
        <v>45</v>
      </c>
      <c r="O262" s="85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137</v>
      </c>
      <c r="AT262" s="230" t="s">
        <v>133</v>
      </c>
      <c r="AU262" s="230" t="s">
        <v>84</v>
      </c>
      <c r="AY262" s="18" t="s">
        <v>131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82</v>
      </c>
      <c r="BK262" s="231">
        <f>ROUND(I262*H262,2)</f>
        <v>0</v>
      </c>
      <c r="BL262" s="18" t="s">
        <v>137</v>
      </c>
      <c r="BM262" s="230" t="s">
        <v>763</v>
      </c>
    </row>
    <row r="263" spans="1:47" s="2" customFormat="1" ht="12">
      <c r="A263" s="39"/>
      <c r="B263" s="40"/>
      <c r="C263" s="41"/>
      <c r="D263" s="232" t="s">
        <v>139</v>
      </c>
      <c r="E263" s="41"/>
      <c r="F263" s="233" t="s">
        <v>469</v>
      </c>
      <c r="G263" s="41"/>
      <c r="H263" s="41"/>
      <c r="I263" s="137"/>
      <c r="J263" s="41"/>
      <c r="K263" s="41"/>
      <c r="L263" s="45"/>
      <c r="M263" s="234"/>
      <c r="N263" s="235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139</v>
      </c>
      <c r="AU263" s="18" t="s">
        <v>84</v>
      </c>
    </row>
    <row r="264" spans="1:51" s="13" customFormat="1" ht="12">
      <c r="A264" s="13"/>
      <c r="B264" s="236"/>
      <c r="C264" s="237"/>
      <c r="D264" s="232" t="s">
        <v>140</v>
      </c>
      <c r="E264" s="238" t="s">
        <v>19</v>
      </c>
      <c r="F264" s="239" t="s">
        <v>764</v>
      </c>
      <c r="G264" s="237"/>
      <c r="H264" s="240">
        <v>2.4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140</v>
      </c>
      <c r="AU264" s="246" t="s">
        <v>84</v>
      </c>
      <c r="AV264" s="13" t="s">
        <v>84</v>
      </c>
      <c r="AW264" s="13" t="s">
        <v>35</v>
      </c>
      <c r="AX264" s="13" t="s">
        <v>74</v>
      </c>
      <c r="AY264" s="246" t="s">
        <v>131</v>
      </c>
    </row>
    <row r="265" spans="1:51" s="14" customFormat="1" ht="12">
      <c r="A265" s="14"/>
      <c r="B265" s="247"/>
      <c r="C265" s="248"/>
      <c r="D265" s="232" t="s">
        <v>140</v>
      </c>
      <c r="E265" s="249" t="s">
        <v>19</v>
      </c>
      <c r="F265" s="250" t="s">
        <v>145</v>
      </c>
      <c r="G265" s="248"/>
      <c r="H265" s="251">
        <v>2.4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140</v>
      </c>
      <c r="AU265" s="257" t="s">
        <v>84</v>
      </c>
      <c r="AV265" s="14" t="s">
        <v>137</v>
      </c>
      <c r="AW265" s="14" t="s">
        <v>35</v>
      </c>
      <c r="AX265" s="14" t="s">
        <v>82</v>
      </c>
      <c r="AY265" s="257" t="s">
        <v>131</v>
      </c>
    </row>
    <row r="266" spans="1:65" s="2" customFormat="1" ht="16.5" customHeight="1">
      <c r="A266" s="39"/>
      <c r="B266" s="40"/>
      <c r="C266" s="219" t="s">
        <v>376</v>
      </c>
      <c r="D266" s="219" t="s">
        <v>133</v>
      </c>
      <c r="E266" s="220" t="s">
        <v>483</v>
      </c>
      <c r="F266" s="221" t="s">
        <v>484</v>
      </c>
      <c r="G266" s="222" t="s">
        <v>136</v>
      </c>
      <c r="H266" s="223">
        <v>55</v>
      </c>
      <c r="I266" s="224"/>
      <c r="J266" s="225">
        <f>ROUND(I266*H266,2)</f>
        <v>0</v>
      </c>
      <c r="K266" s="221" t="s">
        <v>19</v>
      </c>
      <c r="L266" s="45"/>
      <c r="M266" s="226" t="s">
        <v>19</v>
      </c>
      <c r="N266" s="227" t="s">
        <v>45</v>
      </c>
      <c r="O266" s="85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137</v>
      </c>
      <c r="AT266" s="230" t="s">
        <v>133</v>
      </c>
      <c r="AU266" s="230" t="s">
        <v>84</v>
      </c>
      <c r="AY266" s="18" t="s">
        <v>131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82</v>
      </c>
      <c r="BK266" s="231">
        <f>ROUND(I266*H266,2)</f>
        <v>0</v>
      </c>
      <c r="BL266" s="18" t="s">
        <v>137</v>
      </c>
      <c r="BM266" s="230" t="s">
        <v>765</v>
      </c>
    </row>
    <row r="267" spans="1:47" s="2" customFormat="1" ht="12">
      <c r="A267" s="39"/>
      <c r="B267" s="40"/>
      <c r="C267" s="41"/>
      <c r="D267" s="232" t="s">
        <v>139</v>
      </c>
      <c r="E267" s="41"/>
      <c r="F267" s="233" t="s">
        <v>484</v>
      </c>
      <c r="G267" s="41"/>
      <c r="H267" s="41"/>
      <c r="I267" s="137"/>
      <c r="J267" s="41"/>
      <c r="K267" s="41"/>
      <c r="L267" s="45"/>
      <c r="M267" s="234"/>
      <c r="N267" s="235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139</v>
      </c>
      <c r="AU267" s="18" t="s">
        <v>84</v>
      </c>
    </row>
    <row r="268" spans="1:65" s="2" customFormat="1" ht="16.5" customHeight="1">
      <c r="A268" s="39"/>
      <c r="B268" s="40"/>
      <c r="C268" s="219" t="s">
        <v>380</v>
      </c>
      <c r="D268" s="219" t="s">
        <v>133</v>
      </c>
      <c r="E268" s="220" t="s">
        <v>487</v>
      </c>
      <c r="F268" s="221" t="s">
        <v>488</v>
      </c>
      <c r="G268" s="222" t="s">
        <v>181</v>
      </c>
      <c r="H268" s="223">
        <v>20</v>
      </c>
      <c r="I268" s="224"/>
      <c r="J268" s="225">
        <f>ROUND(I268*H268,2)</f>
        <v>0</v>
      </c>
      <c r="K268" s="221" t="s">
        <v>19</v>
      </c>
      <c r="L268" s="45"/>
      <c r="M268" s="226" t="s">
        <v>19</v>
      </c>
      <c r="N268" s="227" t="s">
        <v>45</v>
      </c>
      <c r="O268" s="85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137</v>
      </c>
      <c r="AT268" s="230" t="s">
        <v>133</v>
      </c>
      <c r="AU268" s="230" t="s">
        <v>84</v>
      </c>
      <c r="AY268" s="18" t="s">
        <v>131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82</v>
      </c>
      <c r="BK268" s="231">
        <f>ROUND(I268*H268,2)</f>
        <v>0</v>
      </c>
      <c r="BL268" s="18" t="s">
        <v>137</v>
      </c>
      <c r="BM268" s="230" t="s">
        <v>766</v>
      </c>
    </row>
    <row r="269" spans="1:47" s="2" customFormat="1" ht="12">
      <c r="A269" s="39"/>
      <c r="B269" s="40"/>
      <c r="C269" s="41"/>
      <c r="D269" s="232" t="s">
        <v>139</v>
      </c>
      <c r="E269" s="41"/>
      <c r="F269" s="233" t="s">
        <v>488</v>
      </c>
      <c r="G269" s="41"/>
      <c r="H269" s="41"/>
      <c r="I269" s="137"/>
      <c r="J269" s="41"/>
      <c r="K269" s="41"/>
      <c r="L269" s="45"/>
      <c r="M269" s="234"/>
      <c r="N269" s="235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139</v>
      </c>
      <c r="AU269" s="18" t="s">
        <v>84</v>
      </c>
    </row>
    <row r="270" spans="1:51" s="13" customFormat="1" ht="12">
      <c r="A270" s="13"/>
      <c r="B270" s="236"/>
      <c r="C270" s="237"/>
      <c r="D270" s="232" t="s">
        <v>140</v>
      </c>
      <c r="E270" s="238" t="s">
        <v>19</v>
      </c>
      <c r="F270" s="239" t="s">
        <v>767</v>
      </c>
      <c r="G270" s="237"/>
      <c r="H270" s="240">
        <v>20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140</v>
      </c>
      <c r="AU270" s="246" t="s">
        <v>84</v>
      </c>
      <c r="AV270" s="13" t="s">
        <v>84</v>
      </c>
      <c r="AW270" s="13" t="s">
        <v>35</v>
      </c>
      <c r="AX270" s="13" t="s">
        <v>74</v>
      </c>
      <c r="AY270" s="246" t="s">
        <v>131</v>
      </c>
    </row>
    <row r="271" spans="1:51" s="14" customFormat="1" ht="12">
      <c r="A271" s="14"/>
      <c r="B271" s="247"/>
      <c r="C271" s="248"/>
      <c r="D271" s="232" t="s">
        <v>140</v>
      </c>
      <c r="E271" s="249" t="s">
        <v>19</v>
      </c>
      <c r="F271" s="250" t="s">
        <v>145</v>
      </c>
      <c r="G271" s="248"/>
      <c r="H271" s="251">
        <v>20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7" t="s">
        <v>140</v>
      </c>
      <c r="AU271" s="257" t="s">
        <v>84</v>
      </c>
      <c r="AV271" s="14" t="s">
        <v>137</v>
      </c>
      <c r="AW271" s="14" t="s">
        <v>35</v>
      </c>
      <c r="AX271" s="14" t="s">
        <v>82</v>
      </c>
      <c r="AY271" s="257" t="s">
        <v>131</v>
      </c>
    </row>
    <row r="272" spans="1:65" s="2" customFormat="1" ht="16.5" customHeight="1">
      <c r="A272" s="39"/>
      <c r="B272" s="40"/>
      <c r="C272" s="258" t="s">
        <v>385</v>
      </c>
      <c r="D272" s="258" t="s">
        <v>247</v>
      </c>
      <c r="E272" s="259" t="s">
        <v>492</v>
      </c>
      <c r="F272" s="260" t="s">
        <v>493</v>
      </c>
      <c r="G272" s="261" t="s">
        <v>459</v>
      </c>
      <c r="H272" s="262">
        <v>20.2</v>
      </c>
      <c r="I272" s="263"/>
      <c r="J272" s="264">
        <f>ROUND(I272*H272,2)</f>
        <v>0</v>
      </c>
      <c r="K272" s="260" t="s">
        <v>19</v>
      </c>
      <c r="L272" s="265"/>
      <c r="M272" s="266" t="s">
        <v>19</v>
      </c>
      <c r="N272" s="267" t="s">
        <v>45</v>
      </c>
      <c r="O272" s="85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178</v>
      </c>
      <c r="AT272" s="230" t="s">
        <v>247</v>
      </c>
      <c r="AU272" s="230" t="s">
        <v>84</v>
      </c>
      <c r="AY272" s="18" t="s">
        <v>131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82</v>
      </c>
      <c r="BK272" s="231">
        <f>ROUND(I272*H272,2)</f>
        <v>0</v>
      </c>
      <c r="BL272" s="18" t="s">
        <v>137</v>
      </c>
      <c r="BM272" s="230" t="s">
        <v>768</v>
      </c>
    </row>
    <row r="273" spans="1:47" s="2" customFormat="1" ht="12">
      <c r="A273" s="39"/>
      <c r="B273" s="40"/>
      <c r="C273" s="41"/>
      <c r="D273" s="232" t="s">
        <v>139</v>
      </c>
      <c r="E273" s="41"/>
      <c r="F273" s="233" t="s">
        <v>493</v>
      </c>
      <c r="G273" s="41"/>
      <c r="H273" s="41"/>
      <c r="I273" s="137"/>
      <c r="J273" s="41"/>
      <c r="K273" s="41"/>
      <c r="L273" s="45"/>
      <c r="M273" s="234"/>
      <c r="N273" s="235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139</v>
      </c>
      <c r="AU273" s="18" t="s">
        <v>84</v>
      </c>
    </row>
    <row r="274" spans="1:65" s="2" customFormat="1" ht="16.5" customHeight="1">
      <c r="A274" s="39"/>
      <c r="B274" s="40"/>
      <c r="C274" s="258" t="s">
        <v>390</v>
      </c>
      <c r="D274" s="258" t="s">
        <v>247</v>
      </c>
      <c r="E274" s="259" t="s">
        <v>501</v>
      </c>
      <c r="F274" s="260" t="s">
        <v>502</v>
      </c>
      <c r="G274" s="261" t="s">
        <v>459</v>
      </c>
      <c r="H274" s="262">
        <v>4.04</v>
      </c>
      <c r="I274" s="263"/>
      <c r="J274" s="264">
        <f>ROUND(I274*H274,2)</f>
        <v>0</v>
      </c>
      <c r="K274" s="260" t="s">
        <v>19</v>
      </c>
      <c r="L274" s="265"/>
      <c r="M274" s="266" t="s">
        <v>19</v>
      </c>
      <c r="N274" s="267" t="s">
        <v>45</v>
      </c>
      <c r="O274" s="85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178</v>
      </c>
      <c r="AT274" s="230" t="s">
        <v>247</v>
      </c>
      <c r="AU274" s="230" t="s">
        <v>84</v>
      </c>
      <c r="AY274" s="18" t="s">
        <v>131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82</v>
      </c>
      <c r="BK274" s="231">
        <f>ROUND(I274*H274,2)</f>
        <v>0</v>
      </c>
      <c r="BL274" s="18" t="s">
        <v>137</v>
      </c>
      <c r="BM274" s="230" t="s">
        <v>769</v>
      </c>
    </row>
    <row r="275" spans="1:47" s="2" customFormat="1" ht="12">
      <c r="A275" s="39"/>
      <c r="B275" s="40"/>
      <c r="C275" s="41"/>
      <c r="D275" s="232" t="s">
        <v>139</v>
      </c>
      <c r="E275" s="41"/>
      <c r="F275" s="233" t="s">
        <v>502</v>
      </c>
      <c r="G275" s="41"/>
      <c r="H275" s="41"/>
      <c r="I275" s="137"/>
      <c r="J275" s="41"/>
      <c r="K275" s="41"/>
      <c r="L275" s="45"/>
      <c r="M275" s="234"/>
      <c r="N275" s="235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139</v>
      </c>
      <c r="AU275" s="18" t="s">
        <v>84</v>
      </c>
    </row>
    <row r="276" spans="1:51" s="13" customFormat="1" ht="12">
      <c r="A276" s="13"/>
      <c r="B276" s="236"/>
      <c r="C276" s="237"/>
      <c r="D276" s="232" t="s">
        <v>140</v>
      </c>
      <c r="E276" s="238" t="s">
        <v>19</v>
      </c>
      <c r="F276" s="239" t="s">
        <v>770</v>
      </c>
      <c r="G276" s="237"/>
      <c r="H276" s="240">
        <v>4.04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140</v>
      </c>
      <c r="AU276" s="246" t="s">
        <v>84</v>
      </c>
      <c r="AV276" s="13" t="s">
        <v>84</v>
      </c>
      <c r="AW276" s="13" t="s">
        <v>35</v>
      </c>
      <c r="AX276" s="13" t="s">
        <v>74</v>
      </c>
      <c r="AY276" s="246" t="s">
        <v>131</v>
      </c>
    </row>
    <row r="277" spans="1:51" s="14" customFormat="1" ht="12">
      <c r="A277" s="14"/>
      <c r="B277" s="247"/>
      <c r="C277" s="248"/>
      <c r="D277" s="232" t="s">
        <v>140</v>
      </c>
      <c r="E277" s="249" t="s">
        <v>19</v>
      </c>
      <c r="F277" s="250" t="s">
        <v>145</v>
      </c>
      <c r="G277" s="248"/>
      <c r="H277" s="251">
        <v>4.04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7" t="s">
        <v>140</v>
      </c>
      <c r="AU277" s="257" t="s">
        <v>84</v>
      </c>
      <c r="AV277" s="14" t="s">
        <v>137</v>
      </c>
      <c r="AW277" s="14" t="s">
        <v>35</v>
      </c>
      <c r="AX277" s="14" t="s">
        <v>82</v>
      </c>
      <c r="AY277" s="257" t="s">
        <v>131</v>
      </c>
    </row>
    <row r="278" spans="1:65" s="2" customFormat="1" ht="21.75" customHeight="1">
      <c r="A278" s="39"/>
      <c r="B278" s="40"/>
      <c r="C278" s="258" t="s">
        <v>396</v>
      </c>
      <c r="D278" s="258" t="s">
        <v>247</v>
      </c>
      <c r="E278" s="259" t="s">
        <v>506</v>
      </c>
      <c r="F278" s="260" t="s">
        <v>771</v>
      </c>
      <c r="G278" s="261" t="s">
        <v>459</v>
      </c>
      <c r="H278" s="262">
        <v>20.2</v>
      </c>
      <c r="I278" s="263"/>
      <c r="J278" s="264">
        <f>ROUND(I278*H278,2)</f>
        <v>0</v>
      </c>
      <c r="K278" s="260" t="s">
        <v>19</v>
      </c>
      <c r="L278" s="265"/>
      <c r="M278" s="266" t="s">
        <v>19</v>
      </c>
      <c r="N278" s="267" t="s">
        <v>45</v>
      </c>
      <c r="O278" s="85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178</v>
      </c>
      <c r="AT278" s="230" t="s">
        <v>247</v>
      </c>
      <c r="AU278" s="230" t="s">
        <v>84</v>
      </c>
      <c r="AY278" s="18" t="s">
        <v>131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82</v>
      </c>
      <c r="BK278" s="231">
        <f>ROUND(I278*H278,2)</f>
        <v>0</v>
      </c>
      <c r="BL278" s="18" t="s">
        <v>137</v>
      </c>
      <c r="BM278" s="230" t="s">
        <v>772</v>
      </c>
    </row>
    <row r="279" spans="1:47" s="2" customFormat="1" ht="12">
      <c r="A279" s="39"/>
      <c r="B279" s="40"/>
      <c r="C279" s="41"/>
      <c r="D279" s="232" t="s">
        <v>139</v>
      </c>
      <c r="E279" s="41"/>
      <c r="F279" s="233" t="s">
        <v>771</v>
      </c>
      <c r="G279" s="41"/>
      <c r="H279" s="41"/>
      <c r="I279" s="137"/>
      <c r="J279" s="41"/>
      <c r="K279" s="41"/>
      <c r="L279" s="45"/>
      <c r="M279" s="234"/>
      <c r="N279" s="235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139</v>
      </c>
      <c r="AU279" s="18" t="s">
        <v>84</v>
      </c>
    </row>
    <row r="280" spans="1:51" s="13" customFormat="1" ht="12">
      <c r="A280" s="13"/>
      <c r="B280" s="236"/>
      <c r="C280" s="237"/>
      <c r="D280" s="232" t="s">
        <v>140</v>
      </c>
      <c r="E280" s="238" t="s">
        <v>19</v>
      </c>
      <c r="F280" s="239" t="s">
        <v>773</v>
      </c>
      <c r="G280" s="237"/>
      <c r="H280" s="240">
        <v>20.2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140</v>
      </c>
      <c r="AU280" s="246" t="s">
        <v>84</v>
      </c>
      <c r="AV280" s="13" t="s">
        <v>84</v>
      </c>
      <c r="AW280" s="13" t="s">
        <v>35</v>
      </c>
      <c r="AX280" s="13" t="s">
        <v>74</v>
      </c>
      <c r="AY280" s="246" t="s">
        <v>131</v>
      </c>
    </row>
    <row r="281" spans="1:51" s="14" customFormat="1" ht="12">
      <c r="A281" s="14"/>
      <c r="B281" s="247"/>
      <c r="C281" s="248"/>
      <c r="D281" s="232" t="s">
        <v>140</v>
      </c>
      <c r="E281" s="249" t="s">
        <v>19</v>
      </c>
      <c r="F281" s="250" t="s">
        <v>145</v>
      </c>
      <c r="G281" s="248"/>
      <c r="H281" s="251">
        <v>20.2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7" t="s">
        <v>140</v>
      </c>
      <c r="AU281" s="257" t="s">
        <v>84</v>
      </c>
      <c r="AV281" s="14" t="s">
        <v>137</v>
      </c>
      <c r="AW281" s="14" t="s">
        <v>35</v>
      </c>
      <c r="AX281" s="14" t="s">
        <v>82</v>
      </c>
      <c r="AY281" s="257" t="s">
        <v>131</v>
      </c>
    </row>
    <row r="282" spans="1:65" s="2" customFormat="1" ht="21.75" customHeight="1">
      <c r="A282" s="39"/>
      <c r="B282" s="40"/>
      <c r="C282" s="258" t="s">
        <v>400</v>
      </c>
      <c r="D282" s="258" t="s">
        <v>247</v>
      </c>
      <c r="E282" s="259" t="s">
        <v>511</v>
      </c>
      <c r="F282" s="260" t="s">
        <v>774</v>
      </c>
      <c r="G282" s="261" t="s">
        <v>459</v>
      </c>
      <c r="H282" s="262">
        <v>4.04</v>
      </c>
      <c r="I282" s="263"/>
      <c r="J282" s="264">
        <f>ROUND(I282*H282,2)</f>
        <v>0</v>
      </c>
      <c r="K282" s="260" t="s">
        <v>19</v>
      </c>
      <c r="L282" s="265"/>
      <c r="M282" s="266" t="s">
        <v>19</v>
      </c>
      <c r="N282" s="267" t="s">
        <v>45</v>
      </c>
      <c r="O282" s="85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178</v>
      </c>
      <c r="AT282" s="230" t="s">
        <v>247</v>
      </c>
      <c r="AU282" s="230" t="s">
        <v>84</v>
      </c>
      <c r="AY282" s="18" t="s">
        <v>131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82</v>
      </c>
      <c r="BK282" s="231">
        <f>ROUND(I282*H282,2)</f>
        <v>0</v>
      </c>
      <c r="BL282" s="18" t="s">
        <v>137</v>
      </c>
      <c r="BM282" s="230" t="s">
        <v>775</v>
      </c>
    </row>
    <row r="283" spans="1:47" s="2" customFormat="1" ht="12">
      <c r="A283" s="39"/>
      <c r="B283" s="40"/>
      <c r="C283" s="41"/>
      <c r="D283" s="232" t="s">
        <v>139</v>
      </c>
      <c r="E283" s="41"/>
      <c r="F283" s="233" t="s">
        <v>774</v>
      </c>
      <c r="G283" s="41"/>
      <c r="H283" s="41"/>
      <c r="I283" s="137"/>
      <c r="J283" s="41"/>
      <c r="K283" s="41"/>
      <c r="L283" s="45"/>
      <c r="M283" s="234"/>
      <c r="N283" s="235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139</v>
      </c>
      <c r="AU283" s="18" t="s">
        <v>84</v>
      </c>
    </row>
    <row r="284" spans="1:51" s="13" customFormat="1" ht="12">
      <c r="A284" s="13"/>
      <c r="B284" s="236"/>
      <c r="C284" s="237"/>
      <c r="D284" s="232" t="s">
        <v>140</v>
      </c>
      <c r="E284" s="238" t="s">
        <v>19</v>
      </c>
      <c r="F284" s="239" t="s">
        <v>776</v>
      </c>
      <c r="G284" s="237"/>
      <c r="H284" s="240">
        <v>4.04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140</v>
      </c>
      <c r="AU284" s="246" t="s">
        <v>84</v>
      </c>
      <c r="AV284" s="13" t="s">
        <v>84</v>
      </c>
      <c r="AW284" s="13" t="s">
        <v>35</v>
      </c>
      <c r="AX284" s="13" t="s">
        <v>74</v>
      </c>
      <c r="AY284" s="246" t="s">
        <v>131</v>
      </c>
    </row>
    <row r="285" spans="1:51" s="14" customFormat="1" ht="12">
      <c r="A285" s="14"/>
      <c r="B285" s="247"/>
      <c r="C285" s="248"/>
      <c r="D285" s="232" t="s">
        <v>140</v>
      </c>
      <c r="E285" s="249" t="s">
        <v>19</v>
      </c>
      <c r="F285" s="250" t="s">
        <v>145</v>
      </c>
      <c r="G285" s="248"/>
      <c r="H285" s="251">
        <v>4.04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7" t="s">
        <v>140</v>
      </c>
      <c r="AU285" s="257" t="s">
        <v>84</v>
      </c>
      <c r="AV285" s="14" t="s">
        <v>137</v>
      </c>
      <c r="AW285" s="14" t="s">
        <v>35</v>
      </c>
      <c r="AX285" s="14" t="s">
        <v>82</v>
      </c>
      <c r="AY285" s="257" t="s">
        <v>131</v>
      </c>
    </row>
    <row r="286" spans="1:65" s="2" customFormat="1" ht="16.5" customHeight="1">
      <c r="A286" s="39"/>
      <c r="B286" s="40"/>
      <c r="C286" s="219" t="s">
        <v>405</v>
      </c>
      <c r="D286" s="219" t="s">
        <v>133</v>
      </c>
      <c r="E286" s="220" t="s">
        <v>516</v>
      </c>
      <c r="F286" s="221" t="s">
        <v>517</v>
      </c>
      <c r="G286" s="222" t="s">
        <v>459</v>
      </c>
      <c r="H286" s="223">
        <v>1</v>
      </c>
      <c r="I286" s="224"/>
      <c r="J286" s="225">
        <f>ROUND(I286*H286,2)</f>
        <v>0</v>
      </c>
      <c r="K286" s="221" t="s">
        <v>19</v>
      </c>
      <c r="L286" s="45"/>
      <c r="M286" s="226" t="s">
        <v>19</v>
      </c>
      <c r="N286" s="227" t="s">
        <v>45</v>
      </c>
      <c r="O286" s="85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137</v>
      </c>
      <c r="AT286" s="230" t="s">
        <v>133</v>
      </c>
      <c r="AU286" s="230" t="s">
        <v>84</v>
      </c>
      <c r="AY286" s="18" t="s">
        <v>131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82</v>
      </c>
      <c r="BK286" s="231">
        <f>ROUND(I286*H286,2)</f>
        <v>0</v>
      </c>
      <c r="BL286" s="18" t="s">
        <v>137</v>
      </c>
      <c r="BM286" s="230" t="s">
        <v>777</v>
      </c>
    </row>
    <row r="287" spans="1:47" s="2" customFormat="1" ht="12">
      <c r="A287" s="39"/>
      <c r="B287" s="40"/>
      <c r="C287" s="41"/>
      <c r="D287" s="232" t="s">
        <v>139</v>
      </c>
      <c r="E287" s="41"/>
      <c r="F287" s="233" t="s">
        <v>517</v>
      </c>
      <c r="G287" s="41"/>
      <c r="H287" s="41"/>
      <c r="I287" s="137"/>
      <c r="J287" s="41"/>
      <c r="K287" s="41"/>
      <c r="L287" s="45"/>
      <c r="M287" s="234"/>
      <c r="N287" s="235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139</v>
      </c>
      <c r="AU287" s="18" t="s">
        <v>84</v>
      </c>
    </row>
    <row r="288" spans="1:51" s="13" customFormat="1" ht="12">
      <c r="A288" s="13"/>
      <c r="B288" s="236"/>
      <c r="C288" s="237"/>
      <c r="D288" s="232" t="s">
        <v>140</v>
      </c>
      <c r="E288" s="238" t="s">
        <v>19</v>
      </c>
      <c r="F288" s="239" t="s">
        <v>778</v>
      </c>
      <c r="G288" s="237"/>
      <c r="H288" s="240">
        <v>1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140</v>
      </c>
      <c r="AU288" s="246" t="s">
        <v>84</v>
      </c>
      <c r="AV288" s="13" t="s">
        <v>84</v>
      </c>
      <c r="AW288" s="13" t="s">
        <v>35</v>
      </c>
      <c r="AX288" s="13" t="s">
        <v>74</v>
      </c>
      <c r="AY288" s="246" t="s">
        <v>131</v>
      </c>
    </row>
    <row r="289" spans="1:51" s="14" customFormat="1" ht="12">
      <c r="A289" s="14"/>
      <c r="B289" s="247"/>
      <c r="C289" s="248"/>
      <c r="D289" s="232" t="s">
        <v>140</v>
      </c>
      <c r="E289" s="249" t="s">
        <v>19</v>
      </c>
      <c r="F289" s="250" t="s">
        <v>145</v>
      </c>
      <c r="G289" s="248"/>
      <c r="H289" s="251">
        <v>1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7" t="s">
        <v>140</v>
      </c>
      <c r="AU289" s="257" t="s">
        <v>84</v>
      </c>
      <c r="AV289" s="14" t="s">
        <v>137</v>
      </c>
      <c r="AW289" s="14" t="s">
        <v>35</v>
      </c>
      <c r="AX289" s="14" t="s">
        <v>82</v>
      </c>
      <c r="AY289" s="257" t="s">
        <v>131</v>
      </c>
    </row>
    <row r="290" spans="1:65" s="2" customFormat="1" ht="16.5" customHeight="1">
      <c r="A290" s="39"/>
      <c r="B290" s="40"/>
      <c r="C290" s="258" t="s">
        <v>416</v>
      </c>
      <c r="D290" s="258" t="s">
        <v>247</v>
      </c>
      <c r="E290" s="259" t="s">
        <v>520</v>
      </c>
      <c r="F290" s="260" t="s">
        <v>521</v>
      </c>
      <c r="G290" s="261" t="s">
        <v>459</v>
      </c>
      <c r="H290" s="262">
        <v>1</v>
      </c>
      <c r="I290" s="263"/>
      <c r="J290" s="264">
        <f>ROUND(I290*H290,2)</f>
        <v>0</v>
      </c>
      <c r="K290" s="260" t="s">
        <v>19</v>
      </c>
      <c r="L290" s="265"/>
      <c r="M290" s="266" t="s">
        <v>19</v>
      </c>
      <c r="N290" s="267" t="s">
        <v>45</v>
      </c>
      <c r="O290" s="85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178</v>
      </c>
      <c r="AT290" s="230" t="s">
        <v>247</v>
      </c>
      <c r="AU290" s="230" t="s">
        <v>84</v>
      </c>
      <c r="AY290" s="18" t="s">
        <v>131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82</v>
      </c>
      <c r="BK290" s="231">
        <f>ROUND(I290*H290,2)</f>
        <v>0</v>
      </c>
      <c r="BL290" s="18" t="s">
        <v>137</v>
      </c>
      <c r="BM290" s="230" t="s">
        <v>779</v>
      </c>
    </row>
    <row r="291" spans="1:47" s="2" customFormat="1" ht="12">
      <c r="A291" s="39"/>
      <c r="B291" s="40"/>
      <c r="C291" s="41"/>
      <c r="D291" s="232" t="s">
        <v>139</v>
      </c>
      <c r="E291" s="41"/>
      <c r="F291" s="233" t="s">
        <v>521</v>
      </c>
      <c r="G291" s="41"/>
      <c r="H291" s="41"/>
      <c r="I291" s="137"/>
      <c r="J291" s="41"/>
      <c r="K291" s="41"/>
      <c r="L291" s="45"/>
      <c r="M291" s="234"/>
      <c r="N291" s="235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139</v>
      </c>
      <c r="AU291" s="18" t="s">
        <v>84</v>
      </c>
    </row>
    <row r="292" spans="1:65" s="2" customFormat="1" ht="16.5" customHeight="1">
      <c r="A292" s="39"/>
      <c r="B292" s="40"/>
      <c r="C292" s="258" t="s">
        <v>423</v>
      </c>
      <c r="D292" s="258" t="s">
        <v>247</v>
      </c>
      <c r="E292" s="259" t="s">
        <v>524</v>
      </c>
      <c r="F292" s="260" t="s">
        <v>525</v>
      </c>
      <c r="G292" s="261" t="s">
        <v>459</v>
      </c>
      <c r="H292" s="262">
        <v>1</v>
      </c>
      <c r="I292" s="263"/>
      <c r="J292" s="264">
        <f>ROUND(I292*H292,2)</f>
        <v>0</v>
      </c>
      <c r="K292" s="260" t="s">
        <v>19</v>
      </c>
      <c r="L292" s="265"/>
      <c r="M292" s="266" t="s">
        <v>19</v>
      </c>
      <c r="N292" s="267" t="s">
        <v>45</v>
      </c>
      <c r="O292" s="85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178</v>
      </c>
      <c r="AT292" s="230" t="s">
        <v>247</v>
      </c>
      <c r="AU292" s="230" t="s">
        <v>84</v>
      </c>
      <c r="AY292" s="18" t="s">
        <v>131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82</v>
      </c>
      <c r="BK292" s="231">
        <f>ROUND(I292*H292,2)</f>
        <v>0</v>
      </c>
      <c r="BL292" s="18" t="s">
        <v>137</v>
      </c>
      <c r="BM292" s="230" t="s">
        <v>780</v>
      </c>
    </row>
    <row r="293" spans="1:47" s="2" customFormat="1" ht="12">
      <c r="A293" s="39"/>
      <c r="B293" s="40"/>
      <c r="C293" s="41"/>
      <c r="D293" s="232" t="s">
        <v>139</v>
      </c>
      <c r="E293" s="41"/>
      <c r="F293" s="233" t="s">
        <v>525</v>
      </c>
      <c r="G293" s="41"/>
      <c r="H293" s="41"/>
      <c r="I293" s="137"/>
      <c r="J293" s="41"/>
      <c r="K293" s="41"/>
      <c r="L293" s="45"/>
      <c r="M293" s="234"/>
      <c r="N293" s="235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139</v>
      </c>
      <c r="AU293" s="18" t="s">
        <v>84</v>
      </c>
    </row>
    <row r="294" spans="1:65" s="2" customFormat="1" ht="16.5" customHeight="1">
      <c r="A294" s="39"/>
      <c r="B294" s="40"/>
      <c r="C294" s="258" t="s">
        <v>434</v>
      </c>
      <c r="D294" s="258" t="s">
        <v>247</v>
      </c>
      <c r="E294" s="259" t="s">
        <v>528</v>
      </c>
      <c r="F294" s="260" t="s">
        <v>529</v>
      </c>
      <c r="G294" s="261" t="s">
        <v>459</v>
      </c>
      <c r="H294" s="262">
        <v>1</v>
      </c>
      <c r="I294" s="263"/>
      <c r="J294" s="264">
        <f>ROUND(I294*H294,2)</f>
        <v>0</v>
      </c>
      <c r="K294" s="260" t="s">
        <v>19</v>
      </c>
      <c r="L294" s="265"/>
      <c r="M294" s="266" t="s">
        <v>19</v>
      </c>
      <c r="N294" s="267" t="s">
        <v>45</v>
      </c>
      <c r="O294" s="85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178</v>
      </c>
      <c r="AT294" s="230" t="s">
        <v>247</v>
      </c>
      <c r="AU294" s="230" t="s">
        <v>84</v>
      </c>
      <c r="AY294" s="18" t="s">
        <v>131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82</v>
      </c>
      <c r="BK294" s="231">
        <f>ROUND(I294*H294,2)</f>
        <v>0</v>
      </c>
      <c r="BL294" s="18" t="s">
        <v>137</v>
      </c>
      <c r="BM294" s="230" t="s">
        <v>781</v>
      </c>
    </row>
    <row r="295" spans="1:47" s="2" customFormat="1" ht="12">
      <c r="A295" s="39"/>
      <c r="B295" s="40"/>
      <c r="C295" s="41"/>
      <c r="D295" s="232" t="s">
        <v>139</v>
      </c>
      <c r="E295" s="41"/>
      <c r="F295" s="233" t="s">
        <v>529</v>
      </c>
      <c r="G295" s="41"/>
      <c r="H295" s="41"/>
      <c r="I295" s="137"/>
      <c r="J295" s="41"/>
      <c r="K295" s="41"/>
      <c r="L295" s="45"/>
      <c r="M295" s="234"/>
      <c r="N295" s="235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139</v>
      </c>
      <c r="AU295" s="18" t="s">
        <v>84</v>
      </c>
    </row>
    <row r="296" spans="1:65" s="2" customFormat="1" ht="16.5" customHeight="1">
      <c r="A296" s="39"/>
      <c r="B296" s="40"/>
      <c r="C296" s="258" t="s">
        <v>438</v>
      </c>
      <c r="D296" s="258" t="s">
        <v>247</v>
      </c>
      <c r="E296" s="259" t="s">
        <v>782</v>
      </c>
      <c r="F296" s="260" t="s">
        <v>783</v>
      </c>
      <c r="G296" s="261" t="s">
        <v>459</v>
      </c>
      <c r="H296" s="262">
        <v>1</v>
      </c>
      <c r="I296" s="263"/>
      <c r="J296" s="264">
        <f>ROUND(I296*H296,2)</f>
        <v>0</v>
      </c>
      <c r="K296" s="260" t="s">
        <v>19</v>
      </c>
      <c r="L296" s="265"/>
      <c r="M296" s="266" t="s">
        <v>19</v>
      </c>
      <c r="N296" s="267" t="s">
        <v>45</v>
      </c>
      <c r="O296" s="85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178</v>
      </c>
      <c r="AT296" s="230" t="s">
        <v>247</v>
      </c>
      <c r="AU296" s="230" t="s">
        <v>84</v>
      </c>
      <c r="AY296" s="18" t="s">
        <v>131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82</v>
      </c>
      <c r="BK296" s="231">
        <f>ROUND(I296*H296,2)</f>
        <v>0</v>
      </c>
      <c r="BL296" s="18" t="s">
        <v>137</v>
      </c>
      <c r="BM296" s="230" t="s">
        <v>784</v>
      </c>
    </row>
    <row r="297" spans="1:47" s="2" customFormat="1" ht="12">
      <c r="A297" s="39"/>
      <c r="B297" s="40"/>
      <c r="C297" s="41"/>
      <c r="D297" s="232" t="s">
        <v>139</v>
      </c>
      <c r="E297" s="41"/>
      <c r="F297" s="233" t="s">
        <v>783</v>
      </c>
      <c r="G297" s="41"/>
      <c r="H297" s="41"/>
      <c r="I297" s="137"/>
      <c r="J297" s="41"/>
      <c r="K297" s="41"/>
      <c r="L297" s="45"/>
      <c r="M297" s="234"/>
      <c r="N297" s="235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139</v>
      </c>
      <c r="AU297" s="18" t="s">
        <v>84</v>
      </c>
    </row>
    <row r="298" spans="1:65" s="2" customFormat="1" ht="16.5" customHeight="1">
      <c r="A298" s="39"/>
      <c r="B298" s="40"/>
      <c r="C298" s="258" t="s">
        <v>444</v>
      </c>
      <c r="D298" s="258" t="s">
        <v>247</v>
      </c>
      <c r="E298" s="259" t="s">
        <v>532</v>
      </c>
      <c r="F298" s="260" t="s">
        <v>533</v>
      </c>
      <c r="G298" s="261" t="s">
        <v>459</v>
      </c>
      <c r="H298" s="262">
        <v>2</v>
      </c>
      <c r="I298" s="263"/>
      <c r="J298" s="264">
        <f>ROUND(I298*H298,2)</f>
        <v>0</v>
      </c>
      <c r="K298" s="260" t="s">
        <v>19</v>
      </c>
      <c r="L298" s="265"/>
      <c r="M298" s="266" t="s">
        <v>19</v>
      </c>
      <c r="N298" s="267" t="s">
        <v>45</v>
      </c>
      <c r="O298" s="85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178</v>
      </c>
      <c r="AT298" s="230" t="s">
        <v>247</v>
      </c>
      <c r="AU298" s="230" t="s">
        <v>84</v>
      </c>
      <c r="AY298" s="18" t="s">
        <v>131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82</v>
      </c>
      <c r="BK298" s="231">
        <f>ROUND(I298*H298,2)</f>
        <v>0</v>
      </c>
      <c r="BL298" s="18" t="s">
        <v>137</v>
      </c>
      <c r="BM298" s="230" t="s">
        <v>785</v>
      </c>
    </row>
    <row r="299" spans="1:47" s="2" customFormat="1" ht="12">
      <c r="A299" s="39"/>
      <c r="B299" s="40"/>
      <c r="C299" s="41"/>
      <c r="D299" s="232" t="s">
        <v>139</v>
      </c>
      <c r="E299" s="41"/>
      <c r="F299" s="233" t="s">
        <v>533</v>
      </c>
      <c r="G299" s="41"/>
      <c r="H299" s="41"/>
      <c r="I299" s="137"/>
      <c r="J299" s="41"/>
      <c r="K299" s="41"/>
      <c r="L299" s="45"/>
      <c r="M299" s="234"/>
      <c r="N299" s="235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139</v>
      </c>
      <c r="AU299" s="18" t="s">
        <v>84</v>
      </c>
    </row>
    <row r="300" spans="1:65" s="2" customFormat="1" ht="16.5" customHeight="1">
      <c r="A300" s="39"/>
      <c r="B300" s="40"/>
      <c r="C300" s="219" t="s">
        <v>450</v>
      </c>
      <c r="D300" s="219" t="s">
        <v>133</v>
      </c>
      <c r="E300" s="220" t="s">
        <v>541</v>
      </c>
      <c r="F300" s="221" t="s">
        <v>542</v>
      </c>
      <c r="G300" s="222" t="s">
        <v>459</v>
      </c>
      <c r="H300" s="223">
        <v>1</v>
      </c>
      <c r="I300" s="224"/>
      <c r="J300" s="225">
        <f>ROUND(I300*H300,2)</f>
        <v>0</v>
      </c>
      <c r="K300" s="221" t="s">
        <v>19</v>
      </c>
      <c r="L300" s="45"/>
      <c r="M300" s="226" t="s">
        <v>19</v>
      </c>
      <c r="N300" s="227" t="s">
        <v>45</v>
      </c>
      <c r="O300" s="85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137</v>
      </c>
      <c r="AT300" s="230" t="s">
        <v>133</v>
      </c>
      <c r="AU300" s="230" t="s">
        <v>84</v>
      </c>
      <c r="AY300" s="18" t="s">
        <v>131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82</v>
      </c>
      <c r="BK300" s="231">
        <f>ROUND(I300*H300,2)</f>
        <v>0</v>
      </c>
      <c r="BL300" s="18" t="s">
        <v>137</v>
      </c>
      <c r="BM300" s="230" t="s">
        <v>786</v>
      </c>
    </row>
    <row r="301" spans="1:47" s="2" customFormat="1" ht="12">
      <c r="A301" s="39"/>
      <c r="B301" s="40"/>
      <c r="C301" s="41"/>
      <c r="D301" s="232" t="s">
        <v>139</v>
      </c>
      <c r="E301" s="41"/>
      <c r="F301" s="233" t="s">
        <v>542</v>
      </c>
      <c r="G301" s="41"/>
      <c r="H301" s="41"/>
      <c r="I301" s="137"/>
      <c r="J301" s="41"/>
      <c r="K301" s="41"/>
      <c r="L301" s="45"/>
      <c r="M301" s="234"/>
      <c r="N301" s="235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139</v>
      </c>
      <c r="AU301" s="18" t="s">
        <v>84</v>
      </c>
    </row>
    <row r="302" spans="1:63" s="12" customFormat="1" ht="22.8" customHeight="1">
      <c r="A302" s="12"/>
      <c r="B302" s="203"/>
      <c r="C302" s="204"/>
      <c r="D302" s="205" t="s">
        <v>73</v>
      </c>
      <c r="E302" s="217" t="s">
        <v>573</v>
      </c>
      <c r="F302" s="217" t="s">
        <v>574</v>
      </c>
      <c r="G302" s="204"/>
      <c r="H302" s="204"/>
      <c r="I302" s="207"/>
      <c r="J302" s="218">
        <f>BK302</f>
        <v>0</v>
      </c>
      <c r="K302" s="204"/>
      <c r="L302" s="209"/>
      <c r="M302" s="210"/>
      <c r="N302" s="211"/>
      <c r="O302" s="211"/>
      <c r="P302" s="212">
        <f>SUM(P303:P310)</f>
        <v>0</v>
      </c>
      <c r="Q302" s="211"/>
      <c r="R302" s="212">
        <f>SUM(R303:R310)</f>
        <v>0</v>
      </c>
      <c r="S302" s="211"/>
      <c r="T302" s="213">
        <f>SUM(T303:T310)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4" t="s">
        <v>82</v>
      </c>
      <c r="AT302" s="215" t="s">
        <v>73</v>
      </c>
      <c r="AU302" s="215" t="s">
        <v>82</v>
      </c>
      <c r="AY302" s="214" t="s">
        <v>131</v>
      </c>
      <c r="BK302" s="216">
        <f>SUM(BK303:BK310)</f>
        <v>0</v>
      </c>
    </row>
    <row r="303" spans="1:65" s="2" customFormat="1" ht="16.5" customHeight="1">
      <c r="A303" s="39"/>
      <c r="B303" s="40"/>
      <c r="C303" s="219" t="s">
        <v>456</v>
      </c>
      <c r="D303" s="219" t="s">
        <v>133</v>
      </c>
      <c r="E303" s="220" t="s">
        <v>576</v>
      </c>
      <c r="F303" s="221" t="s">
        <v>577</v>
      </c>
      <c r="G303" s="222" t="s">
        <v>235</v>
      </c>
      <c r="H303" s="223">
        <v>3.423</v>
      </c>
      <c r="I303" s="224"/>
      <c r="J303" s="225">
        <f>ROUND(I303*H303,2)</f>
        <v>0</v>
      </c>
      <c r="K303" s="221" t="s">
        <v>19</v>
      </c>
      <c r="L303" s="45"/>
      <c r="M303" s="226" t="s">
        <v>19</v>
      </c>
      <c r="N303" s="227" t="s">
        <v>45</v>
      </c>
      <c r="O303" s="85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137</v>
      </c>
      <c r="AT303" s="230" t="s">
        <v>133</v>
      </c>
      <c r="AU303" s="230" t="s">
        <v>84</v>
      </c>
      <c r="AY303" s="18" t="s">
        <v>131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82</v>
      </c>
      <c r="BK303" s="231">
        <f>ROUND(I303*H303,2)</f>
        <v>0</v>
      </c>
      <c r="BL303" s="18" t="s">
        <v>137</v>
      </c>
      <c r="BM303" s="230" t="s">
        <v>787</v>
      </c>
    </row>
    <row r="304" spans="1:47" s="2" customFormat="1" ht="12">
      <c r="A304" s="39"/>
      <c r="B304" s="40"/>
      <c r="C304" s="41"/>
      <c r="D304" s="232" t="s">
        <v>139</v>
      </c>
      <c r="E304" s="41"/>
      <c r="F304" s="233" t="s">
        <v>577</v>
      </c>
      <c r="G304" s="41"/>
      <c r="H304" s="41"/>
      <c r="I304" s="137"/>
      <c r="J304" s="41"/>
      <c r="K304" s="41"/>
      <c r="L304" s="45"/>
      <c r="M304" s="234"/>
      <c r="N304" s="235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139</v>
      </c>
      <c r="AU304" s="18" t="s">
        <v>84</v>
      </c>
    </row>
    <row r="305" spans="1:65" s="2" customFormat="1" ht="16.5" customHeight="1">
      <c r="A305" s="39"/>
      <c r="B305" s="40"/>
      <c r="C305" s="219" t="s">
        <v>467</v>
      </c>
      <c r="D305" s="219" t="s">
        <v>133</v>
      </c>
      <c r="E305" s="220" t="s">
        <v>581</v>
      </c>
      <c r="F305" s="221" t="s">
        <v>582</v>
      </c>
      <c r="G305" s="222" t="s">
        <v>235</v>
      </c>
      <c r="H305" s="223">
        <v>3.423</v>
      </c>
      <c r="I305" s="224"/>
      <c r="J305" s="225">
        <f>ROUND(I305*H305,2)</f>
        <v>0</v>
      </c>
      <c r="K305" s="221" t="s">
        <v>19</v>
      </c>
      <c r="L305" s="45"/>
      <c r="M305" s="226" t="s">
        <v>19</v>
      </c>
      <c r="N305" s="227" t="s">
        <v>45</v>
      </c>
      <c r="O305" s="85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137</v>
      </c>
      <c r="AT305" s="230" t="s">
        <v>133</v>
      </c>
      <c r="AU305" s="230" t="s">
        <v>84</v>
      </c>
      <c r="AY305" s="18" t="s">
        <v>131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82</v>
      </c>
      <c r="BK305" s="231">
        <f>ROUND(I305*H305,2)</f>
        <v>0</v>
      </c>
      <c r="BL305" s="18" t="s">
        <v>137</v>
      </c>
      <c r="BM305" s="230" t="s">
        <v>788</v>
      </c>
    </row>
    <row r="306" spans="1:47" s="2" customFormat="1" ht="12">
      <c r="A306" s="39"/>
      <c r="B306" s="40"/>
      <c r="C306" s="41"/>
      <c r="D306" s="232" t="s">
        <v>139</v>
      </c>
      <c r="E306" s="41"/>
      <c r="F306" s="233" t="s">
        <v>582</v>
      </c>
      <c r="G306" s="41"/>
      <c r="H306" s="41"/>
      <c r="I306" s="137"/>
      <c r="J306" s="41"/>
      <c r="K306" s="41"/>
      <c r="L306" s="45"/>
      <c r="M306" s="234"/>
      <c r="N306" s="235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139</v>
      </c>
      <c r="AU306" s="18" t="s">
        <v>84</v>
      </c>
    </row>
    <row r="307" spans="1:65" s="2" customFormat="1" ht="16.5" customHeight="1">
      <c r="A307" s="39"/>
      <c r="B307" s="40"/>
      <c r="C307" s="219" t="s">
        <v>472</v>
      </c>
      <c r="D307" s="219" t="s">
        <v>133</v>
      </c>
      <c r="E307" s="220" t="s">
        <v>586</v>
      </c>
      <c r="F307" s="221" t="s">
        <v>587</v>
      </c>
      <c r="G307" s="222" t="s">
        <v>235</v>
      </c>
      <c r="H307" s="223">
        <v>47.922</v>
      </c>
      <c r="I307" s="224"/>
      <c r="J307" s="225">
        <f>ROUND(I307*H307,2)</f>
        <v>0</v>
      </c>
      <c r="K307" s="221" t="s">
        <v>19</v>
      </c>
      <c r="L307" s="45"/>
      <c r="M307" s="226" t="s">
        <v>19</v>
      </c>
      <c r="N307" s="227" t="s">
        <v>45</v>
      </c>
      <c r="O307" s="85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137</v>
      </c>
      <c r="AT307" s="230" t="s">
        <v>133</v>
      </c>
      <c r="AU307" s="230" t="s">
        <v>84</v>
      </c>
      <c r="AY307" s="18" t="s">
        <v>131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82</v>
      </c>
      <c r="BK307" s="231">
        <f>ROUND(I307*H307,2)</f>
        <v>0</v>
      </c>
      <c r="BL307" s="18" t="s">
        <v>137</v>
      </c>
      <c r="BM307" s="230" t="s">
        <v>789</v>
      </c>
    </row>
    <row r="308" spans="1:47" s="2" customFormat="1" ht="12">
      <c r="A308" s="39"/>
      <c r="B308" s="40"/>
      <c r="C308" s="41"/>
      <c r="D308" s="232" t="s">
        <v>139</v>
      </c>
      <c r="E308" s="41"/>
      <c r="F308" s="233" t="s">
        <v>587</v>
      </c>
      <c r="G308" s="41"/>
      <c r="H308" s="41"/>
      <c r="I308" s="137"/>
      <c r="J308" s="41"/>
      <c r="K308" s="41"/>
      <c r="L308" s="45"/>
      <c r="M308" s="234"/>
      <c r="N308" s="235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139</v>
      </c>
      <c r="AU308" s="18" t="s">
        <v>84</v>
      </c>
    </row>
    <row r="309" spans="1:51" s="13" customFormat="1" ht="12">
      <c r="A309" s="13"/>
      <c r="B309" s="236"/>
      <c r="C309" s="237"/>
      <c r="D309" s="232" t="s">
        <v>140</v>
      </c>
      <c r="E309" s="238" t="s">
        <v>19</v>
      </c>
      <c r="F309" s="239" t="s">
        <v>790</v>
      </c>
      <c r="G309" s="237"/>
      <c r="H309" s="240">
        <v>47.922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140</v>
      </c>
      <c r="AU309" s="246" t="s">
        <v>84</v>
      </c>
      <c r="AV309" s="13" t="s">
        <v>84</v>
      </c>
      <c r="AW309" s="13" t="s">
        <v>35</v>
      </c>
      <c r="AX309" s="13" t="s">
        <v>74</v>
      </c>
      <c r="AY309" s="246" t="s">
        <v>131</v>
      </c>
    </row>
    <row r="310" spans="1:51" s="14" customFormat="1" ht="12">
      <c r="A310" s="14"/>
      <c r="B310" s="247"/>
      <c r="C310" s="248"/>
      <c r="D310" s="232" t="s">
        <v>140</v>
      </c>
      <c r="E310" s="249" t="s">
        <v>19</v>
      </c>
      <c r="F310" s="250" t="s">
        <v>145</v>
      </c>
      <c r="G310" s="248"/>
      <c r="H310" s="251">
        <v>47.922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7" t="s">
        <v>140</v>
      </c>
      <c r="AU310" s="257" t="s">
        <v>84</v>
      </c>
      <c r="AV310" s="14" t="s">
        <v>137</v>
      </c>
      <c r="AW310" s="14" t="s">
        <v>35</v>
      </c>
      <c r="AX310" s="14" t="s">
        <v>82</v>
      </c>
      <c r="AY310" s="257" t="s">
        <v>131</v>
      </c>
    </row>
    <row r="311" spans="1:63" s="12" customFormat="1" ht="22.8" customHeight="1">
      <c r="A311" s="12"/>
      <c r="B311" s="203"/>
      <c r="C311" s="204"/>
      <c r="D311" s="205" t="s">
        <v>73</v>
      </c>
      <c r="E311" s="217" t="s">
        <v>595</v>
      </c>
      <c r="F311" s="217" t="s">
        <v>596</v>
      </c>
      <c r="G311" s="204"/>
      <c r="H311" s="204"/>
      <c r="I311" s="207"/>
      <c r="J311" s="218">
        <f>BK311</f>
        <v>0</v>
      </c>
      <c r="K311" s="204"/>
      <c r="L311" s="209"/>
      <c r="M311" s="210"/>
      <c r="N311" s="211"/>
      <c r="O311" s="211"/>
      <c r="P311" s="212">
        <f>SUM(P312:P313)</f>
        <v>0</v>
      </c>
      <c r="Q311" s="211"/>
      <c r="R311" s="212">
        <f>SUM(R312:R313)</f>
        <v>0</v>
      </c>
      <c r="S311" s="211"/>
      <c r="T311" s="213">
        <f>SUM(T312:T313)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4" t="s">
        <v>82</v>
      </c>
      <c r="AT311" s="215" t="s">
        <v>73</v>
      </c>
      <c r="AU311" s="215" t="s">
        <v>82</v>
      </c>
      <c r="AY311" s="214" t="s">
        <v>131</v>
      </c>
      <c r="BK311" s="216">
        <f>SUM(BK312:BK313)</f>
        <v>0</v>
      </c>
    </row>
    <row r="312" spans="1:65" s="2" customFormat="1" ht="16.5" customHeight="1">
      <c r="A312" s="39"/>
      <c r="B312" s="40"/>
      <c r="C312" s="219" t="s">
        <v>477</v>
      </c>
      <c r="D312" s="219" t="s">
        <v>133</v>
      </c>
      <c r="E312" s="220" t="s">
        <v>598</v>
      </c>
      <c r="F312" s="221" t="s">
        <v>599</v>
      </c>
      <c r="G312" s="222" t="s">
        <v>235</v>
      </c>
      <c r="H312" s="223">
        <v>25.456</v>
      </c>
      <c r="I312" s="224"/>
      <c r="J312" s="225">
        <f>ROUND(I312*H312,2)</f>
        <v>0</v>
      </c>
      <c r="K312" s="221" t="s">
        <v>19</v>
      </c>
      <c r="L312" s="45"/>
      <c r="M312" s="226" t="s">
        <v>19</v>
      </c>
      <c r="N312" s="227" t="s">
        <v>45</v>
      </c>
      <c r="O312" s="85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0" t="s">
        <v>137</v>
      </c>
      <c r="AT312" s="230" t="s">
        <v>133</v>
      </c>
      <c r="AU312" s="230" t="s">
        <v>84</v>
      </c>
      <c r="AY312" s="18" t="s">
        <v>131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8" t="s">
        <v>82</v>
      </c>
      <c r="BK312" s="231">
        <f>ROUND(I312*H312,2)</f>
        <v>0</v>
      </c>
      <c r="BL312" s="18" t="s">
        <v>137</v>
      </c>
      <c r="BM312" s="230" t="s">
        <v>791</v>
      </c>
    </row>
    <row r="313" spans="1:47" s="2" customFormat="1" ht="12">
      <c r="A313" s="39"/>
      <c r="B313" s="40"/>
      <c r="C313" s="41"/>
      <c r="D313" s="232" t="s">
        <v>139</v>
      </c>
      <c r="E313" s="41"/>
      <c r="F313" s="233" t="s">
        <v>599</v>
      </c>
      <c r="G313" s="41"/>
      <c r="H313" s="41"/>
      <c r="I313" s="137"/>
      <c r="J313" s="41"/>
      <c r="K313" s="41"/>
      <c r="L313" s="45"/>
      <c r="M313" s="234"/>
      <c r="N313" s="235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139</v>
      </c>
      <c r="AU313" s="18" t="s">
        <v>84</v>
      </c>
    </row>
    <row r="314" spans="1:63" s="12" customFormat="1" ht="25.9" customHeight="1">
      <c r="A314" s="12"/>
      <c r="B314" s="203"/>
      <c r="C314" s="204"/>
      <c r="D314" s="205" t="s">
        <v>73</v>
      </c>
      <c r="E314" s="206" t="s">
        <v>601</v>
      </c>
      <c r="F314" s="206" t="s">
        <v>602</v>
      </c>
      <c r="G314" s="204"/>
      <c r="H314" s="204"/>
      <c r="I314" s="207"/>
      <c r="J314" s="208">
        <f>BK314</f>
        <v>0</v>
      </c>
      <c r="K314" s="204"/>
      <c r="L314" s="209"/>
      <c r="M314" s="210"/>
      <c r="N314" s="211"/>
      <c r="O314" s="211"/>
      <c r="P314" s="212">
        <f>P315+P320</f>
        <v>0</v>
      </c>
      <c r="Q314" s="211"/>
      <c r="R314" s="212">
        <f>R315+R320</f>
        <v>0</v>
      </c>
      <c r="S314" s="211"/>
      <c r="T314" s="213">
        <f>T315+T320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4" t="s">
        <v>84</v>
      </c>
      <c r="AT314" s="215" t="s">
        <v>73</v>
      </c>
      <c r="AU314" s="215" t="s">
        <v>74</v>
      </c>
      <c r="AY314" s="214" t="s">
        <v>131</v>
      </c>
      <c r="BK314" s="216">
        <f>BK315+BK320</f>
        <v>0</v>
      </c>
    </row>
    <row r="315" spans="1:63" s="12" customFormat="1" ht="22.8" customHeight="1">
      <c r="A315" s="12"/>
      <c r="B315" s="203"/>
      <c r="C315" s="204"/>
      <c r="D315" s="205" t="s">
        <v>73</v>
      </c>
      <c r="E315" s="217" t="s">
        <v>603</v>
      </c>
      <c r="F315" s="217" t="s">
        <v>604</v>
      </c>
      <c r="G315" s="204"/>
      <c r="H315" s="204"/>
      <c r="I315" s="207"/>
      <c r="J315" s="218">
        <f>BK315</f>
        <v>0</v>
      </c>
      <c r="K315" s="204"/>
      <c r="L315" s="209"/>
      <c r="M315" s="210"/>
      <c r="N315" s="211"/>
      <c r="O315" s="211"/>
      <c r="P315" s="212">
        <f>SUM(P316:P319)</f>
        <v>0</v>
      </c>
      <c r="Q315" s="211"/>
      <c r="R315" s="212">
        <f>SUM(R316:R319)</f>
        <v>0</v>
      </c>
      <c r="S315" s="211"/>
      <c r="T315" s="213">
        <f>SUM(T316:T319)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4" t="s">
        <v>84</v>
      </c>
      <c r="AT315" s="215" t="s">
        <v>73</v>
      </c>
      <c r="AU315" s="215" t="s">
        <v>82</v>
      </c>
      <c r="AY315" s="214" t="s">
        <v>131</v>
      </c>
      <c r="BK315" s="216">
        <f>SUM(BK316:BK319)</f>
        <v>0</v>
      </c>
    </row>
    <row r="316" spans="1:65" s="2" customFormat="1" ht="16.5" customHeight="1">
      <c r="A316" s="39"/>
      <c r="B316" s="40"/>
      <c r="C316" s="219" t="s">
        <v>482</v>
      </c>
      <c r="D316" s="219" t="s">
        <v>133</v>
      </c>
      <c r="E316" s="220" t="s">
        <v>606</v>
      </c>
      <c r="F316" s="221" t="s">
        <v>607</v>
      </c>
      <c r="G316" s="222" t="s">
        <v>181</v>
      </c>
      <c r="H316" s="223">
        <v>12</v>
      </c>
      <c r="I316" s="224"/>
      <c r="J316" s="225">
        <f>ROUND(I316*H316,2)</f>
        <v>0</v>
      </c>
      <c r="K316" s="221" t="s">
        <v>19</v>
      </c>
      <c r="L316" s="45"/>
      <c r="M316" s="226" t="s">
        <v>19</v>
      </c>
      <c r="N316" s="227" t="s">
        <v>45</v>
      </c>
      <c r="O316" s="85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0" t="s">
        <v>224</v>
      </c>
      <c r="AT316" s="230" t="s">
        <v>133</v>
      </c>
      <c r="AU316" s="230" t="s">
        <v>84</v>
      </c>
      <c r="AY316" s="18" t="s">
        <v>131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82</v>
      </c>
      <c r="BK316" s="231">
        <f>ROUND(I316*H316,2)</f>
        <v>0</v>
      </c>
      <c r="BL316" s="18" t="s">
        <v>224</v>
      </c>
      <c r="BM316" s="230" t="s">
        <v>792</v>
      </c>
    </row>
    <row r="317" spans="1:47" s="2" customFormat="1" ht="12">
      <c r="A317" s="39"/>
      <c r="B317" s="40"/>
      <c r="C317" s="41"/>
      <c r="D317" s="232" t="s">
        <v>139</v>
      </c>
      <c r="E317" s="41"/>
      <c r="F317" s="233" t="s">
        <v>609</v>
      </c>
      <c r="G317" s="41"/>
      <c r="H317" s="41"/>
      <c r="I317" s="137"/>
      <c r="J317" s="41"/>
      <c r="K317" s="41"/>
      <c r="L317" s="45"/>
      <c r="M317" s="234"/>
      <c r="N317" s="235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139</v>
      </c>
      <c r="AU317" s="18" t="s">
        <v>84</v>
      </c>
    </row>
    <row r="318" spans="1:65" s="2" customFormat="1" ht="16.5" customHeight="1">
      <c r="A318" s="39"/>
      <c r="B318" s="40"/>
      <c r="C318" s="219" t="s">
        <v>486</v>
      </c>
      <c r="D318" s="219" t="s">
        <v>133</v>
      </c>
      <c r="E318" s="220" t="s">
        <v>612</v>
      </c>
      <c r="F318" s="221" t="s">
        <v>613</v>
      </c>
      <c r="G318" s="222" t="s">
        <v>614</v>
      </c>
      <c r="H318" s="278"/>
      <c r="I318" s="224"/>
      <c r="J318" s="225">
        <f>ROUND(I318*H318,2)</f>
        <v>0</v>
      </c>
      <c r="K318" s="221" t="s">
        <v>19</v>
      </c>
      <c r="L318" s="45"/>
      <c r="M318" s="226" t="s">
        <v>19</v>
      </c>
      <c r="N318" s="227" t="s">
        <v>45</v>
      </c>
      <c r="O318" s="85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0" t="s">
        <v>224</v>
      </c>
      <c r="AT318" s="230" t="s">
        <v>133</v>
      </c>
      <c r="AU318" s="230" t="s">
        <v>84</v>
      </c>
      <c r="AY318" s="18" t="s">
        <v>131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8" t="s">
        <v>82</v>
      </c>
      <c r="BK318" s="231">
        <f>ROUND(I318*H318,2)</f>
        <v>0</v>
      </c>
      <c r="BL318" s="18" t="s">
        <v>224</v>
      </c>
      <c r="BM318" s="230" t="s">
        <v>793</v>
      </c>
    </row>
    <row r="319" spans="1:47" s="2" customFormat="1" ht="12">
      <c r="A319" s="39"/>
      <c r="B319" s="40"/>
      <c r="C319" s="41"/>
      <c r="D319" s="232" t="s">
        <v>139</v>
      </c>
      <c r="E319" s="41"/>
      <c r="F319" s="233" t="s">
        <v>613</v>
      </c>
      <c r="G319" s="41"/>
      <c r="H319" s="41"/>
      <c r="I319" s="137"/>
      <c r="J319" s="41"/>
      <c r="K319" s="41"/>
      <c r="L319" s="45"/>
      <c r="M319" s="234"/>
      <c r="N319" s="235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139</v>
      </c>
      <c r="AU319" s="18" t="s">
        <v>84</v>
      </c>
    </row>
    <row r="320" spans="1:63" s="12" customFormat="1" ht="22.8" customHeight="1">
      <c r="A320" s="12"/>
      <c r="B320" s="203"/>
      <c r="C320" s="204"/>
      <c r="D320" s="205" t="s">
        <v>73</v>
      </c>
      <c r="E320" s="217" t="s">
        <v>616</v>
      </c>
      <c r="F320" s="217" t="s">
        <v>617</v>
      </c>
      <c r="G320" s="204"/>
      <c r="H320" s="204"/>
      <c r="I320" s="207"/>
      <c r="J320" s="218">
        <f>BK320</f>
        <v>0</v>
      </c>
      <c r="K320" s="204"/>
      <c r="L320" s="209"/>
      <c r="M320" s="210"/>
      <c r="N320" s="211"/>
      <c r="O320" s="211"/>
      <c r="P320" s="212">
        <f>SUM(P321:P324)</f>
        <v>0</v>
      </c>
      <c r="Q320" s="211"/>
      <c r="R320" s="212">
        <f>SUM(R321:R324)</f>
        <v>0</v>
      </c>
      <c r="S320" s="211"/>
      <c r="T320" s="213">
        <f>SUM(T321:T324)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4" t="s">
        <v>84</v>
      </c>
      <c r="AT320" s="215" t="s">
        <v>73</v>
      </c>
      <c r="AU320" s="215" t="s">
        <v>82</v>
      </c>
      <c r="AY320" s="214" t="s">
        <v>131</v>
      </c>
      <c r="BK320" s="216">
        <f>SUM(BK321:BK324)</f>
        <v>0</v>
      </c>
    </row>
    <row r="321" spans="1:65" s="2" customFormat="1" ht="16.5" customHeight="1">
      <c r="A321" s="39"/>
      <c r="B321" s="40"/>
      <c r="C321" s="219" t="s">
        <v>491</v>
      </c>
      <c r="D321" s="219" t="s">
        <v>133</v>
      </c>
      <c r="E321" s="220" t="s">
        <v>619</v>
      </c>
      <c r="F321" s="221" t="s">
        <v>620</v>
      </c>
      <c r="G321" s="222" t="s">
        <v>136</v>
      </c>
      <c r="H321" s="223">
        <v>225</v>
      </c>
      <c r="I321" s="224"/>
      <c r="J321" s="225">
        <f>ROUND(I321*H321,2)</f>
        <v>0</v>
      </c>
      <c r="K321" s="221" t="s">
        <v>19</v>
      </c>
      <c r="L321" s="45"/>
      <c r="M321" s="226" t="s">
        <v>19</v>
      </c>
      <c r="N321" s="227" t="s">
        <v>45</v>
      </c>
      <c r="O321" s="85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0" t="s">
        <v>224</v>
      </c>
      <c r="AT321" s="230" t="s">
        <v>133</v>
      </c>
      <c r="AU321" s="230" t="s">
        <v>84</v>
      </c>
      <c r="AY321" s="18" t="s">
        <v>131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8" t="s">
        <v>82</v>
      </c>
      <c r="BK321" s="231">
        <f>ROUND(I321*H321,2)</f>
        <v>0</v>
      </c>
      <c r="BL321" s="18" t="s">
        <v>224</v>
      </c>
      <c r="BM321" s="230" t="s">
        <v>794</v>
      </c>
    </row>
    <row r="322" spans="1:47" s="2" customFormat="1" ht="12">
      <c r="A322" s="39"/>
      <c r="B322" s="40"/>
      <c r="C322" s="41"/>
      <c r="D322" s="232" t="s">
        <v>139</v>
      </c>
      <c r="E322" s="41"/>
      <c r="F322" s="233" t="s">
        <v>620</v>
      </c>
      <c r="G322" s="41"/>
      <c r="H322" s="41"/>
      <c r="I322" s="137"/>
      <c r="J322" s="41"/>
      <c r="K322" s="41"/>
      <c r="L322" s="45"/>
      <c r="M322" s="234"/>
      <c r="N322" s="235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139</v>
      </c>
      <c r="AU322" s="18" t="s">
        <v>84</v>
      </c>
    </row>
    <row r="323" spans="1:51" s="13" customFormat="1" ht="12">
      <c r="A323" s="13"/>
      <c r="B323" s="236"/>
      <c r="C323" s="237"/>
      <c r="D323" s="232" t="s">
        <v>140</v>
      </c>
      <c r="E323" s="238" t="s">
        <v>19</v>
      </c>
      <c r="F323" s="239" t="s">
        <v>795</v>
      </c>
      <c r="G323" s="237"/>
      <c r="H323" s="240">
        <v>225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140</v>
      </c>
      <c r="AU323" s="246" t="s">
        <v>84</v>
      </c>
      <c r="AV323" s="13" t="s">
        <v>84</v>
      </c>
      <c r="AW323" s="13" t="s">
        <v>35</v>
      </c>
      <c r="AX323" s="13" t="s">
        <v>74</v>
      </c>
      <c r="AY323" s="246" t="s">
        <v>131</v>
      </c>
    </row>
    <row r="324" spans="1:51" s="14" customFormat="1" ht="12">
      <c r="A324" s="14"/>
      <c r="B324" s="247"/>
      <c r="C324" s="248"/>
      <c r="D324" s="232" t="s">
        <v>140</v>
      </c>
      <c r="E324" s="249" t="s">
        <v>19</v>
      </c>
      <c r="F324" s="250" t="s">
        <v>145</v>
      </c>
      <c r="G324" s="248"/>
      <c r="H324" s="251">
        <v>225</v>
      </c>
      <c r="I324" s="252"/>
      <c r="J324" s="248"/>
      <c r="K324" s="248"/>
      <c r="L324" s="253"/>
      <c r="M324" s="283"/>
      <c r="N324" s="284"/>
      <c r="O324" s="284"/>
      <c r="P324" s="284"/>
      <c r="Q324" s="284"/>
      <c r="R324" s="284"/>
      <c r="S324" s="284"/>
      <c r="T324" s="28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7" t="s">
        <v>140</v>
      </c>
      <c r="AU324" s="257" t="s">
        <v>84</v>
      </c>
      <c r="AV324" s="14" t="s">
        <v>137</v>
      </c>
      <c r="AW324" s="14" t="s">
        <v>35</v>
      </c>
      <c r="AX324" s="14" t="s">
        <v>82</v>
      </c>
      <c r="AY324" s="257" t="s">
        <v>131</v>
      </c>
    </row>
    <row r="325" spans="1:31" s="2" customFormat="1" ht="6.95" customHeight="1">
      <c r="A325" s="39"/>
      <c r="B325" s="60"/>
      <c r="C325" s="61"/>
      <c r="D325" s="61"/>
      <c r="E325" s="61"/>
      <c r="F325" s="61"/>
      <c r="G325" s="61"/>
      <c r="H325" s="61"/>
      <c r="I325" s="167"/>
      <c r="J325" s="61"/>
      <c r="K325" s="61"/>
      <c r="L325" s="45"/>
      <c r="M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</sheetData>
  <sheetProtection password="CC35" sheet="1" objects="1" scenarios="1" formatColumns="0" formatRows="0" autoFilter="0"/>
  <autoFilter ref="C91:K324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6" customWidth="1"/>
    <col min="2" max="2" width="1.7109375" style="286" customWidth="1"/>
    <col min="3" max="4" width="5.00390625" style="286" customWidth="1"/>
    <col min="5" max="5" width="11.7109375" style="286" customWidth="1"/>
    <col min="6" max="6" width="9.140625" style="286" customWidth="1"/>
    <col min="7" max="7" width="5.00390625" style="286" customWidth="1"/>
    <col min="8" max="8" width="77.8515625" style="286" customWidth="1"/>
    <col min="9" max="10" width="20.00390625" style="286" customWidth="1"/>
    <col min="11" max="11" width="1.7109375" style="286" customWidth="1"/>
  </cols>
  <sheetData>
    <row r="1" s="1" customFormat="1" ht="37.5" customHeight="1"/>
    <row r="2" spans="2:11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6" customFormat="1" ht="45" customHeight="1">
      <c r="B3" s="290"/>
      <c r="C3" s="291" t="s">
        <v>796</v>
      </c>
      <c r="D3" s="291"/>
      <c r="E3" s="291"/>
      <c r="F3" s="291"/>
      <c r="G3" s="291"/>
      <c r="H3" s="291"/>
      <c r="I3" s="291"/>
      <c r="J3" s="291"/>
      <c r="K3" s="292"/>
    </row>
    <row r="4" spans="2:11" s="1" customFormat="1" ht="25.5" customHeight="1">
      <c r="B4" s="293"/>
      <c r="C4" s="294" t="s">
        <v>797</v>
      </c>
      <c r="D4" s="294"/>
      <c r="E4" s="294"/>
      <c r="F4" s="294"/>
      <c r="G4" s="294"/>
      <c r="H4" s="294"/>
      <c r="I4" s="294"/>
      <c r="J4" s="294"/>
      <c r="K4" s="295"/>
    </row>
    <row r="5" spans="2:11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s="1" customFormat="1" ht="15" customHeight="1">
      <c r="B6" s="293"/>
      <c r="C6" s="297" t="s">
        <v>798</v>
      </c>
      <c r="D6" s="297"/>
      <c r="E6" s="297"/>
      <c r="F6" s="297"/>
      <c r="G6" s="297"/>
      <c r="H6" s="297"/>
      <c r="I6" s="297"/>
      <c r="J6" s="297"/>
      <c r="K6" s="295"/>
    </row>
    <row r="7" spans="2:11" s="1" customFormat="1" ht="15" customHeight="1">
      <c r="B7" s="298"/>
      <c r="C7" s="297" t="s">
        <v>799</v>
      </c>
      <c r="D7" s="297"/>
      <c r="E7" s="297"/>
      <c r="F7" s="297"/>
      <c r="G7" s="297"/>
      <c r="H7" s="297"/>
      <c r="I7" s="297"/>
      <c r="J7" s="297"/>
      <c r="K7" s="295"/>
    </row>
    <row r="8" spans="2:11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s="1" customFormat="1" ht="15" customHeight="1">
      <c r="B9" s="298"/>
      <c r="C9" s="297" t="s">
        <v>800</v>
      </c>
      <c r="D9" s="297"/>
      <c r="E9" s="297"/>
      <c r="F9" s="297"/>
      <c r="G9" s="297"/>
      <c r="H9" s="297"/>
      <c r="I9" s="297"/>
      <c r="J9" s="297"/>
      <c r="K9" s="295"/>
    </row>
    <row r="10" spans="2:11" s="1" customFormat="1" ht="15" customHeight="1">
      <c r="B10" s="298"/>
      <c r="C10" s="297"/>
      <c r="D10" s="297" t="s">
        <v>801</v>
      </c>
      <c r="E10" s="297"/>
      <c r="F10" s="297"/>
      <c r="G10" s="297"/>
      <c r="H10" s="297"/>
      <c r="I10" s="297"/>
      <c r="J10" s="297"/>
      <c r="K10" s="295"/>
    </row>
    <row r="11" spans="2:11" s="1" customFormat="1" ht="15" customHeight="1">
      <c r="B11" s="298"/>
      <c r="C11" s="299"/>
      <c r="D11" s="297" t="s">
        <v>802</v>
      </c>
      <c r="E11" s="297"/>
      <c r="F11" s="297"/>
      <c r="G11" s="297"/>
      <c r="H11" s="297"/>
      <c r="I11" s="297"/>
      <c r="J11" s="297"/>
      <c r="K11" s="295"/>
    </row>
    <row r="12" spans="2:11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pans="2:11" s="1" customFormat="1" ht="15" customHeight="1">
      <c r="B13" s="298"/>
      <c r="C13" s="299"/>
      <c r="D13" s="300" t="s">
        <v>803</v>
      </c>
      <c r="E13" s="297"/>
      <c r="F13" s="297"/>
      <c r="G13" s="297"/>
      <c r="H13" s="297"/>
      <c r="I13" s="297"/>
      <c r="J13" s="297"/>
      <c r="K13" s="295"/>
    </row>
    <row r="14" spans="2:11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pans="2:11" s="1" customFormat="1" ht="15" customHeight="1">
      <c r="B15" s="298"/>
      <c r="C15" s="299"/>
      <c r="D15" s="297" t="s">
        <v>804</v>
      </c>
      <c r="E15" s="297"/>
      <c r="F15" s="297"/>
      <c r="G15" s="297"/>
      <c r="H15" s="297"/>
      <c r="I15" s="297"/>
      <c r="J15" s="297"/>
      <c r="K15" s="295"/>
    </row>
    <row r="16" spans="2:11" s="1" customFormat="1" ht="15" customHeight="1">
      <c r="B16" s="298"/>
      <c r="C16" s="299"/>
      <c r="D16" s="297" t="s">
        <v>805</v>
      </c>
      <c r="E16" s="297"/>
      <c r="F16" s="297"/>
      <c r="G16" s="297"/>
      <c r="H16" s="297"/>
      <c r="I16" s="297"/>
      <c r="J16" s="297"/>
      <c r="K16" s="295"/>
    </row>
    <row r="17" spans="2:11" s="1" customFormat="1" ht="15" customHeight="1">
      <c r="B17" s="298"/>
      <c r="C17" s="299"/>
      <c r="D17" s="297" t="s">
        <v>806</v>
      </c>
      <c r="E17" s="297"/>
      <c r="F17" s="297"/>
      <c r="G17" s="297"/>
      <c r="H17" s="297"/>
      <c r="I17" s="297"/>
      <c r="J17" s="297"/>
      <c r="K17" s="295"/>
    </row>
    <row r="18" spans="2:11" s="1" customFormat="1" ht="15" customHeight="1">
      <c r="B18" s="298"/>
      <c r="C18" s="299"/>
      <c r="D18" s="299"/>
      <c r="E18" s="301" t="s">
        <v>81</v>
      </c>
      <c r="F18" s="297" t="s">
        <v>807</v>
      </c>
      <c r="G18" s="297"/>
      <c r="H18" s="297"/>
      <c r="I18" s="297"/>
      <c r="J18" s="297"/>
      <c r="K18" s="295"/>
    </row>
    <row r="19" spans="2:11" s="1" customFormat="1" ht="15" customHeight="1">
      <c r="B19" s="298"/>
      <c r="C19" s="299"/>
      <c r="D19" s="299"/>
      <c r="E19" s="301" t="s">
        <v>808</v>
      </c>
      <c r="F19" s="297" t="s">
        <v>809</v>
      </c>
      <c r="G19" s="297"/>
      <c r="H19" s="297"/>
      <c r="I19" s="297"/>
      <c r="J19" s="297"/>
      <c r="K19" s="295"/>
    </row>
    <row r="20" spans="2:11" s="1" customFormat="1" ht="15" customHeight="1">
      <c r="B20" s="298"/>
      <c r="C20" s="299"/>
      <c r="D20" s="299"/>
      <c r="E20" s="301" t="s">
        <v>810</v>
      </c>
      <c r="F20" s="297" t="s">
        <v>811</v>
      </c>
      <c r="G20" s="297"/>
      <c r="H20" s="297"/>
      <c r="I20" s="297"/>
      <c r="J20" s="297"/>
      <c r="K20" s="295"/>
    </row>
    <row r="21" spans="2:11" s="1" customFormat="1" ht="15" customHeight="1">
      <c r="B21" s="298"/>
      <c r="C21" s="299"/>
      <c r="D21" s="299"/>
      <c r="E21" s="301" t="s">
        <v>812</v>
      </c>
      <c r="F21" s="297" t="s">
        <v>813</v>
      </c>
      <c r="G21" s="297"/>
      <c r="H21" s="297"/>
      <c r="I21" s="297"/>
      <c r="J21" s="297"/>
      <c r="K21" s="295"/>
    </row>
    <row r="22" spans="2:11" s="1" customFormat="1" ht="15" customHeight="1">
      <c r="B22" s="298"/>
      <c r="C22" s="299"/>
      <c r="D22" s="299"/>
      <c r="E22" s="301" t="s">
        <v>814</v>
      </c>
      <c r="F22" s="297" t="s">
        <v>815</v>
      </c>
      <c r="G22" s="297"/>
      <c r="H22" s="297"/>
      <c r="I22" s="297"/>
      <c r="J22" s="297"/>
      <c r="K22" s="295"/>
    </row>
    <row r="23" spans="2:11" s="1" customFormat="1" ht="15" customHeight="1">
      <c r="B23" s="298"/>
      <c r="C23" s="299"/>
      <c r="D23" s="299"/>
      <c r="E23" s="301" t="s">
        <v>816</v>
      </c>
      <c r="F23" s="297" t="s">
        <v>817</v>
      </c>
      <c r="G23" s="297"/>
      <c r="H23" s="297"/>
      <c r="I23" s="297"/>
      <c r="J23" s="297"/>
      <c r="K23" s="295"/>
    </row>
    <row r="24" spans="2:11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pans="2:11" s="1" customFormat="1" ht="15" customHeight="1">
      <c r="B25" s="298"/>
      <c r="C25" s="297" t="s">
        <v>818</v>
      </c>
      <c r="D25" s="297"/>
      <c r="E25" s="297"/>
      <c r="F25" s="297"/>
      <c r="G25" s="297"/>
      <c r="H25" s="297"/>
      <c r="I25" s="297"/>
      <c r="J25" s="297"/>
      <c r="K25" s="295"/>
    </row>
    <row r="26" spans="2:11" s="1" customFormat="1" ht="15" customHeight="1">
      <c r="B26" s="298"/>
      <c r="C26" s="297" t="s">
        <v>819</v>
      </c>
      <c r="D26" s="297"/>
      <c r="E26" s="297"/>
      <c r="F26" s="297"/>
      <c r="G26" s="297"/>
      <c r="H26" s="297"/>
      <c r="I26" s="297"/>
      <c r="J26" s="297"/>
      <c r="K26" s="295"/>
    </row>
    <row r="27" spans="2:11" s="1" customFormat="1" ht="15" customHeight="1">
      <c r="B27" s="298"/>
      <c r="C27" s="297"/>
      <c r="D27" s="297" t="s">
        <v>820</v>
      </c>
      <c r="E27" s="297"/>
      <c r="F27" s="297"/>
      <c r="G27" s="297"/>
      <c r="H27" s="297"/>
      <c r="I27" s="297"/>
      <c r="J27" s="297"/>
      <c r="K27" s="295"/>
    </row>
    <row r="28" spans="2:11" s="1" customFormat="1" ht="15" customHeight="1">
      <c r="B28" s="298"/>
      <c r="C28" s="299"/>
      <c r="D28" s="297" t="s">
        <v>821</v>
      </c>
      <c r="E28" s="297"/>
      <c r="F28" s="297"/>
      <c r="G28" s="297"/>
      <c r="H28" s="297"/>
      <c r="I28" s="297"/>
      <c r="J28" s="297"/>
      <c r="K28" s="295"/>
    </row>
    <row r="29" spans="2:11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pans="2:11" s="1" customFormat="1" ht="15" customHeight="1">
      <c r="B30" s="298"/>
      <c r="C30" s="299"/>
      <c r="D30" s="297" t="s">
        <v>822</v>
      </c>
      <c r="E30" s="297"/>
      <c r="F30" s="297"/>
      <c r="G30" s="297"/>
      <c r="H30" s="297"/>
      <c r="I30" s="297"/>
      <c r="J30" s="297"/>
      <c r="K30" s="295"/>
    </row>
    <row r="31" spans="2:11" s="1" customFormat="1" ht="15" customHeight="1">
      <c r="B31" s="298"/>
      <c r="C31" s="299"/>
      <c r="D31" s="297" t="s">
        <v>823</v>
      </c>
      <c r="E31" s="297"/>
      <c r="F31" s="297"/>
      <c r="G31" s="297"/>
      <c r="H31" s="297"/>
      <c r="I31" s="297"/>
      <c r="J31" s="297"/>
      <c r="K31" s="295"/>
    </row>
    <row r="32" spans="2:11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pans="2:11" s="1" customFormat="1" ht="15" customHeight="1">
      <c r="B33" s="298"/>
      <c r="C33" s="299"/>
      <c r="D33" s="297" t="s">
        <v>824</v>
      </c>
      <c r="E33" s="297"/>
      <c r="F33" s="297"/>
      <c r="G33" s="297"/>
      <c r="H33" s="297"/>
      <c r="I33" s="297"/>
      <c r="J33" s="297"/>
      <c r="K33" s="295"/>
    </row>
    <row r="34" spans="2:11" s="1" customFormat="1" ht="15" customHeight="1">
      <c r="B34" s="298"/>
      <c r="C34" s="299"/>
      <c r="D34" s="297" t="s">
        <v>825</v>
      </c>
      <c r="E34" s="297"/>
      <c r="F34" s="297"/>
      <c r="G34" s="297"/>
      <c r="H34" s="297"/>
      <c r="I34" s="297"/>
      <c r="J34" s="297"/>
      <c r="K34" s="295"/>
    </row>
    <row r="35" spans="2:11" s="1" customFormat="1" ht="15" customHeight="1">
      <c r="B35" s="298"/>
      <c r="C35" s="299"/>
      <c r="D35" s="297" t="s">
        <v>826</v>
      </c>
      <c r="E35" s="297"/>
      <c r="F35" s="297"/>
      <c r="G35" s="297"/>
      <c r="H35" s="297"/>
      <c r="I35" s="297"/>
      <c r="J35" s="297"/>
      <c r="K35" s="295"/>
    </row>
    <row r="36" spans="2:11" s="1" customFormat="1" ht="15" customHeight="1">
      <c r="B36" s="298"/>
      <c r="C36" s="299"/>
      <c r="D36" s="297"/>
      <c r="E36" s="300" t="s">
        <v>117</v>
      </c>
      <c r="F36" s="297"/>
      <c r="G36" s="297" t="s">
        <v>827</v>
      </c>
      <c r="H36" s="297"/>
      <c r="I36" s="297"/>
      <c r="J36" s="297"/>
      <c r="K36" s="295"/>
    </row>
    <row r="37" spans="2:11" s="1" customFormat="1" ht="30.75" customHeight="1">
      <c r="B37" s="298"/>
      <c r="C37" s="299"/>
      <c r="D37" s="297"/>
      <c r="E37" s="300" t="s">
        <v>828</v>
      </c>
      <c r="F37" s="297"/>
      <c r="G37" s="297" t="s">
        <v>829</v>
      </c>
      <c r="H37" s="297"/>
      <c r="I37" s="297"/>
      <c r="J37" s="297"/>
      <c r="K37" s="295"/>
    </row>
    <row r="38" spans="2:11" s="1" customFormat="1" ht="15" customHeight="1">
      <c r="B38" s="298"/>
      <c r="C38" s="299"/>
      <c r="D38" s="297"/>
      <c r="E38" s="300" t="s">
        <v>55</v>
      </c>
      <c r="F38" s="297"/>
      <c r="G38" s="297" t="s">
        <v>830</v>
      </c>
      <c r="H38" s="297"/>
      <c r="I38" s="297"/>
      <c r="J38" s="297"/>
      <c r="K38" s="295"/>
    </row>
    <row r="39" spans="2:11" s="1" customFormat="1" ht="15" customHeight="1">
      <c r="B39" s="298"/>
      <c r="C39" s="299"/>
      <c r="D39" s="297"/>
      <c r="E39" s="300" t="s">
        <v>56</v>
      </c>
      <c r="F39" s="297"/>
      <c r="G39" s="297" t="s">
        <v>831</v>
      </c>
      <c r="H39" s="297"/>
      <c r="I39" s="297"/>
      <c r="J39" s="297"/>
      <c r="K39" s="295"/>
    </row>
    <row r="40" spans="2:11" s="1" customFormat="1" ht="15" customHeight="1">
      <c r="B40" s="298"/>
      <c r="C40" s="299"/>
      <c r="D40" s="297"/>
      <c r="E40" s="300" t="s">
        <v>118</v>
      </c>
      <c r="F40" s="297"/>
      <c r="G40" s="297" t="s">
        <v>832</v>
      </c>
      <c r="H40" s="297"/>
      <c r="I40" s="297"/>
      <c r="J40" s="297"/>
      <c r="K40" s="295"/>
    </row>
    <row r="41" spans="2:11" s="1" customFormat="1" ht="15" customHeight="1">
      <c r="B41" s="298"/>
      <c r="C41" s="299"/>
      <c r="D41" s="297"/>
      <c r="E41" s="300" t="s">
        <v>119</v>
      </c>
      <c r="F41" s="297"/>
      <c r="G41" s="297" t="s">
        <v>833</v>
      </c>
      <c r="H41" s="297"/>
      <c r="I41" s="297"/>
      <c r="J41" s="297"/>
      <c r="K41" s="295"/>
    </row>
    <row r="42" spans="2:11" s="1" customFormat="1" ht="15" customHeight="1">
      <c r="B42" s="298"/>
      <c r="C42" s="299"/>
      <c r="D42" s="297"/>
      <c r="E42" s="300" t="s">
        <v>834</v>
      </c>
      <c r="F42" s="297"/>
      <c r="G42" s="297" t="s">
        <v>835</v>
      </c>
      <c r="H42" s="297"/>
      <c r="I42" s="297"/>
      <c r="J42" s="297"/>
      <c r="K42" s="295"/>
    </row>
    <row r="43" spans="2:11" s="1" customFormat="1" ht="15" customHeight="1">
      <c r="B43" s="298"/>
      <c r="C43" s="299"/>
      <c r="D43" s="297"/>
      <c r="E43" s="300"/>
      <c r="F43" s="297"/>
      <c r="G43" s="297" t="s">
        <v>836</v>
      </c>
      <c r="H43" s="297"/>
      <c r="I43" s="297"/>
      <c r="J43" s="297"/>
      <c r="K43" s="295"/>
    </row>
    <row r="44" spans="2:11" s="1" customFormat="1" ht="15" customHeight="1">
      <c r="B44" s="298"/>
      <c r="C44" s="299"/>
      <c r="D44" s="297"/>
      <c r="E44" s="300" t="s">
        <v>837</v>
      </c>
      <c r="F44" s="297"/>
      <c r="G44" s="297" t="s">
        <v>838</v>
      </c>
      <c r="H44" s="297"/>
      <c r="I44" s="297"/>
      <c r="J44" s="297"/>
      <c r="K44" s="295"/>
    </row>
    <row r="45" spans="2:11" s="1" customFormat="1" ht="15" customHeight="1">
      <c r="B45" s="298"/>
      <c r="C45" s="299"/>
      <c r="D45" s="297"/>
      <c r="E45" s="300" t="s">
        <v>121</v>
      </c>
      <c r="F45" s="297"/>
      <c r="G45" s="297" t="s">
        <v>839</v>
      </c>
      <c r="H45" s="297"/>
      <c r="I45" s="297"/>
      <c r="J45" s="297"/>
      <c r="K45" s="295"/>
    </row>
    <row r="46" spans="2:11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pans="2:11" s="1" customFormat="1" ht="15" customHeight="1">
      <c r="B47" s="298"/>
      <c r="C47" s="299"/>
      <c r="D47" s="297" t="s">
        <v>840</v>
      </c>
      <c r="E47" s="297"/>
      <c r="F47" s="297"/>
      <c r="G47" s="297"/>
      <c r="H47" s="297"/>
      <c r="I47" s="297"/>
      <c r="J47" s="297"/>
      <c r="K47" s="295"/>
    </row>
    <row r="48" spans="2:11" s="1" customFormat="1" ht="15" customHeight="1">
      <c r="B48" s="298"/>
      <c r="C48" s="299"/>
      <c r="D48" s="299"/>
      <c r="E48" s="297" t="s">
        <v>841</v>
      </c>
      <c r="F48" s="297"/>
      <c r="G48" s="297"/>
      <c r="H48" s="297"/>
      <c r="I48" s="297"/>
      <c r="J48" s="297"/>
      <c r="K48" s="295"/>
    </row>
    <row r="49" spans="2:11" s="1" customFormat="1" ht="15" customHeight="1">
      <c r="B49" s="298"/>
      <c r="C49" s="299"/>
      <c r="D49" s="299"/>
      <c r="E49" s="297" t="s">
        <v>842</v>
      </c>
      <c r="F49" s="297"/>
      <c r="G49" s="297"/>
      <c r="H49" s="297"/>
      <c r="I49" s="297"/>
      <c r="J49" s="297"/>
      <c r="K49" s="295"/>
    </row>
    <row r="50" spans="2:11" s="1" customFormat="1" ht="15" customHeight="1">
      <c r="B50" s="298"/>
      <c r="C50" s="299"/>
      <c r="D50" s="299"/>
      <c r="E50" s="297" t="s">
        <v>843</v>
      </c>
      <c r="F50" s="297"/>
      <c r="G50" s="297"/>
      <c r="H50" s="297"/>
      <c r="I50" s="297"/>
      <c r="J50" s="297"/>
      <c r="K50" s="295"/>
    </row>
    <row r="51" spans="2:11" s="1" customFormat="1" ht="15" customHeight="1">
      <c r="B51" s="298"/>
      <c r="C51" s="299"/>
      <c r="D51" s="297" t="s">
        <v>844</v>
      </c>
      <c r="E51" s="297"/>
      <c r="F51" s="297"/>
      <c r="G51" s="297"/>
      <c r="H51" s="297"/>
      <c r="I51" s="297"/>
      <c r="J51" s="297"/>
      <c r="K51" s="295"/>
    </row>
    <row r="52" spans="2:11" s="1" customFormat="1" ht="25.5" customHeight="1">
      <c r="B52" s="293"/>
      <c r="C52" s="294" t="s">
        <v>845</v>
      </c>
      <c r="D52" s="294"/>
      <c r="E52" s="294"/>
      <c r="F52" s="294"/>
      <c r="G52" s="294"/>
      <c r="H52" s="294"/>
      <c r="I52" s="294"/>
      <c r="J52" s="294"/>
      <c r="K52" s="295"/>
    </row>
    <row r="53" spans="2:11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pans="2:11" s="1" customFormat="1" ht="15" customHeight="1">
      <c r="B54" s="293"/>
      <c r="C54" s="297" t="s">
        <v>846</v>
      </c>
      <c r="D54" s="297"/>
      <c r="E54" s="297"/>
      <c r="F54" s="297"/>
      <c r="G54" s="297"/>
      <c r="H54" s="297"/>
      <c r="I54" s="297"/>
      <c r="J54" s="297"/>
      <c r="K54" s="295"/>
    </row>
    <row r="55" spans="2:11" s="1" customFormat="1" ht="15" customHeight="1">
      <c r="B55" s="293"/>
      <c r="C55" s="297" t="s">
        <v>847</v>
      </c>
      <c r="D55" s="297"/>
      <c r="E55" s="297"/>
      <c r="F55" s="297"/>
      <c r="G55" s="297"/>
      <c r="H55" s="297"/>
      <c r="I55" s="297"/>
      <c r="J55" s="297"/>
      <c r="K55" s="295"/>
    </row>
    <row r="56" spans="2:11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pans="2:11" s="1" customFormat="1" ht="15" customHeight="1">
      <c r="B57" s="293"/>
      <c r="C57" s="297" t="s">
        <v>848</v>
      </c>
      <c r="D57" s="297"/>
      <c r="E57" s="297"/>
      <c r="F57" s="297"/>
      <c r="G57" s="297"/>
      <c r="H57" s="297"/>
      <c r="I57" s="297"/>
      <c r="J57" s="297"/>
      <c r="K57" s="295"/>
    </row>
    <row r="58" spans="2:11" s="1" customFormat="1" ht="15" customHeight="1">
      <c r="B58" s="293"/>
      <c r="C58" s="299"/>
      <c r="D58" s="297" t="s">
        <v>849</v>
      </c>
      <c r="E58" s="297"/>
      <c r="F58" s="297"/>
      <c r="G58" s="297"/>
      <c r="H58" s="297"/>
      <c r="I58" s="297"/>
      <c r="J58" s="297"/>
      <c r="K58" s="295"/>
    </row>
    <row r="59" spans="2:11" s="1" customFormat="1" ht="15" customHeight="1">
      <c r="B59" s="293"/>
      <c r="C59" s="299"/>
      <c r="D59" s="297" t="s">
        <v>850</v>
      </c>
      <c r="E59" s="297"/>
      <c r="F59" s="297"/>
      <c r="G59" s="297"/>
      <c r="H59" s="297"/>
      <c r="I59" s="297"/>
      <c r="J59" s="297"/>
      <c r="K59" s="295"/>
    </row>
    <row r="60" spans="2:11" s="1" customFormat="1" ht="15" customHeight="1">
      <c r="B60" s="293"/>
      <c r="C60" s="299"/>
      <c r="D60" s="297" t="s">
        <v>851</v>
      </c>
      <c r="E60" s="297"/>
      <c r="F60" s="297"/>
      <c r="G60" s="297"/>
      <c r="H60" s="297"/>
      <c r="I60" s="297"/>
      <c r="J60" s="297"/>
      <c r="K60" s="295"/>
    </row>
    <row r="61" spans="2:11" s="1" customFormat="1" ht="15" customHeight="1">
      <c r="B61" s="293"/>
      <c r="C61" s="299"/>
      <c r="D61" s="297" t="s">
        <v>852</v>
      </c>
      <c r="E61" s="297"/>
      <c r="F61" s="297"/>
      <c r="G61" s="297"/>
      <c r="H61" s="297"/>
      <c r="I61" s="297"/>
      <c r="J61" s="297"/>
      <c r="K61" s="295"/>
    </row>
    <row r="62" spans="2:11" s="1" customFormat="1" ht="15" customHeight="1">
      <c r="B62" s="293"/>
      <c r="C62" s="299"/>
      <c r="D62" s="302" t="s">
        <v>853</v>
      </c>
      <c r="E62" s="302"/>
      <c r="F62" s="302"/>
      <c r="G62" s="302"/>
      <c r="H62" s="302"/>
      <c r="I62" s="302"/>
      <c r="J62" s="302"/>
      <c r="K62" s="295"/>
    </row>
    <row r="63" spans="2:11" s="1" customFormat="1" ht="15" customHeight="1">
      <c r="B63" s="293"/>
      <c r="C63" s="299"/>
      <c r="D63" s="297" t="s">
        <v>854</v>
      </c>
      <c r="E63" s="297"/>
      <c r="F63" s="297"/>
      <c r="G63" s="297"/>
      <c r="H63" s="297"/>
      <c r="I63" s="297"/>
      <c r="J63" s="297"/>
      <c r="K63" s="295"/>
    </row>
    <row r="64" spans="2:11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pans="2:11" s="1" customFormat="1" ht="15" customHeight="1">
      <c r="B65" s="293"/>
      <c r="C65" s="299"/>
      <c r="D65" s="297" t="s">
        <v>855</v>
      </c>
      <c r="E65" s="297"/>
      <c r="F65" s="297"/>
      <c r="G65" s="297"/>
      <c r="H65" s="297"/>
      <c r="I65" s="297"/>
      <c r="J65" s="297"/>
      <c r="K65" s="295"/>
    </row>
    <row r="66" spans="2:11" s="1" customFormat="1" ht="15" customHeight="1">
      <c r="B66" s="293"/>
      <c r="C66" s="299"/>
      <c r="D66" s="302" t="s">
        <v>856</v>
      </c>
      <c r="E66" s="302"/>
      <c r="F66" s="302"/>
      <c r="G66" s="302"/>
      <c r="H66" s="302"/>
      <c r="I66" s="302"/>
      <c r="J66" s="302"/>
      <c r="K66" s="295"/>
    </row>
    <row r="67" spans="2:11" s="1" customFormat="1" ht="15" customHeight="1">
      <c r="B67" s="293"/>
      <c r="C67" s="299"/>
      <c r="D67" s="297" t="s">
        <v>857</v>
      </c>
      <c r="E67" s="297"/>
      <c r="F67" s="297"/>
      <c r="G67" s="297"/>
      <c r="H67" s="297"/>
      <c r="I67" s="297"/>
      <c r="J67" s="297"/>
      <c r="K67" s="295"/>
    </row>
    <row r="68" spans="2:11" s="1" customFormat="1" ht="15" customHeight="1">
      <c r="B68" s="293"/>
      <c r="C68" s="299"/>
      <c r="D68" s="297" t="s">
        <v>858</v>
      </c>
      <c r="E68" s="297"/>
      <c r="F68" s="297"/>
      <c r="G68" s="297"/>
      <c r="H68" s="297"/>
      <c r="I68" s="297"/>
      <c r="J68" s="297"/>
      <c r="K68" s="295"/>
    </row>
    <row r="69" spans="2:11" s="1" customFormat="1" ht="15" customHeight="1">
      <c r="B69" s="293"/>
      <c r="C69" s="299"/>
      <c r="D69" s="297" t="s">
        <v>859</v>
      </c>
      <c r="E69" s="297"/>
      <c r="F69" s="297"/>
      <c r="G69" s="297"/>
      <c r="H69" s="297"/>
      <c r="I69" s="297"/>
      <c r="J69" s="297"/>
      <c r="K69" s="295"/>
    </row>
    <row r="70" spans="2:11" s="1" customFormat="1" ht="15" customHeight="1">
      <c r="B70" s="293"/>
      <c r="C70" s="299"/>
      <c r="D70" s="297" t="s">
        <v>860</v>
      </c>
      <c r="E70" s="297"/>
      <c r="F70" s="297"/>
      <c r="G70" s="297"/>
      <c r="H70" s="297"/>
      <c r="I70" s="297"/>
      <c r="J70" s="297"/>
      <c r="K70" s="295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313" t="s">
        <v>861</v>
      </c>
      <c r="D75" s="313"/>
      <c r="E75" s="313"/>
      <c r="F75" s="313"/>
      <c r="G75" s="313"/>
      <c r="H75" s="313"/>
      <c r="I75" s="313"/>
      <c r="J75" s="313"/>
      <c r="K75" s="314"/>
    </row>
    <row r="76" spans="2:11" s="1" customFormat="1" ht="17.25" customHeight="1">
      <c r="B76" s="312"/>
      <c r="C76" s="315" t="s">
        <v>862</v>
      </c>
      <c r="D76" s="315"/>
      <c r="E76" s="315"/>
      <c r="F76" s="315" t="s">
        <v>863</v>
      </c>
      <c r="G76" s="316"/>
      <c r="H76" s="315" t="s">
        <v>56</v>
      </c>
      <c r="I76" s="315" t="s">
        <v>59</v>
      </c>
      <c r="J76" s="315" t="s">
        <v>864</v>
      </c>
      <c r="K76" s="314"/>
    </row>
    <row r="77" spans="2:11" s="1" customFormat="1" ht="17.25" customHeight="1">
      <c r="B77" s="312"/>
      <c r="C77" s="317" t="s">
        <v>865</v>
      </c>
      <c r="D77" s="317"/>
      <c r="E77" s="317"/>
      <c r="F77" s="318" t="s">
        <v>866</v>
      </c>
      <c r="G77" s="319"/>
      <c r="H77" s="317"/>
      <c r="I77" s="317"/>
      <c r="J77" s="317" t="s">
        <v>867</v>
      </c>
      <c r="K77" s="314"/>
    </row>
    <row r="78" spans="2:11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pans="2:11" s="1" customFormat="1" ht="15" customHeight="1">
      <c r="B79" s="312"/>
      <c r="C79" s="300" t="s">
        <v>55</v>
      </c>
      <c r="D79" s="320"/>
      <c r="E79" s="320"/>
      <c r="F79" s="322" t="s">
        <v>868</v>
      </c>
      <c r="G79" s="321"/>
      <c r="H79" s="300" t="s">
        <v>869</v>
      </c>
      <c r="I79" s="300" t="s">
        <v>870</v>
      </c>
      <c r="J79" s="300">
        <v>20</v>
      </c>
      <c r="K79" s="314"/>
    </row>
    <row r="80" spans="2:11" s="1" customFormat="1" ht="15" customHeight="1">
      <c r="B80" s="312"/>
      <c r="C80" s="300" t="s">
        <v>871</v>
      </c>
      <c r="D80" s="300"/>
      <c r="E80" s="300"/>
      <c r="F80" s="322" t="s">
        <v>868</v>
      </c>
      <c r="G80" s="321"/>
      <c r="H80" s="300" t="s">
        <v>872</v>
      </c>
      <c r="I80" s="300" t="s">
        <v>870</v>
      </c>
      <c r="J80" s="300">
        <v>120</v>
      </c>
      <c r="K80" s="314"/>
    </row>
    <row r="81" spans="2:11" s="1" customFormat="1" ht="15" customHeight="1">
      <c r="B81" s="323"/>
      <c r="C81" s="300" t="s">
        <v>873</v>
      </c>
      <c r="D81" s="300"/>
      <c r="E81" s="300"/>
      <c r="F81" s="322" t="s">
        <v>874</v>
      </c>
      <c r="G81" s="321"/>
      <c r="H81" s="300" t="s">
        <v>875</v>
      </c>
      <c r="I81" s="300" t="s">
        <v>870</v>
      </c>
      <c r="J81" s="300">
        <v>50</v>
      </c>
      <c r="K81" s="314"/>
    </row>
    <row r="82" spans="2:11" s="1" customFormat="1" ht="15" customHeight="1">
      <c r="B82" s="323"/>
      <c r="C82" s="300" t="s">
        <v>876</v>
      </c>
      <c r="D82" s="300"/>
      <c r="E82" s="300"/>
      <c r="F82" s="322" t="s">
        <v>868</v>
      </c>
      <c r="G82" s="321"/>
      <c r="H82" s="300" t="s">
        <v>877</v>
      </c>
      <c r="I82" s="300" t="s">
        <v>878</v>
      </c>
      <c r="J82" s="300"/>
      <c r="K82" s="314"/>
    </row>
    <row r="83" spans="2:11" s="1" customFormat="1" ht="15" customHeight="1">
      <c r="B83" s="323"/>
      <c r="C83" s="324" t="s">
        <v>879</v>
      </c>
      <c r="D83" s="324"/>
      <c r="E83" s="324"/>
      <c r="F83" s="325" t="s">
        <v>874</v>
      </c>
      <c r="G83" s="324"/>
      <c r="H83" s="324" t="s">
        <v>880</v>
      </c>
      <c r="I83" s="324" t="s">
        <v>870</v>
      </c>
      <c r="J83" s="324">
        <v>15</v>
      </c>
      <c r="K83" s="314"/>
    </row>
    <row r="84" spans="2:11" s="1" customFormat="1" ht="15" customHeight="1">
      <c r="B84" s="323"/>
      <c r="C84" s="324" t="s">
        <v>881</v>
      </c>
      <c r="D84" s="324"/>
      <c r="E84" s="324"/>
      <c r="F84" s="325" t="s">
        <v>874</v>
      </c>
      <c r="G84" s="324"/>
      <c r="H84" s="324" t="s">
        <v>882</v>
      </c>
      <c r="I84" s="324" t="s">
        <v>870</v>
      </c>
      <c r="J84" s="324">
        <v>15</v>
      </c>
      <c r="K84" s="314"/>
    </row>
    <row r="85" spans="2:11" s="1" customFormat="1" ht="15" customHeight="1">
      <c r="B85" s="323"/>
      <c r="C85" s="324" t="s">
        <v>883</v>
      </c>
      <c r="D85" s="324"/>
      <c r="E85" s="324"/>
      <c r="F85" s="325" t="s">
        <v>874</v>
      </c>
      <c r="G85" s="324"/>
      <c r="H85" s="324" t="s">
        <v>884</v>
      </c>
      <c r="I85" s="324" t="s">
        <v>870</v>
      </c>
      <c r="J85" s="324">
        <v>20</v>
      </c>
      <c r="K85" s="314"/>
    </row>
    <row r="86" spans="2:11" s="1" customFormat="1" ht="15" customHeight="1">
      <c r="B86" s="323"/>
      <c r="C86" s="324" t="s">
        <v>885</v>
      </c>
      <c r="D86" s="324"/>
      <c r="E86" s="324"/>
      <c r="F86" s="325" t="s">
        <v>874</v>
      </c>
      <c r="G86" s="324"/>
      <c r="H86" s="324" t="s">
        <v>886</v>
      </c>
      <c r="I86" s="324" t="s">
        <v>870</v>
      </c>
      <c r="J86" s="324">
        <v>20</v>
      </c>
      <c r="K86" s="314"/>
    </row>
    <row r="87" spans="2:11" s="1" customFormat="1" ht="15" customHeight="1">
      <c r="B87" s="323"/>
      <c r="C87" s="300" t="s">
        <v>887</v>
      </c>
      <c r="D87" s="300"/>
      <c r="E87" s="300"/>
      <c r="F87" s="322" t="s">
        <v>874</v>
      </c>
      <c r="G87" s="321"/>
      <c r="H87" s="300" t="s">
        <v>888</v>
      </c>
      <c r="I87" s="300" t="s">
        <v>870</v>
      </c>
      <c r="J87" s="300">
        <v>50</v>
      </c>
      <c r="K87" s="314"/>
    </row>
    <row r="88" spans="2:11" s="1" customFormat="1" ht="15" customHeight="1">
      <c r="B88" s="323"/>
      <c r="C88" s="300" t="s">
        <v>889</v>
      </c>
      <c r="D88" s="300"/>
      <c r="E88" s="300"/>
      <c r="F88" s="322" t="s">
        <v>874</v>
      </c>
      <c r="G88" s="321"/>
      <c r="H88" s="300" t="s">
        <v>890</v>
      </c>
      <c r="I88" s="300" t="s">
        <v>870</v>
      </c>
      <c r="J88" s="300">
        <v>20</v>
      </c>
      <c r="K88" s="314"/>
    </row>
    <row r="89" spans="2:11" s="1" customFormat="1" ht="15" customHeight="1">
      <c r="B89" s="323"/>
      <c r="C89" s="300" t="s">
        <v>891</v>
      </c>
      <c r="D89" s="300"/>
      <c r="E89" s="300"/>
      <c r="F89" s="322" t="s">
        <v>874</v>
      </c>
      <c r="G89" s="321"/>
      <c r="H89" s="300" t="s">
        <v>892</v>
      </c>
      <c r="I89" s="300" t="s">
        <v>870</v>
      </c>
      <c r="J89" s="300">
        <v>20</v>
      </c>
      <c r="K89" s="314"/>
    </row>
    <row r="90" spans="2:11" s="1" customFormat="1" ht="15" customHeight="1">
      <c r="B90" s="323"/>
      <c r="C90" s="300" t="s">
        <v>893</v>
      </c>
      <c r="D90" s="300"/>
      <c r="E90" s="300"/>
      <c r="F90" s="322" t="s">
        <v>874</v>
      </c>
      <c r="G90" s="321"/>
      <c r="H90" s="300" t="s">
        <v>894</v>
      </c>
      <c r="I90" s="300" t="s">
        <v>870</v>
      </c>
      <c r="J90" s="300">
        <v>50</v>
      </c>
      <c r="K90" s="314"/>
    </row>
    <row r="91" spans="2:11" s="1" customFormat="1" ht="15" customHeight="1">
      <c r="B91" s="323"/>
      <c r="C91" s="300" t="s">
        <v>895</v>
      </c>
      <c r="D91" s="300"/>
      <c r="E91" s="300"/>
      <c r="F91" s="322" t="s">
        <v>874</v>
      </c>
      <c r="G91" s="321"/>
      <c r="H91" s="300" t="s">
        <v>895</v>
      </c>
      <c r="I91" s="300" t="s">
        <v>870</v>
      </c>
      <c r="J91" s="300">
        <v>50</v>
      </c>
      <c r="K91" s="314"/>
    </row>
    <row r="92" spans="2:11" s="1" customFormat="1" ht="15" customHeight="1">
      <c r="B92" s="323"/>
      <c r="C92" s="300" t="s">
        <v>896</v>
      </c>
      <c r="D92" s="300"/>
      <c r="E92" s="300"/>
      <c r="F92" s="322" t="s">
        <v>874</v>
      </c>
      <c r="G92" s="321"/>
      <c r="H92" s="300" t="s">
        <v>897</v>
      </c>
      <c r="I92" s="300" t="s">
        <v>870</v>
      </c>
      <c r="J92" s="300">
        <v>255</v>
      </c>
      <c r="K92" s="314"/>
    </row>
    <row r="93" spans="2:11" s="1" customFormat="1" ht="15" customHeight="1">
      <c r="B93" s="323"/>
      <c r="C93" s="300" t="s">
        <v>898</v>
      </c>
      <c r="D93" s="300"/>
      <c r="E93" s="300"/>
      <c r="F93" s="322" t="s">
        <v>868</v>
      </c>
      <c r="G93" s="321"/>
      <c r="H93" s="300" t="s">
        <v>899</v>
      </c>
      <c r="I93" s="300" t="s">
        <v>900</v>
      </c>
      <c r="J93" s="300"/>
      <c r="K93" s="314"/>
    </row>
    <row r="94" spans="2:11" s="1" customFormat="1" ht="15" customHeight="1">
      <c r="B94" s="323"/>
      <c r="C94" s="300" t="s">
        <v>901</v>
      </c>
      <c r="D94" s="300"/>
      <c r="E94" s="300"/>
      <c r="F94" s="322" t="s">
        <v>868</v>
      </c>
      <c r="G94" s="321"/>
      <c r="H94" s="300" t="s">
        <v>902</v>
      </c>
      <c r="I94" s="300" t="s">
        <v>903</v>
      </c>
      <c r="J94" s="300"/>
      <c r="K94" s="314"/>
    </row>
    <row r="95" spans="2:11" s="1" customFormat="1" ht="15" customHeight="1">
      <c r="B95" s="323"/>
      <c r="C95" s="300" t="s">
        <v>904</v>
      </c>
      <c r="D95" s="300"/>
      <c r="E95" s="300"/>
      <c r="F95" s="322" t="s">
        <v>868</v>
      </c>
      <c r="G95" s="321"/>
      <c r="H95" s="300" t="s">
        <v>904</v>
      </c>
      <c r="I95" s="300" t="s">
        <v>903</v>
      </c>
      <c r="J95" s="300"/>
      <c r="K95" s="314"/>
    </row>
    <row r="96" spans="2:11" s="1" customFormat="1" ht="15" customHeight="1">
      <c r="B96" s="323"/>
      <c r="C96" s="300" t="s">
        <v>40</v>
      </c>
      <c r="D96" s="300"/>
      <c r="E96" s="300"/>
      <c r="F96" s="322" t="s">
        <v>868</v>
      </c>
      <c r="G96" s="321"/>
      <c r="H96" s="300" t="s">
        <v>905</v>
      </c>
      <c r="I96" s="300" t="s">
        <v>903</v>
      </c>
      <c r="J96" s="300"/>
      <c r="K96" s="314"/>
    </row>
    <row r="97" spans="2:11" s="1" customFormat="1" ht="15" customHeight="1">
      <c r="B97" s="323"/>
      <c r="C97" s="300" t="s">
        <v>50</v>
      </c>
      <c r="D97" s="300"/>
      <c r="E97" s="300"/>
      <c r="F97" s="322" t="s">
        <v>868</v>
      </c>
      <c r="G97" s="321"/>
      <c r="H97" s="300" t="s">
        <v>906</v>
      </c>
      <c r="I97" s="300" t="s">
        <v>903</v>
      </c>
      <c r="J97" s="300"/>
      <c r="K97" s="314"/>
    </row>
    <row r="98" spans="2:11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pans="2:11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313" t="s">
        <v>907</v>
      </c>
      <c r="D102" s="313"/>
      <c r="E102" s="313"/>
      <c r="F102" s="313"/>
      <c r="G102" s="313"/>
      <c r="H102" s="313"/>
      <c r="I102" s="313"/>
      <c r="J102" s="313"/>
      <c r="K102" s="314"/>
    </row>
    <row r="103" spans="2:11" s="1" customFormat="1" ht="17.25" customHeight="1">
      <c r="B103" s="312"/>
      <c r="C103" s="315" t="s">
        <v>862</v>
      </c>
      <c r="D103" s="315"/>
      <c r="E103" s="315"/>
      <c r="F103" s="315" t="s">
        <v>863</v>
      </c>
      <c r="G103" s="316"/>
      <c r="H103" s="315" t="s">
        <v>56</v>
      </c>
      <c r="I103" s="315" t="s">
        <v>59</v>
      </c>
      <c r="J103" s="315" t="s">
        <v>864</v>
      </c>
      <c r="K103" s="314"/>
    </row>
    <row r="104" spans="2:11" s="1" customFormat="1" ht="17.25" customHeight="1">
      <c r="B104" s="312"/>
      <c r="C104" s="317" t="s">
        <v>865</v>
      </c>
      <c r="D104" s="317"/>
      <c r="E104" s="317"/>
      <c r="F104" s="318" t="s">
        <v>866</v>
      </c>
      <c r="G104" s="319"/>
      <c r="H104" s="317"/>
      <c r="I104" s="317"/>
      <c r="J104" s="317" t="s">
        <v>867</v>
      </c>
      <c r="K104" s="314"/>
    </row>
    <row r="105" spans="2:11" s="1" customFormat="1" ht="5.25" customHeight="1">
      <c r="B105" s="312"/>
      <c r="C105" s="315"/>
      <c r="D105" s="315"/>
      <c r="E105" s="315"/>
      <c r="F105" s="315"/>
      <c r="G105" s="331"/>
      <c r="H105" s="315"/>
      <c r="I105" s="315"/>
      <c r="J105" s="315"/>
      <c r="K105" s="314"/>
    </row>
    <row r="106" spans="2:11" s="1" customFormat="1" ht="15" customHeight="1">
      <c r="B106" s="312"/>
      <c r="C106" s="300" t="s">
        <v>55</v>
      </c>
      <c r="D106" s="320"/>
      <c r="E106" s="320"/>
      <c r="F106" s="322" t="s">
        <v>868</v>
      </c>
      <c r="G106" s="331"/>
      <c r="H106" s="300" t="s">
        <v>908</v>
      </c>
      <c r="I106" s="300" t="s">
        <v>870</v>
      </c>
      <c r="J106" s="300">
        <v>20</v>
      </c>
      <c r="K106" s="314"/>
    </row>
    <row r="107" spans="2:11" s="1" customFormat="1" ht="15" customHeight="1">
      <c r="B107" s="312"/>
      <c r="C107" s="300" t="s">
        <v>871</v>
      </c>
      <c r="D107" s="300"/>
      <c r="E107" s="300"/>
      <c r="F107" s="322" t="s">
        <v>868</v>
      </c>
      <c r="G107" s="300"/>
      <c r="H107" s="300" t="s">
        <v>908</v>
      </c>
      <c r="I107" s="300" t="s">
        <v>870</v>
      </c>
      <c r="J107" s="300">
        <v>120</v>
      </c>
      <c r="K107" s="314"/>
    </row>
    <row r="108" spans="2:11" s="1" customFormat="1" ht="15" customHeight="1">
      <c r="B108" s="323"/>
      <c r="C108" s="300" t="s">
        <v>873</v>
      </c>
      <c r="D108" s="300"/>
      <c r="E108" s="300"/>
      <c r="F108" s="322" t="s">
        <v>874</v>
      </c>
      <c r="G108" s="300"/>
      <c r="H108" s="300" t="s">
        <v>908</v>
      </c>
      <c r="I108" s="300" t="s">
        <v>870</v>
      </c>
      <c r="J108" s="300">
        <v>50</v>
      </c>
      <c r="K108" s="314"/>
    </row>
    <row r="109" spans="2:11" s="1" customFormat="1" ht="15" customHeight="1">
      <c r="B109" s="323"/>
      <c r="C109" s="300" t="s">
        <v>876</v>
      </c>
      <c r="D109" s="300"/>
      <c r="E109" s="300"/>
      <c r="F109" s="322" t="s">
        <v>868</v>
      </c>
      <c r="G109" s="300"/>
      <c r="H109" s="300" t="s">
        <v>908</v>
      </c>
      <c r="I109" s="300" t="s">
        <v>878</v>
      </c>
      <c r="J109" s="300"/>
      <c r="K109" s="314"/>
    </row>
    <row r="110" spans="2:11" s="1" customFormat="1" ht="15" customHeight="1">
      <c r="B110" s="323"/>
      <c r="C110" s="300" t="s">
        <v>887</v>
      </c>
      <c r="D110" s="300"/>
      <c r="E110" s="300"/>
      <c r="F110" s="322" t="s">
        <v>874</v>
      </c>
      <c r="G110" s="300"/>
      <c r="H110" s="300" t="s">
        <v>908</v>
      </c>
      <c r="I110" s="300" t="s">
        <v>870</v>
      </c>
      <c r="J110" s="300">
        <v>50</v>
      </c>
      <c r="K110" s="314"/>
    </row>
    <row r="111" spans="2:11" s="1" customFormat="1" ht="15" customHeight="1">
      <c r="B111" s="323"/>
      <c r="C111" s="300" t="s">
        <v>895</v>
      </c>
      <c r="D111" s="300"/>
      <c r="E111" s="300"/>
      <c r="F111" s="322" t="s">
        <v>874</v>
      </c>
      <c r="G111" s="300"/>
      <c r="H111" s="300" t="s">
        <v>908</v>
      </c>
      <c r="I111" s="300" t="s">
        <v>870</v>
      </c>
      <c r="J111" s="300">
        <v>50</v>
      </c>
      <c r="K111" s="314"/>
    </row>
    <row r="112" spans="2:11" s="1" customFormat="1" ht="15" customHeight="1">
      <c r="B112" s="323"/>
      <c r="C112" s="300" t="s">
        <v>893</v>
      </c>
      <c r="D112" s="300"/>
      <c r="E112" s="300"/>
      <c r="F112" s="322" t="s">
        <v>874</v>
      </c>
      <c r="G112" s="300"/>
      <c r="H112" s="300" t="s">
        <v>908</v>
      </c>
      <c r="I112" s="300" t="s">
        <v>870</v>
      </c>
      <c r="J112" s="300">
        <v>50</v>
      </c>
      <c r="K112" s="314"/>
    </row>
    <row r="113" spans="2:11" s="1" customFormat="1" ht="15" customHeight="1">
      <c r="B113" s="323"/>
      <c r="C113" s="300" t="s">
        <v>55</v>
      </c>
      <c r="D113" s="300"/>
      <c r="E113" s="300"/>
      <c r="F113" s="322" t="s">
        <v>868</v>
      </c>
      <c r="G113" s="300"/>
      <c r="H113" s="300" t="s">
        <v>909</v>
      </c>
      <c r="I113" s="300" t="s">
        <v>870</v>
      </c>
      <c r="J113" s="300">
        <v>20</v>
      </c>
      <c r="K113" s="314"/>
    </row>
    <row r="114" spans="2:11" s="1" customFormat="1" ht="15" customHeight="1">
      <c r="B114" s="323"/>
      <c r="C114" s="300" t="s">
        <v>910</v>
      </c>
      <c r="D114" s="300"/>
      <c r="E114" s="300"/>
      <c r="F114" s="322" t="s">
        <v>868</v>
      </c>
      <c r="G114" s="300"/>
      <c r="H114" s="300" t="s">
        <v>911</v>
      </c>
      <c r="I114" s="300" t="s">
        <v>870</v>
      </c>
      <c r="J114" s="300">
        <v>120</v>
      </c>
      <c r="K114" s="314"/>
    </row>
    <row r="115" spans="2:11" s="1" customFormat="1" ht="15" customHeight="1">
      <c r="B115" s="323"/>
      <c r="C115" s="300" t="s">
        <v>40</v>
      </c>
      <c r="D115" s="300"/>
      <c r="E115" s="300"/>
      <c r="F115" s="322" t="s">
        <v>868</v>
      </c>
      <c r="G115" s="300"/>
      <c r="H115" s="300" t="s">
        <v>912</v>
      </c>
      <c r="I115" s="300" t="s">
        <v>903</v>
      </c>
      <c r="J115" s="300"/>
      <c r="K115" s="314"/>
    </row>
    <row r="116" spans="2:11" s="1" customFormat="1" ht="15" customHeight="1">
      <c r="B116" s="323"/>
      <c r="C116" s="300" t="s">
        <v>50</v>
      </c>
      <c r="D116" s="300"/>
      <c r="E116" s="300"/>
      <c r="F116" s="322" t="s">
        <v>868</v>
      </c>
      <c r="G116" s="300"/>
      <c r="H116" s="300" t="s">
        <v>913</v>
      </c>
      <c r="I116" s="300" t="s">
        <v>903</v>
      </c>
      <c r="J116" s="300"/>
      <c r="K116" s="314"/>
    </row>
    <row r="117" spans="2:11" s="1" customFormat="1" ht="15" customHeight="1">
      <c r="B117" s="323"/>
      <c r="C117" s="300" t="s">
        <v>59</v>
      </c>
      <c r="D117" s="300"/>
      <c r="E117" s="300"/>
      <c r="F117" s="322" t="s">
        <v>868</v>
      </c>
      <c r="G117" s="300"/>
      <c r="H117" s="300" t="s">
        <v>914</v>
      </c>
      <c r="I117" s="300" t="s">
        <v>915</v>
      </c>
      <c r="J117" s="300"/>
      <c r="K117" s="314"/>
    </row>
    <row r="118" spans="2:11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pans="2:11" s="1" customFormat="1" ht="18.75" customHeight="1">
      <c r="B119" s="333"/>
      <c r="C119" s="297"/>
      <c r="D119" s="297"/>
      <c r="E119" s="297"/>
      <c r="F119" s="334"/>
      <c r="G119" s="297"/>
      <c r="H119" s="297"/>
      <c r="I119" s="297"/>
      <c r="J119" s="297"/>
      <c r="K119" s="333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91" t="s">
        <v>916</v>
      </c>
      <c r="D122" s="291"/>
      <c r="E122" s="291"/>
      <c r="F122" s="291"/>
      <c r="G122" s="291"/>
      <c r="H122" s="291"/>
      <c r="I122" s="291"/>
      <c r="J122" s="291"/>
      <c r="K122" s="339"/>
    </row>
    <row r="123" spans="2:11" s="1" customFormat="1" ht="17.25" customHeight="1">
      <c r="B123" s="340"/>
      <c r="C123" s="315" t="s">
        <v>862</v>
      </c>
      <c r="D123" s="315"/>
      <c r="E123" s="315"/>
      <c r="F123" s="315" t="s">
        <v>863</v>
      </c>
      <c r="G123" s="316"/>
      <c r="H123" s="315" t="s">
        <v>56</v>
      </c>
      <c r="I123" s="315" t="s">
        <v>59</v>
      </c>
      <c r="J123" s="315" t="s">
        <v>864</v>
      </c>
      <c r="K123" s="341"/>
    </row>
    <row r="124" spans="2:11" s="1" customFormat="1" ht="17.25" customHeight="1">
      <c r="B124" s="340"/>
      <c r="C124" s="317" t="s">
        <v>865</v>
      </c>
      <c r="D124" s="317"/>
      <c r="E124" s="317"/>
      <c r="F124" s="318" t="s">
        <v>866</v>
      </c>
      <c r="G124" s="319"/>
      <c r="H124" s="317"/>
      <c r="I124" s="317"/>
      <c r="J124" s="317" t="s">
        <v>867</v>
      </c>
      <c r="K124" s="341"/>
    </row>
    <row r="125" spans="2:11" s="1" customFormat="1" ht="5.25" customHeight="1">
      <c r="B125" s="342"/>
      <c r="C125" s="320"/>
      <c r="D125" s="320"/>
      <c r="E125" s="320"/>
      <c r="F125" s="320"/>
      <c r="G125" s="300"/>
      <c r="H125" s="320"/>
      <c r="I125" s="320"/>
      <c r="J125" s="320"/>
      <c r="K125" s="343"/>
    </row>
    <row r="126" spans="2:11" s="1" customFormat="1" ht="15" customHeight="1">
      <c r="B126" s="342"/>
      <c r="C126" s="300" t="s">
        <v>871</v>
      </c>
      <c r="D126" s="320"/>
      <c r="E126" s="320"/>
      <c r="F126" s="322" t="s">
        <v>868</v>
      </c>
      <c r="G126" s="300"/>
      <c r="H126" s="300" t="s">
        <v>908</v>
      </c>
      <c r="I126" s="300" t="s">
        <v>870</v>
      </c>
      <c r="J126" s="300">
        <v>120</v>
      </c>
      <c r="K126" s="344"/>
    </row>
    <row r="127" spans="2:11" s="1" customFormat="1" ht="15" customHeight="1">
      <c r="B127" s="342"/>
      <c r="C127" s="300" t="s">
        <v>917</v>
      </c>
      <c r="D127" s="300"/>
      <c r="E127" s="300"/>
      <c r="F127" s="322" t="s">
        <v>868</v>
      </c>
      <c r="G127" s="300"/>
      <c r="H127" s="300" t="s">
        <v>918</v>
      </c>
      <c r="I127" s="300" t="s">
        <v>870</v>
      </c>
      <c r="J127" s="300" t="s">
        <v>919</v>
      </c>
      <c r="K127" s="344"/>
    </row>
    <row r="128" spans="2:11" s="1" customFormat="1" ht="15" customHeight="1">
      <c r="B128" s="342"/>
      <c r="C128" s="300" t="s">
        <v>816</v>
      </c>
      <c r="D128" s="300"/>
      <c r="E128" s="300"/>
      <c r="F128" s="322" t="s">
        <v>868</v>
      </c>
      <c r="G128" s="300"/>
      <c r="H128" s="300" t="s">
        <v>920</v>
      </c>
      <c r="I128" s="300" t="s">
        <v>870</v>
      </c>
      <c r="J128" s="300" t="s">
        <v>919</v>
      </c>
      <c r="K128" s="344"/>
    </row>
    <row r="129" spans="2:11" s="1" customFormat="1" ht="15" customHeight="1">
      <c r="B129" s="342"/>
      <c r="C129" s="300" t="s">
        <v>879</v>
      </c>
      <c r="D129" s="300"/>
      <c r="E129" s="300"/>
      <c r="F129" s="322" t="s">
        <v>874</v>
      </c>
      <c r="G129" s="300"/>
      <c r="H129" s="300" t="s">
        <v>880</v>
      </c>
      <c r="I129" s="300" t="s">
        <v>870</v>
      </c>
      <c r="J129" s="300">
        <v>15</v>
      </c>
      <c r="K129" s="344"/>
    </row>
    <row r="130" spans="2:11" s="1" customFormat="1" ht="15" customHeight="1">
      <c r="B130" s="342"/>
      <c r="C130" s="324" t="s">
        <v>881</v>
      </c>
      <c r="D130" s="324"/>
      <c r="E130" s="324"/>
      <c r="F130" s="325" t="s">
        <v>874</v>
      </c>
      <c r="G130" s="324"/>
      <c r="H130" s="324" t="s">
        <v>882</v>
      </c>
      <c r="I130" s="324" t="s">
        <v>870</v>
      </c>
      <c r="J130" s="324">
        <v>15</v>
      </c>
      <c r="K130" s="344"/>
    </row>
    <row r="131" spans="2:11" s="1" customFormat="1" ht="15" customHeight="1">
      <c r="B131" s="342"/>
      <c r="C131" s="324" t="s">
        <v>883</v>
      </c>
      <c r="D131" s="324"/>
      <c r="E131" s="324"/>
      <c r="F131" s="325" t="s">
        <v>874</v>
      </c>
      <c r="G131" s="324"/>
      <c r="H131" s="324" t="s">
        <v>884</v>
      </c>
      <c r="I131" s="324" t="s">
        <v>870</v>
      </c>
      <c r="J131" s="324">
        <v>20</v>
      </c>
      <c r="K131" s="344"/>
    </row>
    <row r="132" spans="2:11" s="1" customFormat="1" ht="15" customHeight="1">
      <c r="B132" s="342"/>
      <c r="C132" s="324" t="s">
        <v>885</v>
      </c>
      <c r="D132" s="324"/>
      <c r="E132" s="324"/>
      <c r="F132" s="325" t="s">
        <v>874</v>
      </c>
      <c r="G132" s="324"/>
      <c r="H132" s="324" t="s">
        <v>886</v>
      </c>
      <c r="I132" s="324" t="s">
        <v>870</v>
      </c>
      <c r="J132" s="324">
        <v>20</v>
      </c>
      <c r="K132" s="344"/>
    </row>
    <row r="133" spans="2:11" s="1" customFormat="1" ht="15" customHeight="1">
      <c r="B133" s="342"/>
      <c r="C133" s="300" t="s">
        <v>873</v>
      </c>
      <c r="D133" s="300"/>
      <c r="E133" s="300"/>
      <c r="F133" s="322" t="s">
        <v>874</v>
      </c>
      <c r="G133" s="300"/>
      <c r="H133" s="300" t="s">
        <v>908</v>
      </c>
      <c r="I133" s="300" t="s">
        <v>870</v>
      </c>
      <c r="J133" s="300">
        <v>50</v>
      </c>
      <c r="K133" s="344"/>
    </row>
    <row r="134" spans="2:11" s="1" customFormat="1" ht="15" customHeight="1">
      <c r="B134" s="342"/>
      <c r="C134" s="300" t="s">
        <v>887</v>
      </c>
      <c r="D134" s="300"/>
      <c r="E134" s="300"/>
      <c r="F134" s="322" t="s">
        <v>874</v>
      </c>
      <c r="G134" s="300"/>
      <c r="H134" s="300" t="s">
        <v>908</v>
      </c>
      <c r="I134" s="300" t="s">
        <v>870</v>
      </c>
      <c r="J134" s="300">
        <v>50</v>
      </c>
      <c r="K134" s="344"/>
    </row>
    <row r="135" spans="2:11" s="1" customFormat="1" ht="15" customHeight="1">
      <c r="B135" s="342"/>
      <c r="C135" s="300" t="s">
        <v>893</v>
      </c>
      <c r="D135" s="300"/>
      <c r="E135" s="300"/>
      <c r="F135" s="322" t="s">
        <v>874</v>
      </c>
      <c r="G135" s="300"/>
      <c r="H135" s="300" t="s">
        <v>908</v>
      </c>
      <c r="I135" s="300" t="s">
        <v>870</v>
      </c>
      <c r="J135" s="300">
        <v>50</v>
      </c>
      <c r="K135" s="344"/>
    </row>
    <row r="136" spans="2:11" s="1" customFormat="1" ht="15" customHeight="1">
      <c r="B136" s="342"/>
      <c r="C136" s="300" t="s">
        <v>895</v>
      </c>
      <c r="D136" s="300"/>
      <c r="E136" s="300"/>
      <c r="F136" s="322" t="s">
        <v>874</v>
      </c>
      <c r="G136" s="300"/>
      <c r="H136" s="300" t="s">
        <v>908</v>
      </c>
      <c r="I136" s="300" t="s">
        <v>870</v>
      </c>
      <c r="J136" s="300">
        <v>50</v>
      </c>
      <c r="K136" s="344"/>
    </row>
    <row r="137" spans="2:11" s="1" customFormat="1" ht="15" customHeight="1">
      <c r="B137" s="342"/>
      <c r="C137" s="300" t="s">
        <v>896</v>
      </c>
      <c r="D137" s="300"/>
      <c r="E137" s="300"/>
      <c r="F137" s="322" t="s">
        <v>874</v>
      </c>
      <c r="G137" s="300"/>
      <c r="H137" s="300" t="s">
        <v>921</v>
      </c>
      <c r="I137" s="300" t="s">
        <v>870</v>
      </c>
      <c r="J137" s="300">
        <v>255</v>
      </c>
      <c r="K137" s="344"/>
    </row>
    <row r="138" spans="2:11" s="1" customFormat="1" ht="15" customHeight="1">
      <c r="B138" s="342"/>
      <c r="C138" s="300" t="s">
        <v>898</v>
      </c>
      <c r="D138" s="300"/>
      <c r="E138" s="300"/>
      <c r="F138" s="322" t="s">
        <v>868</v>
      </c>
      <c r="G138" s="300"/>
      <c r="H138" s="300" t="s">
        <v>922</v>
      </c>
      <c r="I138" s="300" t="s">
        <v>900</v>
      </c>
      <c r="J138" s="300"/>
      <c r="K138" s="344"/>
    </row>
    <row r="139" spans="2:11" s="1" customFormat="1" ht="15" customHeight="1">
      <c r="B139" s="342"/>
      <c r="C139" s="300" t="s">
        <v>901</v>
      </c>
      <c r="D139" s="300"/>
      <c r="E139" s="300"/>
      <c r="F139" s="322" t="s">
        <v>868</v>
      </c>
      <c r="G139" s="300"/>
      <c r="H139" s="300" t="s">
        <v>923</v>
      </c>
      <c r="I139" s="300" t="s">
        <v>903</v>
      </c>
      <c r="J139" s="300"/>
      <c r="K139" s="344"/>
    </row>
    <row r="140" spans="2:11" s="1" customFormat="1" ht="15" customHeight="1">
      <c r="B140" s="342"/>
      <c r="C140" s="300" t="s">
        <v>904</v>
      </c>
      <c r="D140" s="300"/>
      <c r="E140" s="300"/>
      <c r="F140" s="322" t="s">
        <v>868</v>
      </c>
      <c r="G140" s="300"/>
      <c r="H140" s="300" t="s">
        <v>904</v>
      </c>
      <c r="I140" s="300" t="s">
        <v>903</v>
      </c>
      <c r="J140" s="300"/>
      <c r="K140" s="344"/>
    </row>
    <row r="141" spans="2:11" s="1" customFormat="1" ht="15" customHeight="1">
      <c r="B141" s="342"/>
      <c r="C141" s="300" t="s">
        <v>40</v>
      </c>
      <c r="D141" s="300"/>
      <c r="E141" s="300"/>
      <c r="F141" s="322" t="s">
        <v>868</v>
      </c>
      <c r="G141" s="300"/>
      <c r="H141" s="300" t="s">
        <v>924</v>
      </c>
      <c r="I141" s="300" t="s">
        <v>903</v>
      </c>
      <c r="J141" s="300"/>
      <c r="K141" s="344"/>
    </row>
    <row r="142" spans="2:11" s="1" customFormat="1" ht="15" customHeight="1">
      <c r="B142" s="342"/>
      <c r="C142" s="300" t="s">
        <v>925</v>
      </c>
      <c r="D142" s="300"/>
      <c r="E142" s="300"/>
      <c r="F142" s="322" t="s">
        <v>868</v>
      </c>
      <c r="G142" s="300"/>
      <c r="H142" s="300" t="s">
        <v>926</v>
      </c>
      <c r="I142" s="300" t="s">
        <v>903</v>
      </c>
      <c r="J142" s="300"/>
      <c r="K142" s="344"/>
    </row>
    <row r="143" spans="2:11" s="1" customFormat="1" ht="15" customHeight="1">
      <c r="B143" s="345"/>
      <c r="C143" s="346"/>
      <c r="D143" s="346"/>
      <c r="E143" s="346"/>
      <c r="F143" s="346"/>
      <c r="G143" s="346"/>
      <c r="H143" s="346"/>
      <c r="I143" s="346"/>
      <c r="J143" s="346"/>
      <c r="K143" s="347"/>
    </row>
    <row r="144" spans="2:11" s="1" customFormat="1" ht="18.75" customHeight="1">
      <c r="B144" s="297"/>
      <c r="C144" s="297"/>
      <c r="D144" s="297"/>
      <c r="E144" s="297"/>
      <c r="F144" s="334"/>
      <c r="G144" s="297"/>
      <c r="H144" s="297"/>
      <c r="I144" s="297"/>
      <c r="J144" s="297"/>
      <c r="K144" s="297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313" t="s">
        <v>927</v>
      </c>
      <c r="D147" s="313"/>
      <c r="E147" s="313"/>
      <c r="F147" s="313"/>
      <c r="G147" s="313"/>
      <c r="H147" s="313"/>
      <c r="I147" s="313"/>
      <c r="J147" s="313"/>
      <c r="K147" s="314"/>
    </row>
    <row r="148" spans="2:11" s="1" customFormat="1" ht="17.25" customHeight="1">
      <c r="B148" s="312"/>
      <c r="C148" s="315" t="s">
        <v>862</v>
      </c>
      <c r="D148" s="315"/>
      <c r="E148" s="315"/>
      <c r="F148" s="315" t="s">
        <v>863</v>
      </c>
      <c r="G148" s="316"/>
      <c r="H148" s="315" t="s">
        <v>56</v>
      </c>
      <c r="I148" s="315" t="s">
        <v>59</v>
      </c>
      <c r="J148" s="315" t="s">
        <v>864</v>
      </c>
      <c r="K148" s="314"/>
    </row>
    <row r="149" spans="2:11" s="1" customFormat="1" ht="17.25" customHeight="1">
      <c r="B149" s="312"/>
      <c r="C149" s="317" t="s">
        <v>865</v>
      </c>
      <c r="D149" s="317"/>
      <c r="E149" s="317"/>
      <c r="F149" s="318" t="s">
        <v>866</v>
      </c>
      <c r="G149" s="319"/>
      <c r="H149" s="317"/>
      <c r="I149" s="317"/>
      <c r="J149" s="317" t="s">
        <v>867</v>
      </c>
      <c r="K149" s="314"/>
    </row>
    <row r="150" spans="2:11" s="1" customFormat="1" ht="5.25" customHeight="1">
      <c r="B150" s="323"/>
      <c r="C150" s="320"/>
      <c r="D150" s="320"/>
      <c r="E150" s="320"/>
      <c r="F150" s="320"/>
      <c r="G150" s="321"/>
      <c r="H150" s="320"/>
      <c r="I150" s="320"/>
      <c r="J150" s="320"/>
      <c r="K150" s="344"/>
    </row>
    <row r="151" spans="2:11" s="1" customFormat="1" ht="15" customHeight="1">
      <c r="B151" s="323"/>
      <c r="C151" s="348" t="s">
        <v>871</v>
      </c>
      <c r="D151" s="300"/>
      <c r="E151" s="300"/>
      <c r="F151" s="349" t="s">
        <v>868</v>
      </c>
      <c r="G151" s="300"/>
      <c r="H151" s="348" t="s">
        <v>908</v>
      </c>
      <c r="I151" s="348" t="s">
        <v>870</v>
      </c>
      <c r="J151" s="348">
        <v>120</v>
      </c>
      <c r="K151" s="344"/>
    </row>
    <row r="152" spans="2:11" s="1" customFormat="1" ht="15" customHeight="1">
      <c r="B152" s="323"/>
      <c r="C152" s="348" t="s">
        <v>917</v>
      </c>
      <c r="D152" s="300"/>
      <c r="E152" s="300"/>
      <c r="F152" s="349" t="s">
        <v>868</v>
      </c>
      <c r="G152" s="300"/>
      <c r="H152" s="348" t="s">
        <v>928</v>
      </c>
      <c r="I152" s="348" t="s">
        <v>870</v>
      </c>
      <c r="J152" s="348" t="s">
        <v>919</v>
      </c>
      <c r="K152" s="344"/>
    </row>
    <row r="153" spans="2:11" s="1" customFormat="1" ht="15" customHeight="1">
      <c r="B153" s="323"/>
      <c r="C153" s="348" t="s">
        <v>816</v>
      </c>
      <c r="D153" s="300"/>
      <c r="E153" s="300"/>
      <c r="F153" s="349" t="s">
        <v>868</v>
      </c>
      <c r="G153" s="300"/>
      <c r="H153" s="348" t="s">
        <v>929</v>
      </c>
      <c r="I153" s="348" t="s">
        <v>870</v>
      </c>
      <c r="J153" s="348" t="s">
        <v>919</v>
      </c>
      <c r="K153" s="344"/>
    </row>
    <row r="154" spans="2:11" s="1" customFormat="1" ht="15" customHeight="1">
      <c r="B154" s="323"/>
      <c r="C154" s="348" t="s">
        <v>873</v>
      </c>
      <c r="D154" s="300"/>
      <c r="E154" s="300"/>
      <c r="F154" s="349" t="s">
        <v>874</v>
      </c>
      <c r="G154" s="300"/>
      <c r="H154" s="348" t="s">
        <v>908</v>
      </c>
      <c r="I154" s="348" t="s">
        <v>870</v>
      </c>
      <c r="J154" s="348">
        <v>50</v>
      </c>
      <c r="K154" s="344"/>
    </row>
    <row r="155" spans="2:11" s="1" customFormat="1" ht="15" customHeight="1">
      <c r="B155" s="323"/>
      <c r="C155" s="348" t="s">
        <v>876</v>
      </c>
      <c r="D155" s="300"/>
      <c r="E155" s="300"/>
      <c r="F155" s="349" t="s">
        <v>868</v>
      </c>
      <c r="G155" s="300"/>
      <c r="H155" s="348" t="s">
        <v>908</v>
      </c>
      <c r="I155" s="348" t="s">
        <v>878</v>
      </c>
      <c r="J155" s="348"/>
      <c r="K155" s="344"/>
    </row>
    <row r="156" spans="2:11" s="1" customFormat="1" ht="15" customHeight="1">
      <c r="B156" s="323"/>
      <c r="C156" s="348" t="s">
        <v>887</v>
      </c>
      <c r="D156" s="300"/>
      <c r="E156" s="300"/>
      <c r="F156" s="349" t="s">
        <v>874</v>
      </c>
      <c r="G156" s="300"/>
      <c r="H156" s="348" t="s">
        <v>908</v>
      </c>
      <c r="I156" s="348" t="s">
        <v>870</v>
      </c>
      <c r="J156" s="348">
        <v>50</v>
      </c>
      <c r="K156" s="344"/>
    </row>
    <row r="157" spans="2:11" s="1" customFormat="1" ht="15" customHeight="1">
      <c r="B157" s="323"/>
      <c r="C157" s="348" t="s">
        <v>895</v>
      </c>
      <c r="D157" s="300"/>
      <c r="E157" s="300"/>
      <c r="F157" s="349" t="s">
        <v>874</v>
      </c>
      <c r="G157" s="300"/>
      <c r="H157" s="348" t="s">
        <v>908</v>
      </c>
      <c r="I157" s="348" t="s">
        <v>870</v>
      </c>
      <c r="J157" s="348">
        <v>50</v>
      </c>
      <c r="K157" s="344"/>
    </row>
    <row r="158" spans="2:11" s="1" customFormat="1" ht="15" customHeight="1">
      <c r="B158" s="323"/>
      <c r="C158" s="348" t="s">
        <v>893</v>
      </c>
      <c r="D158" s="300"/>
      <c r="E158" s="300"/>
      <c r="F158" s="349" t="s">
        <v>874</v>
      </c>
      <c r="G158" s="300"/>
      <c r="H158" s="348" t="s">
        <v>908</v>
      </c>
      <c r="I158" s="348" t="s">
        <v>870</v>
      </c>
      <c r="J158" s="348">
        <v>50</v>
      </c>
      <c r="K158" s="344"/>
    </row>
    <row r="159" spans="2:11" s="1" customFormat="1" ht="15" customHeight="1">
      <c r="B159" s="323"/>
      <c r="C159" s="348" t="s">
        <v>94</v>
      </c>
      <c r="D159" s="300"/>
      <c r="E159" s="300"/>
      <c r="F159" s="349" t="s">
        <v>868</v>
      </c>
      <c r="G159" s="300"/>
      <c r="H159" s="348" t="s">
        <v>930</v>
      </c>
      <c r="I159" s="348" t="s">
        <v>870</v>
      </c>
      <c r="J159" s="348" t="s">
        <v>931</v>
      </c>
      <c r="K159" s="344"/>
    </row>
    <row r="160" spans="2:11" s="1" customFormat="1" ht="15" customHeight="1">
      <c r="B160" s="323"/>
      <c r="C160" s="348" t="s">
        <v>932</v>
      </c>
      <c r="D160" s="300"/>
      <c r="E160" s="300"/>
      <c r="F160" s="349" t="s">
        <v>868</v>
      </c>
      <c r="G160" s="300"/>
      <c r="H160" s="348" t="s">
        <v>933</v>
      </c>
      <c r="I160" s="348" t="s">
        <v>903</v>
      </c>
      <c r="J160" s="348"/>
      <c r="K160" s="344"/>
    </row>
    <row r="161" spans="2:11" s="1" customFormat="1" ht="15" customHeight="1">
      <c r="B161" s="350"/>
      <c r="C161" s="332"/>
      <c r="D161" s="332"/>
      <c r="E161" s="332"/>
      <c r="F161" s="332"/>
      <c r="G161" s="332"/>
      <c r="H161" s="332"/>
      <c r="I161" s="332"/>
      <c r="J161" s="332"/>
      <c r="K161" s="351"/>
    </row>
    <row r="162" spans="2:11" s="1" customFormat="1" ht="18.75" customHeight="1">
      <c r="B162" s="297"/>
      <c r="C162" s="300"/>
      <c r="D162" s="300"/>
      <c r="E162" s="300"/>
      <c r="F162" s="322"/>
      <c r="G162" s="300"/>
      <c r="H162" s="300"/>
      <c r="I162" s="300"/>
      <c r="J162" s="300"/>
      <c r="K162" s="297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pans="2:11" s="1" customFormat="1" ht="45" customHeight="1">
      <c r="B165" s="290"/>
      <c r="C165" s="291" t="s">
        <v>934</v>
      </c>
      <c r="D165" s="291"/>
      <c r="E165" s="291"/>
      <c r="F165" s="291"/>
      <c r="G165" s="291"/>
      <c r="H165" s="291"/>
      <c r="I165" s="291"/>
      <c r="J165" s="291"/>
      <c r="K165" s="292"/>
    </row>
    <row r="166" spans="2:11" s="1" customFormat="1" ht="17.25" customHeight="1">
      <c r="B166" s="290"/>
      <c r="C166" s="315" t="s">
        <v>862</v>
      </c>
      <c r="D166" s="315"/>
      <c r="E166" s="315"/>
      <c r="F166" s="315" t="s">
        <v>863</v>
      </c>
      <c r="G166" s="352"/>
      <c r="H166" s="353" t="s">
        <v>56</v>
      </c>
      <c r="I166" s="353" t="s">
        <v>59</v>
      </c>
      <c r="J166" s="315" t="s">
        <v>864</v>
      </c>
      <c r="K166" s="292"/>
    </row>
    <row r="167" spans="2:11" s="1" customFormat="1" ht="17.25" customHeight="1">
      <c r="B167" s="293"/>
      <c r="C167" s="317" t="s">
        <v>865</v>
      </c>
      <c r="D167" s="317"/>
      <c r="E167" s="317"/>
      <c r="F167" s="318" t="s">
        <v>866</v>
      </c>
      <c r="G167" s="354"/>
      <c r="H167" s="355"/>
      <c r="I167" s="355"/>
      <c r="J167" s="317" t="s">
        <v>867</v>
      </c>
      <c r="K167" s="295"/>
    </row>
    <row r="168" spans="2:11" s="1" customFormat="1" ht="5.25" customHeight="1">
      <c r="B168" s="323"/>
      <c r="C168" s="320"/>
      <c r="D168" s="320"/>
      <c r="E168" s="320"/>
      <c r="F168" s="320"/>
      <c r="G168" s="321"/>
      <c r="H168" s="320"/>
      <c r="I168" s="320"/>
      <c r="J168" s="320"/>
      <c r="K168" s="344"/>
    </row>
    <row r="169" spans="2:11" s="1" customFormat="1" ht="15" customHeight="1">
      <c r="B169" s="323"/>
      <c r="C169" s="300" t="s">
        <v>871</v>
      </c>
      <c r="D169" s="300"/>
      <c r="E169" s="300"/>
      <c r="F169" s="322" t="s">
        <v>868</v>
      </c>
      <c r="G169" s="300"/>
      <c r="H169" s="300" t="s">
        <v>908</v>
      </c>
      <c r="I169" s="300" t="s">
        <v>870</v>
      </c>
      <c r="J169" s="300">
        <v>120</v>
      </c>
      <c r="K169" s="344"/>
    </row>
    <row r="170" spans="2:11" s="1" customFormat="1" ht="15" customHeight="1">
      <c r="B170" s="323"/>
      <c r="C170" s="300" t="s">
        <v>917</v>
      </c>
      <c r="D170" s="300"/>
      <c r="E170" s="300"/>
      <c r="F170" s="322" t="s">
        <v>868</v>
      </c>
      <c r="G170" s="300"/>
      <c r="H170" s="300" t="s">
        <v>918</v>
      </c>
      <c r="I170" s="300" t="s">
        <v>870</v>
      </c>
      <c r="J170" s="300" t="s">
        <v>919</v>
      </c>
      <c r="K170" s="344"/>
    </row>
    <row r="171" spans="2:11" s="1" customFormat="1" ht="15" customHeight="1">
      <c r="B171" s="323"/>
      <c r="C171" s="300" t="s">
        <v>816</v>
      </c>
      <c r="D171" s="300"/>
      <c r="E171" s="300"/>
      <c r="F171" s="322" t="s">
        <v>868</v>
      </c>
      <c r="G171" s="300"/>
      <c r="H171" s="300" t="s">
        <v>935</v>
      </c>
      <c r="I171" s="300" t="s">
        <v>870</v>
      </c>
      <c r="J171" s="300" t="s">
        <v>919</v>
      </c>
      <c r="K171" s="344"/>
    </row>
    <row r="172" spans="2:11" s="1" customFormat="1" ht="15" customHeight="1">
      <c r="B172" s="323"/>
      <c r="C172" s="300" t="s">
        <v>873</v>
      </c>
      <c r="D172" s="300"/>
      <c r="E172" s="300"/>
      <c r="F172" s="322" t="s">
        <v>874</v>
      </c>
      <c r="G172" s="300"/>
      <c r="H172" s="300" t="s">
        <v>935</v>
      </c>
      <c r="I172" s="300" t="s">
        <v>870</v>
      </c>
      <c r="J172" s="300">
        <v>50</v>
      </c>
      <c r="K172" s="344"/>
    </row>
    <row r="173" spans="2:11" s="1" customFormat="1" ht="15" customHeight="1">
      <c r="B173" s="323"/>
      <c r="C173" s="300" t="s">
        <v>876</v>
      </c>
      <c r="D173" s="300"/>
      <c r="E173" s="300"/>
      <c r="F173" s="322" t="s">
        <v>868</v>
      </c>
      <c r="G173" s="300"/>
      <c r="H173" s="300" t="s">
        <v>935</v>
      </c>
      <c r="I173" s="300" t="s">
        <v>878</v>
      </c>
      <c r="J173" s="300"/>
      <c r="K173" s="344"/>
    </row>
    <row r="174" spans="2:11" s="1" customFormat="1" ht="15" customHeight="1">
      <c r="B174" s="323"/>
      <c r="C174" s="300" t="s">
        <v>887</v>
      </c>
      <c r="D174" s="300"/>
      <c r="E174" s="300"/>
      <c r="F174" s="322" t="s">
        <v>874</v>
      </c>
      <c r="G174" s="300"/>
      <c r="H174" s="300" t="s">
        <v>935</v>
      </c>
      <c r="I174" s="300" t="s">
        <v>870</v>
      </c>
      <c r="J174" s="300">
        <v>50</v>
      </c>
      <c r="K174" s="344"/>
    </row>
    <row r="175" spans="2:11" s="1" customFormat="1" ht="15" customHeight="1">
      <c r="B175" s="323"/>
      <c r="C175" s="300" t="s">
        <v>895</v>
      </c>
      <c r="D175" s="300"/>
      <c r="E175" s="300"/>
      <c r="F175" s="322" t="s">
        <v>874</v>
      </c>
      <c r="G175" s="300"/>
      <c r="H175" s="300" t="s">
        <v>935</v>
      </c>
      <c r="I175" s="300" t="s">
        <v>870</v>
      </c>
      <c r="J175" s="300">
        <v>50</v>
      </c>
      <c r="K175" s="344"/>
    </row>
    <row r="176" spans="2:11" s="1" customFormat="1" ht="15" customHeight="1">
      <c r="B176" s="323"/>
      <c r="C176" s="300" t="s">
        <v>893</v>
      </c>
      <c r="D176" s="300"/>
      <c r="E176" s="300"/>
      <c r="F176" s="322" t="s">
        <v>874</v>
      </c>
      <c r="G176" s="300"/>
      <c r="H176" s="300" t="s">
        <v>935</v>
      </c>
      <c r="I176" s="300" t="s">
        <v>870</v>
      </c>
      <c r="J176" s="300">
        <v>50</v>
      </c>
      <c r="K176" s="344"/>
    </row>
    <row r="177" spans="2:11" s="1" customFormat="1" ht="15" customHeight="1">
      <c r="B177" s="323"/>
      <c r="C177" s="300" t="s">
        <v>117</v>
      </c>
      <c r="D177" s="300"/>
      <c r="E177" s="300"/>
      <c r="F177" s="322" t="s">
        <v>868</v>
      </c>
      <c r="G177" s="300"/>
      <c r="H177" s="300" t="s">
        <v>936</v>
      </c>
      <c r="I177" s="300" t="s">
        <v>937</v>
      </c>
      <c r="J177" s="300"/>
      <c r="K177" s="344"/>
    </row>
    <row r="178" spans="2:11" s="1" customFormat="1" ht="15" customHeight="1">
      <c r="B178" s="323"/>
      <c r="C178" s="300" t="s">
        <v>59</v>
      </c>
      <c r="D178" s="300"/>
      <c r="E178" s="300"/>
      <c r="F178" s="322" t="s">
        <v>868</v>
      </c>
      <c r="G178" s="300"/>
      <c r="H178" s="300" t="s">
        <v>938</v>
      </c>
      <c r="I178" s="300" t="s">
        <v>939</v>
      </c>
      <c r="J178" s="300">
        <v>1</v>
      </c>
      <c r="K178" s="344"/>
    </row>
    <row r="179" spans="2:11" s="1" customFormat="1" ht="15" customHeight="1">
      <c r="B179" s="323"/>
      <c r="C179" s="300" t="s">
        <v>55</v>
      </c>
      <c r="D179" s="300"/>
      <c r="E179" s="300"/>
      <c r="F179" s="322" t="s">
        <v>868</v>
      </c>
      <c r="G179" s="300"/>
      <c r="H179" s="300" t="s">
        <v>940</v>
      </c>
      <c r="I179" s="300" t="s">
        <v>870</v>
      </c>
      <c r="J179" s="300">
        <v>20</v>
      </c>
      <c r="K179" s="344"/>
    </row>
    <row r="180" spans="2:11" s="1" customFormat="1" ht="15" customHeight="1">
      <c r="B180" s="323"/>
      <c r="C180" s="300" t="s">
        <v>56</v>
      </c>
      <c r="D180" s="300"/>
      <c r="E180" s="300"/>
      <c r="F180" s="322" t="s">
        <v>868</v>
      </c>
      <c r="G180" s="300"/>
      <c r="H180" s="300" t="s">
        <v>941</v>
      </c>
      <c r="I180" s="300" t="s">
        <v>870</v>
      </c>
      <c r="J180" s="300">
        <v>255</v>
      </c>
      <c r="K180" s="344"/>
    </row>
    <row r="181" spans="2:11" s="1" customFormat="1" ht="15" customHeight="1">
      <c r="B181" s="323"/>
      <c r="C181" s="300" t="s">
        <v>118</v>
      </c>
      <c r="D181" s="300"/>
      <c r="E181" s="300"/>
      <c r="F181" s="322" t="s">
        <v>868</v>
      </c>
      <c r="G181" s="300"/>
      <c r="H181" s="300" t="s">
        <v>832</v>
      </c>
      <c r="I181" s="300" t="s">
        <v>870</v>
      </c>
      <c r="J181" s="300">
        <v>10</v>
      </c>
      <c r="K181" s="344"/>
    </row>
    <row r="182" spans="2:11" s="1" customFormat="1" ht="15" customHeight="1">
      <c r="B182" s="323"/>
      <c r="C182" s="300" t="s">
        <v>119</v>
      </c>
      <c r="D182" s="300"/>
      <c r="E182" s="300"/>
      <c r="F182" s="322" t="s">
        <v>868</v>
      </c>
      <c r="G182" s="300"/>
      <c r="H182" s="300" t="s">
        <v>942</v>
      </c>
      <c r="I182" s="300" t="s">
        <v>903</v>
      </c>
      <c r="J182" s="300"/>
      <c r="K182" s="344"/>
    </row>
    <row r="183" spans="2:11" s="1" customFormat="1" ht="15" customHeight="1">
      <c r="B183" s="323"/>
      <c r="C183" s="300" t="s">
        <v>943</v>
      </c>
      <c r="D183" s="300"/>
      <c r="E183" s="300"/>
      <c r="F183" s="322" t="s">
        <v>868</v>
      </c>
      <c r="G183" s="300"/>
      <c r="H183" s="300" t="s">
        <v>944</v>
      </c>
      <c r="I183" s="300" t="s">
        <v>903</v>
      </c>
      <c r="J183" s="300"/>
      <c r="K183" s="344"/>
    </row>
    <row r="184" spans="2:11" s="1" customFormat="1" ht="15" customHeight="1">
      <c r="B184" s="323"/>
      <c r="C184" s="300" t="s">
        <v>932</v>
      </c>
      <c r="D184" s="300"/>
      <c r="E184" s="300"/>
      <c r="F184" s="322" t="s">
        <v>868</v>
      </c>
      <c r="G184" s="300"/>
      <c r="H184" s="300" t="s">
        <v>945</v>
      </c>
      <c r="I184" s="300" t="s">
        <v>903</v>
      </c>
      <c r="J184" s="300"/>
      <c r="K184" s="344"/>
    </row>
    <row r="185" spans="2:11" s="1" customFormat="1" ht="15" customHeight="1">
      <c r="B185" s="323"/>
      <c r="C185" s="300" t="s">
        <v>121</v>
      </c>
      <c r="D185" s="300"/>
      <c r="E185" s="300"/>
      <c r="F185" s="322" t="s">
        <v>874</v>
      </c>
      <c r="G185" s="300"/>
      <c r="H185" s="300" t="s">
        <v>946</v>
      </c>
      <c r="I185" s="300" t="s">
        <v>870</v>
      </c>
      <c r="J185" s="300">
        <v>50</v>
      </c>
      <c r="K185" s="344"/>
    </row>
    <row r="186" spans="2:11" s="1" customFormat="1" ht="15" customHeight="1">
      <c r="B186" s="323"/>
      <c r="C186" s="300" t="s">
        <v>947</v>
      </c>
      <c r="D186" s="300"/>
      <c r="E186" s="300"/>
      <c r="F186" s="322" t="s">
        <v>874</v>
      </c>
      <c r="G186" s="300"/>
      <c r="H186" s="300" t="s">
        <v>948</v>
      </c>
      <c r="I186" s="300" t="s">
        <v>949</v>
      </c>
      <c r="J186" s="300"/>
      <c r="K186" s="344"/>
    </row>
    <row r="187" spans="2:11" s="1" customFormat="1" ht="15" customHeight="1">
      <c r="B187" s="323"/>
      <c r="C187" s="300" t="s">
        <v>950</v>
      </c>
      <c r="D187" s="300"/>
      <c r="E187" s="300"/>
      <c r="F187" s="322" t="s">
        <v>874</v>
      </c>
      <c r="G187" s="300"/>
      <c r="H187" s="300" t="s">
        <v>951</v>
      </c>
      <c r="I187" s="300" t="s">
        <v>949</v>
      </c>
      <c r="J187" s="300"/>
      <c r="K187" s="344"/>
    </row>
    <row r="188" spans="2:11" s="1" customFormat="1" ht="15" customHeight="1">
      <c r="B188" s="323"/>
      <c r="C188" s="300" t="s">
        <v>952</v>
      </c>
      <c r="D188" s="300"/>
      <c r="E188" s="300"/>
      <c r="F188" s="322" t="s">
        <v>874</v>
      </c>
      <c r="G188" s="300"/>
      <c r="H188" s="300" t="s">
        <v>953</v>
      </c>
      <c r="I188" s="300" t="s">
        <v>949</v>
      </c>
      <c r="J188" s="300"/>
      <c r="K188" s="344"/>
    </row>
    <row r="189" spans="2:11" s="1" customFormat="1" ht="15" customHeight="1">
      <c r="B189" s="323"/>
      <c r="C189" s="356" t="s">
        <v>954</v>
      </c>
      <c r="D189" s="300"/>
      <c r="E189" s="300"/>
      <c r="F189" s="322" t="s">
        <v>874</v>
      </c>
      <c r="G189" s="300"/>
      <c r="H189" s="300" t="s">
        <v>955</v>
      </c>
      <c r="I189" s="300" t="s">
        <v>956</v>
      </c>
      <c r="J189" s="357" t="s">
        <v>957</v>
      </c>
      <c r="K189" s="344"/>
    </row>
    <row r="190" spans="2:11" s="1" customFormat="1" ht="15" customHeight="1">
      <c r="B190" s="323"/>
      <c r="C190" s="307" t="s">
        <v>44</v>
      </c>
      <c r="D190" s="300"/>
      <c r="E190" s="300"/>
      <c r="F190" s="322" t="s">
        <v>868</v>
      </c>
      <c r="G190" s="300"/>
      <c r="H190" s="297" t="s">
        <v>958</v>
      </c>
      <c r="I190" s="300" t="s">
        <v>959</v>
      </c>
      <c r="J190" s="300"/>
      <c r="K190" s="344"/>
    </row>
    <row r="191" spans="2:11" s="1" customFormat="1" ht="15" customHeight="1">
      <c r="B191" s="323"/>
      <c r="C191" s="307" t="s">
        <v>960</v>
      </c>
      <c r="D191" s="300"/>
      <c r="E191" s="300"/>
      <c r="F191" s="322" t="s">
        <v>868</v>
      </c>
      <c r="G191" s="300"/>
      <c r="H191" s="300" t="s">
        <v>961</v>
      </c>
      <c r="I191" s="300" t="s">
        <v>903</v>
      </c>
      <c r="J191" s="300"/>
      <c r="K191" s="344"/>
    </row>
    <row r="192" spans="2:11" s="1" customFormat="1" ht="15" customHeight="1">
      <c r="B192" s="323"/>
      <c r="C192" s="307" t="s">
        <v>962</v>
      </c>
      <c r="D192" s="300"/>
      <c r="E192" s="300"/>
      <c r="F192" s="322" t="s">
        <v>868</v>
      </c>
      <c r="G192" s="300"/>
      <c r="H192" s="300" t="s">
        <v>963</v>
      </c>
      <c r="I192" s="300" t="s">
        <v>903</v>
      </c>
      <c r="J192" s="300"/>
      <c r="K192" s="344"/>
    </row>
    <row r="193" spans="2:11" s="1" customFormat="1" ht="15" customHeight="1">
      <c r="B193" s="323"/>
      <c r="C193" s="307" t="s">
        <v>964</v>
      </c>
      <c r="D193" s="300"/>
      <c r="E193" s="300"/>
      <c r="F193" s="322" t="s">
        <v>874</v>
      </c>
      <c r="G193" s="300"/>
      <c r="H193" s="300" t="s">
        <v>965</v>
      </c>
      <c r="I193" s="300" t="s">
        <v>903</v>
      </c>
      <c r="J193" s="300"/>
      <c r="K193" s="344"/>
    </row>
    <row r="194" spans="2:11" s="1" customFormat="1" ht="15" customHeight="1">
      <c r="B194" s="350"/>
      <c r="C194" s="358"/>
      <c r="D194" s="332"/>
      <c r="E194" s="332"/>
      <c r="F194" s="332"/>
      <c r="G194" s="332"/>
      <c r="H194" s="332"/>
      <c r="I194" s="332"/>
      <c r="J194" s="332"/>
      <c r="K194" s="351"/>
    </row>
    <row r="195" spans="2:11" s="1" customFormat="1" ht="18.75" customHeight="1">
      <c r="B195" s="297"/>
      <c r="C195" s="300"/>
      <c r="D195" s="300"/>
      <c r="E195" s="300"/>
      <c r="F195" s="322"/>
      <c r="G195" s="300"/>
      <c r="H195" s="300"/>
      <c r="I195" s="300"/>
      <c r="J195" s="300"/>
      <c r="K195" s="297"/>
    </row>
    <row r="196" spans="2:11" s="1" customFormat="1" ht="18.75" customHeight="1">
      <c r="B196" s="297"/>
      <c r="C196" s="300"/>
      <c r="D196" s="300"/>
      <c r="E196" s="300"/>
      <c r="F196" s="322"/>
      <c r="G196" s="300"/>
      <c r="H196" s="300"/>
      <c r="I196" s="300"/>
      <c r="J196" s="300"/>
      <c r="K196" s="297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pans="2:11" s="1" customFormat="1" ht="21">
      <c r="B199" s="290"/>
      <c r="C199" s="291" t="s">
        <v>966</v>
      </c>
      <c r="D199" s="291"/>
      <c r="E199" s="291"/>
      <c r="F199" s="291"/>
      <c r="G199" s="291"/>
      <c r="H199" s="291"/>
      <c r="I199" s="291"/>
      <c r="J199" s="291"/>
      <c r="K199" s="292"/>
    </row>
    <row r="200" spans="2:11" s="1" customFormat="1" ht="25.5" customHeight="1">
      <c r="B200" s="290"/>
      <c r="C200" s="359" t="s">
        <v>967</v>
      </c>
      <c r="D200" s="359"/>
      <c r="E200" s="359"/>
      <c r="F200" s="359" t="s">
        <v>968</v>
      </c>
      <c r="G200" s="360"/>
      <c r="H200" s="359" t="s">
        <v>969</v>
      </c>
      <c r="I200" s="359"/>
      <c r="J200" s="359"/>
      <c r="K200" s="292"/>
    </row>
    <row r="201" spans="2:11" s="1" customFormat="1" ht="5.25" customHeight="1">
      <c r="B201" s="323"/>
      <c r="C201" s="320"/>
      <c r="D201" s="320"/>
      <c r="E201" s="320"/>
      <c r="F201" s="320"/>
      <c r="G201" s="300"/>
      <c r="H201" s="320"/>
      <c r="I201" s="320"/>
      <c r="J201" s="320"/>
      <c r="K201" s="344"/>
    </row>
    <row r="202" spans="2:11" s="1" customFormat="1" ht="15" customHeight="1">
      <c r="B202" s="323"/>
      <c r="C202" s="300" t="s">
        <v>959</v>
      </c>
      <c r="D202" s="300"/>
      <c r="E202" s="300"/>
      <c r="F202" s="322" t="s">
        <v>45</v>
      </c>
      <c r="G202" s="300"/>
      <c r="H202" s="300" t="s">
        <v>970</v>
      </c>
      <c r="I202" s="300"/>
      <c r="J202" s="300"/>
      <c r="K202" s="344"/>
    </row>
    <row r="203" spans="2:11" s="1" customFormat="1" ht="15" customHeight="1">
      <c r="B203" s="323"/>
      <c r="C203" s="329"/>
      <c r="D203" s="300"/>
      <c r="E203" s="300"/>
      <c r="F203" s="322" t="s">
        <v>46</v>
      </c>
      <c r="G203" s="300"/>
      <c r="H203" s="300" t="s">
        <v>971</v>
      </c>
      <c r="I203" s="300"/>
      <c r="J203" s="300"/>
      <c r="K203" s="344"/>
    </row>
    <row r="204" spans="2:11" s="1" customFormat="1" ht="15" customHeight="1">
      <c r="B204" s="323"/>
      <c r="C204" s="329"/>
      <c r="D204" s="300"/>
      <c r="E204" s="300"/>
      <c r="F204" s="322" t="s">
        <v>49</v>
      </c>
      <c r="G204" s="300"/>
      <c r="H204" s="300" t="s">
        <v>972</v>
      </c>
      <c r="I204" s="300"/>
      <c r="J204" s="300"/>
      <c r="K204" s="344"/>
    </row>
    <row r="205" spans="2:11" s="1" customFormat="1" ht="15" customHeight="1">
      <c r="B205" s="323"/>
      <c r="C205" s="300"/>
      <c r="D205" s="300"/>
      <c r="E205" s="300"/>
      <c r="F205" s="322" t="s">
        <v>47</v>
      </c>
      <c r="G205" s="300"/>
      <c r="H205" s="300" t="s">
        <v>973</v>
      </c>
      <c r="I205" s="300"/>
      <c r="J205" s="300"/>
      <c r="K205" s="344"/>
    </row>
    <row r="206" spans="2:11" s="1" customFormat="1" ht="15" customHeight="1">
      <c r="B206" s="323"/>
      <c r="C206" s="300"/>
      <c r="D206" s="300"/>
      <c r="E206" s="300"/>
      <c r="F206" s="322" t="s">
        <v>48</v>
      </c>
      <c r="G206" s="300"/>
      <c r="H206" s="300" t="s">
        <v>974</v>
      </c>
      <c r="I206" s="300"/>
      <c r="J206" s="300"/>
      <c r="K206" s="344"/>
    </row>
    <row r="207" spans="2:11" s="1" customFormat="1" ht="15" customHeight="1">
      <c r="B207" s="323"/>
      <c r="C207" s="300"/>
      <c r="D207" s="300"/>
      <c r="E207" s="300"/>
      <c r="F207" s="322"/>
      <c r="G207" s="300"/>
      <c r="H207" s="300"/>
      <c r="I207" s="300"/>
      <c r="J207" s="300"/>
      <c r="K207" s="344"/>
    </row>
    <row r="208" spans="2:11" s="1" customFormat="1" ht="15" customHeight="1">
      <c r="B208" s="323"/>
      <c r="C208" s="300" t="s">
        <v>915</v>
      </c>
      <c r="D208" s="300"/>
      <c r="E208" s="300"/>
      <c r="F208" s="322" t="s">
        <v>81</v>
      </c>
      <c r="G208" s="300"/>
      <c r="H208" s="300" t="s">
        <v>975</v>
      </c>
      <c r="I208" s="300"/>
      <c r="J208" s="300"/>
      <c r="K208" s="344"/>
    </row>
    <row r="209" spans="2:11" s="1" customFormat="1" ht="15" customHeight="1">
      <c r="B209" s="323"/>
      <c r="C209" s="329"/>
      <c r="D209" s="300"/>
      <c r="E209" s="300"/>
      <c r="F209" s="322" t="s">
        <v>810</v>
      </c>
      <c r="G209" s="300"/>
      <c r="H209" s="300" t="s">
        <v>811</v>
      </c>
      <c r="I209" s="300"/>
      <c r="J209" s="300"/>
      <c r="K209" s="344"/>
    </row>
    <row r="210" spans="2:11" s="1" customFormat="1" ht="15" customHeight="1">
      <c r="B210" s="323"/>
      <c r="C210" s="300"/>
      <c r="D210" s="300"/>
      <c r="E210" s="300"/>
      <c r="F210" s="322" t="s">
        <v>808</v>
      </c>
      <c r="G210" s="300"/>
      <c r="H210" s="300" t="s">
        <v>976</v>
      </c>
      <c r="I210" s="300"/>
      <c r="J210" s="300"/>
      <c r="K210" s="344"/>
    </row>
    <row r="211" spans="2:11" s="1" customFormat="1" ht="15" customHeight="1">
      <c r="B211" s="361"/>
      <c r="C211" s="329"/>
      <c r="D211" s="329"/>
      <c r="E211" s="329"/>
      <c r="F211" s="322" t="s">
        <v>812</v>
      </c>
      <c r="G211" s="307"/>
      <c r="H211" s="348" t="s">
        <v>813</v>
      </c>
      <c r="I211" s="348"/>
      <c r="J211" s="348"/>
      <c r="K211" s="362"/>
    </row>
    <row r="212" spans="2:11" s="1" customFormat="1" ht="15" customHeight="1">
      <c r="B212" s="361"/>
      <c r="C212" s="329"/>
      <c r="D212" s="329"/>
      <c r="E212" s="329"/>
      <c r="F212" s="322" t="s">
        <v>814</v>
      </c>
      <c r="G212" s="307"/>
      <c r="H212" s="348" t="s">
        <v>667</v>
      </c>
      <c r="I212" s="348"/>
      <c r="J212" s="348"/>
      <c r="K212" s="362"/>
    </row>
    <row r="213" spans="2:11" s="1" customFormat="1" ht="15" customHeight="1">
      <c r="B213" s="361"/>
      <c r="C213" s="329"/>
      <c r="D213" s="329"/>
      <c r="E213" s="329"/>
      <c r="F213" s="363"/>
      <c r="G213" s="307"/>
      <c r="H213" s="364"/>
      <c r="I213" s="364"/>
      <c r="J213" s="364"/>
      <c r="K213" s="362"/>
    </row>
    <row r="214" spans="2:11" s="1" customFormat="1" ht="15" customHeight="1">
      <c r="B214" s="361"/>
      <c r="C214" s="300" t="s">
        <v>939</v>
      </c>
      <c r="D214" s="329"/>
      <c r="E214" s="329"/>
      <c r="F214" s="322">
        <v>1</v>
      </c>
      <c r="G214" s="307"/>
      <c r="H214" s="348" t="s">
        <v>977</v>
      </c>
      <c r="I214" s="348"/>
      <c r="J214" s="348"/>
      <c r="K214" s="362"/>
    </row>
    <row r="215" spans="2:11" s="1" customFormat="1" ht="15" customHeight="1">
      <c r="B215" s="361"/>
      <c r="C215" s="329"/>
      <c r="D215" s="329"/>
      <c r="E215" s="329"/>
      <c r="F215" s="322">
        <v>2</v>
      </c>
      <c r="G215" s="307"/>
      <c r="H215" s="348" t="s">
        <v>978</v>
      </c>
      <c r="I215" s="348"/>
      <c r="J215" s="348"/>
      <c r="K215" s="362"/>
    </row>
    <row r="216" spans="2:11" s="1" customFormat="1" ht="15" customHeight="1">
      <c r="B216" s="361"/>
      <c r="C216" s="329"/>
      <c r="D216" s="329"/>
      <c r="E216" s="329"/>
      <c r="F216" s="322">
        <v>3</v>
      </c>
      <c r="G216" s="307"/>
      <c r="H216" s="348" t="s">
        <v>979</v>
      </c>
      <c r="I216" s="348"/>
      <c r="J216" s="348"/>
      <c r="K216" s="362"/>
    </row>
    <row r="217" spans="2:11" s="1" customFormat="1" ht="15" customHeight="1">
      <c r="B217" s="361"/>
      <c r="C217" s="329"/>
      <c r="D217" s="329"/>
      <c r="E217" s="329"/>
      <c r="F217" s="322">
        <v>4</v>
      </c>
      <c r="G217" s="307"/>
      <c r="H217" s="348" t="s">
        <v>980</v>
      </c>
      <c r="I217" s="348"/>
      <c r="J217" s="348"/>
      <c r="K217" s="362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Kukla Petr, Ing.</dc:creator>
  <cp:keywords/>
  <dc:description/>
  <cp:lastModifiedBy>Kukla Petr, Ing.</cp:lastModifiedBy>
  <dcterms:created xsi:type="dcterms:W3CDTF">2020-09-23T09:05:05Z</dcterms:created>
  <dcterms:modified xsi:type="dcterms:W3CDTF">2020-09-23T09:05:13Z</dcterms:modified>
  <cp:category/>
  <cp:version/>
  <cp:contentType/>
  <cp:contentStatus/>
</cp:coreProperties>
</file>