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0021 - Výsadba stromů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'2020021 - Výsadba stromů ...'!$C$115:$L$159</definedName>
    <definedName name="_xlnm.Print_Area" localSheetId="1">'2020021 - Výsadba stromů ...'!$C$4:$K$76,'2020021 - Výsadba stromů ...'!$C$105:$L$159</definedName>
    <definedName name="_xlnm.Print_Titles" localSheetId="1">'2020021 - Výsadba stromů ...'!$115:$115</definedName>
  </definedNames>
  <calcPr/>
</workbook>
</file>

<file path=xl/calcChain.xml><?xml version="1.0" encoding="utf-8"?>
<calcChain xmlns="http://schemas.openxmlformats.org/spreadsheetml/2006/main">
  <c i="2" l="1" r="K37"/>
  <c r="K36"/>
  <c i="1" r="BA95"/>
  <c i="2" r="K35"/>
  <c i="1" r="AZ95"/>
  <c i="2"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0"/>
  <c r="BH140"/>
  <c r="BG140"/>
  <c r="BF140"/>
  <c r="X140"/>
  <c r="X139"/>
  <c r="V140"/>
  <c r="V139"/>
  <c r="T140"/>
  <c r="T139"/>
  <c r="P140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2"/>
  <c r="BH132"/>
  <c r="BG132"/>
  <c r="BF132"/>
  <c r="X132"/>
  <c r="V132"/>
  <c r="T132"/>
  <c r="P132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6"/>
  <c r="BH126"/>
  <c r="BG126"/>
  <c r="BF126"/>
  <c r="X126"/>
  <c r="V126"/>
  <c r="T126"/>
  <c r="P126"/>
  <c r="BI124"/>
  <c r="BH124"/>
  <c r="BG124"/>
  <c r="BF124"/>
  <c r="X124"/>
  <c r="V124"/>
  <c r="T124"/>
  <c r="P124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0"/>
  <c r="BH120"/>
  <c r="BG120"/>
  <c r="BF120"/>
  <c r="X120"/>
  <c r="V120"/>
  <c r="T120"/>
  <c r="P120"/>
  <c r="BI119"/>
  <c r="BH119"/>
  <c r="BG119"/>
  <c r="BF119"/>
  <c r="X119"/>
  <c r="V119"/>
  <c r="T119"/>
  <c r="P119"/>
  <c r="J112"/>
  <c r="F112"/>
  <c r="F110"/>
  <c r="E108"/>
  <c r="J89"/>
  <c r="F89"/>
  <c r="F87"/>
  <c r="E85"/>
  <c r="J22"/>
  <c r="E22"/>
  <c r="J113"/>
  <c r="J21"/>
  <c r="J16"/>
  <c r="E16"/>
  <c r="F90"/>
  <c r="J15"/>
  <c r="J10"/>
  <c r="J110"/>
  <c i="1" r="L90"/>
  <c r="AM90"/>
  <c r="AM89"/>
  <c r="L89"/>
  <c r="AM87"/>
  <c r="L87"/>
  <c r="L85"/>
  <c r="L84"/>
  <c i="2" r="Q158"/>
  <c r="Q157"/>
  <c r="R156"/>
  <c r="Q155"/>
  <c r="Q153"/>
  <c r="R152"/>
  <c r="R150"/>
  <c r="R149"/>
  <c r="R147"/>
  <c r="R146"/>
  <c r="Q134"/>
  <c r="Q119"/>
  <c r="R159"/>
  <c r="Q159"/>
  <c r="R157"/>
  <c r="R155"/>
  <c r="R154"/>
  <c r="R153"/>
  <c r="Q151"/>
  <c r="Q149"/>
  <c r="R148"/>
  <c r="Q147"/>
  <c r="Q144"/>
  <c r="R142"/>
  <c r="Q140"/>
  <c r="Q129"/>
  <c r="R126"/>
  <c r="R123"/>
  <c r="Q122"/>
  <c r="R120"/>
  <c r="R158"/>
  <c r="Q156"/>
  <c r="Q154"/>
  <c r="Q152"/>
  <c r="R151"/>
  <c r="Q150"/>
  <c r="Q148"/>
  <c r="Q146"/>
  <c r="Q145"/>
  <c r="R138"/>
  <c r="R137"/>
  <c r="R129"/>
  <c r="R144"/>
  <c r="R140"/>
  <c r="Q135"/>
  <c r="Q132"/>
  <c r="R131"/>
  <c r="Q124"/>
  <c r="Q123"/>
  <c r="Q120"/>
  <c r="R143"/>
  <c r="Q142"/>
  <c r="R132"/>
  <c i="1" r="AU94"/>
  <c i="2" r="Q143"/>
  <c r="R134"/>
  <c r="Q131"/>
  <c r="Q126"/>
  <c r="R124"/>
  <c r="R122"/>
  <c r="R145"/>
  <c r="Q138"/>
  <c r="Q137"/>
  <c r="R135"/>
  <c r="R119"/>
  <c r="BK159"/>
  <c r="BK158"/>
  <c r="BK155"/>
  <c r="BK149"/>
  <c r="K148"/>
  <c r="BE148"/>
  <c r="K147"/>
  <c r="BE147"/>
  <c r="BK143"/>
  <c r="K138"/>
  <c r="BE138"/>
  <c r="K131"/>
  <c r="BE131"/>
  <c r="BK157"/>
  <c r="BK156"/>
  <c r="BK154"/>
  <c r="BK153"/>
  <c r="BK152"/>
  <c r="K150"/>
  <c r="BE150"/>
  <c r="K144"/>
  <c r="BE144"/>
  <c r="K142"/>
  <c r="BE142"/>
  <c r="BK135"/>
  <c r="K132"/>
  <c r="BE132"/>
  <c r="K146"/>
  <c r="BE146"/>
  <c r="K129"/>
  <c r="BE129"/>
  <c r="BK123"/>
  <c r="BK119"/>
  <c r="K151"/>
  <c r="BE151"/>
  <c r="BK145"/>
  <c r="BK126"/>
  <c r="BK140"/>
  <c r="BK139"/>
  <c r="K139"/>
  <c r="K97"/>
  <c r="K137"/>
  <c r="BE137"/>
  <c r="BK134"/>
  <c r="K122"/>
  <c r="BE122"/>
  <c r="K124"/>
  <c r="BE124"/>
  <c r="K120"/>
  <c r="BE120"/>
  <c l="1" r="X141"/>
  <c r="V118"/>
  <c r="R118"/>
  <c r="T141"/>
  <c r="Q141"/>
  <c r="I98"/>
  <c r="T118"/>
  <c r="T117"/>
  <c r="T116"/>
  <c i="1" r="AW95"/>
  <c i="2" r="X118"/>
  <c r="X117"/>
  <c r="X116"/>
  <c r="Q118"/>
  <c r="V141"/>
  <c r="R141"/>
  <c r="J98"/>
  <c r="F113"/>
  <c r="J90"/>
  <c r="J87"/>
  <c r="Q139"/>
  <c r="I97"/>
  <c r="R139"/>
  <c r="J97"/>
  <c r="F36"/>
  <c i="1" r="BE95"/>
  <c r="BE94"/>
  <c r="W32"/>
  <c i="2" r="K34"/>
  <c i="1" r="AY95"/>
  <c i="2" r="F35"/>
  <c i="1" r="BD95"/>
  <c r="BD94"/>
  <c r="W31"/>
  <c i="2" r="F34"/>
  <c i="1" r="BC95"/>
  <c r="BC94"/>
  <c r="AY94"/>
  <c r="AK30"/>
  <c r="AW94"/>
  <c i="2" r="K135"/>
  <c r="BE135"/>
  <c r="BK122"/>
  <c r="K123"/>
  <c r="BE123"/>
  <c r="BK144"/>
  <c r="K140"/>
  <c r="BE140"/>
  <c r="BK147"/>
  <c r="K153"/>
  <c r="BE153"/>
  <c r="K157"/>
  <c r="BE157"/>
  <c r="BK146"/>
  <c r="F37"/>
  <c i="1" r="BF95"/>
  <c r="BF94"/>
  <c r="W33"/>
  <c i="2" r="BK124"/>
  <c r="BK132"/>
  <c r="K156"/>
  <c r="BE156"/>
  <c r="K145"/>
  <c r="BE145"/>
  <c r="K159"/>
  <c r="BE159"/>
  <c r="BK120"/>
  <c r="BK142"/>
  <c r="K134"/>
  <c r="BE134"/>
  <c r="K126"/>
  <c r="BE126"/>
  <c r="BK131"/>
  <c r="BK129"/>
  <c r="BK151"/>
  <c r="K158"/>
  <c r="BE158"/>
  <c r="K152"/>
  <c r="BE152"/>
  <c r="BK138"/>
  <c r="K119"/>
  <c r="BE119"/>
  <c r="K143"/>
  <c r="BE143"/>
  <c r="BK148"/>
  <c r="K154"/>
  <c r="BE154"/>
  <c r="BK137"/>
  <c r="K155"/>
  <c r="BE155"/>
  <c r="K149"/>
  <c r="BE149"/>
  <c r="BK150"/>
  <c l="1" r="Q117"/>
  <c r="I95"/>
  <c r="R117"/>
  <c r="R116"/>
  <c r="J94"/>
  <c r="K29"/>
  <c i="1" r="AT95"/>
  <c i="2" r="V117"/>
  <c r="V116"/>
  <c r="J96"/>
  <c r="I96"/>
  <c r="BK118"/>
  <c r="K118"/>
  <c r="K96"/>
  <c r="BK141"/>
  <c r="K141"/>
  <c r="K98"/>
  <c i="1" r="AZ94"/>
  <c r="BA94"/>
  <c r="W30"/>
  <c i="2" r="K33"/>
  <c i="1" r="AX95"/>
  <c r="AV95"/>
  <c r="AT94"/>
  <c i="2" r="F33"/>
  <c i="1" r="BB95"/>
  <c r="BB94"/>
  <c r="AX94"/>
  <c r="AK29"/>
  <c i="2" l="1" r="J95"/>
  <c r="Q116"/>
  <c r="I94"/>
  <c r="K28"/>
  <c i="1" r="AS95"/>
  <c i="2" r="BK117"/>
  <c r="K117"/>
  <c r="K95"/>
  <c i="1" r="W29"/>
  <c r="AV94"/>
  <c r="AS94"/>
  <c i="2" l="1" r="BK116"/>
  <c r="K116"/>
  <c r="K94"/>
  <c l="1" r="K30"/>
  <c i="1" r="AG95"/>
  <c r="AN95"/>
  <c i="2" l="1" r="K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<sst xmlns="http://schemas.openxmlformats.org/spreadsheetml/2006/main">
  <si>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</si>
  <si>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</si>
  <si>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</si>
  <si>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</si>
  <si>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</si>
  <si>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</si>
  <si>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{75a544cd-51e8-48cf-8578-4cde271d1125}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</si>
  <si>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</si>
  <si>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</si>
  <si>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</si>
  <si>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</si>
  <si>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</si>
  <si>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</si>
  <si>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</si>
  <si>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</si>
  <si>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</si>
  <si>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</si>
  <si>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</si>
  <si>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Výsadba stromů - Riegerovy sady, Cheb</t>
  </si>
  <si>
    <t>KSO:</t>
  </si>
  <si>
    <t>CC-CZ:</t>
  </si>
  <si>
    <t>Místo:</t>
  </si>
  <si>
    <t>Cheb</t>
  </si>
  <si>
    <t>Datum:</t>
  </si>
  <si>
    <t>11. 3. 2020</t>
  </si>
  <si>
    <t>Zadavatel:</t>
  </si>
  <si>
    <t>IČ:</t>
  </si>
  <si>
    <t>00253979</t>
  </si>
  <si>
    <t>Město CHeb</t>
  </si>
  <si>
    <t>DIČ:</t>
  </si>
  <si>
    <t>CZ00253979</t>
  </si>
  <si>
    <t>Uchazeč:</t>
  </si>
  <si>
    <t>Vyplň údaj</t>
  </si>
  <si>
    <t>Projektant:</t>
  </si>
  <si>
    <t>73403881</t>
  </si>
  <si>
    <t>Ing. Nikola Prinzová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</si>
  <si>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</si>
  <si>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</si>
  <si>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</si>
  <si>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</si>
  <si>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</si>
  <si>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</si>
  <si>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</si>
  <si>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</si>
  <si>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</si>
  <si>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</si>
  <si>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</si>
  <si>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</si>
  <si>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</si>
  <si>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</si>
  <si>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</si>
  <si>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</si>
  <si>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</si>
  <si>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</si>
  <si>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</si>
  <si>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</si>
  <si>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</si>
  <si>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</si>
  <si>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</si>
  <si>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</si>
  <si>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</si>
  <si>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</si>
  <si>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</si>
  <si>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</si>
  <si>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</si>
  <si>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</si>
  <si>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</si>
  <si>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</si>
  <si>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</si>
  <si>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</si>
  <si>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</si>
  <si>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</si>
  <si>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</si>
  <si>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</si>
  <si>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</si>
  <si>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</si>
  <si>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</si>
  <si>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</si>
  <si>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</si>
  <si>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</si>
  <si>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</si>
  <si>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</si>
  <si>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</si>
  <si>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</si>
  <si>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</si>
  <si>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</si>
  <si>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</si>
  <si>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</si>
  <si>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</si>
  <si>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</si>
  <si>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</si>
  <si>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</si>
  <si>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</si>
  <si>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</si>
  <si>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</si>
  <si>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</si>
  <si>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</si>
  <si>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</si>
  <si>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</si>
  <si>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</si>
  <si>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</si>
  <si>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998 - Přesun hmot</t>
  </si>
  <si>
    <t xml:space="preserve">    D11 - Specifikace rostlin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</si>
  <si>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</si>
  <si>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</si>
  <si>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</si>
  <si>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</si>
  <si>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</si>
  <si>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</si>
  <si>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</si>
  <si>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</si>
  <si>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</si>
  <si>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</si>
  <si>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</si>
  <si>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</si>
  <si>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</si>
  <si>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</si>
  <si>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</si>
  <si>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</si>
  <si>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</si>
  <si>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</si>
  <si>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</si>
  <si>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</si>
  <si>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</si>
  <si>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</si>
  <si>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183101221</t>
  </si>
  <si>
    <t>Hloubení jamek pro vysazování rostlin v zemině tř.1 až 4 s výměnou půdy z 50% v rovině nebo na svahu do 1:5, objemu přes 0,40 do 1,00 m3</t>
  </si>
  <si>
    <t>kus</t>
  </si>
  <si>
    <t>CS ÚRS 2020 01</t>
  </si>
  <si>
    <t>4</t>
  </si>
  <si>
    <t>2090616615</t>
  </si>
  <si>
    <t>M</t>
  </si>
  <si>
    <t>10321100</t>
  </si>
  <si>
    <t>zahradní substrát pro výsadbu VL</t>
  </si>
  <si>
    <t>m3</t>
  </si>
  <si>
    <t>8</t>
  </si>
  <si>
    <t>-1821219925</t>
  </si>
  <si>
    <t>VV</t>
  </si>
  <si>
    <t>34*0,5 'Přepočtené koeficientem množství</t>
  </si>
  <si>
    <t>3</t>
  </si>
  <si>
    <t>184102116</t>
  </si>
  <si>
    <t xml:space="preserve">Výsadba dřeviny s balem do předem vyhloubené jamky se zalitím  v rovině nebo na svahu do 1:5, při průměru balu přes 600 do 800 mm</t>
  </si>
  <si>
    <t>-118544301</t>
  </si>
  <si>
    <t>184215133</t>
  </si>
  <si>
    <t>Ukotvení dřeviny kůly třemi kůly, délky přes 2 do 3 m</t>
  </si>
  <si>
    <t>-958948966</t>
  </si>
  <si>
    <t>5</t>
  </si>
  <si>
    <t>R1</t>
  </si>
  <si>
    <t>Kůl frézovaný, impregnovaný , pr. 6 cm, d 2 m</t>
  </si>
  <si>
    <t>-391338371</t>
  </si>
  <si>
    <t>34*3 'Přepočtené koeficientem množství</t>
  </si>
  <si>
    <t>6</t>
  </si>
  <si>
    <t>R4</t>
  </si>
  <si>
    <t>Úvazek bavlněný, šířka 30 mm, balení po 50 bm</t>
  </si>
  <si>
    <t>m</t>
  </si>
  <si>
    <t>1952601031</t>
  </si>
  <si>
    <t>P</t>
  </si>
  <si>
    <t>Poznámka k položce:_x000d_
1,5 m/strom kotvený 3 kůly</t>
  </si>
  <si>
    <t>34*1,5 'Přepočtené koeficientem množství</t>
  </si>
  <si>
    <t>7</t>
  </si>
  <si>
    <t>R3</t>
  </si>
  <si>
    <t>Vyvazovací příčka, půl kůlu, pr. 7 cm, d 60 cm</t>
  </si>
  <si>
    <t>-1714649283</t>
  </si>
  <si>
    <t>184215412</t>
  </si>
  <si>
    <t>Zhotovení závlahové mísy u solitérních dřevin v rovině nebo na svahu do 1:5, o průměru mísy přes 0,5 do 1 m</t>
  </si>
  <si>
    <t>795344291</t>
  </si>
  <si>
    <t>9</t>
  </si>
  <si>
    <t>184501131</t>
  </si>
  <si>
    <t xml:space="preserve">Zhotovení obalu kmene a spodních částí větví stromu z juty  ve dvou vrstvách v rovině nebo na svahu do 1:5</t>
  </si>
  <si>
    <t>m2</t>
  </si>
  <si>
    <t>1538710110</t>
  </si>
  <si>
    <t>Poznámka k položce:_x000d_
1m2/strom</t>
  </si>
  <si>
    <t>10</t>
  </si>
  <si>
    <t>184911421</t>
  </si>
  <si>
    <t>Mulčování vysazených rostlin mulčovací kůrou, tl. do 100 mm v rovině nebo na svahu do 1:5</t>
  </si>
  <si>
    <t>-1473445858</t>
  </si>
  <si>
    <t>11</t>
  </si>
  <si>
    <t>10391100</t>
  </si>
  <si>
    <t>kůra mulčovací VL</t>
  </si>
  <si>
    <t>1115577299</t>
  </si>
  <si>
    <t>34*0,1 'Přepočtené koeficientem množství</t>
  </si>
  <si>
    <t>12</t>
  </si>
  <si>
    <t>R5</t>
  </si>
  <si>
    <t>Zavlažovací vak, 57 l</t>
  </si>
  <si>
    <t>-755730892</t>
  </si>
  <si>
    <t>13</t>
  </si>
  <si>
    <t>R6</t>
  </si>
  <si>
    <t>Ostatní náklady - dopravné rostlin, materiálu, pracovníků</t>
  </si>
  <si>
    <t>kpl.</t>
  </si>
  <si>
    <t>452451159</t>
  </si>
  <si>
    <t>998</t>
  </si>
  <si>
    <t>Přesun hmot</t>
  </si>
  <si>
    <t>14</t>
  </si>
  <si>
    <t>998231311</t>
  </si>
  <si>
    <t>Přesun hmot pro sadovnické a krajinářské úpravy - strojně dopravní vzdálenost do 5000 m</t>
  </si>
  <si>
    <t>t</t>
  </si>
  <si>
    <t>-1244289395</t>
  </si>
  <si>
    <t>D11</t>
  </si>
  <si>
    <t>Specifikace rostlin</t>
  </si>
  <si>
    <t>M001</t>
  </si>
  <si>
    <t>Prunus serrulata ´Sunset Boulevard´, 14/16</t>
  </si>
  <si>
    <t>-1457172291</t>
  </si>
  <si>
    <t>16</t>
  </si>
  <si>
    <t>M002</t>
  </si>
  <si>
    <t>Fraxinus excelsior ´Pendula´, 14/16</t>
  </si>
  <si>
    <t>-1495204863</t>
  </si>
  <si>
    <t>17</t>
  </si>
  <si>
    <t>M003</t>
  </si>
  <si>
    <t>Malus tschonoskii, 14/16</t>
  </si>
  <si>
    <t>-1003784079</t>
  </si>
  <si>
    <t>18</t>
  </si>
  <si>
    <t>M004</t>
  </si>
  <si>
    <t>Acer rubrum ´October Glory´, 14/16</t>
  </si>
  <si>
    <t>-1600385565</t>
  </si>
  <si>
    <t>19</t>
  </si>
  <si>
    <t>M006</t>
  </si>
  <si>
    <t>Acer rubrum, 14/16</t>
  </si>
  <si>
    <t>1673866947</t>
  </si>
  <si>
    <t>20</t>
  </si>
  <si>
    <t>M007</t>
  </si>
  <si>
    <t>Ulmus ´Rebona´, 16/18</t>
  </si>
  <si>
    <t>-1563424876</t>
  </si>
  <si>
    <t>M008</t>
  </si>
  <si>
    <t>Magnolia kobus, 14/16</t>
  </si>
  <si>
    <t>-1860568710</t>
  </si>
  <si>
    <t>22</t>
  </si>
  <si>
    <t>M009</t>
  </si>
  <si>
    <t>Malus ´Evereste´, 12/14</t>
  </si>
  <si>
    <t>-1193999202</t>
  </si>
  <si>
    <t>23</t>
  </si>
  <si>
    <t>M010</t>
  </si>
  <si>
    <t>Sorbus aria ´Magnifica´, 14/16</t>
  </si>
  <si>
    <t>913137223</t>
  </si>
  <si>
    <t>24</t>
  </si>
  <si>
    <t>M011</t>
  </si>
  <si>
    <t>Gleditsia triacanthos ´Skyline´, 16/18</t>
  </si>
  <si>
    <t>-1260642614</t>
  </si>
  <si>
    <t>25</t>
  </si>
  <si>
    <t>M012</t>
  </si>
  <si>
    <t>Acer pseudoplatanus ´Leopoldii´, 14/16</t>
  </si>
  <si>
    <t>-1326191391</t>
  </si>
  <si>
    <t>26</t>
  </si>
  <si>
    <t>M013</t>
  </si>
  <si>
    <t>Quercus cerris, 12/14</t>
  </si>
  <si>
    <t>1720712056</t>
  </si>
  <si>
    <t>27</t>
  </si>
  <si>
    <t>M014</t>
  </si>
  <si>
    <t>Carpinus betulus,14/16</t>
  </si>
  <si>
    <t>1122731400</t>
  </si>
  <si>
    <t>28</t>
  </si>
  <si>
    <t>M015</t>
  </si>
  <si>
    <t>Amelanchier arborea ´Robin Hill´, 12/14</t>
  </si>
  <si>
    <t>-526785695</t>
  </si>
  <si>
    <t>29</t>
  </si>
  <si>
    <t>M016</t>
  </si>
  <si>
    <t>Fraxinus ornus, 14/16</t>
  </si>
  <si>
    <t>-2008303227</t>
  </si>
  <si>
    <t>30</t>
  </si>
  <si>
    <t>M017</t>
  </si>
  <si>
    <t>Malus floribunda, 14/16</t>
  </si>
  <si>
    <t>1438980529</t>
  </si>
  <si>
    <t>31</t>
  </si>
  <si>
    <t>M018</t>
  </si>
  <si>
    <t>Parrotia persica, 12/14</t>
  </si>
  <si>
    <t>-549054370</t>
  </si>
  <si>
    <t>32</t>
  </si>
  <si>
    <t>M019</t>
  </si>
  <si>
    <t>Acer campestre, 12/14</t>
  </si>
  <si>
    <t>1166914951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</si>
</sst>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29" fillId="0" borderId="12" xfId="0" applyNumberFormat="1" applyFont="1" applyBorder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4" fontId="2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="1" customFormat="1" ht="24.96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5" t="s">
        <v>15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G5" s="26" t="s">
        <v>16</v>
      </c>
      <c r="BS5" s="15" t="s">
        <v>7</v>
      </c>
    </row>
    <row r="6" s="1" customFormat="1" ht="36.96" customHeight="1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28" t="s">
        <v>18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G6" s="29"/>
      <c r="BS6" s="15" t="s">
        <v>7</v>
      </c>
    </row>
    <row r="7" s="1" customFormat="1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G7" s="29"/>
      <c r="BS7" s="15" t="s">
        <v>7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G8" s="29"/>
      <c r="BS8" s="15" t="s">
        <v>7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9"/>
      <c r="BS9" s="15" t="s">
        <v>7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27</v>
      </c>
      <c r="AO10" s="20"/>
      <c r="AP10" s="20"/>
      <c r="AQ10" s="20"/>
      <c r="AR10" s="18"/>
      <c r="BG10" s="29"/>
      <c r="BS10" s="15" t="s">
        <v>7</v>
      </c>
    </row>
    <row r="11" s="1" customFormat="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30</v>
      </c>
      <c r="AO11" s="20"/>
      <c r="AP11" s="20"/>
      <c r="AQ11" s="20"/>
      <c r="AR11" s="18"/>
      <c r="BG11" s="29"/>
      <c r="BS11" s="15" t="s">
        <v>7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9"/>
      <c r="BS12" s="15" t="s">
        <v>7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32</v>
      </c>
      <c r="AO13" s="20"/>
      <c r="AP13" s="20"/>
      <c r="AQ13" s="20"/>
      <c r="AR13" s="18"/>
      <c r="BG13" s="29"/>
      <c r="BS13" s="15" t="s">
        <v>7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32</v>
      </c>
      <c r="AO14" s="20"/>
      <c r="AP14" s="20"/>
      <c r="AQ14" s="20"/>
      <c r="AR14" s="18"/>
      <c r="BG14" s="29"/>
      <c r="BS14" s="15" t="s">
        <v>7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34</v>
      </c>
      <c r="AO16" s="20"/>
      <c r="AP16" s="20"/>
      <c r="AQ16" s="20"/>
      <c r="AR16" s="18"/>
      <c r="BG16" s="29"/>
      <c r="BS16" s="15" t="s">
        <v>4</v>
      </c>
    </row>
    <row r="17" s="1" customFormat="1" ht="18.48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1</v>
      </c>
      <c r="AO17" s="20"/>
      <c r="AP17" s="20"/>
      <c r="AQ17" s="20"/>
      <c r="AR17" s="18"/>
      <c r="BG17" s="29"/>
      <c r="BS17" s="15" t="s">
        <v>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9"/>
      <c r="BS18" s="15" t="s">
        <v>7</v>
      </c>
    </row>
    <row r="19" s="1" customFormat="1" ht="12" customHeight="1">
      <c r="B19" s="19"/>
      <c r="C19" s="20"/>
      <c r="D19" s="30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</v>
      </c>
      <c r="AO19" s="20"/>
      <c r="AP19" s="20"/>
      <c r="AQ19" s="20"/>
      <c r="AR19" s="18"/>
      <c r="BG19" s="29"/>
      <c r="BS19" s="15" t="s">
        <v>7</v>
      </c>
    </row>
    <row r="20" s="1" customFormat="1" ht="18.48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1</v>
      </c>
      <c r="AO20" s="20"/>
      <c r="AP20" s="20"/>
      <c r="AQ20" s="20"/>
      <c r="AR20" s="18"/>
      <c r="BG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9"/>
    </row>
    <row r="22" s="1" customFormat="1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G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G25" s="29"/>
    </row>
    <row r="26" s="2" customFormat="1" ht="25.92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G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G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G28" s="29"/>
    </row>
    <row r="29" s="3" customFormat="1" ht="14.4" customHeight="1">
      <c r="A29" s="3"/>
      <c r="B29" s="44"/>
      <c r="C29" s="45"/>
      <c r="D29" s="30" t="s">
        <v>43</v>
      </c>
      <c r="E29" s="45"/>
      <c r="F29" s="30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ROUND(BB94,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ROUND(AX94, 2)</f>
        <v>0</v>
      </c>
      <c r="AL29" s="45"/>
      <c r="AM29" s="45"/>
      <c r="AN29" s="45"/>
      <c r="AO29" s="45"/>
      <c r="AP29" s="45"/>
      <c r="AQ29" s="45"/>
      <c r="AR29" s="48"/>
      <c r="BG29" s="49"/>
    </row>
    <row r="30" s="3" customFormat="1" ht="14.4" customHeight="1">
      <c r="A30" s="3"/>
      <c r="B30" s="44"/>
      <c r="C30" s="45"/>
      <c r="D30" s="45"/>
      <c r="E30" s="45"/>
      <c r="F30" s="30" t="s">
        <v>45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ROUND(BC94,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ROUND(AY94, 2)</f>
        <v>0</v>
      </c>
      <c r="AL30" s="45"/>
      <c r="AM30" s="45"/>
      <c r="AN30" s="45"/>
      <c r="AO30" s="45"/>
      <c r="AP30" s="45"/>
      <c r="AQ30" s="45"/>
      <c r="AR30" s="48"/>
      <c r="BG30" s="49"/>
    </row>
    <row r="31" hidden="1" s="3" customFormat="1" ht="14.4" customHeight="1">
      <c r="A31" s="3"/>
      <c r="B31" s="44"/>
      <c r="C31" s="45"/>
      <c r="D31" s="45"/>
      <c r="E31" s="45"/>
      <c r="F31" s="30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ROUND(BD94,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G31" s="49"/>
    </row>
    <row r="32" hidden="1" s="3" customFormat="1" ht="14.4" customHeight="1">
      <c r="A32" s="3"/>
      <c r="B32" s="44"/>
      <c r="C32" s="45"/>
      <c r="D32" s="45"/>
      <c r="E32" s="45"/>
      <c r="F32" s="30" t="s">
        <v>47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ROUND(BE94,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G32" s="49"/>
    </row>
    <row r="33" hidden="1" s="3" customFormat="1" ht="14.4" customHeight="1">
      <c r="A33" s="3"/>
      <c r="B33" s="44"/>
      <c r="C33" s="45"/>
      <c r="D33" s="45"/>
      <c r="E33" s="45"/>
      <c r="F33" s="30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ROUND(BF94,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G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G34" s="29"/>
    </row>
    <row r="35" s="2" customFormat="1" ht="25.92" customHeight="1">
      <c r="A35" s="36"/>
      <c r="B35" s="37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G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G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G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53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54</v>
      </c>
      <c r="AI60" s="40"/>
      <c r="AJ60" s="40"/>
      <c r="AK60" s="40"/>
      <c r="AL60" s="40"/>
      <c r="AM60" s="62" t="s">
        <v>55</v>
      </c>
      <c r="AN60" s="40"/>
      <c r="AO60" s="40"/>
      <c r="AP60" s="38"/>
      <c r="AQ60" s="38"/>
      <c r="AR60" s="42"/>
      <c r="BG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56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57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G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54</v>
      </c>
      <c r="AI75" s="40"/>
      <c r="AJ75" s="40"/>
      <c r="AK75" s="40"/>
      <c r="AL75" s="40"/>
      <c r="AM75" s="62" t="s">
        <v>55</v>
      </c>
      <c r="AN75" s="40"/>
      <c r="AO75" s="40"/>
      <c r="AP75" s="38"/>
      <c r="AQ75" s="38"/>
      <c r="AR75" s="42"/>
      <c r="BG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G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G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G81" s="36"/>
    </row>
    <row r="82" s="2" customFormat="1" ht="24.96" customHeight="1">
      <c r="A82" s="36"/>
      <c r="B82" s="37"/>
      <c r="C82" s="21" t="s">
        <v>58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G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G83" s="36"/>
    </row>
    <row r="84" s="4" customFormat="1" ht="12" customHeight="1">
      <c r="A84" s="4"/>
      <c r="B84" s="68"/>
      <c r="C84" s="30" t="s">
        <v>14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2020021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G84" s="4"/>
    </row>
    <row r="85" s="5" customFormat="1" ht="36.96" customHeight="1">
      <c r="A85" s="5"/>
      <c r="B85" s="71"/>
      <c r="C85" s="72" t="s">
        <v>17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Výsadba stromů - Riegerovy sady, Cheb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G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G86" s="36"/>
    </row>
    <row r="87" s="2" customFormat="1" ht="12" customHeight="1">
      <c r="A87" s="36"/>
      <c r="B87" s="37"/>
      <c r="C87" s="30" t="s">
        <v>21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Cheb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23</v>
      </c>
      <c r="AJ87" s="38"/>
      <c r="AK87" s="38"/>
      <c r="AL87" s="38"/>
      <c r="AM87" s="77" t="str">
        <f>IF(AN8= "","",AN8)</f>
        <v>11. 3. 2020</v>
      </c>
      <c r="AN87" s="77"/>
      <c r="AO87" s="38"/>
      <c r="AP87" s="38"/>
      <c r="AQ87" s="38"/>
      <c r="AR87" s="42"/>
      <c r="BG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G88" s="36"/>
    </row>
    <row r="89" s="2" customFormat="1" ht="15.15" customHeight="1">
      <c r="A89" s="36"/>
      <c r="B89" s="37"/>
      <c r="C89" s="30" t="s">
        <v>25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Město CHeb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33</v>
      </c>
      <c r="AJ89" s="38"/>
      <c r="AK89" s="38"/>
      <c r="AL89" s="38"/>
      <c r="AM89" s="78" t="str">
        <f>IF(E17="","",E17)</f>
        <v>Ing. Nikola Prinzová</v>
      </c>
      <c r="AN89" s="69"/>
      <c r="AO89" s="69"/>
      <c r="AP89" s="69"/>
      <c r="AQ89" s="38"/>
      <c r="AR89" s="42"/>
      <c r="AS89" s="79" t="s">
        <v>59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2"/>
      <c r="BG89" s="36"/>
    </row>
    <row r="90" s="2" customFormat="1" ht="15.15" customHeight="1">
      <c r="A90" s="36"/>
      <c r="B90" s="37"/>
      <c r="C90" s="30" t="s">
        <v>31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36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6"/>
      <c r="BG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90"/>
      <c r="BG91" s="36"/>
    </row>
    <row r="92" s="2" customFormat="1" ht="29.28" customHeight="1">
      <c r="A92" s="36"/>
      <c r="B92" s="37"/>
      <c r="C92" s="91" t="s">
        <v>60</v>
      </c>
      <c r="D92" s="92"/>
      <c r="E92" s="92"/>
      <c r="F92" s="92"/>
      <c r="G92" s="92"/>
      <c r="H92" s="93"/>
      <c r="I92" s="94" t="s">
        <v>61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62</v>
      </c>
      <c r="AH92" s="92"/>
      <c r="AI92" s="92"/>
      <c r="AJ92" s="92"/>
      <c r="AK92" s="92"/>
      <c r="AL92" s="92"/>
      <c r="AM92" s="92"/>
      <c r="AN92" s="94" t="s">
        <v>63</v>
      </c>
      <c r="AO92" s="92"/>
      <c r="AP92" s="96"/>
      <c r="AQ92" s="97" t="s">
        <v>64</v>
      </c>
      <c r="AR92" s="42"/>
      <c r="AS92" s="98" t="s">
        <v>65</v>
      </c>
      <c r="AT92" s="99" t="s">
        <v>66</v>
      </c>
      <c r="AU92" s="99" t="s">
        <v>67</v>
      </c>
      <c r="AV92" s="99" t="s">
        <v>68</v>
      </c>
      <c r="AW92" s="99" t="s">
        <v>69</v>
      </c>
      <c r="AX92" s="99" t="s">
        <v>70</v>
      </c>
      <c r="AY92" s="99" t="s">
        <v>71</v>
      </c>
      <c r="AZ92" s="99" t="s">
        <v>72</v>
      </c>
      <c r="BA92" s="99" t="s">
        <v>73</v>
      </c>
      <c r="BB92" s="99" t="s">
        <v>74</v>
      </c>
      <c r="BC92" s="99" t="s">
        <v>75</v>
      </c>
      <c r="BD92" s="99" t="s">
        <v>76</v>
      </c>
      <c r="BE92" s="99" t="s">
        <v>77</v>
      </c>
      <c r="BF92" s="100" t="s">
        <v>78</v>
      </c>
      <c r="BG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3"/>
      <c r="BG93" s="36"/>
    </row>
    <row r="94" s="6" customFormat="1" ht="32.4" customHeight="1">
      <c r="A94" s="6"/>
      <c r="B94" s="104"/>
      <c r="C94" s="105" t="s">
        <v>79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SUM(AG94,AV94)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ROUND(AT95,2)</f>
        <v>0</v>
      </c>
      <c r="AU94" s="113">
        <f>ROUND(AU95,2)</f>
        <v>0</v>
      </c>
      <c r="AV94" s="113">
        <f>ROUND(SUM(AX94:AY94),2)</f>
        <v>0</v>
      </c>
      <c r="AW94" s="114">
        <f>ROUND(AW95,5)</f>
        <v>0</v>
      </c>
      <c r="AX94" s="113">
        <f>ROUND(BB94*L29,2)</f>
        <v>0</v>
      </c>
      <c r="AY94" s="113">
        <f>ROUND(BC94*L30,2)</f>
        <v>0</v>
      </c>
      <c r="AZ94" s="113">
        <f>ROUND(BD94*L29,2)</f>
        <v>0</v>
      </c>
      <c r="BA94" s="113">
        <f>ROUND(BE94*L30,2)</f>
        <v>0</v>
      </c>
      <c r="BB94" s="113">
        <f>ROUND(BB95,2)</f>
        <v>0</v>
      </c>
      <c r="BC94" s="113">
        <f>ROUND(BC95,2)</f>
        <v>0</v>
      </c>
      <c r="BD94" s="113">
        <f>ROUND(BD95,2)</f>
        <v>0</v>
      </c>
      <c r="BE94" s="113">
        <f>ROUND(BE95,2)</f>
        <v>0</v>
      </c>
      <c r="BF94" s="115">
        <f>ROUND(BF95,2)</f>
        <v>0</v>
      </c>
      <c r="BG94" s="6"/>
      <c r="BS94" s="116" t="s">
        <v>80</v>
      </c>
      <c r="BT94" s="116" t="s">
        <v>81</v>
      </c>
      <c r="BV94" s="116" t="s">
        <v>82</v>
      </c>
      <c r="BW94" s="116" t="s">
        <v>6</v>
      </c>
      <c r="BX94" s="116" t="s">
        <v>83</v>
      </c>
      <c r="CL94" s="116" t="s">
        <v>1</v>
      </c>
    </row>
    <row r="95" s="7" customFormat="1" ht="24.75" customHeight="1">
      <c r="A95" s="117" t="s">
        <v>84</v>
      </c>
      <c r="B95" s="118"/>
      <c r="C95" s="119"/>
      <c r="D95" s="120" t="s">
        <v>15</v>
      </c>
      <c r="E95" s="120"/>
      <c r="F95" s="120"/>
      <c r="G95" s="120"/>
      <c r="H95" s="120"/>
      <c r="I95" s="121"/>
      <c r="J95" s="120" t="s">
        <v>18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'2020021 - Výsadba stromů ...'!K30</f>
        <v>0</v>
      </c>
      <c r="AH95" s="121"/>
      <c r="AI95" s="121"/>
      <c r="AJ95" s="121"/>
      <c r="AK95" s="121"/>
      <c r="AL95" s="121"/>
      <c r="AM95" s="121"/>
      <c r="AN95" s="122">
        <f>SUM(AG95,AV95)</f>
        <v>0</v>
      </c>
      <c r="AO95" s="121"/>
      <c r="AP95" s="121"/>
      <c r="AQ95" s="123" t="s">
        <v>85</v>
      </c>
      <c r="AR95" s="124"/>
      <c r="AS95" s="125">
        <f>'2020021 - Výsadba stromů ...'!K28</f>
        <v>0</v>
      </c>
      <c r="AT95" s="126">
        <f>'2020021 - Výsadba stromů ...'!K29</f>
        <v>0</v>
      </c>
      <c r="AU95" s="126">
        <v>0</v>
      </c>
      <c r="AV95" s="126">
        <f>ROUND(SUM(AX95:AY95),2)</f>
        <v>0</v>
      </c>
      <c r="AW95" s="127">
        <f>'2020021 - Výsadba stromů ...'!T116</f>
        <v>0</v>
      </c>
      <c r="AX95" s="126">
        <f>'2020021 - Výsadba stromů ...'!K33</f>
        <v>0</v>
      </c>
      <c r="AY95" s="126">
        <f>'2020021 - Výsadba stromů ...'!K34</f>
        <v>0</v>
      </c>
      <c r="AZ95" s="126">
        <f>'2020021 - Výsadba stromů ...'!K35</f>
        <v>0</v>
      </c>
      <c r="BA95" s="126">
        <f>'2020021 - Výsadba stromů ...'!K36</f>
        <v>0</v>
      </c>
      <c r="BB95" s="126">
        <f>'2020021 - Výsadba stromů ...'!F33</f>
        <v>0</v>
      </c>
      <c r="BC95" s="126">
        <f>'2020021 - Výsadba stromů ...'!F34</f>
        <v>0</v>
      </c>
      <c r="BD95" s="126">
        <f>'2020021 - Výsadba stromů ...'!F35</f>
        <v>0</v>
      </c>
      <c r="BE95" s="126">
        <f>'2020021 - Výsadba stromů ...'!F36</f>
        <v>0</v>
      </c>
      <c r="BF95" s="128">
        <f>'2020021 - Výsadba stromů ...'!F37</f>
        <v>0</v>
      </c>
      <c r="BG95" s="7"/>
      <c r="BT95" s="129" t="s">
        <v>86</v>
      </c>
      <c r="BU95" s="129" t="s">
        <v>87</v>
      </c>
      <c r="BV95" s="129" t="s">
        <v>82</v>
      </c>
      <c r="BW95" s="129" t="s">
        <v>6</v>
      </c>
      <c r="BX95" s="129" t="s">
        <v>83</v>
      </c>
      <c r="CL95" s="129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</row>
  </sheetData>
  <sheetProtection sheet="1" formatColumns="0" formatRows="0" objects="1" scenarios="1" spinCount="100000" saltValue="PLbShQprjuFH00piw46u0qvKkxAJdQtijQqKm4WYPJRcsmI8JGNnNRDWGif0LulgvlHmQh/azeJ1tnq4ykz+Fg==" hashValue="sWc697UiLKv3+7+LLUyOvPvZ66CobnErOdAaRWx6RVNbwjX3dyuY4QL0rD9npSZj9pAz2QuT+7teUjN6FOQtZg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2020021 - Výsadba stromů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30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J2" s="13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3"/>
      <c r="K3" s="132"/>
      <c r="L3" s="132"/>
      <c r="M3" s="18"/>
      <c r="AT3" s="15" t="s">
        <v>88</v>
      </c>
    </row>
    <row r="4" s="1" customFormat="1" ht="24.96" customHeight="1">
      <c r="B4" s="18"/>
      <c r="D4" s="134" t="s">
        <v>89</v>
      </c>
      <c r="I4" s="130"/>
      <c r="J4" s="130"/>
      <c r="M4" s="18"/>
      <c r="N4" s="135" t="s">
        <v>11</v>
      </c>
      <c r="AT4" s="15" t="s">
        <v>4</v>
      </c>
    </row>
    <row r="5" s="1" customFormat="1" ht="6.96" customHeight="1">
      <c r="B5" s="18"/>
      <c r="I5" s="130"/>
      <c r="J5" s="130"/>
      <c r="M5" s="18"/>
    </row>
    <row r="6" s="2" customFormat="1" ht="12" customHeight="1">
      <c r="A6" s="36"/>
      <c r="B6" s="42"/>
      <c r="C6" s="36"/>
      <c r="D6" s="136" t="s">
        <v>17</v>
      </c>
      <c r="E6" s="36"/>
      <c r="F6" s="36"/>
      <c r="G6" s="36"/>
      <c r="H6" s="36"/>
      <c r="I6" s="137"/>
      <c r="J6" s="137"/>
      <c r="K6" s="36"/>
      <c r="L6" s="36"/>
      <c r="M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38" t="s">
        <v>18</v>
      </c>
      <c r="F7" s="36"/>
      <c r="G7" s="36"/>
      <c r="H7" s="36"/>
      <c r="I7" s="137"/>
      <c r="J7" s="137"/>
      <c r="K7" s="36"/>
      <c r="L7" s="36"/>
      <c r="M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137"/>
      <c r="J8" s="137"/>
      <c r="K8" s="36"/>
      <c r="L8" s="36"/>
      <c r="M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6" t="s">
        <v>19</v>
      </c>
      <c r="E9" s="36"/>
      <c r="F9" s="139" t="s">
        <v>1</v>
      </c>
      <c r="G9" s="36"/>
      <c r="H9" s="36"/>
      <c r="I9" s="140" t="s">
        <v>20</v>
      </c>
      <c r="J9" s="141" t="s">
        <v>1</v>
      </c>
      <c r="K9" s="36"/>
      <c r="L9" s="36"/>
      <c r="M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6" t="s">
        <v>21</v>
      </c>
      <c r="E10" s="36"/>
      <c r="F10" s="139" t="s">
        <v>22</v>
      </c>
      <c r="G10" s="36"/>
      <c r="H10" s="36"/>
      <c r="I10" s="140" t="s">
        <v>23</v>
      </c>
      <c r="J10" s="142" t="str">
        <f>'Rekapitulace stavby'!AN8</f>
        <v>11. 3. 2020</v>
      </c>
      <c r="K10" s="36"/>
      <c r="L10" s="36"/>
      <c r="M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137"/>
      <c r="J11" s="137"/>
      <c r="K11" s="36"/>
      <c r="L11" s="36"/>
      <c r="M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6" t="s">
        <v>25</v>
      </c>
      <c r="E12" s="36"/>
      <c r="F12" s="36"/>
      <c r="G12" s="36"/>
      <c r="H12" s="36"/>
      <c r="I12" s="140" t="s">
        <v>26</v>
      </c>
      <c r="J12" s="141" t="s">
        <v>27</v>
      </c>
      <c r="K12" s="36"/>
      <c r="L12" s="36"/>
      <c r="M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9" t="s">
        <v>28</v>
      </c>
      <c r="F13" s="36"/>
      <c r="G13" s="36"/>
      <c r="H13" s="36"/>
      <c r="I13" s="140" t="s">
        <v>29</v>
      </c>
      <c r="J13" s="141" t="s">
        <v>30</v>
      </c>
      <c r="K13" s="36"/>
      <c r="L13" s="36"/>
      <c r="M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137"/>
      <c r="J14" s="137"/>
      <c r="K14" s="36"/>
      <c r="L14" s="36"/>
      <c r="M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6" t="s">
        <v>31</v>
      </c>
      <c r="E15" s="36"/>
      <c r="F15" s="36"/>
      <c r="G15" s="36"/>
      <c r="H15" s="36"/>
      <c r="I15" s="140" t="s">
        <v>26</v>
      </c>
      <c r="J15" s="31" t="str">
        <f>'Rekapitulace stavby'!AN13</f>
        <v>Vyplň údaj</v>
      </c>
      <c r="K15" s="36"/>
      <c r="L15" s="36"/>
      <c r="M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9"/>
      <c r="G16" s="139"/>
      <c r="H16" s="139"/>
      <c r="I16" s="140" t="s">
        <v>29</v>
      </c>
      <c r="J16" s="31" t="str">
        <f>'Rekapitulace stavby'!AN14</f>
        <v>Vyplň údaj</v>
      </c>
      <c r="K16" s="36"/>
      <c r="L16" s="36"/>
      <c r="M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137"/>
      <c r="J17" s="137"/>
      <c r="K17" s="36"/>
      <c r="L17" s="36"/>
      <c r="M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6" t="s">
        <v>33</v>
      </c>
      <c r="E18" s="36"/>
      <c r="F18" s="36"/>
      <c r="G18" s="36"/>
      <c r="H18" s="36"/>
      <c r="I18" s="140" t="s">
        <v>26</v>
      </c>
      <c r="J18" s="141" t="s">
        <v>34</v>
      </c>
      <c r="K18" s="36"/>
      <c r="L18" s="36"/>
      <c r="M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9" t="s">
        <v>35</v>
      </c>
      <c r="F19" s="36"/>
      <c r="G19" s="36"/>
      <c r="H19" s="36"/>
      <c r="I19" s="140" t="s">
        <v>29</v>
      </c>
      <c r="J19" s="141" t="s">
        <v>1</v>
      </c>
      <c r="K19" s="36"/>
      <c r="L19" s="36"/>
      <c r="M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137"/>
      <c r="J20" s="137"/>
      <c r="K20" s="36"/>
      <c r="L20" s="36"/>
      <c r="M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6" t="s">
        <v>36</v>
      </c>
      <c r="E21" s="36"/>
      <c r="F21" s="36"/>
      <c r="G21" s="36"/>
      <c r="H21" s="36"/>
      <c r="I21" s="140" t="s">
        <v>26</v>
      </c>
      <c r="J21" s="141" t="str">
        <f>IF('Rekapitulace stavby'!AN19="","",'Rekapitulace stavby'!AN19)</f>
        <v/>
      </c>
      <c r="K21" s="36"/>
      <c r="L21" s="36"/>
      <c r="M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9" t="str">
        <f>IF('Rekapitulace stavby'!E20="","",'Rekapitulace stavby'!E20)</f>
        <v xml:space="preserve"> </v>
      </c>
      <c r="F22" s="36"/>
      <c r="G22" s="36"/>
      <c r="H22" s="36"/>
      <c r="I22" s="140" t="s">
        <v>29</v>
      </c>
      <c r="J22" s="141" t="str">
        <f>IF('Rekapitulace stavby'!AN20="","",'Rekapitulace stavby'!AN20)</f>
        <v/>
      </c>
      <c r="K22" s="36"/>
      <c r="L22" s="36"/>
      <c r="M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137"/>
      <c r="J23" s="137"/>
      <c r="K23" s="36"/>
      <c r="L23" s="36"/>
      <c r="M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6" t="s">
        <v>38</v>
      </c>
      <c r="E24" s="36"/>
      <c r="F24" s="36"/>
      <c r="G24" s="36"/>
      <c r="H24" s="36"/>
      <c r="I24" s="137"/>
      <c r="J24" s="137"/>
      <c r="K24" s="36"/>
      <c r="L24" s="36"/>
      <c r="M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43"/>
      <c r="B25" s="144"/>
      <c r="C25" s="143"/>
      <c r="D25" s="143"/>
      <c r="E25" s="145" t="s">
        <v>1</v>
      </c>
      <c r="F25" s="145"/>
      <c r="G25" s="145"/>
      <c r="H25" s="145"/>
      <c r="I25" s="146"/>
      <c r="J25" s="146"/>
      <c r="K25" s="143"/>
      <c r="L25" s="143"/>
      <c r="M25" s="147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137"/>
      <c r="J26" s="137"/>
      <c r="K26" s="36"/>
      <c r="L26" s="36"/>
      <c r="M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8"/>
      <c r="E27" s="148"/>
      <c r="F27" s="148"/>
      <c r="G27" s="148"/>
      <c r="H27" s="148"/>
      <c r="I27" s="149"/>
      <c r="J27" s="149"/>
      <c r="K27" s="148"/>
      <c r="L27" s="148"/>
      <c r="M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>
      <c r="A28" s="36"/>
      <c r="B28" s="42"/>
      <c r="C28" s="36"/>
      <c r="D28" s="36"/>
      <c r="E28" s="136" t="s">
        <v>90</v>
      </c>
      <c r="F28" s="36"/>
      <c r="G28" s="36"/>
      <c r="H28" s="36"/>
      <c r="I28" s="137"/>
      <c r="J28" s="137"/>
      <c r="K28" s="150">
        <f>I94</f>
        <v>0</v>
      </c>
      <c r="L28" s="36"/>
      <c r="M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>
      <c r="A29" s="36"/>
      <c r="B29" s="42"/>
      <c r="C29" s="36"/>
      <c r="D29" s="36"/>
      <c r="E29" s="136" t="s">
        <v>91</v>
      </c>
      <c r="F29" s="36"/>
      <c r="G29" s="36"/>
      <c r="H29" s="36"/>
      <c r="I29" s="137"/>
      <c r="J29" s="137"/>
      <c r="K29" s="150">
        <f>J94</f>
        <v>0</v>
      </c>
      <c r="L29" s="36"/>
      <c r="M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1" t="s">
        <v>39</v>
      </c>
      <c r="E30" s="36"/>
      <c r="F30" s="36"/>
      <c r="G30" s="36"/>
      <c r="H30" s="36"/>
      <c r="I30" s="137"/>
      <c r="J30" s="137"/>
      <c r="K30" s="152">
        <f>ROUND(K116, 2)</f>
        <v>0</v>
      </c>
      <c r="L30" s="36"/>
      <c r="M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8"/>
      <c r="E31" s="148"/>
      <c r="F31" s="148"/>
      <c r="G31" s="148"/>
      <c r="H31" s="148"/>
      <c r="I31" s="149"/>
      <c r="J31" s="149"/>
      <c r="K31" s="148"/>
      <c r="L31" s="148"/>
      <c r="M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3" t="s">
        <v>41</v>
      </c>
      <c r="G32" s="36"/>
      <c r="H32" s="36"/>
      <c r="I32" s="154" t="s">
        <v>40</v>
      </c>
      <c r="J32" s="137"/>
      <c r="K32" s="153" t="s">
        <v>42</v>
      </c>
      <c r="L32" s="36"/>
      <c r="M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5" t="s">
        <v>43</v>
      </c>
      <c r="E33" s="136" t="s">
        <v>44</v>
      </c>
      <c r="F33" s="150">
        <f>ROUND((SUM(BE116:BE159)),  2)</f>
        <v>0</v>
      </c>
      <c r="G33" s="36"/>
      <c r="H33" s="36"/>
      <c r="I33" s="156">
        <v>0.20999999999999999</v>
      </c>
      <c r="J33" s="137"/>
      <c r="K33" s="150">
        <f>ROUND(((SUM(BE116:BE159))*I33),  2)</f>
        <v>0</v>
      </c>
      <c r="L33" s="36"/>
      <c r="M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6" t="s">
        <v>45</v>
      </c>
      <c r="F34" s="150">
        <f>ROUND((SUM(BF116:BF159)),  2)</f>
        <v>0</v>
      </c>
      <c r="G34" s="36"/>
      <c r="H34" s="36"/>
      <c r="I34" s="156">
        <v>0.14999999999999999</v>
      </c>
      <c r="J34" s="137"/>
      <c r="K34" s="150">
        <f>ROUND(((SUM(BF116:BF159))*I34),  2)</f>
        <v>0</v>
      </c>
      <c r="L34" s="36"/>
      <c r="M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6" t="s">
        <v>46</v>
      </c>
      <c r="F35" s="150">
        <f>ROUND((SUM(BG116:BG159)),  2)</f>
        <v>0</v>
      </c>
      <c r="G35" s="36"/>
      <c r="H35" s="36"/>
      <c r="I35" s="156">
        <v>0.20999999999999999</v>
      </c>
      <c r="J35" s="137"/>
      <c r="K35" s="150">
        <f>0</f>
        <v>0</v>
      </c>
      <c r="L35" s="36"/>
      <c r="M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6" t="s">
        <v>47</v>
      </c>
      <c r="F36" s="150">
        <f>ROUND((SUM(BH116:BH159)),  2)</f>
        <v>0</v>
      </c>
      <c r="G36" s="36"/>
      <c r="H36" s="36"/>
      <c r="I36" s="156">
        <v>0.14999999999999999</v>
      </c>
      <c r="J36" s="137"/>
      <c r="K36" s="150">
        <f>0</f>
        <v>0</v>
      </c>
      <c r="L36" s="36"/>
      <c r="M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6" t="s">
        <v>48</v>
      </c>
      <c r="F37" s="150">
        <f>ROUND((SUM(BI116:BI159)),  2)</f>
        <v>0</v>
      </c>
      <c r="G37" s="36"/>
      <c r="H37" s="36"/>
      <c r="I37" s="156">
        <v>0</v>
      </c>
      <c r="J37" s="137"/>
      <c r="K37" s="150">
        <f>0</f>
        <v>0</v>
      </c>
      <c r="L37" s="36"/>
      <c r="M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37"/>
      <c r="J38" s="137"/>
      <c r="K38" s="36"/>
      <c r="L38" s="36"/>
      <c r="M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62"/>
      <c r="J39" s="162"/>
      <c r="K39" s="163">
        <f>SUM(K30:K37)</f>
        <v>0</v>
      </c>
      <c r="L39" s="164"/>
      <c r="M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37"/>
      <c r="J40" s="137"/>
      <c r="K40" s="36"/>
      <c r="L40" s="36"/>
      <c r="M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0"/>
      <c r="J41" s="130"/>
      <c r="M41" s="18"/>
    </row>
    <row r="42" s="1" customFormat="1" ht="14.4" customHeight="1">
      <c r="B42" s="18"/>
      <c r="I42" s="130"/>
      <c r="J42" s="130"/>
      <c r="M42" s="18"/>
    </row>
    <row r="43" s="1" customFormat="1" ht="14.4" customHeight="1">
      <c r="B43" s="18"/>
      <c r="I43" s="130"/>
      <c r="J43" s="130"/>
      <c r="M43" s="18"/>
    </row>
    <row r="44" s="1" customFormat="1" ht="14.4" customHeight="1">
      <c r="B44" s="18"/>
      <c r="I44" s="130"/>
      <c r="J44" s="130"/>
      <c r="M44" s="18"/>
    </row>
    <row r="45" s="1" customFormat="1" ht="14.4" customHeight="1">
      <c r="B45" s="18"/>
      <c r="I45" s="130"/>
      <c r="J45" s="130"/>
      <c r="M45" s="18"/>
    </row>
    <row r="46" s="1" customFormat="1" ht="14.4" customHeight="1">
      <c r="B46" s="18"/>
      <c r="I46" s="130"/>
      <c r="J46" s="130"/>
      <c r="M46" s="18"/>
    </row>
    <row r="47" s="1" customFormat="1" ht="14.4" customHeight="1">
      <c r="B47" s="18"/>
      <c r="I47" s="130"/>
      <c r="J47" s="130"/>
      <c r="M47" s="18"/>
    </row>
    <row r="48" s="1" customFormat="1" ht="14.4" customHeight="1">
      <c r="B48" s="18"/>
      <c r="I48" s="130"/>
      <c r="J48" s="130"/>
      <c r="M48" s="18"/>
    </row>
    <row r="49" s="1" customFormat="1" ht="14.4" customHeight="1">
      <c r="B49" s="18"/>
      <c r="I49" s="130"/>
      <c r="J49" s="130"/>
      <c r="M49" s="18"/>
    </row>
    <row r="50" s="2" customFormat="1" ht="14.4" customHeight="1">
      <c r="B50" s="61"/>
      <c r="D50" s="165" t="s">
        <v>52</v>
      </c>
      <c r="E50" s="166"/>
      <c r="F50" s="166"/>
      <c r="G50" s="165" t="s">
        <v>53</v>
      </c>
      <c r="H50" s="166"/>
      <c r="I50" s="167"/>
      <c r="J50" s="167"/>
      <c r="K50" s="166"/>
      <c r="L50" s="166"/>
      <c r="M50" s="6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6"/>
      <c r="B61" s="42"/>
      <c r="C61" s="36"/>
      <c r="D61" s="168" t="s">
        <v>54</v>
      </c>
      <c r="E61" s="169"/>
      <c r="F61" s="170" t="s">
        <v>55</v>
      </c>
      <c r="G61" s="168" t="s">
        <v>54</v>
      </c>
      <c r="H61" s="169"/>
      <c r="I61" s="171"/>
      <c r="J61" s="172" t="s">
        <v>55</v>
      </c>
      <c r="K61" s="169"/>
      <c r="L61" s="169"/>
      <c r="M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6"/>
      <c r="B65" s="42"/>
      <c r="C65" s="36"/>
      <c r="D65" s="165" t="s">
        <v>56</v>
      </c>
      <c r="E65" s="173"/>
      <c r="F65" s="173"/>
      <c r="G65" s="165" t="s">
        <v>57</v>
      </c>
      <c r="H65" s="173"/>
      <c r="I65" s="174"/>
      <c r="J65" s="174"/>
      <c r="K65" s="173"/>
      <c r="L65" s="173"/>
      <c r="M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6"/>
      <c r="B76" s="42"/>
      <c r="C76" s="36"/>
      <c r="D76" s="168" t="s">
        <v>54</v>
      </c>
      <c r="E76" s="169"/>
      <c r="F76" s="170" t="s">
        <v>55</v>
      </c>
      <c r="G76" s="168" t="s">
        <v>54</v>
      </c>
      <c r="H76" s="169"/>
      <c r="I76" s="171"/>
      <c r="J76" s="172" t="s">
        <v>55</v>
      </c>
      <c r="K76" s="169"/>
      <c r="L76" s="169"/>
      <c r="M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5"/>
      <c r="C77" s="176"/>
      <c r="D77" s="176"/>
      <c r="E77" s="176"/>
      <c r="F77" s="176"/>
      <c r="G77" s="176"/>
      <c r="H77" s="176"/>
      <c r="I77" s="177"/>
      <c r="J77" s="177"/>
      <c r="K77" s="176"/>
      <c r="L77" s="176"/>
      <c r="M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hidden="1" s="2" customFormat="1" ht="6.96" customHeight="1">
      <c r="A81" s="36"/>
      <c r="B81" s="178"/>
      <c r="C81" s="179"/>
      <c r="D81" s="179"/>
      <c r="E81" s="179"/>
      <c r="F81" s="179"/>
      <c r="G81" s="179"/>
      <c r="H81" s="179"/>
      <c r="I81" s="180"/>
      <c r="J81" s="180"/>
      <c r="K81" s="179"/>
      <c r="L81" s="179"/>
      <c r="M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92</v>
      </c>
      <c r="D82" s="38"/>
      <c r="E82" s="38"/>
      <c r="F82" s="38"/>
      <c r="G82" s="38"/>
      <c r="H82" s="38"/>
      <c r="I82" s="137"/>
      <c r="J82" s="137"/>
      <c r="K82" s="38"/>
      <c r="L82" s="38"/>
      <c r="M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37"/>
      <c r="J83" s="137"/>
      <c r="K83" s="38"/>
      <c r="L83" s="38"/>
      <c r="M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17</v>
      </c>
      <c r="D84" s="38"/>
      <c r="E84" s="38"/>
      <c r="F84" s="38"/>
      <c r="G84" s="38"/>
      <c r="H84" s="38"/>
      <c r="I84" s="137"/>
      <c r="J84" s="137"/>
      <c r="K84" s="38"/>
      <c r="L84" s="38"/>
      <c r="M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8"/>
      <c r="D85" s="38"/>
      <c r="E85" s="74" t="str">
        <f>E7</f>
        <v>Výsadba stromů - Riegerovy sady, Cheb</v>
      </c>
      <c r="F85" s="38"/>
      <c r="G85" s="38"/>
      <c r="H85" s="38"/>
      <c r="I85" s="137"/>
      <c r="J85" s="137"/>
      <c r="K85" s="38"/>
      <c r="L85" s="38"/>
      <c r="M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137"/>
      <c r="J86" s="137"/>
      <c r="K86" s="38"/>
      <c r="L86" s="38"/>
      <c r="M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2" customHeight="1">
      <c r="A87" s="36"/>
      <c r="B87" s="37"/>
      <c r="C87" s="30" t="s">
        <v>21</v>
      </c>
      <c r="D87" s="38"/>
      <c r="E87" s="38"/>
      <c r="F87" s="25" t="str">
        <f>F10</f>
        <v>Cheb</v>
      </c>
      <c r="G87" s="38"/>
      <c r="H87" s="38"/>
      <c r="I87" s="140" t="s">
        <v>23</v>
      </c>
      <c r="J87" s="142" t="str">
        <f>IF(J10="","",J10)</f>
        <v>11. 3. 2020</v>
      </c>
      <c r="K87" s="38"/>
      <c r="L87" s="38"/>
      <c r="M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37"/>
      <c r="J88" s="137"/>
      <c r="K88" s="38"/>
      <c r="L88" s="38"/>
      <c r="M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5.15" customHeight="1">
      <c r="A89" s="36"/>
      <c r="B89" s="37"/>
      <c r="C89" s="30" t="s">
        <v>25</v>
      </c>
      <c r="D89" s="38"/>
      <c r="E89" s="38"/>
      <c r="F89" s="25" t="str">
        <f>E13</f>
        <v>Město CHeb</v>
      </c>
      <c r="G89" s="38"/>
      <c r="H89" s="38"/>
      <c r="I89" s="140" t="s">
        <v>33</v>
      </c>
      <c r="J89" s="181" t="str">
        <f>E19</f>
        <v>Ing. Nikola Prinzová</v>
      </c>
      <c r="K89" s="38"/>
      <c r="L89" s="38"/>
      <c r="M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15.15" customHeight="1">
      <c r="A90" s="36"/>
      <c r="B90" s="37"/>
      <c r="C90" s="30" t="s">
        <v>31</v>
      </c>
      <c r="D90" s="38"/>
      <c r="E90" s="38"/>
      <c r="F90" s="25" t="str">
        <f>IF(E16="","",E16)</f>
        <v>Vyplň údaj</v>
      </c>
      <c r="G90" s="38"/>
      <c r="H90" s="38"/>
      <c r="I90" s="140" t="s">
        <v>36</v>
      </c>
      <c r="J90" s="181" t="str">
        <f>E22</f>
        <v xml:space="preserve"> </v>
      </c>
      <c r="K90" s="38"/>
      <c r="L90" s="38"/>
      <c r="M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137"/>
      <c r="J91" s="137"/>
      <c r="K91" s="38"/>
      <c r="L91" s="38"/>
      <c r="M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29.28" customHeight="1">
      <c r="A92" s="36"/>
      <c r="B92" s="37"/>
      <c r="C92" s="182" t="s">
        <v>93</v>
      </c>
      <c r="D92" s="183"/>
      <c r="E92" s="183"/>
      <c r="F92" s="183"/>
      <c r="G92" s="183"/>
      <c r="H92" s="183"/>
      <c r="I92" s="184" t="s">
        <v>94</v>
      </c>
      <c r="J92" s="184" t="s">
        <v>95</v>
      </c>
      <c r="K92" s="185" t="s">
        <v>96</v>
      </c>
      <c r="L92" s="183"/>
      <c r="M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37"/>
      <c r="J93" s="137"/>
      <c r="K93" s="38"/>
      <c r="L93" s="38"/>
      <c r="M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2.8" customHeight="1">
      <c r="A94" s="36"/>
      <c r="B94" s="37"/>
      <c r="C94" s="186" t="s">
        <v>97</v>
      </c>
      <c r="D94" s="38"/>
      <c r="E94" s="38"/>
      <c r="F94" s="38"/>
      <c r="G94" s="38"/>
      <c r="H94" s="38"/>
      <c r="I94" s="187">
        <f>Q116</f>
        <v>0</v>
      </c>
      <c r="J94" s="187">
        <f>R116</f>
        <v>0</v>
      </c>
      <c r="K94" s="108">
        <f>K116</f>
        <v>0</v>
      </c>
      <c r="L94" s="38"/>
      <c r="M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98</v>
      </c>
    </row>
    <row r="95" hidden="1" s="9" customFormat="1" ht="24.96" customHeight="1">
      <c r="A95" s="9"/>
      <c r="B95" s="188"/>
      <c r="C95" s="189"/>
      <c r="D95" s="190" t="s">
        <v>99</v>
      </c>
      <c r="E95" s="191"/>
      <c r="F95" s="191"/>
      <c r="G95" s="191"/>
      <c r="H95" s="191"/>
      <c r="I95" s="192">
        <f>Q117</f>
        <v>0</v>
      </c>
      <c r="J95" s="192">
        <f>R117</f>
        <v>0</v>
      </c>
      <c r="K95" s="193">
        <f>K117</f>
        <v>0</v>
      </c>
      <c r="L95" s="189"/>
      <c r="M95" s="19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95"/>
      <c r="C96" s="196"/>
      <c r="D96" s="197" t="s">
        <v>100</v>
      </c>
      <c r="E96" s="198"/>
      <c r="F96" s="198"/>
      <c r="G96" s="198"/>
      <c r="H96" s="198"/>
      <c r="I96" s="199">
        <f>Q118</f>
        <v>0</v>
      </c>
      <c r="J96" s="199">
        <f>R118</f>
        <v>0</v>
      </c>
      <c r="K96" s="200">
        <f>K118</f>
        <v>0</v>
      </c>
      <c r="L96" s="196"/>
      <c r="M96" s="20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95"/>
      <c r="C97" s="196"/>
      <c r="D97" s="197" t="s">
        <v>101</v>
      </c>
      <c r="E97" s="198"/>
      <c r="F97" s="198"/>
      <c r="G97" s="198"/>
      <c r="H97" s="198"/>
      <c r="I97" s="199">
        <f>Q139</f>
        <v>0</v>
      </c>
      <c r="J97" s="199">
        <f>R139</f>
        <v>0</v>
      </c>
      <c r="K97" s="200">
        <f>K139</f>
        <v>0</v>
      </c>
      <c r="L97" s="196"/>
      <c r="M97" s="20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95"/>
      <c r="C98" s="196"/>
      <c r="D98" s="197" t="s">
        <v>102</v>
      </c>
      <c r="E98" s="198"/>
      <c r="F98" s="198"/>
      <c r="G98" s="198"/>
      <c r="H98" s="198"/>
      <c r="I98" s="199">
        <f>Q141</f>
        <v>0</v>
      </c>
      <c r="J98" s="199">
        <f>R141</f>
        <v>0</v>
      </c>
      <c r="K98" s="200">
        <f>K141</f>
        <v>0</v>
      </c>
      <c r="L98" s="196"/>
      <c r="M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137"/>
      <c r="J99" s="137"/>
      <c r="K99" s="38"/>
      <c r="L99" s="38"/>
      <c r="M99" s="61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hidden="1" s="2" customFormat="1" ht="6.96" customHeight="1">
      <c r="A100" s="36"/>
      <c r="B100" s="64"/>
      <c r="C100" s="65"/>
      <c r="D100" s="65"/>
      <c r="E100" s="65"/>
      <c r="F100" s="65"/>
      <c r="G100" s="65"/>
      <c r="H100" s="65"/>
      <c r="I100" s="177"/>
      <c r="J100" s="177"/>
      <c r="K100" s="65"/>
      <c r="L100" s="65"/>
      <c r="M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hidden="1"/>
    <row r="102" hidden="1"/>
    <row r="103" hidden="1"/>
    <row r="104" s="2" customFormat="1" ht="6.96" customHeight="1">
      <c r="A104" s="36"/>
      <c r="B104" s="66"/>
      <c r="C104" s="67"/>
      <c r="D104" s="67"/>
      <c r="E104" s="67"/>
      <c r="F104" s="67"/>
      <c r="G104" s="67"/>
      <c r="H104" s="67"/>
      <c r="I104" s="180"/>
      <c r="J104" s="180"/>
      <c r="K104" s="67"/>
      <c r="L104" s="67"/>
      <c r="M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103</v>
      </c>
      <c r="D105" s="38"/>
      <c r="E105" s="38"/>
      <c r="F105" s="38"/>
      <c r="G105" s="38"/>
      <c r="H105" s="38"/>
      <c r="I105" s="137"/>
      <c r="J105" s="137"/>
      <c r="K105" s="38"/>
      <c r="L105" s="38"/>
      <c r="M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137"/>
      <c r="J106" s="137"/>
      <c r="K106" s="38"/>
      <c r="L106" s="38"/>
      <c r="M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17</v>
      </c>
      <c r="D107" s="38"/>
      <c r="E107" s="38"/>
      <c r="F107" s="38"/>
      <c r="G107" s="38"/>
      <c r="H107" s="38"/>
      <c r="I107" s="137"/>
      <c r="J107" s="137"/>
      <c r="K107" s="38"/>
      <c r="L107" s="38"/>
      <c r="M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8"/>
      <c r="D108" s="38"/>
      <c r="E108" s="74" t="str">
        <f>E7</f>
        <v>Výsadba stromů - Riegerovy sady, Cheb</v>
      </c>
      <c r="F108" s="38"/>
      <c r="G108" s="38"/>
      <c r="H108" s="38"/>
      <c r="I108" s="137"/>
      <c r="J108" s="137"/>
      <c r="K108" s="38"/>
      <c r="L108" s="38"/>
      <c r="M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137"/>
      <c r="J109" s="137"/>
      <c r="K109" s="38"/>
      <c r="L109" s="38"/>
      <c r="M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21</v>
      </c>
      <c r="D110" s="38"/>
      <c r="E110" s="38"/>
      <c r="F110" s="25" t="str">
        <f>F10</f>
        <v>Cheb</v>
      </c>
      <c r="G110" s="38"/>
      <c r="H110" s="38"/>
      <c r="I110" s="140" t="s">
        <v>23</v>
      </c>
      <c r="J110" s="142" t="str">
        <f>IF(J10="","",J10)</f>
        <v>11. 3. 2020</v>
      </c>
      <c r="K110" s="38"/>
      <c r="L110" s="38"/>
      <c r="M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137"/>
      <c r="J111" s="137"/>
      <c r="K111" s="38"/>
      <c r="L111" s="38"/>
      <c r="M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5.15" customHeight="1">
      <c r="A112" s="36"/>
      <c r="B112" s="37"/>
      <c r="C112" s="30" t="s">
        <v>25</v>
      </c>
      <c r="D112" s="38"/>
      <c r="E112" s="38"/>
      <c r="F112" s="25" t="str">
        <f>E13</f>
        <v>Město CHeb</v>
      </c>
      <c r="G112" s="38"/>
      <c r="H112" s="38"/>
      <c r="I112" s="140" t="s">
        <v>33</v>
      </c>
      <c r="J112" s="181" t="str">
        <f>E19</f>
        <v>Ing. Nikola Prinzová</v>
      </c>
      <c r="K112" s="38"/>
      <c r="L112" s="38"/>
      <c r="M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5.15" customHeight="1">
      <c r="A113" s="36"/>
      <c r="B113" s="37"/>
      <c r="C113" s="30" t="s">
        <v>31</v>
      </c>
      <c r="D113" s="38"/>
      <c r="E113" s="38"/>
      <c r="F113" s="25" t="str">
        <f>IF(E16="","",E16)</f>
        <v>Vyplň údaj</v>
      </c>
      <c r="G113" s="38"/>
      <c r="H113" s="38"/>
      <c r="I113" s="140" t="s">
        <v>36</v>
      </c>
      <c r="J113" s="181" t="str">
        <f>E22</f>
        <v xml:space="preserve"> </v>
      </c>
      <c r="K113" s="38"/>
      <c r="L113" s="38"/>
      <c r="M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0.32" customHeight="1">
      <c r="A114" s="36"/>
      <c r="B114" s="37"/>
      <c r="C114" s="38"/>
      <c r="D114" s="38"/>
      <c r="E114" s="38"/>
      <c r="F114" s="38"/>
      <c r="G114" s="38"/>
      <c r="H114" s="38"/>
      <c r="I114" s="137"/>
      <c r="J114" s="137"/>
      <c r="K114" s="38"/>
      <c r="L114" s="38"/>
      <c r="M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11" customFormat="1" ht="29.28" customHeight="1">
      <c r="A115" s="202"/>
      <c r="B115" s="203"/>
      <c r="C115" s="204" t="s">
        <v>104</v>
      </c>
      <c r="D115" s="205" t="s">
        <v>64</v>
      </c>
      <c r="E115" s="205" t="s">
        <v>60</v>
      </c>
      <c r="F115" s="205" t="s">
        <v>61</v>
      </c>
      <c r="G115" s="205" t="s">
        <v>105</v>
      </c>
      <c r="H115" s="205" t="s">
        <v>106</v>
      </c>
      <c r="I115" s="206" t="s">
        <v>107</v>
      </c>
      <c r="J115" s="206" t="s">
        <v>108</v>
      </c>
      <c r="K115" s="205" t="s">
        <v>96</v>
      </c>
      <c r="L115" s="207" t="s">
        <v>109</v>
      </c>
      <c r="M115" s="208"/>
      <c r="N115" s="98" t="s">
        <v>1</v>
      </c>
      <c r="O115" s="99" t="s">
        <v>43</v>
      </c>
      <c r="P115" s="99" t="s">
        <v>110</v>
      </c>
      <c r="Q115" s="99" t="s">
        <v>111</v>
      </c>
      <c r="R115" s="99" t="s">
        <v>112</v>
      </c>
      <c r="S115" s="99" t="s">
        <v>113</v>
      </c>
      <c r="T115" s="99" t="s">
        <v>114</v>
      </c>
      <c r="U115" s="99" t="s">
        <v>115</v>
      </c>
      <c r="V115" s="99" t="s">
        <v>116</v>
      </c>
      <c r="W115" s="99" t="s">
        <v>117</v>
      </c>
      <c r="X115" s="100" t="s">
        <v>118</v>
      </c>
      <c r="Y115" s="202"/>
      <c r="Z115" s="202"/>
      <c r="AA115" s="202"/>
      <c r="AB115" s="202"/>
      <c r="AC115" s="202"/>
      <c r="AD115" s="202"/>
      <c r="AE115" s="202"/>
    </row>
    <row r="116" s="2" customFormat="1" ht="22.8" customHeight="1">
      <c r="A116" s="36"/>
      <c r="B116" s="37"/>
      <c r="C116" s="105" t="s">
        <v>119</v>
      </c>
      <c r="D116" s="38"/>
      <c r="E116" s="38"/>
      <c r="F116" s="38"/>
      <c r="G116" s="38"/>
      <c r="H116" s="38"/>
      <c r="I116" s="137"/>
      <c r="J116" s="137"/>
      <c r="K116" s="209">
        <f>BK116</f>
        <v>0</v>
      </c>
      <c r="L116" s="38"/>
      <c r="M116" s="42"/>
      <c r="N116" s="101"/>
      <c r="O116" s="210"/>
      <c r="P116" s="102"/>
      <c r="Q116" s="211">
        <f>Q117</f>
        <v>0</v>
      </c>
      <c r="R116" s="211">
        <f>R117</f>
        <v>0</v>
      </c>
      <c r="S116" s="102"/>
      <c r="T116" s="212">
        <f>T117</f>
        <v>0</v>
      </c>
      <c r="U116" s="102"/>
      <c r="V116" s="212">
        <f>V117</f>
        <v>4.4455</v>
      </c>
      <c r="W116" s="102"/>
      <c r="X116" s="213">
        <f>X117</f>
        <v>0</v>
      </c>
      <c r="Y116" s="36"/>
      <c r="Z116" s="36"/>
      <c r="AA116" s="36"/>
      <c r="AB116" s="36"/>
      <c r="AC116" s="36"/>
      <c r="AD116" s="36"/>
      <c r="AE116" s="36"/>
      <c r="AT116" s="15" t="s">
        <v>80</v>
      </c>
      <c r="AU116" s="15" t="s">
        <v>98</v>
      </c>
      <c r="BK116" s="214">
        <f>BK117</f>
        <v>0</v>
      </c>
    </row>
    <row r="117" s="12" customFormat="1" ht="25.92" customHeight="1">
      <c r="A117" s="12"/>
      <c r="B117" s="215"/>
      <c r="C117" s="216"/>
      <c r="D117" s="217" t="s">
        <v>80</v>
      </c>
      <c r="E117" s="218" t="s">
        <v>120</v>
      </c>
      <c r="F117" s="218" t="s">
        <v>121</v>
      </c>
      <c r="G117" s="216"/>
      <c r="H117" s="216"/>
      <c r="I117" s="219"/>
      <c r="J117" s="219"/>
      <c r="K117" s="220">
        <f>BK117</f>
        <v>0</v>
      </c>
      <c r="L117" s="216"/>
      <c r="M117" s="221"/>
      <c r="N117" s="222"/>
      <c r="O117" s="223"/>
      <c r="P117" s="223"/>
      <c r="Q117" s="224">
        <f>Q118+Q139+Q141</f>
        <v>0</v>
      </c>
      <c r="R117" s="224">
        <f>R118+R139+R141</f>
        <v>0</v>
      </c>
      <c r="S117" s="223"/>
      <c r="T117" s="225">
        <f>T118+T139+T141</f>
        <v>0</v>
      </c>
      <c r="U117" s="223"/>
      <c r="V117" s="225">
        <f>V118+V139+V141</f>
        <v>4.4455</v>
      </c>
      <c r="W117" s="223"/>
      <c r="X117" s="226">
        <f>X118+X139+X141</f>
        <v>0</v>
      </c>
      <c r="Y117" s="12"/>
      <c r="Z117" s="12"/>
      <c r="AA117" s="12"/>
      <c r="AB117" s="12"/>
      <c r="AC117" s="12"/>
      <c r="AD117" s="12"/>
      <c r="AE117" s="12"/>
      <c r="AR117" s="227" t="s">
        <v>86</v>
      </c>
      <c r="AT117" s="228" t="s">
        <v>80</v>
      </c>
      <c r="AU117" s="228" t="s">
        <v>81</v>
      </c>
      <c r="AY117" s="227" t="s">
        <v>122</v>
      </c>
      <c r="BK117" s="229">
        <f>BK118+BK139+BK141</f>
        <v>0</v>
      </c>
    </row>
    <row r="118" s="12" customFormat="1" ht="22.8" customHeight="1">
      <c r="A118" s="12"/>
      <c r="B118" s="215"/>
      <c r="C118" s="216"/>
      <c r="D118" s="217" t="s">
        <v>80</v>
      </c>
      <c r="E118" s="230" t="s">
        <v>86</v>
      </c>
      <c r="F118" s="230" t="s">
        <v>123</v>
      </c>
      <c r="G118" s="216"/>
      <c r="H118" s="216"/>
      <c r="I118" s="219"/>
      <c r="J118" s="219"/>
      <c r="K118" s="231">
        <f>BK118</f>
        <v>0</v>
      </c>
      <c r="L118" s="216"/>
      <c r="M118" s="221"/>
      <c r="N118" s="222"/>
      <c r="O118" s="223"/>
      <c r="P118" s="223"/>
      <c r="Q118" s="224">
        <f>SUM(Q119:Q138)</f>
        <v>0</v>
      </c>
      <c r="R118" s="224">
        <f>SUM(R119:R138)</f>
        <v>0</v>
      </c>
      <c r="S118" s="223"/>
      <c r="T118" s="225">
        <f>SUM(T119:T138)</f>
        <v>0</v>
      </c>
      <c r="U118" s="223"/>
      <c r="V118" s="225">
        <f>SUM(V119:V138)</f>
        <v>4.4455</v>
      </c>
      <c r="W118" s="223"/>
      <c r="X118" s="226">
        <f>SUM(X119:X138)</f>
        <v>0</v>
      </c>
      <c r="Y118" s="12"/>
      <c r="Z118" s="12"/>
      <c r="AA118" s="12"/>
      <c r="AB118" s="12"/>
      <c r="AC118" s="12"/>
      <c r="AD118" s="12"/>
      <c r="AE118" s="12"/>
      <c r="AR118" s="227" t="s">
        <v>86</v>
      </c>
      <c r="AT118" s="228" t="s">
        <v>80</v>
      </c>
      <c r="AU118" s="228" t="s">
        <v>86</v>
      </c>
      <c r="AY118" s="227" t="s">
        <v>122</v>
      </c>
      <c r="BK118" s="229">
        <f>SUM(BK119:BK138)</f>
        <v>0</v>
      </c>
    </row>
    <row r="119" s="2" customFormat="1" ht="33" customHeight="1">
      <c r="A119" s="36"/>
      <c r="B119" s="37"/>
      <c r="C119" s="232" t="s">
        <v>86</v>
      </c>
      <c r="D119" s="232" t="s">
        <v>124</v>
      </c>
      <c r="E119" s="233" t="s">
        <v>125</v>
      </c>
      <c r="F119" s="234" t="s">
        <v>126</v>
      </c>
      <c r="G119" s="235" t="s">
        <v>127</v>
      </c>
      <c r="H119" s="236">
        <v>34</v>
      </c>
      <c r="I119" s="237"/>
      <c r="J119" s="237"/>
      <c r="K119" s="238">
        <f>ROUND(P119*H119,2)</f>
        <v>0</v>
      </c>
      <c r="L119" s="234" t="s">
        <v>128</v>
      </c>
      <c r="M119" s="42"/>
      <c r="N119" s="239" t="s">
        <v>1</v>
      </c>
      <c r="O119" s="240" t="s">
        <v>44</v>
      </c>
      <c r="P119" s="241">
        <f>I119+J119</f>
        <v>0</v>
      </c>
      <c r="Q119" s="241">
        <f>ROUND(I119*H119,2)</f>
        <v>0</v>
      </c>
      <c r="R119" s="241">
        <f>ROUND(J119*H119,2)</f>
        <v>0</v>
      </c>
      <c r="S119" s="89"/>
      <c r="T119" s="242">
        <f>S119*H119</f>
        <v>0</v>
      </c>
      <c r="U119" s="242">
        <v>0</v>
      </c>
      <c r="V119" s="242">
        <f>U119*H119</f>
        <v>0</v>
      </c>
      <c r="W119" s="242">
        <v>0</v>
      </c>
      <c r="X119" s="243">
        <f>W119*H119</f>
        <v>0</v>
      </c>
      <c r="Y119" s="36"/>
      <c r="Z119" s="36"/>
      <c r="AA119" s="36"/>
      <c r="AB119" s="36"/>
      <c r="AC119" s="36"/>
      <c r="AD119" s="36"/>
      <c r="AE119" s="36"/>
      <c r="AR119" s="244" t="s">
        <v>129</v>
      </c>
      <c r="AT119" s="244" t="s">
        <v>124</v>
      </c>
      <c r="AU119" s="244" t="s">
        <v>88</v>
      </c>
      <c r="AY119" s="15" t="s">
        <v>122</v>
      </c>
      <c r="BE119" s="245">
        <f>IF(O119="základní",K119,0)</f>
        <v>0</v>
      </c>
      <c r="BF119" s="245">
        <f>IF(O119="snížená",K119,0)</f>
        <v>0</v>
      </c>
      <c r="BG119" s="245">
        <f>IF(O119="zákl. přenesená",K119,0)</f>
        <v>0</v>
      </c>
      <c r="BH119" s="245">
        <f>IF(O119="sníž. přenesená",K119,0)</f>
        <v>0</v>
      </c>
      <c r="BI119" s="245">
        <f>IF(O119="nulová",K119,0)</f>
        <v>0</v>
      </c>
      <c r="BJ119" s="15" t="s">
        <v>86</v>
      </c>
      <c r="BK119" s="245">
        <f>ROUND(P119*H119,2)</f>
        <v>0</v>
      </c>
      <c r="BL119" s="15" t="s">
        <v>129</v>
      </c>
      <c r="BM119" s="244" t="s">
        <v>130</v>
      </c>
    </row>
    <row r="120" s="2" customFormat="1" ht="21.75" customHeight="1">
      <c r="A120" s="36"/>
      <c r="B120" s="37"/>
      <c r="C120" s="246" t="s">
        <v>88</v>
      </c>
      <c r="D120" s="246" t="s">
        <v>131</v>
      </c>
      <c r="E120" s="247" t="s">
        <v>132</v>
      </c>
      <c r="F120" s="248" t="s">
        <v>133</v>
      </c>
      <c r="G120" s="249" t="s">
        <v>134</v>
      </c>
      <c r="H120" s="250">
        <v>17</v>
      </c>
      <c r="I120" s="251"/>
      <c r="J120" s="252"/>
      <c r="K120" s="253">
        <f>ROUND(P120*H120,2)</f>
        <v>0</v>
      </c>
      <c r="L120" s="248" t="s">
        <v>128</v>
      </c>
      <c r="M120" s="254"/>
      <c r="N120" s="255" t="s">
        <v>1</v>
      </c>
      <c r="O120" s="240" t="s">
        <v>44</v>
      </c>
      <c r="P120" s="241">
        <f>I120+J120</f>
        <v>0</v>
      </c>
      <c r="Q120" s="241">
        <f>ROUND(I120*H120,2)</f>
        <v>0</v>
      </c>
      <c r="R120" s="241">
        <f>ROUND(J120*H120,2)</f>
        <v>0</v>
      </c>
      <c r="S120" s="89"/>
      <c r="T120" s="242">
        <f>S120*H120</f>
        <v>0</v>
      </c>
      <c r="U120" s="242">
        <v>0.22</v>
      </c>
      <c r="V120" s="242">
        <f>U120*H120</f>
        <v>3.7400000000000002</v>
      </c>
      <c r="W120" s="242">
        <v>0</v>
      </c>
      <c r="X120" s="243">
        <f>W120*H120</f>
        <v>0</v>
      </c>
      <c r="Y120" s="36"/>
      <c r="Z120" s="36"/>
      <c r="AA120" s="36"/>
      <c r="AB120" s="36"/>
      <c r="AC120" s="36"/>
      <c r="AD120" s="36"/>
      <c r="AE120" s="36"/>
      <c r="AR120" s="244" t="s">
        <v>135</v>
      </c>
      <c r="AT120" s="244" t="s">
        <v>131</v>
      </c>
      <c r="AU120" s="244" t="s">
        <v>88</v>
      </c>
      <c r="AY120" s="15" t="s">
        <v>122</v>
      </c>
      <c r="BE120" s="245">
        <f>IF(O120="základní",K120,0)</f>
        <v>0</v>
      </c>
      <c r="BF120" s="245">
        <f>IF(O120="snížená",K120,0)</f>
        <v>0</v>
      </c>
      <c r="BG120" s="245">
        <f>IF(O120="zákl. přenesená",K120,0)</f>
        <v>0</v>
      </c>
      <c r="BH120" s="245">
        <f>IF(O120="sníž. přenesená",K120,0)</f>
        <v>0</v>
      </c>
      <c r="BI120" s="245">
        <f>IF(O120="nulová",K120,0)</f>
        <v>0</v>
      </c>
      <c r="BJ120" s="15" t="s">
        <v>86</v>
      </c>
      <c r="BK120" s="245">
        <f>ROUND(P120*H120,2)</f>
        <v>0</v>
      </c>
      <c r="BL120" s="15" t="s">
        <v>129</v>
      </c>
      <c r="BM120" s="244" t="s">
        <v>136</v>
      </c>
    </row>
    <row r="121" s="13" customFormat="1">
      <c r="A121" s="13"/>
      <c r="B121" s="256"/>
      <c r="C121" s="257"/>
      <c r="D121" s="258" t="s">
        <v>137</v>
      </c>
      <c r="E121" s="257"/>
      <c r="F121" s="259" t="s">
        <v>138</v>
      </c>
      <c r="G121" s="257"/>
      <c r="H121" s="260">
        <v>17</v>
      </c>
      <c r="I121" s="261"/>
      <c r="J121" s="261"/>
      <c r="K121" s="257"/>
      <c r="L121" s="257"/>
      <c r="M121" s="262"/>
      <c r="N121" s="263"/>
      <c r="O121" s="264"/>
      <c r="P121" s="264"/>
      <c r="Q121" s="264"/>
      <c r="R121" s="264"/>
      <c r="S121" s="264"/>
      <c r="T121" s="264"/>
      <c r="U121" s="264"/>
      <c r="V121" s="264"/>
      <c r="W121" s="264"/>
      <c r="X121" s="265"/>
      <c r="Y121" s="13"/>
      <c r="Z121" s="13"/>
      <c r="AA121" s="13"/>
      <c r="AB121" s="13"/>
      <c r="AC121" s="13"/>
      <c r="AD121" s="13"/>
      <c r="AE121" s="13"/>
      <c r="AT121" s="266" t="s">
        <v>137</v>
      </c>
      <c r="AU121" s="266" t="s">
        <v>88</v>
      </c>
      <c r="AV121" s="13" t="s">
        <v>88</v>
      </c>
      <c r="AW121" s="13" t="s">
        <v>4</v>
      </c>
      <c r="AX121" s="13" t="s">
        <v>86</v>
      </c>
      <c r="AY121" s="266" t="s">
        <v>122</v>
      </c>
    </row>
    <row r="122" s="2" customFormat="1" ht="33" customHeight="1">
      <c r="A122" s="36"/>
      <c r="B122" s="37"/>
      <c r="C122" s="232" t="s">
        <v>139</v>
      </c>
      <c r="D122" s="232" t="s">
        <v>124</v>
      </c>
      <c r="E122" s="233" t="s">
        <v>140</v>
      </c>
      <c r="F122" s="234" t="s">
        <v>141</v>
      </c>
      <c r="G122" s="235" t="s">
        <v>127</v>
      </c>
      <c r="H122" s="236">
        <v>34</v>
      </c>
      <c r="I122" s="237"/>
      <c r="J122" s="237"/>
      <c r="K122" s="238">
        <f>ROUND(P122*H122,2)</f>
        <v>0</v>
      </c>
      <c r="L122" s="234" t="s">
        <v>128</v>
      </c>
      <c r="M122" s="42"/>
      <c r="N122" s="239" t="s">
        <v>1</v>
      </c>
      <c r="O122" s="240" t="s">
        <v>44</v>
      </c>
      <c r="P122" s="241">
        <f>I122+J122</f>
        <v>0</v>
      </c>
      <c r="Q122" s="241">
        <f>ROUND(I122*H122,2)</f>
        <v>0</v>
      </c>
      <c r="R122" s="241">
        <f>ROUND(J122*H122,2)</f>
        <v>0</v>
      </c>
      <c r="S122" s="89"/>
      <c r="T122" s="242">
        <f>S122*H122</f>
        <v>0</v>
      </c>
      <c r="U122" s="242">
        <v>0</v>
      </c>
      <c r="V122" s="242">
        <f>U122*H122</f>
        <v>0</v>
      </c>
      <c r="W122" s="242">
        <v>0</v>
      </c>
      <c r="X122" s="243">
        <f>W122*H122</f>
        <v>0</v>
      </c>
      <c r="Y122" s="36"/>
      <c r="Z122" s="36"/>
      <c r="AA122" s="36"/>
      <c r="AB122" s="36"/>
      <c r="AC122" s="36"/>
      <c r="AD122" s="36"/>
      <c r="AE122" s="36"/>
      <c r="AR122" s="244" t="s">
        <v>129</v>
      </c>
      <c r="AT122" s="244" t="s">
        <v>124</v>
      </c>
      <c r="AU122" s="244" t="s">
        <v>88</v>
      </c>
      <c r="AY122" s="15" t="s">
        <v>122</v>
      </c>
      <c r="BE122" s="245">
        <f>IF(O122="základní",K122,0)</f>
        <v>0</v>
      </c>
      <c r="BF122" s="245">
        <f>IF(O122="snížená",K122,0)</f>
        <v>0</v>
      </c>
      <c r="BG122" s="245">
        <f>IF(O122="zákl. přenesená",K122,0)</f>
        <v>0</v>
      </c>
      <c r="BH122" s="245">
        <f>IF(O122="sníž. přenesená",K122,0)</f>
        <v>0</v>
      </c>
      <c r="BI122" s="245">
        <f>IF(O122="nulová",K122,0)</f>
        <v>0</v>
      </c>
      <c r="BJ122" s="15" t="s">
        <v>86</v>
      </c>
      <c r="BK122" s="245">
        <f>ROUND(P122*H122,2)</f>
        <v>0</v>
      </c>
      <c r="BL122" s="15" t="s">
        <v>129</v>
      </c>
      <c r="BM122" s="244" t="s">
        <v>142</v>
      </c>
    </row>
    <row r="123" s="2" customFormat="1" ht="21.75" customHeight="1">
      <c r="A123" s="36"/>
      <c r="B123" s="37"/>
      <c r="C123" s="232" t="s">
        <v>129</v>
      </c>
      <c r="D123" s="232" t="s">
        <v>124</v>
      </c>
      <c r="E123" s="233" t="s">
        <v>143</v>
      </c>
      <c r="F123" s="234" t="s">
        <v>144</v>
      </c>
      <c r="G123" s="235" t="s">
        <v>127</v>
      </c>
      <c r="H123" s="236">
        <v>34</v>
      </c>
      <c r="I123" s="237"/>
      <c r="J123" s="237"/>
      <c r="K123" s="238">
        <f>ROUND(P123*H123,2)</f>
        <v>0</v>
      </c>
      <c r="L123" s="234" t="s">
        <v>128</v>
      </c>
      <c r="M123" s="42"/>
      <c r="N123" s="239" t="s">
        <v>1</v>
      </c>
      <c r="O123" s="240" t="s">
        <v>44</v>
      </c>
      <c r="P123" s="241">
        <f>I123+J123</f>
        <v>0</v>
      </c>
      <c r="Q123" s="241">
        <f>ROUND(I123*H123,2)</f>
        <v>0</v>
      </c>
      <c r="R123" s="241">
        <f>ROUND(J123*H123,2)</f>
        <v>0</v>
      </c>
      <c r="S123" s="89"/>
      <c r="T123" s="242">
        <f>S123*H123</f>
        <v>0</v>
      </c>
      <c r="U123" s="242">
        <v>6.0000000000000002E-05</v>
      </c>
      <c r="V123" s="242">
        <f>U123*H123</f>
        <v>0.0020400000000000001</v>
      </c>
      <c r="W123" s="242">
        <v>0</v>
      </c>
      <c r="X123" s="243">
        <f>W123*H123</f>
        <v>0</v>
      </c>
      <c r="Y123" s="36"/>
      <c r="Z123" s="36"/>
      <c r="AA123" s="36"/>
      <c r="AB123" s="36"/>
      <c r="AC123" s="36"/>
      <c r="AD123" s="36"/>
      <c r="AE123" s="36"/>
      <c r="AR123" s="244" t="s">
        <v>129</v>
      </c>
      <c r="AT123" s="244" t="s">
        <v>124</v>
      </c>
      <c r="AU123" s="244" t="s">
        <v>88</v>
      </c>
      <c r="AY123" s="15" t="s">
        <v>122</v>
      </c>
      <c r="BE123" s="245">
        <f>IF(O123="základní",K123,0)</f>
        <v>0</v>
      </c>
      <c r="BF123" s="245">
        <f>IF(O123="snížená",K123,0)</f>
        <v>0</v>
      </c>
      <c r="BG123" s="245">
        <f>IF(O123="zákl. přenesená",K123,0)</f>
        <v>0</v>
      </c>
      <c r="BH123" s="245">
        <f>IF(O123="sníž. přenesená",K123,0)</f>
        <v>0</v>
      </c>
      <c r="BI123" s="245">
        <f>IF(O123="nulová",K123,0)</f>
        <v>0</v>
      </c>
      <c r="BJ123" s="15" t="s">
        <v>86</v>
      </c>
      <c r="BK123" s="245">
        <f>ROUND(P123*H123,2)</f>
        <v>0</v>
      </c>
      <c r="BL123" s="15" t="s">
        <v>129</v>
      </c>
      <c r="BM123" s="244" t="s">
        <v>145</v>
      </c>
    </row>
    <row r="124" s="2" customFormat="1" ht="16.5" customHeight="1">
      <c r="A124" s="36"/>
      <c r="B124" s="37"/>
      <c r="C124" s="246" t="s">
        <v>146</v>
      </c>
      <c r="D124" s="246" t="s">
        <v>131</v>
      </c>
      <c r="E124" s="247" t="s">
        <v>147</v>
      </c>
      <c r="F124" s="248" t="s">
        <v>148</v>
      </c>
      <c r="G124" s="249" t="s">
        <v>127</v>
      </c>
      <c r="H124" s="250">
        <v>102</v>
      </c>
      <c r="I124" s="251"/>
      <c r="J124" s="252"/>
      <c r="K124" s="253">
        <f>ROUND(P124*H124,2)</f>
        <v>0</v>
      </c>
      <c r="L124" s="248" t="s">
        <v>1</v>
      </c>
      <c r="M124" s="254"/>
      <c r="N124" s="255" t="s">
        <v>1</v>
      </c>
      <c r="O124" s="240" t="s">
        <v>44</v>
      </c>
      <c r="P124" s="241">
        <f>I124+J124</f>
        <v>0</v>
      </c>
      <c r="Q124" s="241">
        <f>ROUND(I124*H124,2)</f>
        <v>0</v>
      </c>
      <c r="R124" s="241">
        <f>ROUND(J124*H124,2)</f>
        <v>0</v>
      </c>
      <c r="S124" s="89"/>
      <c r="T124" s="242">
        <f>S124*H124</f>
        <v>0</v>
      </c>
      <c r="U124" s="242">
        <v>0</v>
      </c>
      <c r="V124" s="242">
        <f>U124*H124</f>
        <v>0</v>
      </c>
      <c r="W124" s="242">
        <v>0</v>
      </c>
      <c r="X124" s="243">
        <f>W124*H124</f>
        <v>0</v>
      </c>
      <c r="Y124" s="36"/>
      <c r="Z124" s="36"/>
      <c r="AA124" s="36"/>
      <c r="AB124" s="36"/>
      <c r="AC124" s="36"/>
      <c r="AD124" s="36"/>
      <c r="AE124" s="36"/>
      <c r="AR124" s="244" t="s">
        <v>135</v>
      </c>
      <c r="AT124" s="244" t="s">
        <v>131</v>
      </c>
      <c r="AU124" s="244" t="s">
        <v>88</v>
      </c>
      <c r="AY124" s="15" t="s">
        <v>122</v>
      </c>
      <c r="BE124" s="245">
        <f>IF(O124="základní",K124,0)</f>
        <v>0</v>
      </c>
      <c r="BF124" s="245">
        <f>IF(O124="snížená",K124,0)</f>
        <v>0</v>
      </c>
      <c r="BG124" s="245">
        <f>IF(O124="zákl. přenesená",K124,0)</f>
        <v>0</v>
      </c>
      <c r="BH124" s="245">
        <f>IF(O124="sníž. přenesená",K124,0)</f>
        <v>0</v>
      </c>
      <c r="BI124" s="245">
        <f>IF(O124="nulová",K124,0)</f>
        <v>0</v>
      </c>
      <c r="BJ124" s="15" t="s">
        <v>86</v>
      </c>
      <c r="BK124" s="245">
        <f>ROUND(P124*H124,2)</f>
        <v>0</v>
      </c>
      <c r="BL124" s="15" t="s">
        <v>129</v>
      </c>
      <c r="BM124" s="244" t="s">
        <v>149</v>
      </c>
    </row>
    <row r="125" s="13" customFormat="1">
      <c r="A125" s="13"/>
      <c r="B125" s="256"/>
      <c r="C125" s="257"/>
      <c r="D125" s="258" t="s">
        <v>137</v>
      </c>
      <c r="E125" s="257"/>
      <c r="F125" s="259" t="s">
        <v>150</v>
      </c>
      <c r="G125" s="257"/>
      <c r="H125" s="260">
        <v>102</v>
      </c>
      <c r="I125" s="261"/>
      <c r="J125" s="261"/>
      <c r="K125" s="257"/>
      <c r="L125" s="257"/>
      <c r="M125" s="262"/>
      <c r="N125" s="263"/>
      <c r="O125" s="264"/>
      <c r="P125" s="264"/>
      <c r="Q125" s="264"/>
      <c r="R125" s="264"/>
      <c r="S125" s="264"/>
      <c r="T125" s="264"/>
      <c r="U125" s="264"/>
      <c r="V125" s="264"/>
      <c r="W125" s="264"/>
      <c r="X125" s="265"/>
      <c r="Y125" s="13"/>
      <c r="Z125" s="13"/>
      <c r="AA125" s="13"/>
      <c r="AB125" s="13"/>
      <c r="AC125" s="13"/>
      <c r="AD125" s="13"/>
      <c r="AE125" s="13"/>
      <c r="AT125" s="266" t="s">
        <v>137</v>
      </c>
      <c r="AU125" s="266" t="s">
        <v>88</v>
      </c>
      <c r="AV125" s="13" t="s">
        <v>88</v>
      </c>
      <c r="AW125" s="13" t="s">
        <v>4</v>
      </c>
      <c r="AX125" s="13" t="s">
        <v>86</v>
      </c>
      <c r="AY125" s="266" t="s">
        <v>122</v>
      </c>
    </row>
    <row r="126" s="2" customFormat="1" ht="16.5" customHeight="1">
      <c r="A126" s="36"/>
      <c r="B126" s="37"/>
      <c r="C126" s="246" t="s">
        <v>151</v>
      </c>
      <c r="D126" s="246" t="s">
        <v>131</v>
      </c>
      <c r="E126" s="247" t="s">
        <v>152</v>
      </c>
      <c r="F126" s="248" t="s">
        <v>153</v>
      </c>
      <c r="G126" s="249" t="s">
        <v>154</v>
      </c>
      <c r="H126" s="250">
        <v>51</v>
      </c>
      <c r="I126" s="251"/>
      <c r="J126" s="252"/>
      <c r="K126" s="253">
        <f>ROUND(P126*H126,2)</f>
        <v>0</v>
      </c>
      <c r="L126" s="248" t="s">
        <v>1</v>
      </c>
      <c r="M126" s="254"/>
      <c r="N126" s="255" t="s">
        <v>1</v>
      </c>
      <c r="O126" s="240" t="s">
        <v>44</v>
      </c>
      <c r="P126" s="241">
        <f>I126+J126</f>
        <v>0</v>
      </c>
      <c r="Q126" s="241">
        <f>ROUND(I126*H126,2)</f>
        <v>0</v>
      </c>
      <c r="R126" s="241">
        <f>ROUND(J126*H126,2)</f>
        <v>0</v>
      </c>
      <c r="S126" s="89"/>
      <c r="T126" s="242">
        <f>S126*H126</f>
        <v>0</v>
      </c>
      <c r="U126" s="242">
        <v>0</v>
      </c>
      <c r="V126" s="242">
        <f>U126*H126</f>
        <v>0</v>
      </c>
      <c r="W126" s="242">
        <v>0</v>
      </c>
      <c r="X126" s="243">
        <f>W126*H126</f>
        <v>0</v>
      </c>
      <c r="Y126" s="36"/>
      <c r="Z126" s="36"/>
      <c r="AA126" s="36"/>
      <c r="AB126" s="36"/>
      <c r="AC126" s="36"/>
      <c r="AD126" s="36"/>
      <c r="AE126" s="36"/>
      <c r="AR126" s="244" t="s">
        <v>135</v>
      </c>
      <c r="AT126" s="244" t="s">
        <v>131</v>
      </c>
      <c r="AU126" s="244" t="s">
        <v>88</v>
      </c>
      <c r="AY126" s="15" t="s">
        <v>122</v>
      </c>
      <c r="BE126" s="245">
        <f>IF(O126="základní",K126,0)</f>
        <v>0</v>
      </c>
      <c r="BF126" s="245">
        <f>IF(O126="snížená",K126,0)</f>
        <v>0</v>
      </c>
      <c r="BG126" s="245">
        <f>IF(O126="zákl. přenesená",K126,0)</f>
        <v>0</v>
      </c>
      <c r="BH126" s="245">
        <f>IF(O126="sníž. přenesená",K126,0)</f>
        <v>0</v>
      </c>
      <c r="BI126" s="245">
        <f>IF(O126="nulová",K126,0)</f>
        <v>0</v>
      </c>
      <c r="BJ126" s="15" t="s">
        <v>86</v>
      </c>
      <c r="BK126" s="245">
        <f>ROUND(P126*H126,2)</f>
        <v>0</v>
      </c>
      <c r="BL126" s="15" t="s">
        <v>129</v>
      </c>
      <c r="BM126" s="244" t="s">
        <v>155</v>
      </c>
    </row>
    <row r="127" s="2" customFormat="1">
      <c r="A127" s="36"/>
      <c r="B127" s="37"/>
      <c r="C127" s="38"/>
      <c r="D127" s="258" t="s">
        <v>156</v>
      </c>
      <c r="E127" s="38"/>
      <c r="F127" s="267" t="s">
        <v>157</v>
      </c>
      <c r="G127" s="38"/>
      <c r="H127" s="38"/>
      <c r="I127" s="137"/>
      <c r="J127" s="137"/>
      <c r="K127" s="38"/>
      <c r="L127" s="38"/>
      <c r="M127" s="42"/>
      <c r="N127" s="268"/>
      <c r="O127" s="269"/>
      <c r="P127" s="89"/>
      <c r="Q127" s="89"/>
      <c r="R127" s="89"/>
      <c r="S127" s="89"/>
      <c r="T127" s="89"/>
      <c r="U127" s="89"/>
      <c r="V127" s="89"/>
      <c r="W127" s="89"/>
      <c r="X127" s="90"/>
      <c r="Y127" s="36"/>
      <c r="Z127" s="36"/>
      <c r="AA127" s="36"/>
      <c r="AB127" s="36"/>
      <c r="AC127" s="36"/>
      <c r="AD127" s="36"/>
      <c r="AE127" s="36"/>
      <c r="AT127" s="15" t="s">
        <v>156</v>
      </c>
      <c r="AU127" s="15" t="s">
        <v>88</v>
      </c>
    </row>
    <row r="128" s="13" customFormat="1">
      <c r="A128" s="13"/>
      <c r="B128" s="256"/>
      <c r="C128" s="257"/>
      <c r="D128" s="258" t="s">
        <v>137</v>
      </c>
      <c r="E128" s="257"/>
      <c r="F128" s="259" t="s">
        <v>158</v>
      </c>
      <c r="G128" s="257"/>
      <c r="H128" s="260">
        <v>51</v>
      </c>
      <c r="I128" s="261"/>
      <c r="J128" s="261"/>
      <c r="K128" s="257"/>
      <c r="L128" s="257"/>
      <c r="M128" s="262"/>
      <c r="N128" s="263"/>
      <c r="O128" s="264"/>
      <c r="P128" s="264"/>
      <c r="Q128" s="264"/>
      <c r="R128" s="264"/>
      <c r="S128" s="264"/>
      <c r="T128" s="264"/>
      <c r="U128" s="264"/>
      <c r="V128" s="264"/>
      <c r="W128" s="264"/>
      <c r="X128" s="265"/>
      <c r="Y128" s="13"/>
      <c r="Z128" s="13"/>
      <c r="AA128" s="13"/>
      <c r="AB128" s="13"/>
      <c r="AC128" s="13"/>
      <c r="AD128" s="13"/>
      <c r="AE128" s="13"/>
      <c r="AT128" s="266" t="s">
        <v>137</v>
      </c>
      <c r="AU128" s="266" t="s">
        <v>88</v>
      </c>
      <c r="AV128" s="13" t="s">
        <v>88</v>
      </c>
      <c r="AW128" s="13" t="s">
        <v>4</v>
      </c>
      <c r="AX128" s="13" t="s">
        <v>86</v>
      </c>
      <c r="AY128" s="266" t="s">
        <v>122</v>
      </c>
    </row>
    <row r="129" s="2" customFormat="1" ht="16.5" customHeight="1">
      <c r="A129" s="36"/>
      <c r="B129" s="37"/>
      <c r="C129" s="246" t="s">
        <v>159</v>
      </c>
      <c r="D129" s="246" t="s">
        <v>131</v>
      </c>
      <c r="E129" s="247" t="s">
        <v>160</v>
      </c>
      <c r="F129" s="248" t="s">
        <v>161</v>
      </c>
      <c r="G129" s="249" t="s">
        <v>127</v>
      </c>
      <c r="H129" s="250">
        <v>102</v>
      </c>
      <c r="I129" s="251"/>
      <c r="J129" s="252"/>
      <c r="K129" s="253">
        <f>ROUND(P129*H129,2)</f>
        <v>0</v>
      </c>
      <c r="L129" s="248" t="s">
        <v>1</v>
      </c>
      <c r="M129" s="254"/>
      <c r="N129" s="255" t="s">
        <v>1</v>
      </c>
      <c r="O129" s="240" t="s">
        <v>44</v>
      </c>
      <c r="P129" s="241">
        <f>I129+J129</f>
        <v>0</v>
      </c>
      <c r="Q129" s="241">
        <f>ROUND(I129*H129,2)</f>
        <v>0</v>
      </c>
      <c r="R129" s="241">
        <f>ROUND(J129*H129,2)</f>
        <v>0</v>
      </c>
      <c r="S129" s="89"/>
      <c r="T129" s="242">
        <f>S129*H129</f>
        <v>0</v>
      </c>
      <c r="U129" s="242">
        <v>0</v>
      </c>
      <c r="V129" s="242">
        <f>U129*H129</f>
        <v>0</v>
      </c>
      <c r="W129" s="242">
        <v>0</v>
      </c>
      <c r="X129" s="243">
        <f>W129*H129</f>
        <v>0</v>
      </c>
      <c r="Y129" s="36"/>
      <c r="Z129" s="36"/>
      <c r="AA129" s="36"/>
      <c r="AB129" s="36"/>
      <c r="AC129" s="36"/>
      <c r="AD129" s="36"/>
      <c r="AE129" s="36"/>
      <c r="AR129" s="244" t="s">
        <v>135</v>
      </c>
      <c r="AT129" s="244" t="s">
        <v>131</v>
      </c>
      <c r="AU129" s="244" t="s">
        <v>88</v>
      </c>
      <c r="AY129" s="15" t="s">
        <v>122</v>
      </c>
      <c r="BE129" s="245">
        <f>IF(O129="základní",K129,0)</f>
        <v>0</v>
      </c>
      <c r="BF129" s="245">
        <f>IF(O129="snížená",K129,0)</f>
        <v>0</v>
      </c>
      <c r="BG129" s="245">
        <f>IF(O129="zákl. přenesená",K129,0)</f>
        <v>0</v>
      </c>
      <c r="BH129" s="245">
        <f>IF(O129="sníž. přenesená",K129,0)</f>
        <v>0</v>
      </c>
      <c r="BI129" s="245">
        <f>IF(O129="nulová",K129,0)</f>
        <v>0</v>
      </c>
      <c r="BJ129" s="15" t="s">
        <v>86</v>
      </c>
      <c r="BK129" s="245">
        <f>ROUND(P129*H129,2)</f>
        <v>0</v>
      </c>
      <c r="BL129" s="15" t="s">
        <v>129</v>
      </c>
      <c r="BM129" s="244" t="s">
        <v>162</v>
      </c>
    </row>
    <row r="130" s="13" customFormat="1">
      <c r="A130" s="13"/>
      <c r="B130" s="256"/>
      <c r="C130" s="257"/>
      <c r="D130" s="258" t="s">
        <v>137</v>
      </c>
      <c r="E130" s="257"/>
      <c r="F130" s="259" t="s">
        <v>150</v>
      </c>
      <c r="G130" s="257"/>
      <c r="H130" s="260">
        <v>102</v>
      </c>
      <c r="I130" s="261"/>
      <c r="J130" s="261"/>
      <c r="K130" s="257"/>
      <c r="L130" s="257"/>
      <c r="M130" s="262"/>
      <c r="N130" s="263"/>
      <c r="O130" s="264"/>
      <c r="P130" s="264"/>
      <c r="Q130" s="264"/>
      <c r="R130" s="264"/>
      <c r="S130" s="264"/>
      <c r="T130" s="264"/>
      <c r="U130" s="264"/>
      <c r="V130" s="264"/>
      <c r="W130" s="264"/>
      <c r="X130" s="265"/>
      <c r="Y130" s="13"/>
      <c r="Z130" s="13"/>
      <c r="AA130" s="13"/>
      <c r="AB130" s="13"/>
      <c r="AC130" s="13"/>
      <c r="AD130" s="13"/>
      <c r="AE130" s="13"/>
      <c r="AT130" s="266" t="s">
        <v>137</v>
      </c>
      <c r="AU130" s="266" t="s">
        <v>88</v>
      </c>
      <c r="AV130" s="13" t="s">
        <v>88</v>
      </c>
      <c r="AW130" s="13" t="s">
        <v>4</v>
      </c>
      <c r="AX130" s="13" t="s">
        <v>86</v>
      </c>
      <c r="AY130" s="266" t="s">
        <v>122</v>
      </c>
    </row>
    <row r="131" s="2" customFormat="1" ht="21.75" customHeight="1">
      <c r="A131" s="36"/>
      <c r="B131" s="37"/>
      <c r="C131" s="232" t="s">
        <v>135</v>
      </c>
      <c r="D131" s="232" t="s">
        <v>124</v>
      </c>
      <c r="E131" s="233" t="s">
        <v>163</v>
      </c>
      <c r="F131" s="234" t="s">
        <v>164</v>
      </c>
      <c r="G131" s="235" t="s">
        <v>127</v>
      </c>
      <c r="H131" s="236">
        <v>34</v>
      </c>
      <c r="I131" s="237"/>
      <c r="J131" s="237"/>
      <c r="K131" s="238">
        <f>ROUND(P131*H131,2)</f>
        <v>0</v>
      </c>
      <c r="L131" s="234" t="s">
        <v>128</v>
      </c>
      <c r="M131" s="42"/>
      <c r="N131" s="239" t="s">
        <v>1</v>
      </c>
      <c r="O131" s="240" t="s">
        <v>44</v>
      </c>
      <c r="P131" s="241">
        <f>I131+J131</f>
        <v>0</v>
      </c>
      <c r="Q131" s="241">
        <f>ROUND(I131*H131,2)</f>
        <v>0</v>
      </c>
      <c r="R131" s="241">
        <f>ROUND(J131*H131,2)</f>
        <v>0</v>
      </c>
      <c r="S131" s="89"/>
      <c r="T131" s="242">
        <f>S131*H131</f>
        <v>0</v>
      </c>
      <c r="U131" s="242">
        <v>0</v>
      </c>
      <c r="V131" s="242">
        <f>U131*H131</f>
        <v>0</v>
      </c>
      <c r="W131" s="242">
        <v>0</v>
      </c>
      <c r="X131" s="243">
        <f>W131*H131</f>
        <v>0</v>
      </c>
      <c r="Y131" s="36"/>
      <c r="Z131" s="36"/>
      <c r="AA131" s="36"/>
      <c r="AB131" s="36"/>
      <c r="AC131" s="36"/>
      <c r="AD131" s="36"/>
      <c r="AE131" s="36"/>
      <c r="AR131" s="244" t="s">
        <v>129</v>
      </c>
      <c r="AT131" s="244" t="s">
        <v>124</v>
      </c>
      <c r="AU131" s="244" t="s">
        <v>88</v>
      </c>
      <c r="AY131" s="15" t="s">
        <v>122</v>
      </c>
      <c r="BE131" s="245">
        <f>IF(O131="základní",K131,0)</f>
        <v>0</v>
      </c>
      <c r="BF131" s="245">
        <f>IF(O131="snížená",K131,0)</f>
        <v>0</v>
      </c>
      <c r="BG131" s="245">
        <f>IF(O131="zákl. přenesená",K131,0)</f>
        <v>0</v>
      </c>
      <c r="BH131" s="245">
        <f>IF(O131="sníž. přenesená",K131,0)</f>
        <v>0</v>
      </c>
      <c r="BI131" s="245">
        <f>IF(O131="nulová",K131,0)</f>
        <v>0</v>
      </c>
      <c r="BJ131" s="15" t="s">
        <v>86</v>
      </c>
      <c r="BK131" s="245">
        <f>ROUND(P131*H131,2)</f>
        <v>0</v>
      </c>
      <c r="BL131" s="15" t="s">
        <v>129</v>
      </c>
      <c r="BM131" s="244" t="s">
        <v>165</v>
      </c>
    </row>
    <row r="132" s="2" customFormat="1" ht="21.75" customHeight="1">
      <c r="A132" s="36"/>
      <c r="B132" s="37"/>
      <c r="C132" s="232" t="s">
        <v>166</v>
      </c>
      <c r="D132" s="232" t="s">
        <v>124</v>
      </c>
      <c r="E132" s="233" t="s">
        <v>167</v>
      </c>
      <c r="F132" s="234" t="s">
        <v>168</v>
      </c>
      <c r="G132" s="235" t="s">
        <v>169</v>
      </c>
      <c r="H132" s="236">
        <v>34</v>
      </c>
      <c r="I132" s="237"/>
      <c r="J132" s="237"/>
      <c r="K132" s="238">
        <f>ROUND(P132*H132,2)</f>
        <v>0</v>
      </c>
      <c r="L132" s="234" t="s">
        <v>128</v>
      </c>
      <c r="M132" s="42"/>
      <c r="N132" s="239" t="s">
        <v>1</v>
      </c>
      <c r="O132" s="240" t="s">
        <v>44</v>
      </c>
      <c r="P132" s="241">
        <f>I132+J132</f>
        <v>0</v>
      </c>
      <c r="Q132" s="241">
        <f>ROUND(I132*H132,2)</f>
        <v>0</v>
      </c>
      <c r="R132" s="241">
        <f>ROUND(J132*H132,2)</f>
        <v>0</v>
      </c>
      <c r="S132" s="89"/>
      <c r="T132" s="242">
        <f>S132*H132</f>
        <v>0</v>
      </c>
      <c r="U132" s="242">
        <v>0.00068999999999999997</v>
      </c>
      <c r="V132" s="242">
        <f>U132*H132</f>
        <v>0.023459999999999998</v>
      </c>
      <c r="W132" s="242">
        <v>0</v>
      </c>
      <c r="X132" s="243">
        <f>W132*H132</f>
        <v>0</v>
      </c>
      <c r="Y132" s="36"/>
      <c r="Z132" s="36"/>
      <c r="AA132" s="36"/>
      <c r="AB132" s="36"/>
      <c r="AC132" s="36"/>
      <c r="AD132" s="36"/>
      <c r="AE132" s="36"/>
      <c r="AR132" s="244" t="s">
        <v>129</v>
      </c>
      <c r="AT132" s="244" t="s">
        <v>124</v>
      </c>
      <c r="AU132" s="244" t="s">
        <v>88</v>
      </c>
      <c r="AY132" s="15" t="s">
        <v>122</v>
      </c>
      <c r="BE132" s="245">
        <f>IF(O132="základní",K132,0)</f>
        <v>0</v>
      </c>
      <c r="BF132" s="245">
        <f>IF(O132="snížená",K132,0)</f>
        <v>0</v>
      </c>
      <c r="BG132" s="245">
        <f>IF(O132="zákl. přenesená",K132,0)</f>
        <v>0</v>
      </c>
      <c r="BH132" s="245">
        <f>IF(O132="sníž. přenesená",K132,0)</f>
        <v>0</v>
      </c>
      <c r="BI132" s="245">
        <f>IF(O132="nulová",K132,0)</f>
        <v>0</v>
      </c>
      <c r="BJ132" s="15" t="s">
        <v>86</v>
      </c>
      <c r="BK132" s="245">
        <f>ROUND(P132*H132,2)</f>
        <v>0</v>
      </c>
      <c r="BL132" s="15" t="s">
        <v>129</v>
      </c>
      <c r="BM132" s="244" t="s">
        <v>170</v>
      </c>
    </row>
    <row r="133" s="2" customFormat="1">
      <c r="A133" s="36"/>
      <c r="B133" s="37"/>
      <c r="C133" s="38"/>
      <c r="D133" s="258" t="s">
        <v>156</v>
      </c>
      <c r="E133" s="38"/>
      <c r="F133" s="267" t="s">
        <v>171</v>
      </c>
      <c r="G133" s="38"/>
      <c r="H133" s="38"/>
      <c r="I133" s="137"/>
      <c r="J133" s="137"/>
      <c r="K133" s="38"/>
      <c r="L133" s="38"/>
      <c r="M133" s="42"/>
      <c r="N133" s="268"/>
      <c r="O133" s="269"/>
      <c r="P133" s="89"/>
      <c r="Q133" s="89"/>
      <c r="R133" s="89"/>
      <c r="S133" s="89"/>
      <c r="T133" s="89"/>
      <c r="U133" s="89"/>
      <c r="V133" s="89"/>
      <c r="W133" s="89"/>
      <c r="X133" s="90"/>
      <c r="Y133" s="36"/>
      <c r="Z133" s="36"/>
      <c r="AA133" s="36"/>
      <c r="AB133" s="36"/>
      <c r="AC133" s="36"/>
      <c r="AD133" s="36"/>
      <c r="AE133" s="36"/>
      <c r="AT133" s="15" t="s">
        <v>156</v>
      </c>
      <c r="AU133" s="15" t="s">
        <v>88</v>
      </c>
    </row>
    <row r="134" s="2" customFormat="1" ht="21.75" customHeight="1">
      <c r="A134" s="36"/>
      <c r="B134" s="37"/>
      <c r="C134" s="232" t="s">
        <v>172</v>
      </c>
      <c r="D134" s="232" t="s">
        <v>124</v>
      </c>
      <c r="E134" s="233" t="s">
        <v>173</v>
      </c>
      <c r="F134" s="234" t="s">
        <v>174</v>
      </c>
      <c r="G134" s="235" t="s">
        <v>169</v>
      </c>
      <c r="H134" s="236">
        <v>34</v>
      </c>
      <c r="I134" s="237"/>
      <c r="J134" s="237"/>
      <c r="K134" s="238">
        <f>ROUND(P134*H134,2)</f>
        <v>0</v>
      </c>
      <c r="L134" s="234" t="s">
        <v>128</v>
      </c>
      <c r="M134" s="42"/>
      <c r="N134" s="239" t="s">
        <v>1</v>
      </c>
      <c r="O134" s="240" t="s">
        <v>44</v>
      </c>
      <c r="P134" s="241">
        <f>I134+J134</f>
        <v>0</v>
      </c>
      <c r="Q134" s="241">
        <f>ROUND(I134*H134,2)</f>
        <v>0</v>
      </c>
      <c r="R134" s="241">
        <f>ROUND(J134*H134,2)</f>
        <v>0</v>
      </c>
      <c r="S134" s="89"/>
      <c r="T134" s="242">
        <f>S134*H134</f>
        <v>0</v>
      </c>
      <c r="U134" s="242">
        <v>0</v>
      </c>
      <c r="V134" s="242">
        <f>U134*H134</f>
        <v>0</v>
      </c>
      <c r="W134" s="242">
        <v>0</v>
      </c>
      <c r="X134" s="243">
        <f>W134*H134</f>
        <v>0</v>
      </c>
      <c r="Y134" s="36"/>
      <c r="Z134" s="36"/>
      <c r="AA134" s="36"/>
      <c r="AB134" s="36"/>
      <c r="AC134" s="36"/>
      <c r="AD134" s="36"/>
      <c r="AE134" s="36"/>
      <c r="AR134" s="244" t="s">
        <v>129</v>
      </c>
      <c r="AT134" s="244" t="s">
        <v>124</v>
      </c>
      <c r="AU134" s="244" t="s">
        <v>88</v>
      </c>
      <c r="AY134" s="15" t="s">
        <v>122</v>
      </c>
      <c r="BE134" s="245">
        <f>IF(O134="základní",K134,0)</f>
        <v>0</v>
      </c>
      <c r="BF134" s="245">
        <f>IF(O134="snížená",K134,0)</f>
        <v>0</v>
      </c>
      <c r="BG134" s="245">
        <f>IF(O134="zákl. přenesená",K134,0)</f>
        <v>0</v>
      </c>
      <c r="BH134" s="245">
        <f>IF(O134="sníž. přenesená",K134,0)</f>
        <v>0</v>
      </c>
      <c r="BI134" s="245">
        <f>IF(O134="nulová",K134,0)</f>
        <v>0</v>
      </c>
      <c r="BJ134" s="15" t="s">
        <v>86</v>
      </c>
      <c r="BK134" s="245">
        <f>ROUND(P134*H134,2)</f>
        <v>0</v>
      </c>
      <c r="BL134" s="15" t="s">
        <v>129</v>
      </c>
      <c r="BM134" s="244" t="s">
        <v>175</v>
      </c>
    </row>
    <row r="135" s="2" customFormat="1" ht="21.75" customHeight="1">
      <c r="A135" s="36"/>
      <c r="B135" s="37"/>
      <c r="C135" s="246" t="s">
        <v>176</v>
      </c>
      <c r="D135" s="246" t="s">
        <v>131</v>
      </c>
      <c r="E135" s="247" t="s">
        <v>177</v>
      </c>
      <c r="F135" s="248" t="s">
        <v>178</v>
      </c>
      <c r="G135" s="249" t="s">
        <v>134</v>
      </c>
      <c r="H135" s="250">
        <v>3.3999999999999999</v>
      </c>
      <c r="I135" s="251"/>
      <c r="J135" s="252"/>
      <c r="K135" s="253">
        <f>ROUND(P135*H135,2)</f>
        <v>0</v>
      </c>
      <c r="L135" s="248" t="s">
        <v>128</v>
      </c>
      <c r="M135" s="254"/>
      <c r="N135" s="255" t="s">
        <v>1</v>
      </c>
      <c r="O135" s="240" t="s">
        <v>44</v>
      </c>
      <c r="P135" s="241">
        <f>I135+J135</f>
        <v>0</v>
      </c>
      <c r="Q135" s="241">
        <f>ROUND(I135*H135,2)</f>
        <v>0</v>
      </c>
      <c r="R135" s="241">
        <f>ROUND(J135*H135,2)</f>
        <v>0</v>
      </c>
      <c r="S135" s="89"/>
      <c r="T135" s="242">
        <f>S135*H135</f>
        <v>0</v>
      </c>
      <c r="U135" s="242">
        <v>0.20000000000000001</v>
      </c>
      <c r="V135" s="242">
        <f>U135*H135</f>
        <v>0.68000000000000005</v>
      </c>
      <c r="W135" s="242">
        <v>0</v>
      </c>
      <c r="X135" s="243">
        <f>W135*H135</f>
        <v>0</v>
      </c>
      <c r="Y135" s="36"/>
      <c r="Z135" s="36"/>
      <c r="AA135" s="36"/>
      <c r="AB135" s="36"/>
      <c r="AC135" s="36"/>
      <c r="AD135" s="36"/>
      <c r="AE135" s="36"/>
      <c r="AR135" s="244" t="s">
        <v>135</v>
      </c>
      <c r="AT135" s="244" t="s">
        <v>131</v>
      </c>
      <c r="AU135" s="244" t="s">
        <v>88</v>
      </c>
      <c r="AY135" s="15" t="s">
        <v>122</v>
      </c>
      <c r="BE135" s="245">
        <f>IF(O135="základní",K135,0)</f>
        <v>0</v>
      </c>
      <c r="BF135" s="245">
        <f>IF(O135="snížená",K135,0)</f>
        <v>0</v>
      </c>
      <c r="BG135" s="245">
        <f>IF(O135="zákl. přenesená",K135,0)</f>
        <v>0</v>
      </c>
      <c r="BH135" s="245">
        <f>IF(O135="sníž. přenesená",K135,0)</f>
        <v>0</v>
      </c>
      <c r="BI135" s="245">
        <f>IF(O135="nulová",K135,0)</f>
        <v>0</v>
      </c>
      <c r="BJ135" s="15" t="s">
        <v>86</v>
      </c>
      <c r="BK135" s="245">
        <f>ROUND(P135*H135,2)</f>
        <v>0</v>
      </c>
      <c r="BL135" s="15" t="s">
        <v>129</v>
      </c>
      <c r="BM135" s="244" t="s">
        <v>179</v>
      </c>
    </row>
    <row r="136" s="13" customFormat="1">
      <c r="A136" s="13"/>
      <c r="B136" s="256"/>
      <c r="C136" s="257"/>
      <c r="D136" s="258" t="s">
        <v>137</v>
      </c>
      <c r="E136" s="257"/>
      <c r="F136" s="259" t="s">
        <v>180</v>
      </c>
      <c r="G136" s="257"/>
      <c r="H136" s="260">
        <v>3.3999999999999999</v>
      </c>
      <c r="I136" s="261"/>
      <c r="J136" s="261"/>
      <c r="K136" s="257"/>
      <c r="L136" s="257"/>
      <c r="M136" s="262"/>
      <c r="N136" s="263"/>
      <c r="O136" s="264"/>
      <c r="P136" s="264"/>
      <c r="Q136" s="264"/>
      <c r="R136" s="264"/>
      <c r="S136" s="264"/>
      <c r="T136" s="264"/>
      <c r="U136" s="264"/>
      <c r="V136" s="264"/>
      <c r="W136" s="264"/>
      <c r="X136" s="265"/>
      <c r="Y136" s="13"/>
      <c r="Z136" s="13"/>
      <c r="AA136" s="13"/>
      <c r="AB136" s="13"/>
      <c r="AC136" s="13"/>
      <c r="AD136" s="13"/>
      <c r="AE136" s="13"/>
      <c r="AT136" s="266" t="s">
        <v>137</v>
      </c>
      <c r="AU136" s="266" t="s">
        <v>88</v>
      </c>
      <c r="AV136" s="13" t="s">
        <v>88</v>
      </c>
      <c r="AW136" s="13" t="s">
        <v>4</v>
      </c>
      <c r="AX136" s="13" t="s">
        <v>86</v>
      </c>
      <c r="AY136" s="266" t="s">
        <v>122</v>
      </c>
    </row>
    <row r="137" s="2" customFormat="1" ht="16.5" customHeight="1">
      <c r="A137" s="36"/>
      <c r="B137" s="37"/>
      <c r="C137" s="232" t="s">
        <v>181</v>
      </c>
      <c r="D137" s="232" t="s">
        <v>124</v>
      </c>
      <c r="E137" s="233" t="s">
        <v>182</v>
      </c>
      <c r="F137" s="234" t="s">
        <v>183</v>
      </c>
      <c r="G137" s="235" t="s">
        <v>127</v>
      </c>
      <c r="H137" s="236">
        <v>34</v>
      </c>
      <c r="I137" s="237"/>
      <c r="J137" s="237"/>
      <c r="K137" s="238">
        <f>ROUND(P137*H137,2)</f>
        <v>0</v>
      </c>
      <c r="L137" s="234" t="s">
        <v>1</v>
      </c>
      <c r="M137" s="42"/>
      <c r="N137" s="239" t="s">
        <v>1</v>
      </c>
      <c r="O137" s="240" t="s">
        <v>44</v>
      </c>
      <c r="P137" s="241">
        <f>I137+J137</f>
        <v>0</v>
      </c>
      <c r="Q137" s="241">
        <f>ROUND(I137*H137,2)</f>
        <v>0</v>
      </c>
      <c r="R137" s="241">
        <f>ROUND(J137*H137,2)</f>
        <v>0</v>
      </c>
      <c r="S137" s="89"/>
      <c r="T137" s="242">
        <f>S137*H137</f>
        <v>0</v>
      </c>
      <c r="U137" s="242">
        <v>0</v>
      </c>
      <c r="V137" s="242">
        <f>U137*H137</f>
        <v>0</v>
      </c>
      <c r="W137" s="242">
        <v>0</v>
      </c>
      <c r="X137" s="243">
        <f>W137*H137</f>
        <v>0</v>
      </c>
      <c r="Y137" s="36"/>
      <c r="Z137" s="36"/>
      <c r="AA137" s="36"/>
      <c r="AB137" s="36"/>
      <c r="AC137" s="36"/>
      <c r="AD137" s="36"/>
      <c r="AE137" s="36"/>
      <c r="AR137" s="244" t="s">
        <v>129</v>
      </c>
      <c r="AT137" s="244" t="s">
        <v>124</v>
      </c>
      <c r="AU137" s="244" t="s">
        <v>88</v>
      </c>
      <c r="AY137" s="15" t="s">
        <v>122</v>
      </c>
      <c r="BE137" s="245">
        <f>IF(O137="základní",K137,0)</f>
        <v>0</v>
      </c>
      <c r="BF137" s="245">
        <f>IF(O137="snížená",K137,0)</f>
        <v>0</v>
      </c>
      <c r="BG137" s="245">
        <f>IF(O137="zákl. přenesená",K137,0)</f>
        <v>0</v>
      </c>
      <c r="BH137" s="245">
        <f>IF(O137="sníž. přenesená",K137,0)</f>
        <v>0</v>
      </c>
      <c r="BI137" s="245">
        <f>IF(O137="nulová",K137,0)</f>
        <v>0</v>
      </c>
      <c r="BJ137" s="15" t="s">
        <v>86</v>
      </c>
      <c r="BK137" s="245">
        <f>ROUND(P137*H137,2)</f>
        <v>0</v>
      </c>
      <c r="BL137" s="15" t="s">
        <v>129</v>
      </c>
      <c r="BM137" s="244" t="s">
        <v>184</v>
      </c>
    </row>
    <row r="138" s="2" customFormat="1" ht="21.75" customHeight="1">
      <c r="A138" s="36"/>
      <c r="B138" s="37"/>
      <c r="C138" s="232" t="s">
        <v>185</v>
      </c>
      <c r="D138" s="232" t="s">
        <v>124</v>
      </c>
      <c r="E138" s="233" t="s">
        <v>186</v>
      </c>
      <c r="F138" s="234" t="s">
        <v>187</v>
      </c>
      <c r="G138" s="235" t="s">
        <v>188</v>
      </c>
      <c r="H138" s="236">
        <v>1</v>
      </c>
      <c r="I138" s="237"/>
      <c r="J138" s="237"/>
      <c r="K138" s="238">
        <f>ROUND(P138*H138,2)</f>
        <v>0</v>
      </c>
      <c r="L138" s="234" t="s">
        <v>1</v>
      </c>
      <c r="M138" s="42"/>
      <c r="N138" s="239" t="s">
        <v>1</v>
      </c>
      <c r="O138" s="240" t="s">
        <v>44</v>
      </c>
      <c r="P138" s="241">
        <f>I138+J138</f>
        <v>0</v>
      </c>
      <c r="Q138" s="241">
        <f>ROUND(I138*H138,2)</f>
        <v>0</v>
      </c>
      <c r="R138" s="241">
        <f>ROUND(J138*H138,2)</f>
        <v>0</v>
      </c>
      <c r="S138" s="89"/>
      <c r="T138" s="242">
        <f>S138*H138</f>
        <v>0</v>
      </c>
      <c r="U138" s="242">
        <v>0</v>
      </c>
      <c r="V138" s="242">
        <f>U138*H138</f>
        <v>0</v>
      </c>
      <c r="W138" s="242">
        <v>0</v>
      </c>
      <c r="X138" s="243">
        <f>W138*H138</f>
        <v>0</v>
      </c>
      <c r="Y138" s="36"/>
      <c r="Z138" s="36"/>
      <c r="AA138" s="36"/>
      <c r="AB138" s="36"/>
      <c r="AC138" s="36"/>
      <c r="AD138" s="36"/>
      <c r="AE138" s="36"/>
      <c r="AR138" s="244" t="s">
        <v>129</v>
      </c>
      <c r="AT138" s="244" t="s">
        <v>124</v>
      </c>
      <c r="AU138" s="244" t="s">
        <v>88</v>
      </c>
      <c r="AY138" s="15" t="s">
        <v>122</v>
      </c>
      <c r="BE138" s="245">
        <f>IF(O138="základní",K138,0)</f>
        <v>0</v>
      </c>
      <c r="BF138" s="245">
        <f>IF(O138="snížená",K138,0)</f>
        <v>0</v>
      </c>
      <c r="BG138" s="245">
        <f>IF(O138="zákl. přenesená",K138,0)</f>
        <v>0</v>
      </c>
      <c r="BH138" s="245">
        <f>IF(O138="sníž. přenesená",K138,0)</f>
        <v>0</v>
      </c>
      <c r="BI138" s="245">
        <f>IF(O138="nulová",K138,0)</f>
        <v>0</v>
      </c>
      <c r="BJ138" s="15" t="s">
        <v>86</v>
      </c>
      <c r="BK138" s="245">
        <f>ROUND(P138*H138,2)</f>
        <v>0</v>
      </c>
      <c r="BL138" s="15" t="s">
        <v>129</v>
      </c>
      <c r="BM138" s="244" t="s">
        <v>189</v>
      </c>
    </row>
    <row r="139" s="12" customFormat="1" ht="22.8" customHeight="1">
      <c r="A139" s="12"/>
      <c r="B139" s="215"/>
      <c r="C139" s="216"/>
      <c r="D139" s="217" t="s">
        <v>80</v>
      </c>
      <c r="E139" s="230" t="s">
        <v>190</v>
      </c>
      <c r="F139" s="230" t="s">
        <v>191</v>
      </c>
      <c r="G139" s="216"/>
      <c r="H139" s="216"/>
      <c r="I139" s="219"/>
      <c r="J139" s="219"/>
      <c r="K139" s="231">
        <f>BK139</f>
        <v>0</v>
      </c>
      <c r="L139" s="216"/>
      <c r="M139" s="221"/>
      <c r="N139" s="222"/>
      <c r="O139" s="223"/>
      <c r="P139" s="223"/>
      <c r="Q139" s="224">
        <f>Q140</f>
        <v>0</v>
      </c>
      <c r="R139" s="224">
        <f>R140</f>
        <v>0</v>
      </c>
      <c r="S139" s="223"/>
      <c r="T139" s="225">
        <f>T140</f>
        <v>0</v>
      </c>
      <c r="U139" s="223"/>
      <c r="V139" s="225">
        <f>V140</f>
        <v>0</v>
      </c>
      <c r="W139" s="223"/>
      <c r="X139" s="226">
        <f>X140</f>
        <v>0</v>
      </c>
      <c r="Y139" s="12"/>
      <c r="Z139" s="12"/>
      <c r="AA139" s="12"/>
      <c r="AB139" s="12"/>
      <c r="AC139" s="12"/>
      <c r="AD139" s="12"/>
      <c r="AE139" s="12"/>
      <c r="AR139" s="227" t="s">
        <v>86</v>
      </c>
      <c r="AT139" s="228" t="s">
        <v>80</v>
      </c>
      <c r="AU139" s="228" t="s">
        <v>86</v>
      </c>
      <c r="AY139" s="227" t="s">
        <v>122</v>
      </c>
      <c r="BK139" s="229">
        <f>BK140</f>
        <v>0</v>
      </c>
    </row>
    <row r="140" s="2" customFormat="1" ht="21.75" customHeight="1">
      <c r="A140" s="36"/>
      <c r="B140" s="37"/>
      <c r="C140" s="232" t="s">
        <v>192</v>
      </c>
      <c r="D140" s="232" t="s">
        <v>124</v>
      </c>
      <c r="E140" s="233" t="s">
        <v>193</v>
      </c>
      <c r="F140" s="234" t="s">
        <v>194</v>
      </c>
      <c r="G140" s="235" t="s">
        <v>195</v>
      </c>
      <c r="H140" s="236">
        <v>4.4459999999999997</v>
      </c>
      <c r="I140" s="237"/>
      <c r="J140" s="237"/>
      <c r="K140" s="238">
        <f>ROUND(P140*H140,2)</f>
        <v>0</v>
      </c>
      <c r="L140" s="234" t="s">
        <v>128</v>
      </c>
      <c r="M140" s="42"/>
      <c r="N140" s="239" t="s">
        <v>1</v>
      </c>
      <c r="O140" s="240" t="s">
        <v>44</v>
      </c>
      <c r="P140" s="241">
        <f>I140+J140</f>
        <v>0</v>
      </c>
      <c r="Q140" s="241">
        <f>ROUND(I140*H140,2)</f>
        <v>0</v>
      </c>
      <c r="R140" s="241">
        <f>ROUND(J140*H140,2)</f>
        <v>0</v>
      </c>
      <c r="S140" s="89"/>
      <c r="T140" s="242">
        <f>S140*H140</f>
        <v>0</v>
      </c>
      <c r="U140" s="242">
        <v>0</v>
      </c>
      <c r="V140" s="242">
        <f>U140*H140</f>
        <v>0</v>
      </c>
      <c r="W140" s="242">
        <v>0</v>
      </c>
      <c r="X140" s="243">
        <f>W140*H140</f>
        <v>0</v>
      </c>
      <c r="Y140" s="36"/>
      <c r="Z140" s="36"/>
      <c r="AA140" s="36"/>
      <c r="AB140" s="36"/>
      <c r="AC140" s="36"/>
      <c r="AD140" s="36"/>
      <c r="AE140" s="36"/>
      <c r="AR140" s="244" t="s">
        <v>129</v>
      </c>
      <c r="AT140" s="244" t="s">
        <v>124</v>
      </c>
      <c r="AU140" s="244" t="s">
        <v>88</v>
      </c>
      <c r="AY140" s="15" t="s">
        <v>122</v>
      </c>
      <c r="BE140" s="245">
        <f>IF(O140="základní",K140,0)</f>
        <v>0</v>
      </c>
      <c r="BF140" s="245">
        <f>IF(O140="snížená",K140,0)</f>
        <v>0</v>
      </c>
      <c r="BG140" s="245">
        <f>IF(O140="zákl. přenesená",K140,0)</f>
        <v>0</v>
      </c>
      <c r="BH140" s="245">
        <f>IF(O140="sníž. přenesená",K140,0)</f>
        <v>0</v>
      </c>
      <c r="BI140" s="245">
        <f>IF(O140="nulová",K140,0)</f>
        <v>0</v>
      </c>
      <c r="BJ140" s="15" t="s">
        <v>86</v>
      </c>
      <c r="BK140" s="245">
        <f>ROUND(P140*H140,2)</f>
        <v>0</v>
      </c>
      <c r="BL140" s="15" t="s">
        <v>129</v>
      </c>
      <c r="BM140" s="244" t="s">
        <v>196</v>
      </c>
    </row>
    <row r="141" s="12" customFormat="1" ht="22.8" customHeight="1">
      <c r="A141" s="12"/>
      <c r="B141" s="215"/>
      <c r="C141" s="216"/>
      <c r="D141" s="217" t="s">
        <v>80</v>
      </c>
      <c r="E141" s="230" t="s">
        <v>197</v>
      </c>
      <c r="F141" s="230" t="s">
        <v>198</v>
      </c>
      <c r="G141" s="216"/>
      <c r="H141" s="216"/>
      <c r="I141" s="219"/>
      <c r="J141" s="219"/>
      <c r="K141" s="231">
        <f>BK141</f>
        <v>0</v>
      </c>
      <c r="L141" s="216"/>
      <c r="M141" s="221"/>
      <c r="N141" s="222"/>
      <c r="O141" s="223"/>
      <c r="P141" s="223"/>
      <c r="Q141" s="224">
        <f>SUM(Q142:Q159)</f>
        <v>0</v>
      </c>
      <c r="R141" s="224">
        <f>SUM(R142:R159)</f>
        <v>0</v>
      </c>
      <c r="S141" s="223"/>
      <c r="T141" s="225">
        <f>SUM(T142:T159)</f>
        <v>0</v>
      </c>
      <c r="U141" s="223"/>
      <c r="V141" s="225">
        <f>SUM(V142:V159)</f>
        <v>0</v>
      </c>
      <c r="W141" s="223"/>
      <c r="X141" s="226">
        <f>SUM(X142:X159)</f>
        <v>0</v>
      </c>
      <c r="Y141" s="12"/>
      <c r="Z141" s="12"/>
      <c r="AA141" s="12"/>
      <c r="AB141" s="12"/>
      <c r="AC141" s="12"/>
      <c r="AD141" s="12"/>
      <c r="AE141" s="12"/>
      <c r="AR141" s="227" t="s">
        <v>86</v>
      </c>
      <c r="AT141" s="228" t="s">
        <v>80</v>
      </c>
      <c r="AU141" s="228" t="s">
        <v>86</v>
      </c>
      <c r="AY141" s="227" t="s">
        <v>122</v>
      </c>
      <c r="BK141" s="229">
        <f>SUM(BK142:BK159)</f>
        <v>0</v>
      </c>
    </row>
    <row r="142" s="2" customFormat="1" ht="16.5" customHeight="1">
      <c r="A142" s="36"/>
      <c r="B142" s="37"/>
      <c r="C142" s="246" t="s">
        <v>9</v>
      </c>
      <c r="D142" s="246" t="s">
        <v>131</v>
      </c>
      <c r="E142" s="247" t="s">
        <v>199</v>
      </c>
      <c r="F142" s="248" t="s">
        <v>200</v>
      </c>
      <c r="G142" s="249" t="s">
        <v>127</v>
      </c>
      <c r="H142" s="250">
        <v>12</v>
      </c>
      <c r="I142" s="251"/>
      <c r="J142" s="252"/>
      <c r="K142" s="253">
        <f>ROUND(P142*H142,2)</f>
        <v>0</v>
      </c>
      <c r="L142" s="248" t="s">
        <v>1</v>
      </c>
      <c r="M142" s="254"/>
      <c r="N142" s="255" t="s">
        <v>1</v>
      </c>
      <c r="O142" s="240" t="s">
        <v>44</v>
      </c>
      <c r="P142" s="241">
        <f>I142+J142</f>
        <v>0</v>
      </c>
      <c r="Q142" s="241">
        <f>ROUND(I142*H142,2)</f>
        <v>0</v>
      </c>
      <c r="R142" s="241">
        <f>ROUND(J142*H142,2)</f>
        <v>0</v>
      </c>
      <c r="S142" s="89"/>
      <c r="T142" s="242">
        <f>S142*H142</f>
        <v>0</v>
      </c>
      <c r="U142" s="242">
        <v>0</v>
      </c>
      <c r="V142" s="242">
        <f>U142*H142</f>
        <v>0</v>
      </c>
      <c r="W142" s="242">
        <v>0</v>
      </c>
      <c r="X142" s="243">
        <f>W142*H142</f>
        <v>0</v>
      </c>
      <c r="Y142" s="36"/>
      <c r="Z142" s="36"/>
      <c r="AA142" s="36"/>
      <c r="AB142" s="36"/>
      <c r="AC142" s="36"/>
      <c r="AD142" s="36"/>
      <c r="AE142" s="36"/>
      <c r="AR142" s="244" t="s">
        <v>135</v>
      </c>
      <c r="AT142" s="244" t="s">
        <v>131</v>
      </c>
      <c r="AU142" s="244" t="s">
        <v>88</v>
      </c>
      <c r="AY142" s="15" t="s">
        <v>122</v>
      </c>
      <c r="BE142" s="245">
        <f>IF(O142="základní",K142,0)</f>
        <v>0</v>
      </c>
      <c r="BF142" s="245">
        <f>IF(O142="snížená",K142,0)</f>
        <v>0</v>
      </c>
      <c r="BG142" s="245">
        <f>IF(O142="zákl. přenesená",K142,0)</f>
        <v>0</v>
      </c>
      <c r="BH142" s="245">
        <f>IF(O142="sníž. přenesená",K142,0)</f>
        <v>0</v>
      </c>
      <c r="BI142" s="245">
        <f>IF(O142="nulová",K142,0)</f>
        <v>0</v>
      </c>
      <c r="BJ142" s="15" t="s">
        <v>86</v>
      </c>
      <c r="BK142" s="245">
        <f>ROUND(P142*H142,2)</f>
        <v>0</v>
      </c>
      <c r="BL142" s="15" t="s">
        <v>129</v>
      </c>
      <c r="BM142" s="244" t="s">
        <v>201</v>
      </c>
    </row>
    <row r="143" s="2" customFormat="1" ht="16.5" customHeight="1">
      <c r="A143" s="36"/>
      <c r="B143" s="37"/>
      <c r="C143" s="246" t="s">
        <v>202</v>
      </c>
      <c r="D143" s="246" t="s">
        <v>131</v>
      </c>
      <c r="E143" s="247" t="s">
        <v>203</v>
      </c>
      <c r="F143" s="248" t="s">
        <v>204</v>
      </c>
      <c r="G143" s="249" t="s">
        <v>127</v>
      </c>
      <c r="H143" s="250">
        <v>2</v>
      </c>
      <c r="I143" s="251"/>
      <c r="J143" s="252"/>
      <c r="K143" s="253">
        <f>ROUND(P143*H143,2)</f>
        <v>0</v>
      </c>
      <c r="L143" s="248" t="s">
        <v>1</v>
      </c>
      <c r="M143" s="254"/>
      <c r="N143" s="255" t="s">
        <v>1</v>
      </c>
      <c r="O143" s="240" t="s">
        <v>44</v>
      </c>
      <c r="P143" s="241">
        <f>I143+J143</f>
        <v>0</v>
      </c>
      <c r="Q143" s="241">
        <f>ROUND(I143*H143,2)</f>
        <v>0</v>
      </c>
      <c r="R143" s="241">
        <f>ROUND(J143*H143,2)</f>
        <v>0</v>
      </c>
      <c r="S143" s="89"/>
      <c r="T143" s="242">
        <f>S143*H143</f>
        <v>0</v>
      </c>
      <c r="U143" s="242">
        <v>0</v>
      </c>
      <c r="V143" s="242">
        <f>U143*H143</f>
        <v>0</v>
      </c>
      <c r="W143" s="242">
        <v>0</v>
      </c>
      <c r="X143" s="243">
        <f>W143*H143</f>
        <v>0</v>
      </c>
      <c r="Y143" s="36"/>
      <c r="Z143" s="36"/>
      <c r="AA143" s="36"/>
      <c r="AB143" s="36"/>
      <c r="AC143" s="36"/>
      <c r="AD143" s="36"/>
      <c r="AE143" s="36"/>
      <c r="AR143" s="244" t="s">
        <v>135</v>
      </c>
      <c r="AT143" s="244" t="s">
        <v>131</v>
      </c>
      <c r="AU143" s="244" t="s">
        <v>88</v>
      </c>
      <c r="AY143" s="15" t="s">
        <v>122</v>
      </c>
      <c r="BE143" s="245">
        <f>IF(O143="základní",K143,0)</f>
        <v>0</v>
      </c>
      <c r="BF143" s="245">
        <f>IF(O143="snížená",K143,0)</f>
        <v>0</v>
      </c>
      <c r="BG143" s="245">
        <f>IF(O143="zákl. přenesená",K143,0)</f>
        <v>0</v>
      </c>
      <c r="BH143" s="245">
        <f>IF(O143="sníž. přenesená",K143,0)</f>
        <v>0</v>
      </c>
      <c r="BI143" s="245">
        <f>IF(O143="nulová",K143,0)</f>
        <v>0</v>
      </c>
      <c r="BJ143" s="15" t="s">
        <v>86</v>
      </c>
      <c r="BK143" s="245">
        <f>ROUND(P143*H143,2)</f>
        <v>0</v>
      </c>
      <c r="BL143" s="15" t="s">
        <v>129</v>
      </c>
      <c r="BM143" s="244" t="s">
        <v>205</v>
      </c>
    </row>
    <row r="144" s="2" customFormat="1" ht="16.5" customHeight="1">
      <c r="A144" s="36"/>
      <c r="B144" s="37"/>
      <c r="C144" s="246" t="s">
        <v>206</v>
      </c>
      <c r="D144" s="246" t="s">
        <v>131</v>
      </c>
      <c r="E144" s="247" t="s">
        <v>207</v>
      </c>
      <c r="F144" s="248" t="s">
        <v>208</v>
      </c>
      <c r="G144" s="249" t="s">
        <v>127</v>
      </c>
      <c r="H144" s="250">
        <v>1</v>
      </c>
      <c r="I144" s="251"/>
      <c r="J144" s="252"/>
      <c r="K144" s="253">
        <f>ROUND(P144*H144,2)</f>
        <v>0</v>
      </c>
      <c r="L144" s="248" t="s">
        <v>1</v>
      </c>
      <c r="M144" s="254"/>
      <c r="N144" s="255" t="s">
        <v>1</v>
      </c>
      <c r="O144" s="240" t="s">
        <v>44</v>
      </c>
      <c r="P144" s="241">
        <f>I144+J144</f>
        <v>0</v>
      </c>
      <c r="Q144" s="241">
        <f>ROUND(I144*H144,2)</f>
        <v>0</v>
      </c>
      <c r="R144" s="241">
        <f>ROUND(J144*H144,2)</f>
        <v>0</v>
      </c>
      <c r="S144" s="89"/>
      <c r="T144" s="242">
        <f>S144*H144</f>
        <v>0</v>
      </c>
      <c r="U144" s="242">
        <v>0</v>
      </c>
      <c r="V144" s="242">
        <f>U144*H144</f>
        <v>0</v>
      </c>
      <c r="W144" s="242">
        <v>0</v>
      </c>
      <c r="X144" s="243">
        <f>W144*H144</f>
        <v>0</v>
      </c>
      <c r="Y144" s="36"/>
      <c r="Z144" s="36"/>
      <c r="AA144" s="36"/>
      <c r="AB144" s="36"/>
      <c r="AC144" s="36"/>
      <c r="AD144" s="36"/>
      <c r="AE144" s="36"/>
      <c r="AR144" s="244" t="s">
        <v>135</v>
      </c>
      <c r="AT144" s="244" t="s">
        <v>131</v>
      </c>
      <c r="AU144" s="244" t="s">
        <v>88</v>
      </c>
      <c r="AY144" s="15" t="s">
        <v>122</v>
      </c>
      <c r="BE144" s="245">
        <f>IF(O144="základní",K144,0)</f>
        <v>0</v>
      </c>
      <c r="BF144" s="245">
        <f>IF(O144="snížená",K144,0)</f>
        <v>0</v>
      </c>
      <c r="BG144" s="245">
        <f>IF(O144="zákl. přenesená",K144,0)</f>
        <v>0</v>
      </c>
      <c r="BH144" s="245">
        <f>IF(O144="sníž. přenesená",K144,0)</f>
        <v>0</v>
      </c>
      <c r="BI144" s="245">
        <f>IF(O144="nulová",K144,0)</f>
        <v>0</v>
      </c>
      <c r="BJ144" s="15" t="s">
        <v>86</v>
      </c>
      <c r="BK144" s="245">
        <f>ROUND(P144*H144,2)</f>
        <v>0</v>
      </c>
      <c r="BL144" s="15" t="s">
        <v>129</v>
      </c>
      <c r="BM144" s="244" t="s">
        <v>209</v>
      </c>
    </row>
    <row r="145" s="2" customFormat="1" ht="16.5" customHeight="1">
      <c r="A145" s="36"/>
      <c r="B145" s="37"/>
      <c r="C145" s="246" t="s">
        <v>210</v>
      </c>
      <c r="D145" s="246" t="s">
        <v>131</v>
      </c>
      <c r="E145" s="247" t="s">
        <v>211</v>
      </c>
      <c r="F145" s="248" t="s">
        <v>212</v>
      </c>
      <c r="G145" s="249" t="s">
        <v>127</v>
      </c>
      <c r="H145" s="250">
        <v>1</v>
      </c>
      <c r="I145" s="251"/>
      <c r="J145" s="252"/>
      <c r="K145" s="253">
        <f>ROUND(P145*H145,2)</f>
        <v>0</v>
      </c>
      <c r="L145" s="248" t="s">
        <v>1</v>
      </c>
      <c r="M145" s="254"/>
      <c r="N145" s="255" t="s">
        <v>1</v>
      </c>
      <c r="O145" s="240" t="s">
        <v>44</v>
      </c>
      <c r="P145" s="241">
        <f>I145+J145</f>
        <v>0</v>
      </c>
      <c r="Q145" s="241">
        <f>ROUND(I145*H145,2)</f>
        <v>0</v>
      </c>
      <c r="R145" s="241">
        <f>ROUND(J145*H145,2)</f>
        <v>0</v>
      </c>
      <c r="S145" s="89"/>
      <c r="T145" s="242">
        <f>S145*H145</f>
        <v>0</v>
      </c>
      <c r="U145" s="242">
        <v>0</v>
      </c>
      <c r="V145" s="242">
        <f>U145*H145</f>
        <v>0</v>
      </c>
      <c r="W145" s="242">
        <v>0</v>
      </c>
      <c r="X145" s="243">
        <f>W145*H145</f>
        <v>0</v>
      </c>
      <c r="Y145" s="36"/>
      <c r="Z145" s="36"/>
      <c r="AA145" s="36"/>
      <c r="AB145" s="36"/>
      <c r="AC145" s="36"/>
      <c r="AD145" s="36"/>
      <c r="AE145" s="36"/>
      <c r="AR145" s="244" t="s">
        <v>135</v>
      </c>
      <c r="AT145" s="244" t="s">
        <v>131</v>
      </c>
      <c r="AU145" s="244" t="s">
        <v>88</v>
      </c>
      <c r="AY145" s="15" t="s">
        <v>122</v>
      </c>
      <c r="BE145" s="245">
        <f>IF(O145="základní",K145,0)</f>
        <v>0</v>
      </c>
      <c r="BF145" s="245">
        <f>IF(O145="snížená",K145,0)</f>
        <v>0</v>
      </c>
      <c r="BG145" s="245">
        <f>IF(O145="zákl. přenesená",K145,0)</f>
        <v>0</v>
      </c>
      <c r="BH145" s="245">
        <f>IF(O145="sníž. přenesená",K145,0)</f>
        <v>0</v>
      </c>
      <c r="BI145" s="245">
        <f>IF(O145="nulová",K145,0)</f>
        <v>0</v>
      </c>
      <c r="BJ145" s="15" t="s">
        <v>86</v>
      </c>
      <c r="BK145" s="245">
        <f>ROUND(P145*H145,2)</f>
        <v>0</v>
      </c>
      <c r="BL145" s="15" t="s">
        <v>129</v>
      </c>
      <c r="BM145" s="244" t="s">
        <v>213</v>
      </c>
    </row>
    <row r="146" s="2" customFormat="1" ht="16.5" customHeight="1">
      <c r="A146" s="36"/>
      <c r="B146" s="37"/>
      <c r="C146" s="246" t="s">
        <v>214</v>
      </c>
      <c r="D146" s="246" t="s">
        <v>131</v>
      </c>
      <c r="E146" s="247" t="s">
        <v>215</v>
      </c>
      <c r="F146" s="248" t="s">
        <v>216</v>
      </c>
      <c r="G146" s="249" t="s">
        <v>127</v>
      </c>
      <c r="H146" s="250">
        <v>1</v>
      </c>
      <c r="I146" s="251"/>
      <c r="J146" s="252"/>
      <c r="K146" s="253">
        <f>ROUND(P146*H146,2)</f>
        <v>0</v>
      </c>
      <c r="L146" s="248" t="s">
        <v>1</v>
      </c>
      <c r="M146" s="254"/>
      <c r="N146" s="255" t="s">
        <v>1</v>
      </c>
      <c r="O146" s="240" t="s">
        <v>44</v>
      </c>
      <c r="P146" s="241">
        <f>I146+J146</f>
        <v>0</v>
      </c>
      <c r="Q146" s="241">
        <f>ROUND(I146*H146,2)</f>
        <v>0</v>
      </c>
      <c r="R146" s="241">
        <f>ROUND(J146*H146,2)</f>
        <v>0</v>
      </c>
      <c r="S146" s="89"/>
      <c r="T146" s="242">
        <f>S146*H146</f>
        <v>0</v>
      </c>
      <c r="U146" s="242">
        <v>0</v>
      </c>
      <c r="V146" s="242">
        <f>U146*H146</f>
        <v>0</v>
      </c>
      <c r="W146" s="242">
        <v>0</v>
      </c>
      <c r="X146" s="243">
        <f>W146*H146</f>
        <v>0</v>
      </c>
      <c r="Y146" s="36"/>
      <c r="Z146" s="36"/>
      <c r="AA146" s="36"/>
      <c r="AB146" s="36"/>
      <c r="AC146" s="36"/>
      <c r="AD146" s="36"/>
      <c r="AE146" s="36"/>
      <c r="AR146" s="244" t="s">
        <v>135</v>
      </c>
      <c r="AT146" s="244" t="s">
        <v>131</v>
      </c>
      <c r="AU146" s="244" t="s">
        <v>88</v>
      </c>
      <c r="AY146" s="15" t="s">
        <v>122</v>
      </c>
      <c r="BE146" s="245">
        <f>IF(O146="základní",K146,0)</f>
        <v>0</v>
      </c>
      <c r="BF146" s="245">
        <f>IF(O146="snížená",K146,0)</f>
        <v>0</v>
      </c>
      <c r="BG146" s="245">
        <f>IF(O146="zákl. přenesená",K146,0)</f>
        <v>0</v>
      </c>
      <c r="BH146" s="245">
        <f>IF(O146="sníž. přenesená",K146,0)</f>
        <v>0</v>
      </c>
      <c r="BI146" s="245">
        <f>IF(O146="nulová",K146,0)</f>
        <v>0</v>
      </c>
      <c r="BJ146" s="15" t="s">
        <v>86</v>
      </c>
      <c r="BK146" s="245">
        <f>ROUND(P146*H146,2)</f>
        <v>0</v>
      </c>
      <c r="BL146" s="15" t="s">
        <v>129</v>
      </c>
      <c r="BM146" s="244" t="s">
        <v>217</v>
      </c>
    </row>
    <row r="147" s="2" customFormat="1" ht="16.5" customHeight="1">
      <c r="A147" s="36"/>
      <c r="B147" s="37"/>
      <c r="C147" s="246" t="s">
        <v>218</v>
      </c>
      <c r="D147" s="246" t="s">
        <v>131</v>
      </c>
      <c r="E147" s="247" t="s">
        <v>219</v>
      </c>
      <c r="F147" s="248" t="s">
        <v>220</v>
      </c>
      <c r="G147" s="249" t="s">
        <v>127</v>
      </c>
      <c r="H147" s="250">
        <v>1</v>
      </c>
      <c r="I147" s="251"/>
      <c r="J147" s="252"/>
      <c r="K147" s="253">
        <f>ROUND(P147*H147,2)</f>
        <v>0</v>
      </c>
      <c r="L147" s="248" t="s">
        <v>1</v>
      </c>
      <c r="M147" s="254"/>
      <c r="N147" s="255" t="s">
        <v>1</v>
      </c>
      <c r="O147" s="240" t="s">
        <v>44</v>
      </c>
      <c r="P147" s="241">
        <f>I147+J147</f>
        <v>0</v>
      </c>
      <c r="Q147" s="241">
        <f>ROUND(I147*H147,2)</f>
        <v>0</v>
      </c>
      <c r="R147" s="241">
        <f>ROUND(J147*H147,2)</f>
        <v>0</v>
      </c>
      <c r="S147" s="89"/>
      <c r="T147" s="242">
        <f>S147*H147</f>
        <v>0</v>
      </c>
      <c r="U147" s="242">
        <v>0</v>
      </c>
      <c r="V147" s="242">
        <f>U147*H147</f>
        <v>0</v>
      </c>
      <c r="W147" s="242">
        <v>0</v>
      </c>
      <c r="X147" s="243">
        <f>W147*H147</f>
        <v>0</v>
      </c>
      <c r="Y147" s="36"/>
      <c r="Z147" s="36"/>
      <c r="AA147" s="36"/>
      <c r="AB147" s="36"/>
      <c r="AC147" s="36"/>
      <c r="AD147" s="36"/>
      <c r="AE147" s="36"/>
      <c r="AR147" s="244" t="s">
        <v>135</v>
      </c>
      <c r="AT147" s="244" t="s">
        <v>131</v>
      </c>
      <c r="AU147" s="244" t="s">
        <v>88</v>
      </c>
      <c r="AY147" s="15" t="s">
        <v>122</v>
      </c>
      <c r="BE147" s="245">
        <f>IF(O147="základní",K147,0)</f>
        <v>0</v>
      </c>
      <c r="BF147" s="245">
        <f>IF(O147="snížená",K147,0)</f>
        <v>0</v>
      </c>
      <c r="BG147" s="245">
        <f>IF(O147="zákl. přenesená",K147,0)</f>
        <v>0</v>
      </c>
      <c r="BH147" s="245">
        <f>IF(O147="sníž. přenesená",K147,0)</f>
        <v>0</v>
      </c>
      <c r="BI147" s="245">
        <f>IF(O147="nulová",K147,0)</f>
        <v>0</v>
      </c>
      <c r="BJ147" s="15" t="s">
        <v>86</v>
      </c>
      <c r="BK147" s="245">
        <f>ROUND(P147*H147,2)</f>
        <v>0</v>
      </c>
      <c r="BL147" s="15" t="s">
        <v>129</v>
      </c>
      <c r="BM147" s="244" t="s">
        <v>221</v>
      </c>
    </row>
    <row r="148" s="2" customFormat="1" ht="16.5" customHeight="1">
      <c r="A148" s="36"/>
      <c r="B148" s="37"/>
      <c r="C148" s="246" t="s">
        <v>8</v>
      </c>
      <c r="D148" s="246" t="s">
        <v>131</v>
      </c>
      <c r="E148" s="247" t="s">
        <v>222</v>
      </c>
      <c r="F148" s="248" t="s">
        <v>223</v>
      </c>
      <c r="G148" s="249" t="s">
        <v>127</v>
      </c>
      <c r="H148" s="250">
        <v>1</v>
      </c>
      <c r="I148" s="251"/>
      <c r="J148" s="252"/>
      <c r="K148" s="253">
        <f>ROUND(P148*H148,2)</f>
        <v>0</v>
      </c>
      <c r="L148" s="248" t="s">
        <v>1</v>
      </c>
      <c r="M148" s="254"/>
      <c r="N148" s="255" t="s">
        <v>1</v>
      </c>
      <c r="O148" s="240" t="s">
        <v>44</v>
      </c>
      <c r="P148" s="241">
        <f>I148+J148</f>
        <v>0</v>
      </c>
      <c r="Q148" s="241">
        <f>ROUND(I148*H148,2)</f>
        <v>0</v>
      </c>
      <c r="R148" s="241">
        <f>ROUND(J148*H148,2)</f>
        <v>0</v>
      </c>
      <c r="S148" s="89"/>
      <c r="T148" s="242">
        <f>S148*H148</f>
        <v>0</v>
      </c>
      <c r="U148" s="242">
        <v>0</v>
      </c>
      <c r="V148" s="242">
        <f>U148*H148</f>
        <v>0</v>
      </c>
      <c r="W148" s="242">
        <v>0</v>
      </c>
      <c r="X148" s="243">
        <f>W148*H148</f>
        <v>0</v>
      </c>
      <c r="Y148" s="36"/>
      <c r="Z148" s="36"/>
      <c r="AA148" s="36"/>
      <c r="AB148" s="36"/>
      <c r="AC148" s="36"/>
      <c r="AD148" s="36"/>
      <c r="AE148" s="36"/>
      <c r="AR148" s="244" t="s">
        <v>135</v>
      </c>
      <c r="AT148" s="244" t="s">
        <v>131</v>
      </c>
      <c r="AU148" s="244" t="s">
        <v>88</v>
      </c>
      <c r="AY148" s="15" t="s">
        <v>122</v>
      </c>
      <c r="BE148" s="245">
        <f>IF(O148="základní",K148,0)</f>
        <v>0</v>
      </c>
      <c r="BF148" s="245">
        <f>IF(O148="snížená",K148,0)</f>
        <v>0</v>
      </c>
      <c r="BG148" s="245">
        <f>IF(O148="zákl. přenesená",K148,0)</f>
        <v>0</v>
      </c>
      <c r="BH148" s="245">
        <f>IF(O148="sníž. přenesená",K148,0)</f>
        <v>0</v>
      </c>
      <c r="BI148" s="245">
        <f>IF(O148="nulová",K148,0)</f>
        <v>0</v>
      </c>
      <c r="BJ148" s="15" t="s">
        <v>86</v>
      </c>
      <c r="BK148" s="245">
        <f>ROUND(P148*H148,2)</f>
        <v>0</v>
      </c>
      <c r="BL148" s="15" t="s">
        <v>129</v>
      </c>
      <c r="BM148" s="244" t="s">
        <v>224</v>
      </c>
    </row>
    <row r="149" s="2" customFormat="1" ht="16.5" customHeight="1">
      <c r="A149" s="36"/>
      <c r="B149" s="37"/>
      <c r="C149" s="246" t="s">
        <v>225</v>
      </c>
      <c r="D149" s="246" t="s">
        <v>131</v>
      </c>
      <c r="E149" s="247" t="s">
        <v>226</v>
      </c>
      <c r="F149" s="248" t="s">
        <v>227</v>
      </c>
      <c r="G149" s="249" t="s">
        <v>127</v>
      </c>
      <c r="H149" s="250">
        <v>2</v>
      </c>
      <c r="I149" s="251"/>
      <c r="J149" s="252"/>
      <c r="K149" s="253">
        <f>ROUND(P149*H149,2)</f>
        <v>0</v>
      </c>
      <c r="L149" s="248" t="s">
        <v>1</v>
      </c>
      <c r="M149" s="254"/>
      <c r="N149" s="255" t="s">
        <v>1</v>
      </c>
      <c r="O149" s="240" t="s">
        <v>44</v>
      </c>
      <c r="P149" s="241">
        <f>I149+J149</f>
        <v>0</v>
      </c>
      <c r="Q149" s="241">
        <f>ROUND(I149*H149,2)</f>
        <v>0</v>
      </c>
      <c r="R149" s="241">
        <f>ROUND(J149*H149,2)</f>
        <v>0</v>
      </c>
      <c r="S149" s="89"/>
      <c r="T149" s="242">
        <f>S149*H149</f>
        <v>0</v>
      </c>
      <c r="U149" s="242">
        <v>0</v>
      </c>
      <c r="V149" s="242">
        <f>U149*H149</f>
        <v>0</v>
      </c>
      <c r="W149" s="242">
        <v>0</v>
      </c>
      <c r="X149" s="243">
        <f>W149*H149</f>
        <v>0</v>
      </c>
      <c r="Y149" s="36"/>
      <c r="Z149" s="36"/>
      <c r="AA149" s="36"/>
      <c r="AB149" s="36"/>
      <c r="AC149" s="36"/>
      <c r="AD149" s="36"/>
      <c r="AE149" s="36"/>
      <c r="AR149" s="244" t="s">
        <v>135</v>
      </c>
      <c r="AT149" s="244" t="s">
        <v>131</v>
      </c>
      <c r="AU149" s="244" t="s">
        <v>88</v>
      </c>
      <c r="AY149" s="15" t="s">
        <v>122</v>
      </c>
      <c r="BE149" s="245">
        <f>IF(O149="základní",K149,0)</f>
        <v>0</v>
      </c>
      <c r="BF149" s="245">
        <f>IF(O149="snížená",K149,0)</f>
        <v>0</v>
      </c>
      <c r="BG149" s="245">
        <f>IF(O149="zákl. přenesená",K149,0)</f>
        <v>0</v>
      </c>
      <c r="BH149" s="245">
        <f>IF(O149="sníž. přenesená",K149,0)</f>
        <v>0</v>
      </c>
      <c r="BI149" s="245">
        <f>IF(O149="nulová",K149,0)</f>
        <v>0</v>
      </c>
      <c r="BJ149" s="15" t="s">
        <v>86</v>
      </c>
      <c r="BK149" s="245">
        <f>ROUND(P149*H149,2)</f>
        <v>0</v>
      </c>
      <c r="BL149" s="15" t="s">
        <v>129</v>
      </c>
      <c r="BM149" s="244" t="s">
        <v>228</v>
      </c>
    </row>
    <row r="150" s="2" customFormat="1" ht="16.5" customHeight="1">
      <c r="A150" s="36"/>
      <c r="B150" s="37"/>
      <c r="C150" s="246" t="s">
        <v>229</v>
      </c>
      <c r="D150" s="246" t="s">
        <v>131</v>
      </c>
      <c r="E150" s="247" t="s">
        <v>230</v>
      </c>
      <c r="F150" s="248" t="s">
        <v>231</v>
      </c>
      <c r="G150" s="249" t="s">
        <v>127</v>
      </c>
      <c r="H150" s="250">
        <v>1</v>
      </c>
      <c r="I150" s="251"/>
      <c r="J150" s="252"/>
      <c r="K150" s="253">
        <f>ROUND(P150*H150,2)</f>
        <v>0</v>
      </c>
      <c r="L150" s="248" t="s">
        <v>1</v>
      </c>
      <c r="M150" s="254"/>
      <c r="N150" s="255" t="s">
        <v>1</v>
      </c>
      <c r="O150" s="240" t="s">
        <v>44</v>
      </c>
      <c r="P150" s="241">
        <f>I150+J150</f>
        <v>0</v>
      </c>
      <c r="Q150" s="241">
        <f>ROUND(I150*H150,2)</f>
        <v>0</v>
      </c>
      <c r="R150" s="241">
        <f>ROUND(J150*H150,2)</f>
        <v>0</v>
      </c>
      <c r="S150" s="89"/>
      <c r="T150" s="242">
        <f>S150*H150</f>
        <v>0</v>
      </c>
      <c r="U150" s="242">
        <v>0</v>
      </c>
      <c r="V150" s="242">
        <f>U150*H150</f>
        <v>0</v>
      </c>
      <c r="W150" s="242">
        <v>0</v>
      </c>
      <c r="X150" s="243">
        <f>W150*H150</f>
        <v>0</v>
      </c>
      <c r="Y150" s="36"/>
      <c r="Z150" s="36"/>
      <c r="AA150" s="36"/>
      <c r="AB150" s="36"/>
      <c r="AC150" s="36"/>
      <c r="AD150" s="36"/>
      <c r="AE150" s="36"/>
      <c r="AR150" s="244" t="s">
        <v>135</v>
      </c>
      <c r="AT150" s="244" t="s">
        <v>131</v>
      </c>
      <c r="AU150" s="244" t="s">
        <v>88</v>
      </c>
      <c r="AY150" s="15" t="s">
        <v>122</v>
      </c>
      <c r="BE150" s="245">
        <f>IF(O150="základní",K150,0)</f>
        <v>0</v>
      </c>
      <c r="BF150" s="245">
        <f>IF(O150="snížená",K150,0)</f>
        <v>0</v>
      </c>
      <c r="BG150" s="245">
        <f>IF(O150="zákl. přenesená",K150,0)</f>
        <v>0</v>
      </c>
      <c r="BH150" s="245">
        <f>IF(O150="sníž. přenesená",K150,0)</f>
        <v>0</v>
      </c>
      <c r="BI150" s="245">
        <f>IF(O150="nulová",K150,0)</f>
        <v>0</v>
      </c>
      <c r="BJ150" s="15" t="s">
        <v>86</v>
      </c>
      <c r="BK150" s="245">
        <f>ROUND(P150*H150,2)</f>
        <v>0</v>
      </c>
      <c r="BL150" s="15" t="s">
        <v>129</v>
      </c>
      <c r="BM150" s="244" t="s">
        <v>232</v>
      </c>
    </row>
    <row r="151" s="2" customFormat="1" ht="16.5" customHeight="1">
      <c r="A151" s="36"/>
      <c r="B151" s="37"/>
      <c r="C151" s="246" t="s">
        <v>233</v>
      </c>
      <c r="D151" s="246" t="s">
        <v>131</v>
      </c>
      <c r="E151" s="247" t="s">
        <v>234</v>
      </c>
      <c r="F151" s="248" t="s">
        <v>235</v>
      </c>
      <c r="G151" s="249" t="s">
        <v>127</v>
      </c>
      <c r="H151" s="250">
        <v>1</v>
      </c>
      <c r="I151" s="251"/>
      <c r="J151" s="252"/>
      <c r="K151" s="253">
        <f>ROUND(P151*H151,2)</f>
        <v>0</v>
      </c>
      <c r="L151" s="248" t="s">
        <v>1</v>
      </c>
      <c r="M151" s="254"/>
      <c r="N151" s="255" t="s">
        <v>1</v>
      </c>
      <c r="O151" s="240" t="s">
        <v>44</v>
      </c>
      <c r="P151" s="241">
        <f>I151+J151</f>
        <v>0</v>
      </c>
      <c r="Q151" s="241">
        <f>ROUND(I151*H151,2)</f>
        <v>0</v>
      </c>
      <c r="R151" s="241">
        <f>ROUND(J151*H151,2)</f>
        <v>0</v>
      </c>
      <c r="S151" s="89"/>
      <c r="T151" s="242">
        <f>S151*H151</f>
        <v>0</v>
      </c>
      <c r="U151" s="242">
        <v>0</v>
      </c>
      <c r="V151" s="242">
        <f>U151*H151</f>
        <v>0</v>
      </c>
      <c r="W151" s="242">
        <v>0</v>
      </c>
      <c r="X151" s="243">
        <f>W151*H151</f>
        <v>0</v>
      </c>
      <c r="Y151" s="36"/>
      <c r="Z151" s="36"/>
      <c r="AA151" s="36"/>
      <c r="AB151" s="36"/>
      <c r="AC151" s="36"/>
      <c r="AD151" s="36"/>
      <c r="AE151" s="36"/>
      <c r="AR151" s="244" t="s">
        <v>135</v>
      </c>
      <c r="AT151" s="244" t="s">
        <v>131</v>
      </c>
      <c r="AU151" s="244" t="s">
        <v>88</v>
      </c>
      <c r="AY151" s="15" t="s">
        <v>122</v>
      </c>
      <c r="BE151" s="245">
        <f>IF(O151="základní",K151,0)</f>
        <v>0</v>
      </c>
      <c r="BF151" s="245">
        <f>IF(O151="snížená",K151,0)</f>
        <v>0</v>
      </c>
      <c r="BG151" s="245">
        <f>IF(O151="zákl. přenesená",K151,0)</f>
        <v>0</v>
      </c>
      <c r="BH151" s="245">
        <f>IF(O151="sníž. přenesená",K151,0)</f>
        <v>0</v>
      </c>
      <c r="BI151" s="245">
        <f>IF(O151="nulová",K151,0)</f>
        <v>0</v>
      </c>
      <c r="BJ151" s="15" t="s">
        <v>86</v>
      </c>
      <c r="BK151" s="245">
        <f>ROUND(P151*H151,2)</f>
        <v>0</v>
      </c>
      <c r="BL151" s="15" t="s">
        <v>129</v>
      </c>
      <c r="BM151" s="244" t="s">
        <v>236</v>
      </c>
    </row>
    <row r="152" s="2" customFormat="1" ht="16.5" customHeight="1">
      <c r="A152" s="36"/>
      <c r="B152" s="37"/>
      <c r="C152" s="246" t="s">
        <v>237</v>
      </c>
      <c r="D152" s="246" t="s">
        <v>131</v>
      </c>
      <c r="E152" s="247" t="s">
        <v>238</v>
      </c>
      <c r="F152" s="248" t="s">
        <v>239</v>
      </c>
      <c r="G152" s="249" t="s">
        <v>127</v>
      </c>
      <c r="H152" s="250">
        <v>2</v>
      </c>
      <c r="I152" s="251"/>
      <c r="J152" s="252"/>
      <c r="K152" s="253">
        <f>ROUND(P152*H152,2)</f>
        <v>0</v>
      </c>
      <c r="L152" s="248" t="s">
        <v>1</v>
      </c>
      <c r="M152" s="254"/>
      <c r="N152" s="255" t="s">
        <v>1</v>
      </c>
      <c r="O152" s="240" t="s">
        <v>44</v>
      </c>
      <c r="P152" s="241">
        <f>I152+J152</f>
        <v>0</v>
      </c>
      <c r="Q152" s="241">
        <f>ROUND(I152*H152,2)</f>
        <v>0</v>
      </c>
      <c r="R152" s="241">
        <f>ROUND(J152*H152,2)</f>
        <v>0</v>
      </c>
      <c r="S152" s="89"/>
      <c r="T152" s="242">
        <f>S152*H152</f>
        <v>0</v>
      </c>
      <c r="U152" s="242">
        <v>0</v>
      </c>
      <c r="V152" s="242">
        <f>U152*H152</f>
        <v>0</v>
      </c>
      <c r="W152" s="242">
        <v>0</v>
      </c>
      <c r="X152" s="243">
        <f>W152*H152</f>
        <v>0</v>
      </c>
      <c r="Y152" s="36"/>
      <c r="Z152" s="36"/>
      <c r="AA152" s="36"/>
      <c r="AB152" s="36"/>
      <c r="AC152" s="36"/>
      <c r="AD152" s="36"/>
      <c r="AE152" s="36"/>
      <c r="AR152" s="244" t="s">
        <v>135</v>
      </c>
      <c r="AT152" s="244" t="s">
        <v>131</v>
      </c>
      <c r="AU152" s="244" t="s">
        <v>88</v>
      </c>
      <c r="AY152" s="15" t="s">
        <v>122</v>
      </c>
      <c r="BE152" s="245">
        <f>IF(O152="základní",K152,0)</f>
        <v>0</v>
      </c>
      <c r="BF152" s="245">
        <f>IF(O152="snížená",K152,0)</f>
        <v>0</v>
      </c>
      <c r="BG152" s="245">
        <f>IF(O152="zákl. přenesená",K152,0)</f>
        <v>0</v>
      </c>
      <c r="BH152" s="245">
        <f>IF(O152="sníž. přenesená",K152,0)</f>
        <v>0</v>
      </c>
      <c r="BI152" s="245">
        <f>IF(O152="nulová",K152,0)</f>
        <v>0</v>
      </c>
      <c r="BJ152" s="15" t="s">
        <v>86</v>
      </c>
      <c r="BK152" s="245">
        <f>ROUND(P152*H152,2)</f>
        <v>0</v>
      </c>
      <c r="BL152" s="15" t="s">
        <v>129</v>
      </c>
      <c r="BM152" s="244" t="s">
        <v>240</v>
      </c>
    </row>
    <row r="153" s="2" customFormat="1" ht="16.5" customHeight="1">
      <c r="A153" s="36"/>
      <c r="B153" s="37"/>
      <c r="C153" s="246" t="s">
        <v>241</v>
      </c>
      <c r="D153" s="246" t="s">
        <v>131</v>
      </c>
      <c r="E153" s="247" t="s">
        <v>242</v>
      </c>
      <c r="F153" s="248" t="s">
        <v>243</v>
      </c>
      <c r="G153" s="249" t="s">
        <v>127</v>
      </c>
      <c r="H153" s="250">
        <v>1</v>
      </c>
      <c r="I153" s="251"/>
      <c r="J153" s="252"/>
      <c r="K153" s="253">
        <f>ROUND(P153*H153,2)</f>
        <v>0</v>
      </c>
      <c r="L153" s="248" t="s">
        <v>1</v>
      </c>
      <c r="M153" s="254"/>
      <c r="N153" s="255" t="s">
        <v>1</v>
      </c>
      <c r="O153" s="240" t="s">
        <v>44</v>
      </c>
      <c r="P153" s="241">
        <f>I153+J153</f>
        <v>0</v>
      </c>
      <c r="Q153" s="241">
        <f>ROUND(I153*H153,2)</f>
        <v>0</v>
      </c>
      <c r="R153" s="241">
        <f>ROUND(J153*H153,2)</f>
        <v>0</v>
      </c>
      <c r="S153" s="89"/>
      <c r="T153" s="242">
        <f>S153*H153</f>
        <v>0</v>
      </c>
      <c r="U153" s="242">
        <v>0</v>
      </c>
      <c r="V153" s="242">
        <f>U153*H153</f>
        <v>0</v>
      </c>
      <c r="W153" s="242">
        <v>0</v>
      </c>
      <c r="X153" s="243">
        <f>W153*H153</f>
        <v>0</v>
      </c>
      <c r="Y153" s="36"/>
      <c r="Z153" s="36"/>
      <c r="AA153" s="36"/>
      <c r="AB153" s="36"/>
      <c r="AC153" s="36"/>
      <c r="AD153" s="36"/>
      <c r="AE153" s="36"/>
      <c r="AR153" s="244" t="s">
        <v>135</v>
      </c>
      <c r="AT153" s="244" t="s">
        <v>131</v>
      </c>
      <c r="AU153" s="244" t="s">
        <v>88</v>
      </c>
      <c r="AY153" s="15" t="s">
        <v>122</v>
      </c>
      <c r="BE153" s="245">
        <f>IF(O153="základní",K153,0)</f>
        <v>0</v>
      </c>
      <c r="BF153" s="245">
        <f>IF(O153="snížená",K153,0)</f>
        <v>0</v>
      </c>
      <c r="BG153" s="245">
        <f>IF(O153="zákl. přenesená",K153,0)</f>
        <v>0</v>
      </c>
      <c r="BH153" s="245">
        <f>IF(O153="sníž. přenesená",K153,0)</f>
        <v>0</v>
      </c>
      <c r="BI153" s="245">
        <f>IF(O153="nulová",K153,0)</f>
        <v>0</v>
      </c>
      <c r="BJ153" s="15" t="s">
        <v>86</v>
      </c>
      <c r="BK153" s="245">
        <f>ROUND(P153*H153,2)</f>
        <v>0</v>
      </c>
      <c r="BL153" s="15" t="s">
        <v>129</v>
      </c>
      <c r="BM153" s="244" t="s">
        <v>244</v>
      </c>
    </row>
    <row r="154" s="2" customFormat="1" ht="16.5" customHeight="1">
      <c r="A154" s="36"/>
      <c r="B154" s="37"/>
      <c r="C154" s="246" t="s">
        <v>245</v>
      </c>
      <c r="D154" s="246" t="s">
        <v>131</v>
      </c>
      <c r="E154" s="247" t="s">
        <v>246</v>
      </c>
      <c r="F154" s="248" t="s">
        <v>247</v>
      </c>
      <c r="G154" s="249" t="s">
        <v>127</v>
      </c>
      <c r="H154" s="250">
        <v>2</v>
      </c>
      <c r="I154" s="251"/>
      <c r="J154" s="252"/>
      <c r="K154" s="253">
        <f>ROUND(P154*H154,2)</f>
        <v>0</v>
      </c>
      <c r="L154" s="248" t="s">
        <v>1</v>
      </c>
      <c r="M154" s="254"/>
      <c r="N154" s="255" t="s">
        <v>1</v>
      </c>
      <c r="O154" s="240" t="s">
        <v>44</v>
      </c>
      <c r="P154" s="241">
        <f>I154+J154</f>
        <v>0</v>
      </c>
      <c r="Q154" s="241">
        <f>ROUND(I154*H154,2)</f>
        <v>0</v>
      </c>
      <c r="R154" s="241">
        <f>ROUND(J154*H154,2)</f>
        <v>0</v>
      </c>
      <c r="S154" s="89"/>
      <c r="T154" s="242">
        <f>S154*H154</f>
        <v>0</v>
      </c>
      <c r="U154" s="242">
        <v>0</v>
      </c>
      <c r="V154" s="242">
        <f>U154*H154</f>
        <v>0</v>
      </c>
      <c r="W154" s="242">
        <v>0</v>
      </c>
      <c r="X154" s="243">
        <f>W154*H154</f>
        <v>0</v>
      </c>
      <c r="Y154" s="36"/>
      <c r="Z154" s="36"/>
      <c r="AA154" s="36"/>
      <c r="AB154" s="36"/>
      <c r="AC154" s="36"/>
      <c r="AD154" s="36"/>
      <c r="AE154" s="36"/>
      <c r="AR154" s="244" t="s">
        <v>135</v>
      </c>
      <c r="AT154" s="244" t="s">
        <v>131</v>
      </c>
      <c r="AU154" s="244" t="s">
        <v>88</v>
      </c>
      <c r="AY154" s="15" t="s">
        <v>122</v>
      </c>
      <c r="BE154" s="245">
        <f>IF(O154="základní",K154,0)</f>
        <v>0</v>
      </c>
      <c r="BF154" s="245">
        <f>IF(O154="snížená",K154,0)</f>
        <v>0</v>
      </c>
      <c r="BG154" s="245">
        <f>IF(O154="zákl. přenesená",K154,0)</f>
        <v>0</v>
      </c>
      <c r="BH154" s="245">
        <f>IF(O154="sníž. přenesená",K154,0)</f>
        <v>0</v>
      </c>
      <c r="BI154" s="245">
        <f>IF(O154="nulová",K154,0)</f>
        <v>0</v>
      </c>
      <c r="BJ154" s="15" t="s">
        <v>86</v>
      </c>
      <c r="BK154" s="245">
        <f>ROUND(P154*H154,2)</f>
        <v>0</v>
      </c>
      <c r="BL154" s="15" t="s">
        <v>129</v>
      </c>
      <c r="BM154" s="244" t="s">
        <v>248</v>
      </c>
    </row>
    <row r="155" s="2" customFormat="1" ht="16.5" customHeight="1">
      <c r="A155" s="36"/>
      <c r="B155" s="37"/>
      <c r="C155" s="246" t="s">
        <v>249</v>
      </c>
      <c r="D155" s="246" t="s">
        <v>131</v>
      </c>
      <c r="E155" s="247" t="s">
        <v>250</v>
      </c>
      <c r="F155" s="248" t="s">
        <v>251</v>
      </c>
      <c r="G155" s="249" t="s">
        <v>127</v>
      </c>
      <c r="H155" s="250">
        <v>1</v>
      </c>
      <c r="I155" s="251"/>
      <c r="J155" s="252"/>
      <c r="K155" s="253">
        <f>ROUND(P155*H155,2)</f>
        <v>0</v>
      </c>
      <c r="L155" s="248" t="s">
        <v>1</v>
      </c>
      <c r="M155" s="254"/>
      <c r="N155" s="255" t="s">
        <v>1</v>
      </c>
      <c r="O155" s="240" t="s">
        <v>44</v>
      </c>
      <c r="P155" s="241">
        <f>I155+J155</f>
        <v>0</v>
      </c>
      <c r="Q155" s="241">
        <f>ROUND(I155*H155,2)</f>
        <v>0</v>
      </c>
      <c r="R155" s="241">
        <f>ROUND(J155*H155,2)</f>
        <v>0</v>
      </c>
      <c r="S155" s="89"/>
      <c r="T155" s="242">
        <f>S155*H155</f>
        <v>0</v>
      </c>
      <c r="U155" s="242">
        <v>0</v>
      </c>
      <c r="V155" s="242">
        <f>U155*H155</f>
        <v>0</v>
      </c>
      <c r="W155" s="242">
        <v>0</v>
      </c>
      <c r="X155" s="243">
        <f>W155*H155</f>
        <v>0</v>
      </c>
      <c r="Y155" s="36"/>
      <c r="Z155" s="36"/>
      <c r="AA155" s="36"/>
      <c r="AB155" s="36"/>
      <c r="AC155" s="36"/>
      <c r="AD155" s="36"/>
      <c r="AE155" s="36"/>
      <c r="AR155" s="244" t="s">
        <v>135</v>
      </c>
      <c r="AT155" s="244" t="s">
        <v>131</v>
      </c>
      <c r="AU155" s="244" t="s">
        <v>88</v>
      </c>
      <c r="AY155" s="15" t="s">
        <v>122</v>
      </c>
      <c r="BE155" s="245">
        <f>IF(O155="základní",K155,0)</f>
        <v>0</v>
      </c>
      <c r="BF155" s="245">
        <f>IF(O155="snížená",K155,0)</f>
        <v>0</v>
      </c>
      <c r="BG155" s="245">
        <f>IF(O155="zákl. přenesená",K155,0)</f>
        <v>0</v>
      </c>
      <c r="BH155" s="245">
        <f>IF(O155="sníž. přenesená",K155,0)</f>
        <v>0</v>
      </c>
      <c r="BI155" s="245">
        <f>IF(O155="nulová",K155,0)</f>
        <v>0</v>
      </c>
      <c r="BJ155" s="15" t="s">
        <v>86</v>
      </c>
      <c r="BK155" s="245">
        <f>ROUND(P155*H155,2)</f>
        <v>0</v>
      </c>
      <c r="BL155" s="15" t="s">
        <v>129</v>
      </c>
      <c r="BM155" s="244" t="s">
        <v>252</v>
      </c>
    </row>
    <row r="156" s="2" customFormat="1" ht="16.5" customHeight="1">
      <c r="A156" s="36"/>
      <c r="B156" s="37"/>
      <c r="C156" s="246" t="s">
        <v>253</v>
      </c>
      <c r="D156" s="246" t="s">
        <v>131</v>
      </c>
      <c r="E156" s="247" t="s">
        <v>254</v>
      </c>
      <c r="F156" s="248" t="s">
        <v>255</v>
      </c>
      <c r="G156" s="249" t="s">
        <v>127</v>
      </c>
      <c r="H156" s="250">
        <v>2</v>
      </c>
      <c r="I156" s="251"/>
      <c r="J156" s="252"/>
      <c r="K156" s="253">
        <f>ROUND(P156*H156,2)</f>
        <v>0</v>
      </c>
      <c r="L156" s="248" t="s">
        <v>1</v>
      </c>
      <c r="M156" s="254"/>
      <c r="N156" s="255" t="s">
        <v>1</v>
      </c>
      <c r="O156" s="240" t="s">
        <v>44</v>
      </c>
      <c r="P156" s="241">
        <f>I156+J156</f>
        <v>0</v>
      </c>
      <c r="Q156" s="241">
        <f>ROUND(I156*H156,2)</f>
        <v>0</v>
      </c>
      <c r="R156" s="241">
        <f>ROUND(J156*H156,2)</f>
        <v>0</v>
      </c>
      <c r="S156" s="89"/>
      <c r="T156" s="242">
        <f>S156*H156</f>
        <v>0</v>
      </c>
      <c r="U156" s="242">
        <v>0</v>
      </c>
      <c r="V156" s="242">
        <f>U156*H156</f>
        <v>0</v>
      </c>
      <c r="W156" s="242">
        <v>0</v>
      </c>
      <c r="X156" s="243">
        <f>W156*H156</f>
        <v>0</v>
      </c>
      <c r="Y156" s="36"/>
      <c r="Z156" s="36"/>
      <c r="AA156" s="36"/>
      <c r="AB156" s="36"/>
      <c r="AC156" s="36"/>
      <c r="AD156" s="36"/>
      <c r="AE156" s="36"/>
      <c r="AR156" s="244" t="s">
        <v>135</v>
      </c>
      <c r="AT156" s="244" t="s">
        <v>131</v>
      </c>
      <c r="AU156" s="244" t="s">
        <v>88</v>
      </c>
      <c r="AY156" s="15" t="s">
        <v>122</v>
      </c>
      <c r="BE156" s="245">
        <f>IF(O156="základní",K156,0)</f>
        <v>0</v>
      </c>
      <c r="BF156" s="245">
        <f>IF(O156="snížená",K156,0)</f>
        <v>0</v>
      </c>
      <c r="BG156" s="245">
        <f>IF(O156="zákl. přenesená",K156,0)</f>
        <v>0</v>
      </c>
      <c r="BH156" s="245">
        <f>IF(O156="sníž. přenesená",K156,0)</f>
        <v>0</v>
      </c>
      <c r="BI156" s="245">
        <f>IF(O156="nulová",K156,0)</f>
        <v>0</v>
      </c>
      <c r="BJ156" s="15" t="s">
        <v>86</v>
      </c>
      <c r="BK156" s="245">
        <f>ROUND(P156*H156,2)</f>
        <v>0</v>
      </c>
      <c r="BL156" s="15" t="s">
        <v>129</v>
      </c>
      <c r="BM156" s="244" t="s">
        <v>256</v>
      </c>
    </row>
    <row r="157" s="2" customFormat="1" ht="16.5" customHeight="1">
      <c r="A157" s="36"/>
      <c r="B157" s="37"/>
      <c r="C157" s="246" t="s">
        <v>257</v>
      </c>
      <c r="D157" s="246" t="s">
        <v>131</v>
      </c>
      <c r="E157" s="247" t="s">
        <v>258</v>
      </c>
      <c r="F157" s="248" t="s">
        <v>259</v>
      </c>
      <c r="G157" s="249" t="s">
        <v>127</v>
      </c>
      <c r="H157" s="250">
        <v>1</v>
      </c>
      <c r="I157" s="251"/>
      <c r="J157" s="252"/>
      <c r="K157" s="253">
        <f>ROUND(P157*H157,2)</f>
        <v>0</v>
      </c>
      <c r="L157" s="248" t="s">
        <v>1</v>
      </c>
      <c r="M157" s="254"/>
      <c r="N157" s="255" t="s">
        <v>1</v>
      </c>
      <c r="O157" s="240" t="s">
        <v>44</v>
      </c>
      <c r="P157" s="241">
        <f>I157+J157</f>
        <v>0</v>
      </c>
      <c r="Q157" s="241">
        <f>ROUND(I157*H157,2)</f>
        <v>0</v>
      </c>
      <c r="R157" s="241">
        <f>ROUND(J157*H157,2)</f>
        <v>0</v>
      </c>
      <c r="S157" s="89"/>
      <c r="T157" s="242">
        <f>S157*H157</f>
        <v>0</v>
      </c>
      <c r="U157" s="242">
        <v>0</v>
      </c>
      <c r="V157" s="242">
        <f>U157*H157</f>
        <v>0</v>
      </c>
      <c r="W157" s="242">
        <v>0</v>
      </c>
      <c r="X157" s="243">
        <f>W157*H157</f>
        <v>0</v>
      </c>
      <c r="Y157" s="36"/>
      <c r="Z157" s="36"/>
      <c r="AA157" s="36"/>
      <c r="AB157" s="36"/>
      <c r="AC157" s="36"/>
      <c r="AD157" s="36"/>
      <c r="AE157" s="36"/>
      <c r="AR157" s="244" t="s">
        <v>135</v>
      </c>
      <c r="AT157" s="244" t="s">
        <v>131</v>
      </c>
      <c r="AU157" s="244" t="s">
        <v>88</v>
      </c>
      <c r="AY157" s="15" t="s">
        <v>122</v>
      </c>
      <c r="BE157" s="245">
        <f>IF(O157="základní",K157,0)</f>
        <v>0</v>
      </c>
      <c r="BF157" s="245">
        <f>IF(O157="snížená",K157,0)</f>
        <v>0</v>
      </c>
      <c r="BG157" s="245">
        <f>IF(O157="zákl. přenesená",K157,0)</f>
        <v>0</v>
      </c>
      <c r="BH157" s="245">
        <f>IF(O157="sníž. přenesená",K157,0)</f>
        <v>0</v>
      </c>
      <c r="BI157" s="245">
        <f>IF(O157="nulová",K157,0)</f>
        <v>0</v>
      </c>
      <c r="BJ157" s="15" t="s">
        <v>86</v>
      </c>
      <c r="BK157" s="245">
        <f>ROUND(P157*H157,2)</f>
        <v>0</v>
      </c>
      <c r="BL157" s="15" t="s">
        <v>129</v>
      </c>
      <c r="BM157" s="244" t="s">
        <v>260</v>
      </c>
    </row>
    <row r="158" s="2" customFormat="1" ht="16.5" customHeight="1">
      <c r="A158" s="36"/>
      <c r="B158" s="37"/>
      <c r="C158" s="246" t="s">
        <v>261</v>
      </c>
      <c r="D158" s="246" t="s">
        <v>131</v>
      </c>
      <c r="E158" s="247" t="s">
        <v>262</v>
      </c>
      <c r="F158" s="248" t="s">
        <v>263</v>
      </c>
      <c r="G158" s="249" t="s">
        <v>127</v>
      </c>
      <c r="H158" s="250">
        <v>1</v>
      </c>
      <c r="I158" s="251"/>
      <c r="J158" s="252"/>
      <c r="K158" s="253">
        <f>ROUND(P158*H158,2)</f>
        <v>0</v>
      </c>
      <c r="L158" s="248" t="s">
        <v>1</v>
      </c>
      <c r="M158" s="254"/>
      <c r="N158" s="255" t="s">
        <v>1</v>
      </c>
      <c r="O158" s="240" t="s">
        <v>44</v>
      </c>
      <c r="P158" s="241">
        <f>I158+J158</f>
        <v>0</v>
      </c>
      <c r="Q158" s="241">
        <f>ROUND(I158*H158,2)</f>
        <v>0</v>
      </c>
      <c r="R158" s="241">
        <f>ROUND(J158*H158,2)</f>
        <v>0</v>
      </c>
      <c r="S158" s="89"/>
      <c r="T158" s="242">
        <f>S158*H158</f>
        <v>0</v>
      </c>
      <c r="U158" s="242">
        <v>0</v>
      </c>
      <c r="V158" s="242">
        <f>U158*H158</f>
        <v>0</v>
      </c>
      <c r="W158" s="242">
        <v>0</v>
      </c>
      <c r="X158" s="243">
        <f>W158*H158</f>
        <v>0</v>
      </c>
      <c r="Y158" s="36"/>
      <c r="Z158" s="36"/>
      <c r="AA158" s="36"/>
      <c r="AB158" s="36"/>
      <c r="AC158" s="36"/>
      <c r="AD158" s="36"/>
      <c r="AE158" s="36"/>
      <c r="AR158" s="244" t="s">
        <v>135</v>
      </c>
      <c r="AT158" s="244" t="s">
        <v>131</v>
      </c>
      <c r="AU158" s="244" t="s">
        <v>88</v>
      </c>
      <c r="AY158" s="15" t="s">
        <v>122</v>
      </c>
      <c r="BE158" s="245">
        <f>IF(O158="základní",K158,0)</f>
        <v>0</v>
      </c>
      <c r="BF158" s="245">
        <f>IF(O158="snížená",K158,0)</f>
        <v>0</v>
      </c>
      <c r="BG158" s="245">
        <f>IF(O158="zákl. přenesená",K158,0)</f>
        <v>0</v>
      </c>
      <c r="BH158" s="245">
        <f>IF(O158="sníž. přenesená",K158,0)</f>
        <v>0</v>
      </c>
      <c r="BI158" s="245">
        <f>IF(O158="nulová",K158,0)</f>
        <v>0</v>
      </c>
      <c r="BJ158" s="15" t="s">
        <v>86</v>
      </c>
      <c r="BK158" s="245">
        <f>ROUND(P158*H158,2)</f>
        <v>0</v>
      </c>
      <c r="BL158" s="15" t="s">
        <v>129</v>
      </c>
      <c r="BM158" s="244" t="s">
        <v>264</v>
      </c>
    </row>
    <row r="159" s="2" customFormat="1" ht="16.5" customHeight="1">
      <c r="A159" s="36"/>
      <c r="B159" s="37"/>
      <c r="C159" s="246" t="s">
        <v>265</v>
      </c>
      <c r="D159" s="246" t="s">
        <v>131</v>
      </c>
      <c r="E159" s="247" t="s">
        <v>266</v>
      </c>
      <c r="F159" s="248" t="s">
        <v>267</v>
      </c>
      <c r="G159" s="249" t="s">
        <v>127</v>
      </c>
      <c r="H159" s="250">
        <v>1</v>
      </c>
      <c r="I159" s="251"/>
      <c r="J159" s="252"/>
      <c r="K159" s="253">
        <f>ROUND(P159*H159,2)</f>
        <v>0</v>
      </c>
      <c r="L159" s="248" t="s">
        <v>1</v>
      </c>
      <c r="M159" s="254"/>
      <c r="N159" s="270" t="s">
        <v>1</v>
      </c>
      <c r="O159" s="271" t="s">
        <v>44</v>
      </c>
      <c r="P159" s="272">
        <f>I159+J159</f>
        <v>0</v>
      </c>
      <c r="Q159" s="272">
        <f>ROUND(I159*H159,2)</f>
        <v>0</v>
      </c>
      <c r="R159" s="272">
        <f>ROUND(J159*H159,2)</f>
        <v>0</v>
      </c>
      <c r="S159" s="273"/>
      <c r="T159" s="274">
        <f>S159*H159</f>
        <v>0</v>
      </c>
      <c r="U159" s="274">
        <v>0</v>
      </c>
      <c r="V159" s="274">
        <f>U159*H159</f>
        <v>0</v>
      </c>
      <c r="W159" s="274">
        <v>0</v>
      </c>
      <c r="X159" s="275">
        <f>W159*H159</f>
        <v>0</v>
      </c>
      <c r="Y159" s="36"/>
      <c r="Z159" s="36"/>
      <c r="AA159" s="36"/>
      <c r="AB159" s="36"/>
      <c r="AC159" s="36"/>
      <c r="AD159" s="36"/>
      <c r="AE159" s="36"/>
      <c r="AR159" s="244" t="s">
        <v>135</v>
      </c>
      <c r="AT159" s="244" t="s">
        <v>131</v>
      </c>
      <c r="AU159" s="244" t="s">
        <v>88</v>
      </c>
      <c r="AY159" s="15" t="s">
        <v>122</v>
      </c>
      <c r="BE159" s="245">
        <f>IF(O159="základní",K159,0)</f>
        <v>0</v>
      </c>
      <c r="BF159" s="245">
        <f>IF(O159="snížená",K159,0)</f>
        <v>0</v>
      </c>
      <c r="BG159" s="245">
        <f>IF(O159="zákl. přenesená",K159,0)</f>
        <v>0</v>
      </c>
      <c r="BH159" s="245">
        <f>IF(O159="sníž. přenesená",K159,0)</f>
        <v>0</v>
      </c>
      <c r="BI159" s="245">
        <f>IF(O159="nulová",K159,0)</f>
        <v>0</v>
      </c>
      <c r="BJ159" s="15" t="s">
        <v>86</v>
      </c>
      <c r="BK159" s="245">
        <f>ROUND(P159*H159,2)</f>
        <v>0</v>
      </c>
      <c r="BL159" s="15" t="s">
        <v>129</v>
      </c>
      <c r="BM159" s="244" t="s">
        <v>268</v>
      </c>
    </row>
    <row r="160" s="2" customFormat="1" ht="6.96" customHeight="1">
      <c r="A160" s="36"/>
      <c r="B160" s="64"/>
      <c r="C160" s="65"/>
      <c r="D160" s="65"/>
      <c r="E160" s="65"/>
      <c r="F160" s="65"/>
      <c r="G160" s="65"/>
      <c r="H160" s="65"/>
      <c r="I160" s="177"/>
      <c r="J160" s="177"/>
      <c r="K160" s="65"/>
      <c r="L160" s="65"/>
      <c r="M160" s="42"/>
      <c r="N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</row>
  </sheetData>
  <sheetProtection sheet="1" autoFilter="0" formatColumns="0" formatRows="0" objects="1" scenarios="1" spinCount="100000" saltValue="TRQsf+XclYuKzHuBxO94/Dm0oMgqhIBKMIC5KxumSvr48GK9euKM7YkN2c8e4EkJJjafyIcO+BVaHXEfr8LYMg==" hashValue="yirx7+F45PSqid/wNNnwx6NBDUXLV1hmU8TAA0dh4DZA5QL8S4UE0tiZZa7Uh/bqI0ogyoebTShw8XuSyM2o1A==" algorithmName="SHA-512" password="CC35"/>
  <autoFilter ref="C115:L159"/>
  <mergeCells count="6">
    <mergeCell ref="E7:H7"/>
    <mergeCell ref="E16:H16"/>
    <mergeCell ref="E25:H25"/>
    <mergeCell ref="E85:H85"/>
    <mergeCell ref="E108:H10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Nikola Prinzová</dc:creator>
  <cp:lastModifiedBy>Nikola Prinzová</cp:lastModifiedBy>
  <dcterms:created xsi:type="dcterms:W3CDTF">2020-09-09T12:34:10Z</dcterms:created>
  <dcterms:modified xsi:type="dcterms:W3CDTF">2020-09-09T12:34:13Z</dcterms:modified>
</cp:coreProperties>
</file>