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staveni..." sheetId="2" r:id="rId2"/>
    <sheet name="SO 102 - Přeložka MO2k 6,..." sheetId="3" r:id="rId3"/>
    <sheet name="SO 104 - Oprava a odvodně..." sheetId="4" r:id="rId4"/>
    <sheet name="SO 301 - Dešťová kanalizace" sheetId="5" r:id="rId5"/>
    <sheet name="SO 701 - Náhradní oplocen..." sheetId="6" r:id="rId6"/>
    <sheet name="VRN - VRN Vedlejší rozpoč..." sheetId="7" r:id="rId7"/>
  </sheets>
  <definedNames>
    <definedName name="_xlnm.Print_Area" localSheetId="0">'Rekapitulace stavby'!$D$4:$AO$76,'Rekapitulace stavby'!$C$82:$AQ$101</definedName>
    <definedName name="_xlnm._FilterDatabase" localSheetId="1" hidden="1">'SO 001 - Příprava staveni...'!$C$121:$K$223</definedName>
    <definedName name="_xlnm.Print_Area" localSheetId="1">'SO 001 - Příprava staveni...'!$C$4:$J$76,'SO 001 - Příprava staveni...'!$C$82:$J$103,'SO 001 - Příprava staveni...'!$C$109:$K$223</definedName>
    <definedName name="_xlnm._FilterDatabase" localSheetId="2" hidden="1">'SO 102 - Přeložka MO2k 6,...'!$C$123:$K$291</definedName>
    <definedName name="_xlnm.Print_Area" localSheetId="2">'SO 102 - Přeložka MO2k 6,...'!$C$4:$J$76,'SO 102 - Přeložka MO2k 6,...'!$C$82:$J$105,'SO 102 - Přeložka MO2k 6,...'!$C$111:$K$291</definedName>
    <definedName name="_xlnm._FilterDatabase" localSheetId="3" hidden="1">'SO 104 - Oprava a odvodně...'!$C$122:$K$259</definedName>
    <definedName name="_xlnm.Print_Area" localSheetId="3">'SO 104 - Oprava a odvodně...'!$C$4:$J$76,'SO 104 - Oprava a odvodně...'!$C$82:$J$104,'SO 104 - Oprava a odvodně...'!$C$110:$K$259</definedName>
    <definedName name="_xlnm._FilterDatabase" localSheetId="4" hidden="1">'SO 301 - Dešťová kanalizace'!$C$120:$K$238</definedName>
    <definedName name="_xlnm.Print_Area" localSheetId="4">'SO 301 - Dešťová kanalizace'!$C$4:$J$76,'SO 301 - Dešťová kanalizace'!$C$82:$J$102,'SO 301 - Dešťová kanalizace'!$C$108:$K$238</definedName>
    <definedName name="_xlnm._FilterDatabase" localSheetId="5" hidden="1">'SO 701 - Náhradní oplocen...'!$C$119:$K$148</definedName>
    <definedName name="_xlnm.Print_Area" localSheetId="5">'SO 701 - Náhradní oplocen...'!$C$4:$J$76,'SO 701 - Náhradní oplocen...'!$C$82:$J$101,'SO 701 - Náhradní oplocen...'!$C$107:$K$148</definedName>
    <definedName name="_xlnm._FilterDatabase" localSheetId="6" hidden="1">'VRN - VRN Vedlejší rozpoč...'!$C$120:$K$203</definedName>
    <definedName name="_xlnm.Print_Area" localSheetId="6">'VRN - VRN Vedlejší rozpoč...'!$C$4:$J$76,'VRN - VRN Vedlejší rozpoč...'!$C$82:$J$102,'VRN - VRN Vedlejší rozpoč...'!$C$108:$K$203</definedName>
    <definedName name="_xlnm.Print_Titles" localSheetId="0">'Rekapitulace stavby'!$92:$92</definedName>
    <definedName name="_xlnm.Print_Titles" localSheetId="1">'SO 001 - Příprava staveni...'!$121:$121</definedName>
    <definedName name="_xlnm.Print_Titles" localSheetId="3">'SO 104 - Oprava a odvodně...'!$122:$122</definedName>
    <definedName name="_xlnm.Print_Titles" localSheetId="4">'SO 301 - Dešťová kanalizace'!$120:$120</definedName>
    <definedName name="_xlnm.Print_Titles" localSheetId="5">'SO 701 - Náhradní oplocen...'!$119:$119</definedName>
    <definedName name="_xlnm.Print_Titles" localSheetId="6">'VRN - VRN Vedlejší rozpoč...'!$120:$120</definedName>
  </definedNames>
  <calcPr fullCalcOnLoad="1"/>
</workbook>
</file>

<file path=xl/sharedStrings.xml><?xml version="1.0" encoding="utf-8"?>
<sst xmlns="http://schemas.openxmlformats.org/spreadsheetml/2006/main" count="7166" uniqueCount="1177">
  <si>
    <t>Export Komplet</t>
  </si>
  <si>
    <t/>
  </si>
  <si>
    <t>2.0</t>
  </si>
  <si>
    <t>ZAMOK</t>
  </si>
  <si>
    <t>False</t>
  </si>
  <si>
    <t>{768ea358-99ec-422d-a6c7-811033304254}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</si>
  <si>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</si>
  <si>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</si>
  <si>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</si>
  <si>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</si>
  <si>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</si>
  <si>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</si>
  <si>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</si>
  <si>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</si>
  <si>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332020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</si>
  <si>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</si>
  <si>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</si>
  <si>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Cyklostezka Cheb - Waldsassen III. a</t>
  </si>
  <si>
    <t>KSO:</t>
  </si>
  <si>
    <t>822</t>
  </si>
  <si>
    <t>CC-CZ:</t>
  </si>
  <si>
    <t>2</t>
  </si>
  <si>
    <t>Místo:</t>
  </si>
  <si>
    <t>Háje u Chebu, Slapany</t>
  </si>
  <si>
    <t>Datum:</t>
  </si>
  <si>
    <t>24. 7. 2020</t>
  </si>
  <si>
    <t>CZ-CPV:</t>
  </si>
  <si>
    <t>45000000-7</t>
  </si>
  <si>
    <t>CZ-CPA:</t>
  </si>
  <si>
    <t>42</t>
  </si>
  <si>
    <t>Zadavatel:</t>
  </si>
  <si>
    <t>IČ:</t>
  </si>
  <si>
    <t>Město Cheb</t>
  </si>
  <si>
    <t>DIČ:</t>
  </si>
  <si>
    <t>Uchazeč:</t>
  </si>
  <si>
    <t>Vyplň údaj</t>
  </si>
  <si>
    <t>Projektant:</t>
  </si>
  <si>
    <t>DSVA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</si>
  <si>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</si>
  <si>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</si>
  <si>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</si>
  <si>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</si>
  <si>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</si>
  <si>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</si>
  <si>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</si>
  <si>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</si>
  <si>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</si>
  <si>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</si>
  <si>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</si>
  <si>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</si>
  <si>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</si>
  <si>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</si>
  <si>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</si>
  <si>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</si>
  <si>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</si>
  <si>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</si>
  <si>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</si>
  <si>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</si>
  <si>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</si>
  <si>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</si>
  <si>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</si>
  <si>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</si>
  <si>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</si>
  <si>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</si>
  <si>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</si>
  <si>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</si>
  <si>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</si>
  <si>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</si>
  <si>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</si>
  <si>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</si>
  <si>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</si>
  <si>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</si>
  <si>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</si>
  <si>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</si>
  <si>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</si>
  <si>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</si>
  <si>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</si>
  <si>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</si>
  <si>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</si>
  <si>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</si>
  <si>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</si>
  <si>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</si>
  <si>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</si>
  <si>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</si>
  <si>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</si>
  <si>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</si>
  <si>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</si>
  <si>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Příprava staveniště a kácení</t>
  </si>
  <si>
    <t>STA</t>
  </si>
  <si>
    <t>1</t>
  </si>
  <si>
    <t>{c4b0656c-5f01-4e0f-af95-83bc8c6cc8c0}</t>
  </si>
  <si>
    <t>SO 102</t>
  </si>
  <si>
    <t>Přeložka MO2k 6,5/6,5/40</t>
  </si>
  <si>
    <t>{cfa43288-6767-44b3-9bb0-1b3b028aadf3}</t>
  </si>
  <si>
    <t>SO 104</t>
  </si>
  <si>
    <t>Oprava a odvodnění MK</t>
  </si>
  <si>
    <t>{7505f5db-b648-49ff-80d0-77e89bfdc175}</t>
  </si>
  <si>
    <t>SO 301</t>
  </si>
  <si>
    <t>Dešťová kanalizace</t>
  </si>
  <si>
    <t>{07643445-98ef-42a2-b337-aea0911a17b9}</t>
  </si>
  <si>
    <t>SO 701</t>
  </si>
  <si>
    <t>Náhradní oplocení p.p.č. 61/19, kú. Podhrad</t>
  </si>
  <si>
    <t>{5beb40d2-788c-4f9b-a666-45c35c8c1bf5}</t>
  </si>
  <si>
    <t>VRN</t>
  </si>
  <si>
    <t>VRN Vedlejší rozpočtové náklady</t>
  </si>
  <si>
    <t>{22ceb8eb-246c-4938-9458-7a87804b0686}</t>
  </si>
  <si>
    <t>KRYCÍ LIST SOUPISU PRACÍ</t>
  </si>
  <si>
    <t>Objekt:</t>
  </si>
  <si>
    <t>SO 001 - Příprava staveniště a kácení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</si>
  <si>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</si>
  <si>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</si>
  <si>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</si>
  <si>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</si>
  <si>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</si>
  <si>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</si>
  <si>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</si>
  <si>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</si>
  <si>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</si>
  <si>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</si>
  <si>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</si>
  <si>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</si>
  <si>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</si>
  <si>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</si>
  <si>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</si>
  <si>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</si>
  <si>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</si>
  <si>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</si>
  <si>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</si>
  <si>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</si>
  <si>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</si>
  <si>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</si>
  <si>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</si>
  <si>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</si>
  <si>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</si>
  <si>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</si>
  <si>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</si>
  <si>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</si>
  <si>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</si>
  <si>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</si>
  <si>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plochy přes 500 m2 tl vrstvy do 200 mm strojně</t>
  </si>
  <si>
    <t>m2</t>
  </si>
  <si>
    <t>4</t>
  </si>
  <si>
    <t>-1783384709</t>
  </si>
  <si>
    <t>112101101</t>
  </si>
  <si>
    <t>Odstranění stromů listnatých průměru kmene do 300 mm</t>
  </si>
  <si>
    <t>kus</t>
  </si>
  <si>
    <t>-1779690373</t>
  </si>
  <si>
    <t>P</t>
  </si>
  <si>
    <t>Poznámka k položce:
odvoz a likvidace stromů na náklady zhotovitele</t>
  </si>
  <si>
    <t>3</t>
  </si>
  <si>
    <t>112101102</t>
  </si>
  <si>
    <t>Odstranění stromů listnatých průměru kmene do 500 mm</t>
  </si>
  <si>
    <t>-2073268666</t>
  </si>
  <si>
    <t>112101103</t>
  </si>
  <si>
    <t>Odstranění stromů listnatých průměru kmene do 700 mm</t>
  </si>
  <si>
    <t>1947193459</t>
  </si>
  <si>
    <t>5</t>
  </si>
  <si>
    <t>112101121</t>
  </si>
  <si>
    <t>Odstranění stromů jehličnatých průměru kmene do 300 mm</t>
  </si>
  <si>
    <t>1159218981</t>
  </si>
  <si>
    <t>6</t>
  </si>
  <si>
    <t>112101122</t>
  </si>
  <si>
    <t>Odstranění stromů jehličnatých průměru kmene do 500 mm</t>
  </si>
  <si>
    <t>1103837789</t>
  </si>
  <si>
    <t>7</t>
  </si>
  <si>
    <t>111211231</t>
  </si>
  <si>
    <t>Snesení listnatého klestu D do 30 cm ve svahu do 1:3</t>
  </si>
  <si>
    <t>1832704906</t>
  </si>
  <si>
    <t>Poznámka k položce:
odvoz a likvidace větví na náklady zhotovitele</t>
  </si>
  <si>
    <t>8</t>
  </si>
  <si>
    <t>111211232</t>
  </si>
  <si>
    <t>Snesení listnatého klestu D přes 30 cm ve svahu do 1:3</t>
  </si>
  <si>
    <t>1770561367</t>
  </si>
  <si>
    <t>9</t>
  </si>
  <si>
    <t>111211211</t>
  </si>
  <si>
    <t>Snesení jehličnatého klestu D do 30 cm ve svahu do 1:3</t>
  </si>
  <si>
    <t>-1345847887</t>
  </si>
  <si>
    <t>10</t>
  </si>
  <si>
    <t>111211212</t>
  </si>
  <si>
    <t>Snesení jehličnatého klestu D přes 30 cm ve svahu do 1:3</t>
  </si>
  <si>
    <t>-1103484708</t>
  </si>
  <si>
    <t>11</t>
  </si>
  <si>
    <t>112251101</t>
  </si>
  <si>
    <t>Odstranění pařezů D do 300 mm</t>
  </si>
  <si>
    <t>587827201</t>
  </si>
  <si>
    <t>12</t>
  </si>
  <si>
    <t>112251102</t>
  </si>
  <si>
    <t>Odstranění pařezů D do 500 mm</t>
  </si>
  <si>
    <t>-125882417</t>
  </si>
  <si>
    <t>13</t>
  </si>
  <si>
    <t>112251103</t>
  </si>
  <si>
    <t>Odstranění pařezů D do 700 mm</t>
  </si>
  <si>
    <t>-1162964926</t>
  </si>
  <si>
    <t>Poznámka k položce:
včetně likvidace na náklady zhotovitele, včetně zemních prací a záhozu jámy</t>
  </si>
  <si>
    <t>14</t>
  </si>
  <si>
    <t>112251104</t>
  </si>
  <si>
    <t>Odstranění pařezů D do 900 mm</t>
  </si>
  <si>
    <t>1600350252</t>
  </si>
  <si>
    <t>162306112</t>
  </si>
  <si>
    <t>Vodorovné přemístění do 1000 m bez naložení výkopku ze zemin schopných zúrodnění</t>
  </si>
  <si>
    <t>m3</t>
  </si>
  <si>
    <t>1713298589</t>
  </si>
  <si>
    <t>Poznámka k položce:
na mezideponii pro další využití, upozornění : průjezd tunelem je možný jen pro menší nákladní vozidlo cca. š*d*v  =  2,5 x 7 x 3m, tyto omezující podmínky nutno započíst v ceně</t>
  </si>
  <si>
    <t>VV</t>
  </si>
  <si>
    <t>4830*0,2</t>
  </si>
  <si>
    <t>16</t>
  </si>
  <si>
    <t>162201423</t>
  </si>
  <si>
    <t>Vodorovné přemístění pařezů do 1 km D do 700 mm</t>
  </si>
  <si>
    <t>1499407930</t>
  </si>
  <si>
    <t>17</t>
  </si>
  <si>
    <t>162301973</t>
  </si>
  <si>
    <t>Příplatek k vodorovnému přemístění pařezů D 700 mm ZKD 1 km</t>
  </si>
  <si>
    <t>-1466215435</t>
  </si>
  <si>
    <t>Poznámka k položce:
5km
včetně skládkovného nebo likvidace na nákladyzhotovitele</t>
  </si>
  <si>
    <t>99*5</t>
  </si>
  <si>
    <t>18</t>
  </si>
  <si>
    <t>111251101</t>
  </si>
  <si>
    <t>Odstranění křovin a stromů průměru kmene do 100 mm i s kořeny sklonu terénu do 1:5 z celkové plochy do 100 m2 strojně</t>
  </si>
  <si>
    <t>1422237576</t>
  </si>
  <si>
    <t>19</t>
  </si>
  <si>
    <t>162301501</t>
  </si>
  <si>
    <t>Vodorovné přemístění křovin do 5 km D kmene do 100 mm</t>
  </si>
  <si>
    <t>736760129</t>
  </si>
  <si>
    <t>Poznámka k položce:
včetně likvidace nebo skládkovné na náklady zhotovitele</t>
  </si>
  <si>
    <t>20</t>
  </si>
  <si>
    <t>162301981</t>
  </si>
  <si>
    <t>Příplatek k vodorovnému přemístění křovin D kmene do 100 mm ZKD 1 km</t>
  </si>
  <si>
    <t>1217145041</t>
  </si>
  <si>
    <t>Poznámka k položce:
5km</t>
  </si>
  <si>
    <t>5*115</t>
  </si>
  <si>
    <t>113107413</t>
  </si>
  <si>
    <t>Odstranění podkladu z kameniva těženého tl 300 mm při překopech strojně pl do 15 m2</t>
  </si>
  <si>
    <t>-753209128</t>
  </si>
  <si>
    <t>1100"pod vozovkou</t>
  </si>
  <si>
    <t>460"ostatní</t>
  </si>
  <si>
    <t>Součet</t>
  </si>
  <si>
    <t>22</t>
  </si>
  <si>
    <t>113107443</t>
  </si>
  <si>
    <t>Odstranění podkladu živičných tl 150 mm při překopech strojně pl do 15 m2</t>
  </si>
  <si>
    <t>-528440701</t>
  </si>
  <si>
    <t>23</t>
  </si>
  <si>
    <t>113151111</t>
  </si>
  <si>
    <t>Rozebrání zpevněných ploch ze silničních dílců</t>
  </si>
  <si>
    <t>736525628</t>
  </si>
  <si>
    <t>24</t>
  </si>
  <si>
    <t>113154123</t>
  </si>
  <si>
    <t>Frézování živičného krytu tl 50 mm pruh š 1 m pl do 500 m2 bez překážek v trase</t>
  </si>
  <si>
    <t>-1095607973</t>
  </si>
  <si>
    <t>25</t>
  </si>
  <si>
    <t>122252206</t>
  </si>
  <si>
    <t>Odkopávky a prokopávky nezapažené pro silnice a dálnice v hornině třídy těžitelnosti I objem do 5000 m3 strojně</t>
  </si>
  <si>
    <t>320482346</t>
  </si>
  <si>
    <t>1292*0,95"SO 104</t>
  </si>
  <si>
    <t>250*0,95"reserva ostatní</t>
  </si>
  <si>
    <t>(1694+1149-270)*0,95"SO 102 s odečtením ornice</t>
  </si>
  <si>
    <t>26</t>
  </si>
  <si>
    <t>162351104</t>
  </si>
  <si>
    <t>Vodorovné přemístění do 1000 m výkopku/sypaniny z horniny třídy těžitelnosti I, skupiny 1 až 3</t>
  </si>
  <si>
    <t>573551247</t>
  </si>
  <si>
    <t>Poznámka k položce:
upozornění : průjezd tunelem je možný jen pro menší nákladní vozidlo cca. š*d*v  =  2,5 x 7 x 3m, tyto omezující podmínky nutno započíst v ceně</t>
  </si>
  <si>
    <t>3909,25</t>
  </si>
  <si>
    <t>27</t>
  </si>
  <si>
    <t>122452204</t>
  </si>
  <si>
    <t>Odkopávky a prokopávky nezapažené pro silnice a dálnice v hornině třídy těžitelnosti II objem do 500 m3 strojně</t>
  </si>
  <si>
    <t>-1915725708</t>
  </si>
  <si>
    <t>1292*0,05"SO 104</t>
  </si>
  <si>
    <t>250*0,05"reserva ostatní</t>
  </si>
  <si>
    <t>(1694+1149-270)*0,05"SO 102 s odečtením ornice</t>
  </si>
  <si>
    <t>28</t>
  </si>
  <si>
    <t>162351124</t>
  </si>
  <si>
    <t>Vodorovné přemístění do 1000 m výkopku/sypaniny z hornin třídy těžitelnosti II, skupiny 4 a 5</t>
  </si>
  <si>
    <t>-366193048</t>
  </si>
  <si>
    <t>205,75</t>
  </si>
  <si>
    <t>29</t>
  </si>
  <si>
    <t>171152101</t>
  </si>
  <si>
    <t>Uložení sypaniny z hornin soudržných do násypů zhutněných silnic a dálnic</t>
  </si>
  <si>
    <t>-1252817187</t>
  </si>
  <si>
    <t>Poznámka k položce:
vytvoření svahů, uložení výkopku podél budoucí cyklostezky IIIb vlevo a vpravo v předpokládané délce 300 m od mostu směrem k Hájům</t>
  </si>
  <si>
    <t>3910+206 "uložení výkopku</t>
  </si>
  <si>
    <t>1548 "uložení nového štěrkopísku</t>
  </si>
  <si>
    <t>30</t>
  </si>
  <si>
    <t>M</t>
  </si>
  <si>
    <t>58331200</t>
  </si>
  <si>
    <t>štěrkopísek netříděný zásypový</t>
  </si>
  <si>
    <t>t</t>
  </si>
  <si>
    <t>-948361577</t>
  </si>
  <si>
    <t>1548*1,9"materiál do násypu</t>
  </si>
  <si>
    <t>31</t>
  </si>
  <si>
    <t>181152302</t>
  </si>
  <si>
    <t>Úprava pláně pro silnice a dálnice v zářezech se zhutněním</t>
  </si>
  <si>
    <t>-1247006018</t>
  </si>
  <si>
    <t>10000"včetně svahů</t>
  </si>
  <si>
    <t>32</t>
  </si>
  <si>
    <t>979094441</t>
  </si>
  <si>
    <t>Očištění vybouraných silničních dílců s původním spárováním z kameniva těženého</t>
  </si>
  <si>
    <t>-1722756857</t>
  </si>
  <si>
    <t>33</t>
  </si>
  <si>
    <t>IP 01</t>
  </si>
  <si>
    <t>přeložení pomníku</t>
  </si>
  <si>
    <t>1308165201</t>
  </si>
  <si>
    <t>Poznámka k položce:
včetně všech prací souvisejících</t>
  </si>
  <si>
    <t>34</t>
  </si>
  <si>
    <t>966073811</t>
  </si>
  <si>
    <t>Rozebrání vrat a vrátek k oplocení plochy do 6 m2</t>
  </si>
  <si>
    <t>2069495370</t>
  </si>
  <si>
    <t>35</t>
  </si>
  <si>
    <t>966006132</t>
  </si>
  <si>
    <t>Odstranění značek dopravních nebo orientačních se sloupky s betonovými patkami</t>
  </si>
  <si>
    <t>-2074105193</t>
  </si>
  <si>
    <t>36</t>
  </si>
  <si>
    <t>966006211</t>
  </si>
  <si>
    <t>Odstranění svislých dopravních značek ze sloupů, sloupků nebo konzol</t>
  </si>
  <si>
    <t>-856408715</t>
  </si>
  <si>
    <t>Svislé a kompletní konstrukce</t>
  </si>
  <si>
    <t>37</t>
  </si>
  <si>
    <t>348101230</t>
  </si>
  <si>
    <t>Osazení vrat a vrátek k oplocení na ocelové sloupky do 6 m2</t>
  </si>
  <si>
    <t>2129186897</t>
  </si>
  <si>
    <t>Komunikace pozemní</t>
  </si>
  <si>
    <t>38</t>
  </si>
  <si>
    <t>573211107</t>
  </si>
  <si>
    <t>Postřik živičný spojovací z asfaltu v množství 0,30 kg/m2 - typ A</t>
  </si>
  <si>
    <t>-597039905</t>
  </si>
  <si>
    <t>39</t>
  </si>
  <si>
    <t>577134111</t>
  </si>
  <si>
    <t>Asfaltový beton vrstva obrusná ACO 11 (ABS) tř. I tl 40 mm š do 3 m z nemodifikovaného asfaltu - typ A</t>
  </si>
  <si>
    <t>-299291147</t>
  </si>
  <si>
    <t>40</t>
  </si>
  <si>
    <t>599141111</t>
  </si>
  <si>
    <t>Vyplnění spár mezi silničními dílci živičnou zálivkou</t>
  </si>
  <si>
    <t>m</t>
  </si>
  <si>
    <t>1515364600</t>
  </si>
  <si>
    <t>Ostatní konstrukce a práce, bourání</t>
  </si>
  <si>
    <t>41</t>
  </si>
  <si>
    <t>911381812</t>
  </si>
  <si>
    <t>Odstranění silničního betonového svodidla délky 2 m výšky 0,8 m</t>
  </si>
  <si>
    <t>-275315870</t>
  </si>
  <si>
    <t>Poznámka k položce:
odstranění 4 ks svodidel v místě vjezdu a výjezdu do tunelu, včetně naložení a složení. odvoz do 100 m</t>
  </si>
  <si>
    <t>911381113</t>
  </si>
  <si>
    <t>znovuosazení betonového svodidla</t>
  </si>
  <si>
    <t>-1216916536</t>
  </si>
  <si>
    <t>Poznámka k položce:
přemístěné 4 ks svodidla</t>
  </si>
  <si>
    <t>43</t>
  </si>
  <si>
    <t>919735112</t>
  </si>
  <si>
    <t>Řezání stávajícího živičného krytu hl do 100 mm</t>
  </si>
  <si>
    <t>922281236</t>
  </si>
  <si>
    <t>44</t>
  </si>
  <si>
    <t>938908411</t>
  </si>
  <si>
    <t>Čištění vozovek splachováním vodou</t>
  </si>
  <si>
    <t>-246799589</t>
  </si>
  <si>
    <t>45</t>
  </si>
  <si>
    <t>938909311</t>
  </si>
  <si>
    <t>Čištění vozovek metením strojně podkladu nebo krytu betonového nebo živičného</t>
  </si>
  <si>
    <t>-945137474</t>
  </si>
  <si>
    <t>46</t>
  </si>
  <si>
    <t>966071821</t>
  </si>
  <si>
    <t>Rozebrání oplocení z drátěného pletiva se čtvercovými oky výšky do 1,6 m</t>
  </si>
  <si>
    <t>-637554666</t>
  </si>
  <si>
    <t>997</t>
  </si>
  <si>
    <t>Přesun sutě</t>
  </si>
  <si>
    <t>47</t>
  </si>
  <si>
    <t>997221561</t>
  </si>
  <si>
    <t>Vodorovná doprava suti z kusových materiálů do 1 km</t>
  </si>
  <si>
    <t>-310781056</t>
  </si>
  <si>
    <t>10"betony</t>
  </si>
  <si>
    <t>79"silniční dílce do skladu Chetes do 10km</t>
  </si>
  <si>
    <t>347"živice</t>
  </si>
  <si>
    <t>48</t>
  </si>
  <si>
    <t>997221569</t>
  </si>
  <si>
    <t>Příplatek ZKD 1 km u vodorovné dopravy suti z kusových materiálů</t>
  </si>
  <si>
    <t>-1515218035</t>
  </si>
  <si>
    <t>436*5</t>
  </si>
  <si>
    <t>49</t>
  </si>
  <si>
    <t>997221875</t>
  </si>
  <si>
    <t>Poplatek za uložení stavebního odpadu na recyklační skládce (skládkovné) asfaltového bez obsahu dehtu zatříděného do Katalogu odpadů pod kódem 17 03 02</t>
  </si>
  <si>
    <t>1165186994</t>
  </si>
  <si>
    <t>SO 102 - Přeložka MO2k 6,5/6,5/40</t>
  </si>
  <si>
    <t xml:space="preserve">    2 - Zakládání</t>
  </si>
  <si>
    <t xml:space="preserve">    8 - Trubní vedení</t>
  </si>
  <si>
    <t xml:space="preserve">    9 - Ostatní konstrukce a práce</t>
  </si>
  <si>
    <t xml:space="preserve">    998 - Přesun hmot</t>
  </si>
  <si>
    <t>131213101</t>
  </si>
  <si>
    <t>Hloubení jam v soudržných horninách třídy těžitelnosti I, skupiny 3 ručně</t>
  </si>
  <si>
    <t>1572528297</t>
  </si>
  <si>
    <t>Poznámka k položce:
Včetně příplatku za lepivost horniny</t>
  </si>
  <si>
    <t>40*0,4*0,4*0,5"sloupky poničeného oplocení</t>
  </si>
  <si>
    <t>55*0,4*0,4*0,5"sloupky dřevěného ohrazení</t>
  </si>
  <si>
    <t>132251255</t>
  </si>
  <si>
    <t>Hloubení rýh nezapažených š do 2000 mm v hornině třídy těžitelnosti I, skupiny 3 objem do 1000 m3 strojně</t>
  </si>
  <si>
    <t>-1860262453</t>
  </si>
  <si>
    <t>2*2*35"vsakovací rýha</t>
  </si>
  <si>
    <t>(5*2,5/2)*68"příkop</t>
  </si>
  <si>
    <t>80 "drenáž</t>
  </si>
  <si>
    <t>756981781</t>
  </si>
  <si>
    <t>2128502721</t>
  </si>
  <si>
    <t>645</t>
  </si>
  <si>
    <t>181351103</t>
  </si>
  <si>
    <t>Rozprostření ornice tl vrstvy do 200 mm pl do 500 m2 v rovině nebo ve svahu do 1:5 strojně</t>
  </si>
  <si>
    <t>-619277620</t>
  </si>
  <si>
    <t>181451122</t>
  </si>
  <si>
    <t>Založení lučního trávníku výsevem plochy přes 1000 m2 ve svahu do 1:2</t>
  </si>
  <si>
    <t>-170071217</t>
  </si>
  <si>
    <t>Poznámka k položce:
postupováno v souladu s TP 153</t>
  </si>
  <si>
    <t>00572100</t>
  </si>
  <si>
    <t>osivo jetelotráva intenzivní víceletá</t>
  </si>
  <si>
    <t>kg</t>
  </si>
  <si>
    <t>44380459</t>
  </si>
  <si>
    <t>3190*0,03 'Přepočtené koeficientem množství</t>
  </si>
  <si>
    <t>182151111</t>
  </si>
  <si>
    <t>Svahování v zářezech v hornině třídy těžitelnosti I, skupiny 1 až 3</t>
  </si>
  <si>
    <t>701884855</t>
  </si>
  <si>
    <t>2,5*70*2</t>
  </si>
  <si>
    <t>182351133</t>
  </si>
  <si>
    <t>Rozprostření ornice pl přes 500 m2 ve svahu nad 1:5 tl vrstvy do 200 mm strojně</t>
  </si>
  <si>
    <t>110455889</t>
  </si>
  <si>
    <t>3190</t>
  </si>
  <si>
    <t>Zakládání</t>
  </si>
  <si>
    <t>211561111</t>
  </si>
  <si>
    <t>Výplň odvodňovacích žeber nebo trativodů kamenivem hrubým drceným frakce 4 až 16 mm</t>
  </si>
  <si>
    <t>-1039542630</t>
  </si>
  <si>
    <t>Poznámka k položce:
nákup,doprava,zabudování</t>
  </si>
  <si>
    <t>500*0,4*0,4</t>
  </si>
  <si>
    <t>211971110</t>
  </si>
  <si>
    <t>Zřízení opláštění žeber nebo trativodů geotextilií v rýze nebo zářezu sklonu do 1:2</t>
  </si>
  <si>
    <t>226993028</t>
  </si>
  <si>
    <t>500</t>
  </si>
  <si>
    <t>69311081</t>
  </si>
  <si>
    <t>geotextilie netkaná separační, ochranná, filtrační, drenážní PES 300g/m2</t>
  </si>
  <si>
    <t>-1860624434</t>
  </si>
  <si>
    <t>Poznámka k položce:
vodopropustná,nákup, doprava, zabudování</t>
  </si>
  <si>
    <t>212751104</t>
  </si>
  <si>
    <t>Trativod z drenážních trubek flexibilních PVC-U SN 4 perforace 360° otevřený výkop DN 100</t>
  </si>
  <si>
    <t>-410662196</t>
  </si>
  <si>
    <t>Poznámka k položce:
drenážní trubky
včetně nákupu a dopravy drenážních trubek DN 100</t>
  </si>
  <si>
    <t>348101240</t>
  </si>
  <si>
    <t>Osazení vrat a vrátek k oplocení na ocelové sloupky do 8 m2</t>
  </si>
  <si>
    <t>1318039981</t>
  </si>
  <si>
    <t>Poznámka k položce:
osazení původních vrat, délka 5m</t>
  </si>
  <si>
    <t>338171111</t>
  </si>
  <si>
    <t>Osazování sloupků a vzpěr plotových ocelových v do 2,00 m se zalitím MC</t>
  </si>
  <si>
    <t>1074963154</t>
  </si>
  <si>
    <t>Poznámka k položce:
nové oplocení poničené výstavbou</t>
  </si>
  <si>
    <t>55342254</t>
  </si>
  <si>
    <t>sloupek plotový průběžný Pz a komaxitový 2250/38x1,5mm</t>
  </si>
  <si>
    <t>-1177311891</t>
  </si>
  <si>
    <t>55342272</t>
  </si>
  <si>
    <t>vzpěra plotová 38x1,5mm včetně krytky s uchem 2000mm</t>
  </si>
  <si>
    <t>-552092371</t>
  </si>
  <si>
    <t>348101210</t>
  </si>
  <si>
    <t>Osazení vrat a vrátek k oplocení na ocelové sloupky do 2 m2</t>
  </si>
  <si>
    <t>17262849</t>
  </si>
  <si>
    <t>55342334</t>
  </si>
  <si>
    <t>branka plotová jednokřídlá Pz s PVC vrstvou 1000x1730mm</t>
  </si>
  <si>
    <t>-1118283737</t>
  </si>
  <si>
    <t>348401153</t>
  </si>
  <si>
    <t>Montáž oplocení ze svařovaného pletiva s napínacími dráty výšky přes 1,5 do 2,0 m</t>
  </si>
  <si>
    <t>-629688337</t>
  </si>
  <si>
    <t>31324812</t>
  </si>
  <si>
    <t>svařované plotové pletivo v rolích 25m výšky 2,00m průměr drátu 3mm rozměr oka 38x76mm povrchová úprava Pz a komaxit</t>
  </si>
  <si>
    <t>1995069796</t>
  </si>
  <si>
    <t>348181113</t>
  </si>
  <si>
    <t>Montáž dřevěného oplocení z dílců výšky přes 1 do 1,5 m</t>
  </si>
  <si>
    <t>1198664</t>
  </si>
  <si>
    <t>Poznámka k položce:
dřevěné ohrazení pro zvěř</t>
  </si>
  <si>
    <t>338951113</t>
  </si>
  <si>
    <t>Osazování sloupků a vzpěr plotových dřevěných s impregnací se zasypáním zeminou a udusáním</t>
  </si>
  <si>
    <t>1937805622</t>
  </si>
  <si>
    <t>05213011</t>
  </si>
  <si>
    <t>výřezy tyčové</t>
  </si>
  <si>
    <t>749936431</t>
  </si>
  <si>
    <t>(135*3/2)*0,1*3,14"příčle půlkulatiny</t>
  </si>
  <si>
    <t>((0,12*3,14)*1,5)*55"sloupky 120mm</t>
  </si>
  <si>
    <t>61231152</t>
  </si>
  <si>
    <t>plot dřevěný impregnovaný z půlené kulatiny brána dvoukřídlá 300 x 150 cm</t>
  </si>
  <si>
    <t>1330749681</t>
  </si>
  <si>
    <t>577134111.1</t>
  </si>
  <si>
    <t>1595928399</t>
  </si>
  <si>
    <t>2630</t>
  </si>
  <si>
    <t>Postřik živičný spojovací z asfaltu v množství 0,30 kg/m2</t>
  </si>
  <si>
    <t>-774908386</t>
  </si>
  <si>
    <t>Poznámka k položce:
typ A</t>
  </si>
  <si>
    <t>577165112.1</t>
  </si>
  <si>
    <t>Asfaltový beton vrstva ložní ACL 16 (ABH) tl 70 mm š do 3 m z nemodifikovaného asfaltu - typ A</t>
  </si>
  <si>
    <t>-1372313762</t>
  </si>
  <si>
    <t>2630*1,15</t>
  </si>
  <si>
    <t>573111114</t>
  </si>
  <si>
    <t>Postřik živičný infiltrační s posypem z asfaltu množství 1,5-2 kg/m2 - typ A</t>
  </si>
  <si>
    <t>416728083</t>
  </si>
  <si>
    <t>564851111.2</t>
  </si>
  <si>
    <t>Podklad ze štěrkodrtě ŠD tl 150 mm - typ A</t>
  </si>
  <si>
    <t>-281635247</t>
  </si>
  <si>
    <t>Poznámka k položce:
ŠD 0/32</t>
  </si>
  <si>
    <t>2762*1,15</t>
  </si>
  <si>
    <t>564851111.1</t>
  </si>
  <si>
    <t>78301563</t>
  </si>
  <si>
    <t>Poznámka k položce:
ŠD 0/63</t>
  </si>
  <si>
    <t>3176*1,15</t>
  </si>
  <si>
    <t>564251111</t>
  </si>
  <si>
    <t>Podklad nebo podsyp ze štěrkopísku ŠP 0/63  tl 150 mm</t>
  </si>
  <si>
    <t>-435860601</t>
  </si>
  <si>
    <t>Poznámka k položce:
sanace AZ</t>
  </si>
  <si>
    <t>564271111</t>
  </si>
  <si>
    <t>Podklad nebo podsyp ze štěrkopísku ŠP 0/63 tl 250 mm</t>
  </si>
  <si>
    <t>2138161340</t>
  </si>
  <si>
    <t>5,5*43"výměna za HDK 32/63 st. km 0,078-0,121</t>
  </si>
  <si>
    <t>5,5*36"výměna za HDK 32/63 st. km 0,199-0,235</t>
  </si>
  <si>
    <t>564771111</t>
  </si>
  <si>
    <t>Podklad z kameniva hrubého drceného vel. 32-63 mm tl 250 mm</t>
  </si>
  <si>
    <t>1581664846</t>
  </si>
  <si>
    <t>-236,5"použito ŠP 0/63 vest. km 0,078-0,121</t>
  </si>
  <si>
    <t>-198"použito ŠP 0/63 ve st. km 0,199-0,235</t>
  </si>
  <si>
    <t>3660</t>
  </si>
  <si>
    <t>577123111</t>
  </si>
  <si>
    <t>Asfaltový beton vrstva obrusná ACO 8 (ABJ) tl 30 mm š do 3 m z nemodifikovaného asfaltu - typ B</t>
  </si>
  <si>
    <t>-2009859618</t>
  </si>
  <si>
    <t>-1662398580</t>
  </si>
  <si>
    <t>Poznámka k položce:
typ B</t>
  </si>
  <si>
    <t>260</t>
  </si>
  <si>
    <t>565135111</t>
  </si>
  <si>
    <t>Asfaltový beton vrstva podkladní ACP 16 (obalované kamenivo OKS) tl 50 mm š do 3 m - typ B</t>
  </si>
  <si>
    <t>-1579278942</t>
  </si>
  <si>
    <t>260*1,05</t>
  </si>
  <si>
    <t>573111115</t>
  </si>
  <si>
    <t>Postřik živičný infiltrační s posypem z asfaltu množství 2,5 kg/m2 - typ B</t>
  </si>
  <si>
    <t>-539054316</t>
  </si>
  <si>
    <t>273</t>
  </si>
  <si>
    <t>569831111</t>
  </si>
  <si>
    <t>Zpevnění krajnic štěrkodrtí tl 100 mm</t>
  </si>
  <si>
    <t>-1984447941</t>
  </si>
  <si>
    <t>235*0,5+100</t>
  </si>
  <si>
    <t>569903311</t>
  </si>
  <si>
    <t>Zřízení zemních krajnic se zhutněním</t>
  </si>
  <si>
    <t>-1569193790</t>
  </si>
  <si>
    <t>100*0,1"stezka</t>
  </si>
  <si>
    <t>235*0,5*0,1"vozovka</t>
  </si>
  <si>
    <t>597661111</t>
  </si>
  <si>
    <t>Rigol dlážděný do lože z betonu tl 100 mm z dlažebních kostek drobných</t>
  </si>
  <si>
    <t>-1685070191</t>
  </si>
  <si>
    <t>Poznámka k položce:
délka žlabucca 20m, 5x řada kostek 9/11 do betonu</t>
  </si>
  <si>
    <t>Trubní vedení</t>
  </si>
  <si>
    <t>877310310</t>
  </si>
  <si>
    <t>Montáž kolen na kanalizačním potrubí z PP trub hladkých plnostěnných DN 150</t>
  </si>
  <si>
    <t>-951516609</t>
  </si>
  <si>
    <t>28617182</t>
  </si>
  <si>
    <t>koleno kanalizační PP SN16 45° DN 150</t>
  </si>
  <si>
    <t>1909245781</t>
  </si>
  <si>
    <t>28617192</t>
  </si>
  <si>
    <t>koleno kanalizační PP SN16 87° DN 150</t>
  </si>
  <si>
    <t>-1792362848</t>
  </si>
  <si>
    <t>895931111</t>
  </si>
  <si>
    <t>Vpusti kanalizačních horské z betonu prostého C12/15 velikosti 1500/900 mm</t>
  </si>
  <si>
    <t>-392930778</t>
  </si>
  <si>
    <t>Poznámka k položce:
včetně nákup, doprava, osazení, obetonování, včetně nákup, osazení litinová mříž a rám</t>
  </si>
  <si>
    <t>895941311</t>
  </si>
  <si>
    <t>Zřízení vpusti kanalizační uliční z betonových dílců typ UVB-50</t>
  </si>
  <si>
    <t>-1894221179</t>
  </si>
  <si>
    <t>59223852</t>
  </si>
  <si>
    <t>dno pro uliční vpusť s kalovou prohlubní betonové 450x300x50mm</t>
  </si>
  <si>
    <t>-252506749</t>
  </si>
  <si>
    <t>59223854</t>
  </si>
  <si>
    <t>skruž pro uliční vpusť s výtokovým otvorem PVC betonová 450x350x50mm</t>
  </si>
  <si>
    <t>392917331</t>
  </si>
  <si>
    <t>59223858</t>
  </si>
  <si>
    <t>skruž pro uliční vpusť horní betonová 450x570x50mm</t>
  </si>
  <si>
    <t>1385262428</t>
  </si>
  <si>
    <t>50</t>
  </si>
  <si>
    <t>59223864</t>
  </si>
  <si>
    <t>prstenec pro uliční vpusť vyrovnávací betonový 390x60x130mm</t>
  </si>
  <si>
    <t>-368331057</t>
  </si>
  <si>
    <t>51</t>
  </si>
  <si>
    <t>59223866</t>
  </si>
  <si>
    <t>skruž pro uliční vpusť přechodová betonová 450-270x295x50m</t>
  </si>
  <si>
    <t>-1478881879</t>
  </si>
  <si>
    <t>52</t>
  </si>
  <si>
    <t>55242320</t>
  </si>
  <si>
    <t>mříž vtoková litinová plochá 500x500mm</t>
  </si>
  <si>
    <t>752424171</t>
  </si>
  <si>
    <t>53</t>
  </si>
  <si>
    <t>55242328</t>
  </si>
  <si>
    <t>4-stranný rám pro mříž</t>
  </si>
  <si>
    <t>-646029692</t>
  </si>
  <si>
    <t>54</t>
  </si>
  <si>
    <t>28661789</t>
  </si>
  <si>
    <t>koš kalový ocelový pro silniční vpusť 425mm vč. madla</t>
  </si>
  <si>
    <t>-383338308</t>
  </si>
  <si>
    <t>55</t>
  </si>
  <si>
    <t>899204112</t>
  </si>
  <si>
    <t>Osazení mříží litinových včetně rámů a košů na bahno pro třídu zatížení D400, E600</t>
  </si>
  <si>
    <t>-1499737804</t>
  </si>
  <si>
    <t>14+2</t>
  </si>
  <si>
    <t>56</t>
  </si>
  <si>
    <t>899331111</t>
  </si>
  <si>
    <t xml:space="preserve">Výšková úprava uličního vstupu nebo vpusti </t>
  </si>
  <si>
    <t>1883186903</t>
  </si>
  <si>
    <t>Ostatní konstrukce a práce</t>
  </si>
  <si>
    <t>57</t>
  </si>
  <si>
    <t>911331111</t>
  </si>
  <si>
    <t>Svodidlo ocelové jednostranné zádržnosti N2 se zaberaněním sloupků v rozmezí do 2 m</t>
  </si>
  <si>
    <t>-1290094777</t>
  </si>
  <si>
    <t>139-32</t>
  </si>
  <si>
    <t>58</t>
  </si>
  <si>
    <t>911331412</t>
  </si>
  <si>
    <t>Náběh ocelového svodidla jednostranný délky do 12 m se zaberaněním sloupků v rozmezí do 2 m</t>
  </si>
  <si>
    <t>-1426892782</t>
  </si>
  <si>
    <t>12+4+12+4</t>
  </si>
  <si>
    <t>59</t>
  </si>
  <si>
    <t>912221111</t>
  </si>
  <si>
    <t>Montáž směrového sloupku silničního ocelového pružného zinkovaného ručním beraněním</t>
  </si>
  <si>
    <t>-846921769</t>
  </si>
  <si>
    <t>60</t>
  </si>
  <si>
    <t>40445165</t>
  </si>
  <si>
    <t>sloupek směrový silniční ocelový</t>
  </si>
  <si>
    <t>1621360093</t>
  </si>
  <si>
    <t>14"bílý směrový</t>
  </si>
  <si>
    <t>4"červený sjezdový</t>
  </si>
  <si>
    <t>61</t>
  </si>
  <si>
    <t>914111121</t>
  </si>
  <si>
    <t>Montáž svislé dopravní značky do velikosti 2 m2 objímkami na sloupek nebo konzolu</t>
  </si>
  <si>
    <t>696756366</t>
  </si>
  <si>
    <t>62</t>
  </si>
  <si>
    <t>404440140</t>
  </si>
  <si>
    <t xml:space="preserve">značka dopravní svislá reflexní </t>
  </si>
  <si>
    <t>-1611013390</t>
  </si>
  <si>
    <t>63</t>
  </si>
  <si>
    <t>914511111</t>
  </si>
  <si>
    <t>Montáž sloupku dopravních značek délky do 3,5 m s betonovým základem</t>
  </si>
  <si>
    <t>-1598433412</t>
  </si>
  <si>
    <t>64</t>
  </si>
  <si>
    <t>40445225</t>
  </si>
  <si>
    <t>sloupek pro dopravní značku Zn D 60mm v 3,5m</t>
  </si>
  <si>
    <t>914606367</t>
  </si>
  <si>
    <t>65</t>
  </si>
  <si>
    <t>59217022</t>
  </si>
  <si>
    <t>obrubník betonový chodníkový krajový 1000x150x250mm</t>
  </si>
  <si>
    <t>-626255531</t>
  </si>
  <si>
    <t>Poznámka k položce:
přechodový</t>
  </si>
  <si>
    <t>66</t>
  </si>
  <si>
    <t>916131213</t>
  </si>
  <si>
    <t>Osazení silničního obrubníku betonového stojatého s boční opěrou do lože z betonu prostého</t>
  </si>
  <si>
    <t>1007478187</t>
  </si>
  <si>
    <t>540+20</t>
  </si>
  <si>
    <t>67</t>
  </si>
  <si>
    <t>59217024</t>
  </si>
  <si>
    <t>obrubník betonový chodníkový 500x100x250mm</t>
  </si>
  <si>
    <t>1115720618</t>
  </si>
  <si>
    <t>68</t>
  </si>
  <si>
    <t>59217023</t>
  </si>
  <si>
    <t>obrubník betonový chodníkový 1000x150x250mm</t>
  </si>
  <si>
    <t>750287784</t>
  </si>
  <si>
    <t>580"včetně řezání</t>
  </si>
  <si>
    <t>69</t>
  </si>
  <si>
    <t>916131113</t>
  </si>
  <si>
    <t>Osazení silničního obrubníku betonového ležatého s boční opěrou do lože z betonu prostého</t>
  </si>
  <si>
    <t>-1419354280</t>
  </si>
  <si>
    <t>Poznámka k položce:
položky ohledně příložných desek nahrazují tzv. carping, firma dodá dle PD a nacení carping v případě že je schopná jej dodat</t>
  </si>
  <si>
    <t>70</t>
  </si>
  <si>
    <t>59227034</t>
  </si>
  <si>
    <t>deska betonová příložná 500x330x100mm</t>
  </si>
  <si>
    <t>ks</t>
  </si>
  <si>
    <t>1681323454</t>
  </si>
  <si>
    <t>540*3</t>
  </si>
  <si>
    <t>71</t>
  </si>
  <si>
    <t>919721102</t>
  </si>
  <si>
    <t>Geomříž pro stabilizaci podkladu tkaná z polyesteru podélná pevnost v tahu do 80 kN/m</t>
  </si>
  <si>
    <t>-458887086</t>
  </si>
  <si>
    <t>72</t>
  </si>
  <si>
    <t>IP 02</t>
  </si>
  <si>
    <t>osazení přeloženého pomníčku</t>
  </si>
  <si>
    <t>-1822227933</t>
  </si>
  <si>
    <t xml:space="preserve">Poznámka k položce:
zabudování,zemní práce, betonáž.  </t>
  </si>
  <si>
    <t>998</t>
  </si>
  <si>
    <t>Přesun hmot</t>
  </si>
  <si>
    <t>73</t>
  </si>
  <si>
    <t>998225111</t>
  </si>
  <si>
    <t>Přesun hmot pro pozemní komunikace s krytem z kamene, monolitickým betonovým nebo živičným</t>
  </si>
  <si>
    <t>557245362</t>
  </si>
  <si>
    <t>SO 104 - Oprava a odvodnění MK</t>
  </si>
  <si>
    <t xml:space="preserve">    6 - Práce pro KSUS</t>
  </si>
  <si>
    <t>-262274437</t>
  </si>
  <si>
    <t>1997352756</t>
  </si>
  <si>
    <t>80</t>
  </si>
  <si>
    <t>-1186144680</t>
  </si>
  <si>
    <t>2054047219</t>
  </si>
  <si>
    <t>-889865012</t>
  </si>
  <si>
    <t>1100*0,03 'Přepočtené koeficientem množství</t>
  </si>
  <si>
    <t>-490980944</t>
  </si>
  <si>
    <t>367438930</t>
  </si>
  <si>
    <t>-569321476</t>
  </si>
  <si>
    <t>1912498099</t>
  </si>
  <si>
    <t>-88630899</t>
  </si>
  <si>
    <t>795136047</t>
  </si>
  <si>
    <t>Asfaltový beton vrstva obrusná ACO 11 (ABS) tř. I tl 40 mm š do 3 m z nemodifikovaného asfaltu</t>
  </si>
  <si>
    <t>2126632629</t>
  </si>
  <si>
    <t>-1731015328</t>
  </si>
  <si>
    <t>577165112</t>
  </si>
  <si>
    <t>Asfaltový beton vrstva ložní ACL 16 (ABH) tl 70 mm š do 3 m z nemodifikovaného asfaltu</t>
  </si>
  <si>
    <t>232653176</t>
  </si>
  <si>
    <t>790*1,05</t>
  </si>
  <si>
    <t>Postřik živičný infiltrační s posypem z asfaltu množství 2 kg/m2</t>
  </si>
  <si>
    <t>-167508688</t>
  </si>
  <si>
    <t>564851111</t>
  </si>
  <si>
    <t>Podklad ze štěrkodrtě ŠD tl 150 mm</t>
  </si>
  <si>
    <t>551775009</t>
  </si>
  <si>
    <t>Poznámka k položce:
ŠD 0/32 - typ A</t>
  </si>
  <si>
    <t>829,5*1,15</t>
  </si>
  <si>
    <t>1774671757</t>
  </si>
  <si>
    <t>Poznámka k položce:
ŠD 0/63 - typ A</t>
  </si>
  <si>
    <t>953,925*1,15</t>
  </si>
  <si>
    <t>425708564</t>
  </si>
  <si>
    <t>-2004770577</t>
  </si>
  <si>
    <t>-507872205</t>
  </si>
  <si>
    <t>48*0,5</t>
  </si>
  <si>
    <t>-238948131</t>
  </si>
  <si>
    <t>48*0,5*0,1</t>
  </si>
  <si>
    <t>603907638</t>
  </si>
  <si>
    <t>-1249263497</t>
  </si>
  <si>
    <t>1710429449</t>
  </si>
  <si>
    <t>120*1,05</t>
  </si>
  <si>
    <t>-243713379</t>
  </si>
  <si>
    <t>564871116</t>
  </si>
  <si>
    <t>Podklad ze štěrkodrtě ŠD tl. 300 mm</t>
  </si>
  <si>
    <t>-839182294</t>
  </si>
  <si>
    <t>Poznámka k položce:
ve sjezdu</t>
  </si>
  <si>
    <t>Práce pro KSUS</t>
  </si>
  <si>
    <t>-348707757</t>
  </si>
  <si>
    <t>Poznámka k položce:
reprofilace příkopu, řez A</t>
  </si>
  <si>
    <t>405*3/2</t>
  </si>
  <si>
    <t>679272253</t>
  </si>
  <si>
    <t>4*2/2*135+30"včetně 30m klasického</t>
  </si>
  <si>
    <t>938902152</t>
  </si>
  <si>
    <t>Čistění příkopů strojně příkopovou frézou š dna přes 400 mm</t>
  </si>
  <si>
    <t>-1602334676</t>
  </si>
  <si>
    <t>Poznámka k položce:
řez A</t>
  </si>
  <si>
    <t>405</t>
  </si>
  <si>
    <t>-2128471498</t>
  </si>
  <si>
    <t>Poznámka k položce:
řez B</t>
  </si>
  <si>
    <t>135</t>
  </si>
  <si>
    <t>122251104</t>
  </si>
  <si>
    <t>Odkopávky a prokopávky nezapažené v hornině třídy těžitelnosti I, skupiny 3 objem do 500 m3 strojně</t>
  </si>
  <si>
    <t>-73404516</t>
  </si>
  <si>
    <t>405*0,4</t>
  </si>
  <si>
    <t>165*0,4</t>
  </si>
  <si>
    <t>100 "ostatní</t>
  </si>
  <si>
    <t>1522591187</t>
  </si>
  <si>
    <t>328</t>
  </si>
  <si>
    <t>171152101-1</t>
  </si>
  <si>
    <t>26842116</t>
  </si>
  <si>
    <t>182351123</t>
  </si>
  <si>
    <t>Rozprostření ornice pl do 500 m2 ve svahu přes 1:5 tl vrstvy do 200 mm strojně</t>
  </si>
  <si>
    <t>1731434662</t>
  </si>
  <si>
    <t>181411122</t>
  </si>
  <si>
    <t>Založení lučního trávníku výsevem plochy do 1000 m2 ve svahu do 1:2</t>
  </si>
  <si>
    <t>-1733370374</t>
  </si>
  <si>
    <t>Poznámka k položce:
svahy pro KSUS
postupováno v souladu s TP153</t>
  </si>
  <si>
    <t>-1747093214</t>
  </si>
  <si>
    <t>160*0,015 'Přepočtené koeficientem množství</t>
  </si>
  <si>
    <t>919441211</t>
  </si>
  <si>
    <t>Čelo propustku z lomového kamene pro propustek z trub DN 300 až 500</t>
  </si>
  <si>
    <t>428575244</t>
  </si>
  <si>
    <t>919441221</t>
  </si>
  <si>
    <t>Čelo propustku z lomového kamene pro propustek z trub DN 600 až 800</t>
  </si>
  <si>
    <t>393591021</t>
  </si>
  <si>
    <t>919521120</t>
  </si>
  <si>
    <t>Zřízení silničního propustku z trub betonových nebo ŽB DN 400</t>
  </si>
  <si>
    <t>1244041423</t>
  </si>
  <si>
    <t>919521140</t>
  </si>
  <si>
    <t>Zřízení silničního propustku z trub betonových nebo ŽB DN 600</t>
  </si>
  <si>
    <t>-994475365</t>
  </si>
  <si>
    <t>59221001</t>
  </si>
  <si>
    <t>trouba ŽB 8úhelníková zesílená DN 400</t>
  </si>
  <si>
    <t>1111587497</t>
  </si>
  <si>
    <t>Poznámka k položce:
TZP-Q
D40x100x8cm</t>
  </si>
  <si>
    <t>59221002</t>
  </si>
  <si>
    <t>trouba ŽB 8úhelníková zesílená DN 600</t>
  </si>
  <si>
    <t>1248635139</t>
  </si>
  <si>
    <t>Poznámka k položce:
TZP-Q
D60x100x8cm</t>
  </si>
  <si>
    <t>919535557</t>
  </si>
  <si>
    <t>Obetonování trubního propustku betonem prostým tř. C 16/20</t>
  </si>
  <si>
    <t>362395139</t>
  </si>
  <si>
    <t>594511111</t>
  </si>
  <si>
    <t>Dlažba z lomového kamene s provedením lože z betonu</t>
  </si>
  <si>
    <t>1279206608</t>
  </si>
  <si>
    <t>935112111</t>
  </si>
  <si>
    <t>Osazení příkopového žlabu do betonu tl 100 mm z betonových tvárnic š 500 mm</t>
  </si>
  <si>
    <t>331379829</t>
  </si>
  <si>
    <t>59227029</t>
  </si>
  <si>
    <t>žlabovka betonová TBZ 39-50 50x50x13 cm</t>
  </si>
  <si>
    <t>1362505587</t>
  </si>
  <si>
    <t>540*2</t>
  </si>
  <si>
    <t>935111112</t>
  </si>
  <si>
    <t>Osazení příkopového žlabu do štěrkopísku tl 100 mm z betonových desek</t>
  </si>
  <si>
    <t>-1902626592</t>
  </si>
  <si>
    <t>Poznámka k položce:
osazení příložných desek</t>
  </si>
  <si>
    <t>1350*0,5</t>
  </si>
  <si>
    <t>59227033</t>
  </si>
  <si>
    <t>deska betonová meliorační příložná 80x333x500mm</t>
  </si>
  <si>
    <t>-1732616899</t>
  </si>
  <si>
    <t>IP 26</t>
  </si>
  <si>
    <t>zrušení stáv. výustního objektu z pozemku p. Kočího</t>
  </si>
  <si>
    <t>kpl</t>
  </si>
  <si>
    <t>318148385</t>
  </si>
  <si>
    <t>1596497359</t>
  </si>
  <si>
    <t>-1977672638</t>
  </si>
  <si>
    <t>Poznámka k položce:
směrový sloupek bílý</t>
  </si>
  <si>
    <t>-897964363</t>
  </si>
  <si>
    <t>40445608</t>
  </si>
  <si>
    <t>značky upravující přednost P1, P4 700mm</t>
  </si>
  <si>
    <t>697501392</t>
  </si>
  <si>
    <t>40445647</t>
  </si>
  <si>
    <t>dodatkové tabulky E1, E2a,b , E6, E9, E10 E12c, E17 500x500mm</t>
  </si>
  <si>
    <t>432977692</t>
  </si>
  <si>
    <t>-165857869</t>
  </si>
  <si>
    <t>-1992843865</t>
  </si>
  <si>
    <t>-1711292201</t>
  </si>
  <si>
    <t>-1227258153</t>
  </si>
  <si>
    <t>Poznámka k položce:
včetně řezání</t>
  </si>
  <si>
    <t>-1282446836</t>
  </si>
  <si>
    <t>916231213</t>
  </si>
  <si>
    <t>Osazení chodníkového obrubníku betonového stojatého s boční opěrou do lože z betonu prostého</t>
  </si>
  <si>
    <t>288621348</t>
  </si>
  <si>
    <t>371934743</t>
  </si>
  <si>
    <t>-1953056482</t>
  </si>
  <si>
    <t>1110981034</t>
  </si>
  <si>
    <t>255*3</t>
  </si>
  <si>
    <t>966075141</t>
  </si>
  <si>
    <t>Odstranění kovového zábradlí vcelku</t>
  </si>
  <si>
    <t>-1138002850</t>
  </si>
  <si>
    <t>-1221093641</t>
  </si>
  <si>
    <t>SO 301 - Dešťová kanalizace</t>
  </si>
  <si>
    <t xml:space="preserve">      99 - Přesuny hmot </t>
  </si>
  <si>
    <t>131251204</t>
  </si>
  <si>
    <t>Hloubení jam zapažených v hornině třídy těžitelnosti I, skupiny 3 objem do 500 m3 strojně</t>
  </si>
  <si>
    <t>-1613605545</t>
  </si>
  <si>
    <t>114 "šachty</t>
  </si>
  <si>
    <t>65 "vpusti</t>
  </si>
  <si>
    <t>16 "horská</t>
  </si>
  <si>
    <t>4 "výústní</t>
  </si>
  <si>
    <t>10 "ostatní</t>
  </si>
  <si>
    <t>132254206</t>
  </si>
  <si>
    <t>Hloubení zapažených rýh š do 2000 mm v hornině třídy těžitelnosti I, skupiny 3 objem do 5000 m3</t>
  </si>
  <si>
    <t>-221573743</t>
  </si>
  <si>
    <t>Poznámka k položce:
položka včetně lepivosti zeminy, dle geologie v tomto místě jsou písčité jíly</t>
  </si>
  <si>
    <t>315 "DN 300 v místě krajnice</t>
  </si>
  <si>
    <t>685 "DN 300 pod vozovkou</t>
  </si>
  <si>
    <t>61"DN 150 pod vozovkou</t>
  </si>
  <si>
    <t>19 "DN 200 pod vozovkou</t>
  </si>
  <si>
    <t>120"rezerva, ostatní</t>
  </si>
  <si>
    <t>151101102</t>
  </si>
  <si>
    <t>Zřízení příložného pažení a rozepření stěn rýh hl do 4 m</t>
  </si>
  <si>
    <t>772880949</t>
  </si>
  <si>
    <t>Poznámka k položce:
posuvné bednění, cena zahrnuje rovněž přemístění pro další úsek</t>
  </si>
  <si>
    <t>20*2,5*2</t>
  </si>
  <si>
    <t>151101112</t>
  </si>
  <si>
    <t>Odstranění příložného pažení a rozepření stěn rýh hl do 4 m</t>
  </si>
  <si>
    <t>-704024299</t>
  </si>
  <si>
    <t>161151103</t>
  </si>
  <si>
    <t>Svislé přemístění výkopku z horniny třídy těžitelnosti I, skupiny 1 až 3 hl výkopu přes 4 do 8 m</t>
  </si>
  <si>
    <t>913084088</t>
  </si>
  <si>
    <t>1489</t>
  </si>
  <si>
    <t>1124936882</t>
  </si>
  <si>
    <t>1200+209+80</t>
  </si>
  <si>
    <t>-1422337139</t>
  </si>
  <si>
    <t>174151101</t>
  </si>
  <si>
    <t>Zásyp jam, šachet rýh nebo kolem objektů sypaninou se zhutněním</t>
  </si>
  <si>
    <t>-782358423</t>
  </si>
  <si>
    <t>Poznámka k položce:
pro šachty, vpusti, výtokový objekt</t>
  </si>
  <si>
    <t>49+21+26+2,06</t>
  </si>
  <si>
    <t>174151101-1</t>
  </si>
  <si>
    <t>Zásyp a obsyp potrubí sypaninou se zhutněním</t>
  </si>
  <si>
    <t>-893914225</t>
  </si>
  <si>
    <t>400 "DN 300 pod vozovkou</t>
  </si>
  <si>
    <t>26"DN 150</t>
  </si>
  <si>
    <t>6"DN 200</t>
  </si>
  <si>
    <t>300 "DN 300 pod krajnicí</t>
  </si>
  <si>
    <t>58337331</t>
  </si>
  <si>
    <t>štěrkopísek frakce 0/22</t>
  </si>
  <si>
    <t>-1084283266</t>
  </si>
  <si>
    <t>Poznámka k položce:
obsyp a zásyp</t>
  </si>
  <si>
    <t>(732+98)*2,2</t>
  </si>
  <si>
    <t>58337303</t>
  </si>
  <si>
    <t>štěrkopísek frakce 0/8</t>
  </si>
  <si>
    <t>136390652</t>
  </si>
  <si>
    <t>758*0,1*2,2 "podsyp</t>
  </si>
  <si>
    <t>181951112</t>
  </si>
  <si>
    <t>Úprava pláně v hornině třídy těžitelnosti I, skupiny 1 až 3 se zhutněním</t>
  </si>
  <si>
    <t>-1903051899</t>
  </si>
  <si>
    <t>540*1,2+70*1+40</t>
  </si>
  <si>
    <t>-1152693977</t>
  </si>
  <si>
    <t>Poznámka k položce:
nákup,doprava,zabudování, staveništní drenáž</t>
  </si>
  <si>
    <t>-2008893139</t>
  </si>
  <si>
    <t>213141111</t>
  </si>
  <si>
    <t>Zřízení vrstvy z geotextilie v rovině nebo ve sklonu do 1:5 š do 3 m</t>
  </si>
  <si>
    <t>2077941372</t>
  </si>
  <si>
    <t>69311010</t>
  </si>
  <si>
    <t>geotextilie tkaná výztužná PP pevnost v tahu 80kN/m pro dno výkopů rýh</t>
  </si>
  <si>
    <t>-704706733</t>
  </si>
  <si>
    <t>Poznámka k položce:
nákup, doprava</t>
  </si>
  <si>
    <t>800*1,15 'Přepočtené koeficientem množství</t>
  </si>
  <si>
    <t>452323161</t>
  </si>
  <si>
    <t>Želbet výústní objekt - 1 kus</t>
  </si>
  <si>
    <t>-1674533722</t>
  </si>
  <si>
    <t>Poznámka k položce:
realizační detail zhotoví zhotovitel, jedná se o želbet výústní objekt dle TZ, z betonu tř. C 25/30 pro obetonování potrubí s kari sítí, podkladní beton, podsyp, kamenná dlažba 0,70 m 2, žabí klapka 1 ks DN 300, želbet čelo a římsa 1,5*1*0,3 s betonovým základem, rozkresleno v části : B.5.5 SO 301, včetně seříznutí a napojení DN 300</t>
  </si>
  <si>
    <t>871313121</t>
  </si>
  <si>
    <t>Montáž kanalizačního potrubí z PVC těsněné gumovým kroužkem otevřený výkop sklon do 20 % DN 160</t>
  </si>
  <si>
    <t>254273901</t>
  </si>
  <si>
    <t>Poznámka k položce:
přípojka vpustí, montáž a napojení včetně nutného řezání trub, včetně těsnění</t>
  </si>
  <si>
    <t>28611164</t>
  </si>
  <si>
    <t>trubka kanalizační PVC DN 160x1000mm SN8</t>
  </si>
  <si>
    <t>-1101649426</t>
  </si>
  <si>
    <t>Poznámka k položce:
trubka KGEM s hrdlem 150x4,7x1m SN8KOEX</t>
  </si>
  <si>
    <t>67,961*1,03 'Přepočtené koeficientem množství</t>
  </si>
  <si>
    <t>871353121</t>
  </si>
  <si>
    <t>Montáž kanalizačního potrubí z PVC těsněné gumovým kroužkem otevřený výkop sklon do 20 % DN 200</t>
  </si>
  <si>
    <t>-1643432680</t>
  </si>
  <si>
    <t>Poznámka k položce:
přípojka horské vpusti</t>
  </si>
  <si>
    <t>28611176</t>
  </si>
  <si>
    <t>trubka kanalizační PVC DN 200x1000mm SN 8</t>
  </si>
  <si>
    <t>-964774306</t>
  </si>
  <si>
    <t>Poznámka k položce:
trubka KGEM s hrdlem 200x5,9x1m SN8KOEX</t>
  </si>
  <si>
    <t>19,417*1,03 'Přepočtené koeficientem množství</t>
  </si>
  <si>
    <t>871370410</t>
  </si>
  <si>
    <t>Montáž kanalizačního potrubí korugovaného SN 10 z polypropylenu DN 300</t>
  </si>
  <si>
    <t>-141751559</t>
  </si>
  <si>
    <t>28614153</t>
  </si>
  <si>
    <t>trubka kanalizační PP korugovaná DN 300x5000mm s hrdlem SN10</t>
  </si>
  <si>
    <t>661894739</t>
  </si>
  <si>
    <t>Poznámka k položce:
ULTRA RIB  2</t>
  </si>
  <si>
    <t>104,854*1,03 'Přepočtené koeficientem množství</t>
  </si>
  <si>
    <t>877355211</t>
  </si>
  <si>
    <t>Montáž tvarovek z tvrdého PVC-systém KG nebo z polypropylenu-systém KG 2000 jednoosé DN 200</t>
  </si>
  <si>
    <t>1938114373</t>
  </si>
  <si>
    <t>Poznámka k položce:
těsněných kroužkem</t>
  </si>
  <si>
    <t>28611366</t>
  </si>
  <si>
    <t>koleno kanalizace PVC KG 200x45°</t>
  </si>
  <si>
    <t>2051541437</t>
  </si>
  <si>
    <t>Poznámka k položce:
koleno plastové KGB 150/200x45°</t>
  </si>
  <si>
    <t>894118001</t>
  </si>
  <si>
    <t>Příplatek ZKD 0,60 m výšky vstupu na potrubí</t>
  </si>
  <si>
    <t>420754266</t>
  </si>
  <si>
    <t>894411121</t>
  </si>
  <si>
    <t>Zřízení šachet kanalizačních z betonových dílců na potrubí DN nad 200 do 300 dno beton tř. C 25/30</t>
  </si>
  <si>
    <t>1561514994</t>
  </si>
  <si>
    <t>59224000</t>
  </si>
  <si>
    <t>dílec betonový pro vstupní šachty 100x25x9cm</t>
  </si>
  <si>
    <t>-672863397</t>
  </si>
  <si>
    <t>59224001</t>
  </si>
  <si>
    <t>dílec betonový pro vstupní šachty 100x50x9cm</t>
  </si>
  <si>
    <t>399169921</t>
  </si>
  <si>
    <t>59224002</t>
  </si>
  <si>
    <t>dílec betonový pro vstupní šachty 100x100x9cm</t>
  </si>
  <si>
    <t>-860174375</t>
  </si>
  <si>
    <t>59224029</t>
  </si>
  <si>
    <t>dno betonové šachtové DN 300 betonový žlab i nástupnice - schematická tabulka v PD SO 301</t>
  </si>
  <si>
    <t>598470150</t>
  </si>
  <si>
    <t>59224168</t>
  </si>
  <si>
    <t>skruž betonová přechodová 62,5/100x60x12cm, stupadla poplastovaná kapsová</t>
  </si>
  <si>
    <t>1992550039</t>
  </si>
  <si>
    <t>59224188</t>
  </si>
  <si>
    <t>prstenec šachtový vyrovnávací betonový 625x120x120mm</t>
  </si>
  <si>
    <t>1753117676</t>
  </si>
  <si>
    <t>Poznámka k položce:
TBW-Q</t>
  </si>
  <si>
    <t>59224188-1</t>
  </si>
  <si>
    <t>skuž šachtová betonová 1000/250/120mm</t>
  </si>
  <si>
    <t>1566325757</t>
  </si>
  <si>
    <t>59224187</t>
  </si>
  <si>
    <t>prstenec šachtový vyrovnávací betonový 625x120x100mm</t>
  </si>
  <si>
    <t>-683609338</t>
  </si>
  <si>
    <t>59224185</t>
  </si>
  <si>
    <t>prstenec šachtový vyrovnávací betonový 625x120x60mm</t>
  </si>
  <si>
    <t>2105328173</t>
  </si>
  <si>
    <t>895941999</t>
  </si>
  <si>
    <t>Začištění spojů revizních šachet z vnější i vnitřní strany</t>
  </si>
  <si>
    <t>-1814075132</t>
  </si>
  <si>
    <t>899104112</t>
  </si>
  <si>
    <t>Osazení poklopů litinových nebo ocelových včetně rámů pro třídu zatížení D400, E600</t>
  </si>
  <si>
    <t>564496348</t>
  </si>
  <si>
    <t>28661935</t>
  </si>
  <si>
    <t>poklop šachtový litinový dno DN 600 pro třídu zatížení D400</t>
  </si>
  <si>
    <t>-2131331997</t>
  </si>
  <si>
    <t>892381111</t>
  </si>
  <si>
    <t>Tlaková zkouška těsnosti potrubí-zkouška do DN 300</t>
  </si>
  <si>
    <t>1197503184</t>
  </si>
  <si>
    <t>899722113</t>
  </si>
  <si>
    <t xml:space="preserve">Krytí potrubí z plastů výstražnou fólií z PVC </t>
  </si>
  <si>
    <t>408674687</t>
  </si>
  <si>
    <t>Poznámka k položce:
nákup,doprava,položení</t>
  </si>
  <si>
    <t>200 "oprava u stáv. kabelu NN</t>
  </si>
  <si>
    <t>630 "deštová kanalizace</t>
  </si>
  <si>
    <t>359901211</t>
  </si>
  <si>
    <t>Monitoring stoky jakékoli výšky na nové kanalizaci</t>
  </si>
  <si>
    <t>-820270996</t>
  </si>
  <si>
    <t>99</t>
  </si>
  <si>
    <t xml:space="preserve">Přesuny hmot </t>
  </si>
  <si>
    <t>-397194987</t>
  </si>
  <si>
    <t>2100</t>
  </si>
  <si>
    <t>998276101.1</t>
  </si>
  <si>
    <t>Přesun hmot pro trubní vedení z trub z plastických hmot, bet. a kov. dílců otevřený výkop</t>
  </si>
  <si>
    <t>-1014974539</t>
  </si>
  <si>
    <t>95</t>
  </si>
  <si>
    <t>SO 701 - Náhradní oplocení p.p.č. 61/19, kú. Podhrad</t>
  </si>
  <si>
    <t>2129692982</t>
  </si>
  <si>
    <t>Poznámka k položce:
Včetně příplatku za lepivost horniny, 14,85-13,2 = 1,65 m3 zůstane pro zpětný obsyp a zhutnění okolo patek, bude naceněno včetně těchto prací</t>
  </si>
  <si>
    <t>0,5*0,5*0,9*66</t>
  </si>
  <si>
    <t>-1049704679</t>
  </si>
  <si>
    <t>13,2</t>
  </si>
  <si>
    <t>1137138527</t>
  </si>
  <si>
    <t>275311124</t>
  </si>
  <si>
    <t>Základové patky a bloky z betonu prostého C 12/15</t>
  </si>
  <si>
    <t>368968556</t>
  </si>
  <si>
    <t>0,5*0,5*0,8*66</t>
  </si>
  <si>
    <t>564231111</t>
  </si>
  <si>
    <t>Podklad nebo podsyp ze štěrkopísku ŠP tl 100 mm</t>
  </si>
  <si>
    <t>222695797</t>
  </si>
  <si>
    <t>16,3</t>
  </si>
  <si>
    <t>338121125</t>
  </si>
  <si>
    <t>Osazování sloupků a vzpěr ŽB plotových zabetonováním patky o objemu do 0,20 m3</t>
  </si>
  <si>
    <t>-1721306753</t>
  </si>
  <si>
    <t>Poznámka k položce:
patka 0,5/0,5/0,8, 63 + 3 ks</t>
  </si>
  <si>
    <t>59231007</t>
  </si>
  <si>
    <t>sloupek betonový plotový průběžný pro skládané plné ploty šedý 150x150x4000mm</t>
  </si>
  <si>
    <t>358951653</t>
  </si>
  <si>
    <t>59231003</t>
  </si>
  <si>
    <t>sloupek betonový plotový koncový pro skládané plné ploty šedý 150x150x4000mm</t>
  </si>
  <si>
    <t>-1822757116</t>
  </si>
  <si>
    <t>348121121</t>
  </si>
  <si>
    <t>Osazování ŽB desek plotových na MC 300x50x2000 mm</t>
  </si>
  <si>
    <t>-1936696436</t>
  </si>
  <si>
    <t>IP 11</t>
  </si>
  <si>
    <t>Plotový dílec 200/50/4,5 cm</t>
  </si>
  <si>
    <t>330996501</t>
  </si>
  <si>
    <t>Poznámka k položce:
betonový panel rovný, jednostranný štípaný kámen - přírodní
položka obsahuje - nákup a dopravu</t>
  </si>
  <si>
    <t>VRN - VRN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</si>
  <si>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</si>
  <si>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</si>
  <si>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</si>
  <si>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Objízdná komunikace</t>
  </si>
  <si>
    <t xml:space="preserve">      998 - Přesun hmot</t>
  </si>
  <si>
    <t>Vedlejší rozpočtové náklady</t>
  </si>
  <si>
    <t>011314000</t>
  </si>
  <si>
    <t>Archeologický dohled</t>
  </si>
  <si>
    <t>1024</t>
  </si>
  <si>
    <t>412741740</t>
  </si>
  <si>
    <t>Poznámka k položce:
předpokládaný dohled archeologa během výstavby s frekvencí cca. 1 x týdně</t>
  </si>
  <si>
    <t>012103000.2</t>
  </si>
  <si>
    <t>Geodetické práce před výstavbou</t>
  </si>
  <si>
    <t>1054796925</t>
  </si>
  <si>
    <t>Poznámka k položce:
vytyčení hranic pozemků,vytyčení staveniště a stavebního objektu, určení průběhu nadzemního nebo podzemního stávajícího i plánovaného vedení, určení vytyčovací sítě, ...</t>
  </si>
  <si>
    <t>012203000.1</t>
  </si>
  <si>
    <t>Geodetické práce při provádění stavby</t>
  </si>
  <si>
    <t>-679128536</t>
  </si>
  <si>
    <t xml:space="preserve">Poznámka k položce:
výšková měření, výpočet objemů, atd. které mají charakter kontrolních a upřesnujících činností
geodetické zaměřování všech inženýrských sítí - kanalizace deštová,  ostatní objekty stavby
</t>
  </si>
  <si>
    <t>013244000.1</t>
  </si>
  <si>
    <t>Realisační dokumentace stavby (RDS)</t>
  </si>
  <si>
    <t>512</t>
  </si>
  <si>
    <t>-1830217336</t>
  </si>
  <si>
    <t>Poznámka k položce:
dílčí detailní projekční práce nutné pro zhotovení stavebních objektů</t>
  </si>
  <si>
    <t>013254000.2</t>
  </si>
  <si>
    <t>Dokumentace skutečného provedení stavby (DSPS)</t>
  </si>
  <si>
    <t>1112517284</t>
  </si>
  <si>
    <t>Poznámka k položce:
Platí pro všechny stavební objekty,se zakreslením změn podle skutečného stavu provedených prací s promítnutím do katastrální mapy, včetně eventuelního vyhotovení plánu údržby</t>
  </si>
  <si>
    <t>013254000-1.1</t>
  </si>
  <si>
    <t>Zaměření skutečného provedení stavby</t>
  </si>
  <si>
    <t>-355453628</t>
  </si>
  <si>
    <t>Poznámka k položce:
geodetické zaměření provedení všech stavebních objektů, včetně  hloubek šachet a potrubí, hloubek uložení ostatních sítí, podéných profilů a dimenze všech nových inženýrských sítí,ostatní dle požadavku TDI a investora</t>
  </si>
  <si>
    <t>075</t>
  </si>
  <si>
    <t>Provozní vlivy - ochranná pásma</t>
  </si>
  <si>
    <t>-886719713</t>
  </si>
  <si>
    <t>Poznámka k položce:
elektrického vedení, vodárenská (vodní zdroje,vodojemy.čistírny vod,vodovodní řady),přírodních hodnot (zákaz poškození přírodního prostředí,zákaz hluku), protipožární a jiná, dále ochrana odkrytých stáv. zařízení dle stavebného povolení, obnovení výstražných folií porušených během stavby</t>
  </si>
  <si>
    <t>060001000</t>
  </si>
  <si>
    <t>Územní vlivy</t>
  </si>
  <si>
    <t>-1305020925</t>
  </si>
  <si>
    <t xml:space="preserve">Poznámka k položce:
Územní vlivy - nemožnost použití těžkých strojů hutnících, práce v blízkosti zástavby a další
</t>
  </si>
  <si>
    <t>IP 33.1</t>
  </si>
  <si>
    <t>Vytyčení stáv. inženýrských sítí</t>
  </si>
  <si>
    <t>-1341350714</t>
  </si>
  <si>
    <t>Poznámka k položce:
vytyčení za účasti správce sítě nebo jeho pokynů, včetně určení dimenze a hloubky sítě, bude protokolováno, používáno při stavbě a součástí stavebního deníku</t>
  </si>
  <si>
    <t>043103000.1</t>
  </si>
  <si>
    <t>Zkoušky bez rozlišení</t>
  </si>
  <si>
    <t>-394066021</t>
  </si>
  <si>
    <t>Poznámka k položce:
veškeré nutné zkoušky dle ČSN, TP a dle požadavku TDI a investora (zemní pláň, hutnící, další)</t>
  </si>
  <si>
    <t>VRN3</t>
  </si>
  <si>
    <t>Zařízení staveniště</t>
  </si>
  <si>
    <t>032002000.1</t>
  </si>
  <si>
    <t>Zařízení staveniště včetně zrušení</t>
  </si>
  <si>
    <t>12124701</t>
  </si>
  <si>
    <t>Poznámka k položce:
vybavení potřebná pro realizaci stavby, včetně nutného oddrenážování staveniště, včetně zřízení příjezdu, nutno respektovat vybavení dle Souhrnné zprávy, započíst veškerý nutný provoz a zabezpeční,včetně jeho likvidace s uvedením ploch do původního stavu, zajištění bezpečnosti účastníků realizace dané akce a veřejnosti (bezpečnostní tabulky, lávky, apod.), včetně napojení na inženýrské sítě a jejich poplatky, rozsah dle standartních směrnic</t>
  </si>
  <si>
    <t>034303000.1</t>
  </si>
  <si>
    <t>Dopravně-inženýrské opatření během stavby (DIO)</t>
  </si>
  <si>
    <t>779066112</t>
  </si>
  <si>
    <t>Poznámka k položce:
dle nutnosti bude odsouhlaseno příslušným silničním úřadem, DI Policií, instalace včetně zachování jeho čistoty během výstavby, bude postupováno v souladu s PD částí ZOV s odkazem na eventuelní etapy</t>
  </si>
  <si>
    <t>034503000</t>
  </si>
  <si>
    <t>Informační tabule na staveništi</t>
  </si>
  <si>
    <t>-2028576059</t>
  </si>
  <si>
    <t>Poznámka k položce:
informační tabule se základními údaji o stavbě, výroba, motáž, instalace, zemní práce, betonáž</t>
  </si>
  <si>
    <t>VRN4</t>
  </si>
  <si>
    <t>Inženýrská činnost</t>
  </si>
  <si>
    <t>045303000</t>
  </si>
  <si>
    <t>Koordinační a kompletační činnost dodavatele</t>
  </si>
  <si>
    <t>101139165</t>
  </si>
  <si>
    <t xml:space="preserve">Poznámka k položce:
Koordinační a kompletační činnost dodavatele (koordinace s pracemi, které bude provádět jiný zhotovitel na SO Obce VH)
</t>
  </si>
  <si>
    <t>045303000-1</t>
  </si>
  <si>
    <t>Koordinační práce se zhotovitelem O2</t>
  </si>
  <si>
    <t>-330653756</t>
  </si>
  <si>
    <t>IP 102</t>
  </si>
  <si>
    <t>Závěrečná zpráva</t>
  </si>
  <si>
    <t>1435986196</t>
  </si>
  <si>
    <t xml:space="preserve">Poznámka k položce:
Závěrečná zpráva včetně fotodokumentace stavby a ostatní přílohy dle požadavku TD, investora a příslušných směrnic, v případě škod na majetku ze strany zhotovitele jdou tyto na náklady zhotovitele, zpracování podkladů pro vklad novostavby do katastru nemovitostí - 4 ks
</t>
  </si>
  <si>
    <t>IP 36</t>
  </si>
  <si>
    <t>Splnění podmínek správců sítí dle  stavebního povolení</t>
  </si>
  <si>
    <t>-69515840</t>
  </si>
  <si>
    <t>Poznámka k položce:
předání závěrečného paré se splněnými podmínkami správců včetně jejich stanovisek ke stavbě, počet kusů 4</t>
  </si>
  <si>
    <t>IP 35</t>
  </si>
  <si>
    <t>Geometrický plán stavby včetně všech kartografických prací</t>
  </si>
  <si>
    <t>1980138761</t>
  </si>
  <si>
    <t>VRN5</t>
  </si>
  <si>
    <t>Objízdná komunikace</t>
  </si>
  <si>
    <t>121151114</t>
  </si>
  <si>
    <t>Sejmutí ornice plochy do 500 m2 tl vrstvy do 250 mm strojně</t>
  </si>
  <si>
    <t>-325688439</t>
  </si>
  <si>
    <t>Poznámka k položce:
včetně přemístění na mezideponii do 50 m</t>
  </si>
  <si>
    <t>181351004</t>
  </si>
  <si>
    <t>Rozprostření ornice tl vrstvy do 250 mm pl do 100 m2 v rovině nebo ve svahu do 1:5 strojně</t>
  </si>
  <si>
    <t>437280629</t>
  </si>
  <si>
    <t>181411121</t>
  </si>
  <si>
    <t>Založení lučního trávníku výsevem plochy do 1000 m2 v rovině a ve svahu do 1:5</t>
  </si>
  <si>
    <t>-783459377</t>
  </si>
  <si>
    <t>Poznámka k položce:
včetně 2 x zalití vodou</t>
  </si>
  <si>
    <t>1027745569</t>
  </si>
  <si>
    <t>250*0,015 'Přepočtené koeficientem množství</t>
  </si>
  <si>
    <t>122252204</t>
  </si>
  <si>
    <t>Odkopávky a prokopávky nezapažené pro silnice a dálnice v hornině třídy těžitelnosti I objem do 500 m3 strojně</t>
  </si>
  <si>
    <t>-1156460882</t>
  </si>
  <si>
    <t>Poznámka k položce:
uložení na mezideponii do 100 m</t>
  </si>
  <si>
    <t>75" výkopek navezeného recyklátu</t>
  </si>
  <si>
    <t>250*0,3 "výkopek stáv. zeminy</t>
  </si>
  <si>
    <t>1041060822</t>
  </si>
  <si>
    <t>564971315</t>
  </si>
  <si>
    <t>Podklad z betonového recyklátu tl 250 mm</t>
  </si>
  <si>
    <t>-1481693066</t>
  </si>
  <si>
    <t>564811111</t>
  </si>
  <si>
    <t>Podklad ze štěrkodrtě ŠD tl 50 mm</t>
  </si>
  <si>
    <t>-819188285</t>
  </si>
  <si>
    <t>Poznámka k položce:
lože pro osazení panelů</t>
  </si>
  <si>
    <t>291211111</t>
  </si>
  <si>
    <t>Zřízení plochy ze silničních panelů do lože tl 50 mm z kameniva</t>
  </si>
  <si>
    <t>1460390059</t>
  </si>
  <si>
    <t>59381001</t>
  </si>
  <si>
    <t>panel silniční 3,00x1,20x0,15m</t>
  </si>
  <si>
    <t>-1110274491</t>
  </si>
  <si>
    <t>Poznámka k položce:
pronájem, doprava a položení silničních želbet panelů na dobu uzavírky</t>
  </si>
  <si>
    <t>171151103</t>
  </si>
  <si>
    <t>Uložení sypaniny z hornin soudržných do násypů zhutněných</t>
  </si>
  <si>
    <t>-1442153750</t>
  </si>
  <si>
    <t>Poznámka k položce:
zpětný zásyp a hutnění stáv. výkopku</t>
  </si>
  <si>
    <t>951281385</t>
  </si>
  <si>
    <t>998226011</t>
  </si>
  <si>
    <t>Přesun hmot pro pozemní komunikace a letiště s krytem montovaným z ŽB dílců</t>
  </si>
  <si>
    <t>-600006916</t>
  </si>
  <si>
    <t>Poznámka k položce:
130 tun x 2  pro cestu na stavbu a cestu ze stavby, položka je včetně naložení a složení jak pro řízení tak pro rozebrání</t>
  </si>
  <si>
    <t>130*2</t>
  </si>
  <si>
    <t>998226094</t>
  </si>
  <si>
    <t>Příplatek k přesunu hmot pro pozemní komunikace a letiště s krytem z ŽB dílců za přesun do 5000 m</t>
  </si>
  <si>
    <t>1682174379</t>
  </si>
  <si>
    <t>998226095</t>
  </si>
  <si>
    <t>Příplatek k přesunu hmot pro pozemní komunikace a letiště s krytem z ŽB dílců za přesun ZKD 5000 m</t>
  </si>
  <si>
    <t>444404570</t>
  </si>
  <si>
    <t>Poznámka k položce:
přesun panelů do 10 km celkově jedna cesta</t>
  </si>
  <si>
    <t>260*5</t>
  </si>
  <si>
    <t>-279666874</t>
  </si>
  <si>
    <t>150 "betonový recyklát a štěrkodrt</t>
  </si>
  <si>
    <t>1305431672</t>
  </si>
  <si>
    <t>Poznámka k položce:
položka je včetně složení ve skladu, recyklát nebude odvážen na skládku, bude skladován pro další možné použití</t>
  </si>
  <si>
    <t>150*10</t>
  </si>
  <si>
    <t>997221611</t>
  </si>
  <si>
    <t>Nakládání suti na dopravní prostředky pro vodorovnou dopravu</t>
  </si>
  <si>
    <t>2130203674</t>
  </si>
  <si>
    <t>150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</si>
</sst>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33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35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4" t="s">
        <v>35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33</v>
      </c>
      <c r="AL14" s="21"/>
      <c r="AM14" s="21"/>
      <c r="AN14" s="34" t="s">
        <v>35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33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38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33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38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0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0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0"/>
    </row>
    <row r="29" spans="1:57" s="3" customFormat="1" ht="14.4" customHeight="1">
      <c r="A29" s="3"/>
      <c r="B29" s="46"/>
      <c r="C29" s="47"/>
      <c r="D29" s="31" t="s">
        <v>45</v>
      </c>
      <c r="E29" s="47"/>
      <c r="F29" s="31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1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1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1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1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0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9"/>
      <c r="C49" s="60"/>
      <c r="D49" s="61" t="s">
        <v>54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55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8"/>
      <c r="B60" s="39"/>
      <c r="C60" s="40"/>
      <c r="D60" s="64" t="s">
        <v>56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57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56</v>
      </c>
      <c r="AI60" s="42"/>
      <c r="AJ60" s="42"/>
      <c r="AK60" s="42"/>
      <c r="AL60" s="42"/>
      <c r="AM60" s="64" t="s">
        <v>57</v>
      </c>
      <c r="AN60" s="42"/>
      <c r="AO60" s="42"/>
      <c r="AP60" s="40"/>
      <c r="AQ60" s="40"/>
      <c r="AR60" s="44"/>
      <c r="BE60" s="38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8"/>
      <c r="B64" s="39"/>
      <c r="C64" s="40"/>
      <c r="D64" s="61" t="s">
        <v>58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59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8"/>
      <c r="B75" s="39"/>
      <c r="C75" s="40"/>
      <c r="D75" s="64" t="s">
        <v>56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57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56</v>
      </c>
      <c r="AI75" s="42"/>
      <c r="AJ75" s="42"/>
      <c r="AK75" s="42"/>
      <c r="AL75" s="42"/>
      <c r="AM75" s="64" t="s">
        <v>57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2" t="s">
        <v>60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1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332020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Cyklostezka Cheb - Waldsassen III. 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1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Háje u Chebu, Slapany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1" t="s">
        <v>24</v>
      </c>
      <c r="AJ87" s="40"/>
      <c r="AK87" s="40"/>
      <c r="AL87" s="40"/>
      <c r="AM87" s="79" t="str">
        <f>IF(AN8="","",AN8)</f>
        <v>24. 7. 2020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1" t="s">
        <v>30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Cheb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1" t="s">
        <v>36</v>
      </c>
      <c r="AJ89" s="40"/>
      <c r="AK89" s="40"/>
      <c r="AL89" s="40"/>
      <c r="AM89" s="80" t="str">
        <f>IF(E17="","",E17)</f>
        <v>DSVA s.r.o.</v>
      </c>
      <c r="AN89" s="71"/>
      <c r="AO89" s="71"/>
      <c r="AP89" s="71"/>
      <c r="AQ89" s="40"/>
      <c r="AR89" s="44"/>
      <c r="AS89" s="81" t="s">
        <v>61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1" t="s">
        <v>34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1" t="s">
        <v>39</v>
      </c>
      <c r="AJ90" s="40"/>
      <c r="AK90" s="40"/>
      <c r="AL90" s="40"/>
      <c r="AM90" s="80" t="str">
        <f>IF(E20="","",E20)</f>
        <v>DSVA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62</v>
      </c>
      <c r="D92" s="94"/>
      <c r="E92" s="94"/>
      <c r="F92" s="94"/>
      <c r="G92" s="94"/>
      <c r="H92" s="95"/>
      <c r="I92" s="96" t="s">
        <v>63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64</v>
      </c>
      <c r="AH92" s="94"/>
      <c r="AI92" s="94"/>
      <c r="AJ92" s="94"/>
      <c r="AK92" s="94"/>
      <c r="AL92" s="94"/>
      <c r="AM92" s="94"/>
      <c r="AN92" s="96" t="s">
        <v>65</v>
      </c>
      <c r="AO92" s="94"/>
      <c r="AP92" s="98"/>
      <c r="AQ92" s="99" t="s">
        <v>66</v>
      </c>
      <c r="AR92" s="44"/>
      <c r="AS92" s="100" t="s">
        <v>67</v>
      </c>
      <c r="AT92" s="101" t="s">
        <v>68</v>
      </c>
      <c r="AU92" s="101" t="s">
        <v>69</v>
      </c>
      <c r="AV92" s="101" t="s">
        <v>70</v>
      </c>
      <c r="AW92" s="101" t="s">
        <v>71</v>
      </c>
      <c r="AX92" s="101" t="s">
        <v>72</v>
      </c>
      <c r="AY92" s="101" t="s">
        <v>73</v>
      </c>
      <c r="AZ92" s="101" t="s">
        <v>74</v>
      </c>
      <c r="BA92" s="101" t="s">
        <v>75</v>
      </c>
      <c r="BB92" s="101" t="s">
        <v>76</v>
      </c>
      <c r="BC92" s="101" t="s">
        <v>77</v>
      </c>
      <c r="BD92" s="102" t="s">
        <v>78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79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80</v>
      </c>
      <c r="BT94" s="117" t="s">
        <v>81</v>
      </c>
      <c r="BU94" s="118" t="s">
        <v>82</v>
      </c>
      <c r="BV94" s="117" t="s">
        <v>83</v>
      </c>
      <c r="BW94" s="117" t="s">
        <v>5</v>
      </c>
      <c r="BX94" s="117" t="s">
        <v>84</v>
      </c>
      <c r="CL94" s="117" t="s">
        <v>19</v>
      </c>
    </row>
    <row r="95" spans="1:91" s="7" customFormat="1" ht="16.5" customHeight="1">
      <c r="A95" s="119" t="s">
        <v>85</v>
      </c>
      <c r="B95" s="120"/>
      <c r="C95" s="121"/>
      <c r="D95" s="122" t="s">
        <v>86</v>
      </c>
      <c r="E95" s="122"/>
      <c r="F95" s="122"/>
      <c r="G95" s="122"/>
      <c r="H95" s="122"/>
      <c r="I95" s="123"/>
      <c r="J95" s="122" t="s">
        <v>87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001 - Příprava staveni...'!J30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88</v>
      </c>
      <c r="AR95" s="126"/>
      <c r="AS95" s="127">
        <v>0</v>
      </c>
      <c r="AT95" s="128">
        <f>ROUND(SUM(AV95:AW95),2)</f>
        <v>0</v>
      </c>
      <c r="AU95" s="129">
        <f>'SO 001 - Příprava staveni...'!P122</f>
        <v>0</v>
      </c>
      <c r="AV95" s="128">
        <f>'SO 001 - Příprava staveni...'!J33</f>
        <v>0</v>
      </c>
      <c r="AW95" s="128">
        <f>'SO 001 - Příprava staveni...'!J34</f>
        <v>0</v>
      </c>
      <c r="AX95" s="128">
        <f>'SO 001 - Příprava staveni...'!J35</f>
        <v>0</v>
      </c>
      <c r="AY95" s="128">
        <f>'SO 001 - Příprava staveni...'!J36</f>
        <v>0</v>
      </c>
      <c r="AZ95" s="128">
        <f>'SO 001 - Příprava staveni...'!F33</f>
        <v>0</v>
      </c>
      <c r="BA95" s="128">
        <f>'SO 001 - Příprava staveni...'!F34</f>
        <v>0</v>
      </c>
      <c r="BB95" s="128">
        <f>'SO 001 - Příprava staveni...'!F35</f>
        <v>0</v>
      </c>
      <c r="BC95" s="128">
        <f>'SO 001 - Příprava staveni...'!F36</f>
        <v>0</v>
      </c>
      <c r="BD95" s="130">
        <f>'SO 001 - Příprava staveni...'!F37</f>
        <v>0</v>
      </c>
      <c r="BE95" s="7"/>
      <c r="BT95" s="131" t="s">
        <v>89</v>
      </c>
      <c r="BV95" s="131" t="s">
        <v>83</v>
      </c>
      <c r="BW95" s="131" t="s">
        <v>90</v>
      </c>
      <c r="BX95" s="131" t="s">
        <v>5</v>
      </c>
      <c r="CL95" s="131" t="s">
        <v>19</v>
      </c>
      <c r="CM95" s="131" t="s">
        <v>21</v>
      </c>
    </row>
    <row r="96" spans="1:91" s="7" customFormat="1" ht="16.5" customHeight="1">
      <c r="A96" s="119" t="s">
        <v>85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102 - Přeložka MO2k 6,...'!J30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88</v>
      </c>
      <c r="AR96" s="126"/>
      <c r="AS96" s="127">
        <v>0</v>
      </c>
      <c r="AT96" s="128">
        <f>ROUND(SUM(AV96:AW96),2)</f>
        <v>0</v>
      </c>
      <c r="AU96" s="129">
        <f>'SO 102 - Přeložka MO2k 6,...'!P124</f>
        <v>0</v>
      </c>
      <c r="AV96" s="128">
        <f>'SO 102 - Přeložka MO2k 6,...'!J33</f>
        <v>0</v>
      </c>
      <c r="AW96" s="128">
        <f>'SO 102 - Přeložka MO2k 6,...'!J34</f>
        <v>0</v>
      </c>
      <c r="AX96" s="128">
        <f>'SO 102 - Přeložka MO2k 6,...'!J35</f>
        <v>0</v>
      </c>
      <c r="AY96" s="128">
        <f>'SO 102 - Přeložka MO2k 6,...'!J36</f>
        <v>0</v>
      </c>
      <c r="AZ96" s="128">
        <f>'SO 102 - Přeložka MO2k 6,...'!F33</f>
        <v>0</v>
      </c>
      <c r="BA96" s="128">
        <f>'SO 102 - Přeložka MO2k 6,...'!F34</f>
        <v>0</v>
      </c>
      <c r="BB96" s="128">
        <f>'SO 102 - Přeložka MO2k 6,...'!F35</f>
        <v>0</v>
      </c>
      <c r="BC96" s="128">
        <f>'SO 102 - Přeložka MO2k 6,...'!F36</f>
        <v>0</v>
      </c>
      <c r="BD96" s="130">
        <f>'SO 102 - Přeložka MO2k 6,...'!F37</f>
        <v>0</v>
      </c>
      <c r="BE96" s="7"/>
      <c r="BT96" s="131" t="s">
        <v>89</v>
      </c>
      <c r="BV96" s="131" t="s">
        <v>83</v>
      </c>
      <c r="BW96" s="131" t="s">
        <v>93</v>
      </c>
      <c r="BX96" s="131" t="s">
        <v>5</v>
      </c>
      <c r="CL96" s="131" t="s">
        <v>19</v>
      </c>
      <c r="CM96" s="131" t="s">
        <v>21</v>
      </c>
    </row>
    <row r="97" spans="1:91" s="7" customFormat="1" ht="16.5" customHeight="1">
      <c r="A97" s="119" t="s">
        <v>85</v>
      </c>
      <c r="B97" s="120"/>
      <c r="C97" s="121"/>
      <c r="D97" s="122" t="s">
        <v>94</v>
      </c>
      <c r="E97" s="122"/>
      <c r="F97" s="122"/>
      <c r="G97" s="122"/>
      <c r="H97" s="122"/>
      <c r="I97" s="123"/>
      <c r="J97" s="122" t="s">
        <v>95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104 - Oprava a odvodně...'!J30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88</v>
      </c>
      <c r="AR97" s="126"/>
      <c r="AS97" s="127">
        <v>0</v>
      </c>
      <c r="AT97" s="128">
        <f>ROUND(SUM(AV97:AW97),2)</f>
        <v>0</v>
      </c>
      <c r="AU97" s="129">
        <f>'SO 104 - Oprava a odvodně...'!P123</f>
        <v>0</v>
      </c>
      <c r="AV97" s="128">
        <f>'SO 104 - Oprava a odvodně...'!J33</f>
        <v>0</v>
      </c>
      <c r="AW97" s="128">
        <f>'SO 104 - Oprava a odvodně...'!J34</f>
        <v>0</v>
      </c>
      <c r="AX97" s="128">
        <f>'SO 104 - Oprava a odvodně...'!J35</f>
        <v>0</v>
      </c>
      <c r="AY97" s="128">
        <f>'SO 104 - Oprava a odvodně...'!J36</f>
        <v>0</v>
      </c>
      <c r="AZ97" s="128">
        <f>'SO 104 - Oprava a odvodně...'!F33</f>
        <v>0</v>
      </c>
      <c r="BA97" s="128">
        <f>'SO 104 - Oprava a odvodně...'!F34</f>
        <v>0</v>
      </c>
      <c r="BB97" s="128">
        <f>'SO 104 - Oprava a odvodně...'!F35</f>
        <v>0</v>
      </c>
      <c r="BC97" s="128">
        <f>'SO 104 - Oprava a odvodně...'!F36</f>
        <v>0</v>
      </c>
      <c r="BD97" s="130">
        <f>'SO 104 - Oprava a odvodně...'!F37</f>
        <v>0</v>
      </c>
      <c r="BE97" s="7"/>
      <c r="BT97" s="131" t="s">
        <v>89</v>
      </c>
      <c r="BV97" s="131" t="s">
        <v>83</v>
      </c>
      <c r="BW97" s="131" t="s">
        <v>96</v>
      </c>
      <c r="BX97" s="131" t="s">
        <v>5</v>
      </c>
      <c r="CL97" s="131" t="s">
        <v>19</v>
      </c>
      <c r="CM97" s="131" t="s">
        <v>21</v>
      </c>
    </row>
    <row r="98" spans="1:91" s="7" customFormat="1" ht="16.5" customHeight="1">
      <c r="A98" s="119" t="s">
        <v>85</v>
      </c>
      <c r="B98" s="120"/>
      <c r="C98" s="121"/>
      <c r="D98" s="122" t="s">
        <v>97</v>
      </c>
      <c r="E98" s="122"/>
      <c r="F98" s="122"/>
      <c r="G98" s="122"/>
      <c r="H98" s="122"/>
      <c r="I98" s="123"/>
      <c r="J98" s="122" t="s">
        <v>98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301 - Dešťová kanalizace'!J30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88</v>
      </c>
      <c r="AR98" s="126"/>
      <c r="AS98" s="127">
        <v>0</v>
      </c>
      <c r="AT98" s="128">
        <f>ROUND(SUM(AV98:AW98),2)</f>
        <v>0</v>
      </c>
      <c r="AU98" s="129">
        <f>'SO 301 - Dešťová kanalizace'!P121</f>
        <v>0</v>
      </c>
      <c r="AV98" s="128">
        <f>'SO 301 - Dešťová kanalizace'!J33</f>
        <v>0</v>
      </c>
      <c r="AW98" s="128">
        <f>'SO 301 - Dešťová kanalizace'!J34</f>
        <v>0</v>
      </c>
      <c r="AX98" s="128">
        <f>'SO 301 - Dešťová kanalizace'!J35</f>
        <v>0</v>
      </c>
      <c r="AY98" s="128">
        <f>'SO 301 - Dešťová kanalizace'!J36</f>
        <v>0</v>
      </c>
      <c r="AZ98" s="128">
        <f>'SO 301 - Dešťová kanalizace'!F33</f>
        <v>0</v>
      </c>
      <c r="BA98" s="128">
        <f>'SO 301 - Dešťová kanalizace'!F34</f>
        <v>0</v>
      </c>
      <c r="BB98" s="128">
        <f>'SO 301 - Dešťová kanalizace'!F35</f>
        <v>0</v>
      </c>
      <c r="BC98" s="128">
        <f>'SO 301 - Dešťová kanalizace'!F36</f>
        <v>0</v>
      </c>
      <c r="BD98" s="130">
        <f>'SO 301 - Dešťová kanalizace'!F37</f>
        <v>0</v>
      </c>
      <c r="BE98" s="7"/>
      <c r="BT98" s="131" t="s">
        <v>89</v>
      </c>
      <c r="BV98" s="131" t="s">
        <v>83</v>
      </c>
      <c r="BW98" s="131" t="s">
        <v>99</v>
      </c>
      <c r="BX98" s="131" t="s">
        <v>5</v>
      </c>
      <c r="CL98" s="131" t="s">
        <v>19</v>
      </c>
      <c r="CM98" s="131" t="s">
        <v>21</v>
      </c>
    </row>
    <row r="99" spans="1:91" s="7" customFormat="1" ht="24.75" customHeight="1">
      <c r="A99" s="119" t="s">
        <v>85</v>
      </c>
      <c r="B99" s="120"/>
      <c r="C99" s="121"/>
      <c r="D99" s="122" t="s">
        <v>100</v>
      </c>
      <c r="E99" s="122"/>
      <c r="F99" s="122"/>
      <c r="G99" s="122"/>
      <c r="H99" s="122"/>
      <c r="I99" s="123"/>
      <c r="J99" s="122" t="s">
        <v>101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701 - Náhradní oplocen...'!J30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88</v>
      </c>
      <c r="AR99" s="126"/>
      <c r="AS99" s="127">
        <v>0</v>
      </c>
      <c r="AT99" s="128">
        <f>ROUND(SUM(AV99:AW99),2)</f>
        <v>0</v>
      </c>
      <c r="AU99" s="129">
        <f>'SO 701 - Náhradní oplocen...'!P120</f>
        <v>0</v>
      </c>
      <c r="AV99" s="128">
        <f>'SO 701 - Náhradní oplocen...'!J33</f>
        <v>0</v>
      </c>
      <c r="AW99" s="128">
        <f>'SO 701 - Náhradní oplocen...'!J34</f>
        <v>0</v>
      </c>
      <c r="AX99" s="128">
        <f>'SO 701 - Náhradní oplocen...'!J35</f>
        <v>0</v>
      </c>
      <c r="AY99" s="128">
        <f>'SO 701 - Náhradní oplocen...'!J36</f>
        <v>0</v>
      </c>
      <c r="AZ99" s="128">
        <f>'SO 701 - Náhradní oplocen...'!F33</f>
        <v>0</v>
      </c>
      <c r="BA99" s="128">
        <f>'SO 701 - Náhradní oplocen...'!F34</f>
        <v>0</v>
      </c>
      <c r="BB99" s="128">
        <f>'SO 701 - Náhradní oplocen...'!F35</f>
        <v>0</v>
      </c>
      <c r="BC99" s="128">
        <f>'SO 701 - Náhradní oplocen...'!F36</f>
        <v>0</v>
      </c>
      <c r="BD99" s="130">
        <f>'SO 701 - Náhradní oplocen...'!F37</f>
        <v>0</v>
      </c>
      <c r="BE99" s="7"/>
      <c r="BT99" s="131" t="s">
        <v>89</v>
      </c>
      <c r="BV99" s="131" t="s">
        <v>83</v>
      </c>
      <c r="BW99" s="131" t="s">
        <v>102</v>
      </c>
      <c r="BX99" s="131" t="s">
        <v>5</v>
      </c>
      <c r="CL99" s="131" t="s">
        <v>19</v>
      </c>
      <c r="CM99" s="131" t="s">
        <v>21</v>
      </c>
    </row>
    <row r="100" spans="1:91" s="7" customFormat="1" ht="16.5" customHeight="1">
      <c r="A100" s="119" t="s">
        <v>85</v>
      </c>
      <c r="B100" s="120"/>
      <c r="C100" s="121"/>
      <c r="D100" s="122" t="s">
        <v>103</v>
      </c>
      <c r="E100" s="122"/>
      <c r="F100" s="122"/>
      <c r="G100" s="122"/>
      <c r="H100" s="122"/>
      <c r="I100" s="123"/>
      <c r="J100" s="122" t="s">
        <v>104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'VRN - VRN Vedlejší rozpoč...'!J30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88</v>
      </c>
      <c r="AR100" s="126"/>
      <c r="AS100" s="132">
        <v>0</v>
      </c>
      <c r="AT100" s="133">
        <f>ROUND(SUM(AV100:AW100),2)</f>
        <v>0</v>
      </c>
      <c r="AU100" s="134">
        <f>'VRN - VRN Vedlejší rozpoč...'!P121</f>
        <v>0</v>
      </c>
      <c r="AV100" s="133">
        <f>'VRN - VRN Vedlejší rozpoč...'!J33</f>
        <v>0</v>
      </c>
      <c r="AW100" s="133">
        <f>'VRN - VRN Vedlejší rozpoč...'!J34</f>
        <v>0</v>
      </c>
      <c r="AX100" s="133">
        <f>'VRN - VRN Vedlejší rozpoč...'!J35</f>
        <v>0</v>
      </c>
      <c r="AY100" s="133">
        <f>'VRN - VRN Vedlejší rozpoč...'!J36</f>
        <v>0</v>
      </c>
      <c r="AZ100" s="133">
        <f>'VRN - VRN Vedlejší rozpoč...'!F33</f>
        <v>0</v>
      </c>
      <c r="BA100" s="133">
        <f>'VRN - VRN Vedlejší rozpoč...'!F34</f>
        <v>0</v>
      </c>
      <c r="BB100" s="133">
        <f>'VRN - VRN Vedlejší rozpoč...'!F35</f>
        <v>0</v>
      </c>
      <c r="BC100" s="133">
        <f>'VRN - VRN Vedlejší rozpoč...'!F36</f>
        <v>0</v>
      </c>
      <c r="BD100" s="135">
        <f>'VRN - VRN Vedlejší rozpoč...'!F37</f>
        <v>0</v>
      </c>
      <c r="BE100" s="7"/>
      <c r="BT100" s="131" t="s">
        <v>89</v>
      </c>
      <c r="BV100" s="131" t="s">
        <v>83</v>
      </c>
      <c r="BW100" s="131" t="s">
        <v>105</v>
      </c>
      <c r="BX100" s="131" t="s">
        <v>5</v>
      </c>
      <c r="CL100" s="131" t="s">
        <v>19</v>
      </c>
      <c r="CM100" s="131" t="s">
        <v>21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Příprava staveni...'!C2" display="/"/>
    <hyperlink ref="A96" location="'SO 102 - Přeložka MO2k 6,...'!C2" display="/"/>
    <hyperlink ref="A97" location="'SO 104 - Oprava a odvodně...'!C2" display="/"/>
    <hyperlink ref="A98" location="'SO 301 - Dešťová kanalizace'!C2" display="/"/>
    <hyperlink ref="A99" location="'SO 701 - Náhradní oplocen...'!C2" display="/"/>
    <hyperlink ref="A100" location="'VRN - VRN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ROUND((SUM(BE122:BE223)),2)</f>
        <v>0</v>
      </c>
      <c r="G33" s="38"/>
      <c r="H33" s="38"/>
      <c r="I33" s="162">
        <v>0.21</v>
      </c>
      <c r="J33" s="161">
        <f>ROUND(((SUM(BE122:BE223))*I33),2)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ROUND((SUM(BF122:BF223)),2)</f>
        <v>0</v>
      </c>
      <c r="G34" s="38"/>
      <c r="H34" s="38"/>
      <c r="I34" s="162">
        <v>0.15</v>
      </c>
      <c r="J34" s="161">
        <f>ROUND(((SUM(BF122:BF223))*I34),2)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ROUND((SUM(BG122:BG223)),2)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ROUND((SUM(BH122:BH223)),2)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ROUND((SUM(BI122:BI223)),2)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001 - Příprava staveniště a kácení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pans="1:31" s="9" customFormat="1" ht="24.95" customHeight="1">
      <c r="A97" s="9"/>
      <c r="B97" s="193"/>
      <c r="C97" s="194"/>
      <c r="D97" s="195" t="s">
        <v>114</v>
      </c>
      <c r="E97" s="196"/>
      <c r="F97" s="196"/>
      <c r="G97" s="196"/>
      <c r="H97" s="196"/>
      <c r="I97" s="197"/>
      <c r="J97" s="198">
        <f>J123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115</v>
      </c>
      <c r="E98" s="203"/>
      <c r="F98" s="203"/>
      <c r="G98" s="203"/>
      <c r="H98" s="203"/>
      <c r="I98" s="204"/>
      <c r="J98" s="205">
        <f>J124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116</v>
      </c>
      <c r="E99" s="203"/>
      <c r="F99" s="203"/>
      <c r="G99" s="203"/>
      <c r="H99" s="203"/>
      <c r="I99" s="204"/>
      <c r="J99" s="205">
        <f>J200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117</v>
      </c>
      <c r="E100" s="203"/>
      <c r="F100" s="203"/>
      <c r="G100" s="203"/>
      <c r="H100" s="203"/>
      <c r="I100" s="204"/>
      <c r="J100" s="205">
        <f>J202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118</v>
      </c>
      <c r="E101" s="203"/>
      <c r="F101" s="203"/>
      <c r="G101" s="203"/>
      <c r="H101" s="203"/>
      <c r="I101" s="204"/>
      <c r="J101" s="205">
        <f>J206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119</v>
      </c>
      <c r="E102" s="203"/>
      <c r="F102" s="203"/>
      <c r="G102" s="203"/>
      <c r="H102" s="203"/>
      <c r="I102" s="204"/>
      <c r="J102" s="205">
        <f>J215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4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8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8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2" t="s">
        <v>120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1" t="s">
        <v>16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7" t="str">
        <f>E7</f>
        <v>Cyklostezka Cheb - Waldsassen III. a</v>
      </c>
      <c r="F112" s="31"/>
      <c r="G112" s="31"/>
      <c r="H112" s="31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1" t="s">
        <v>107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001 - Příprava staveniště a kácení</v>
      </c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22</v>
      </c>
      <c r="D116" s="40"/>
      <c r="E116" s="40"/>
      <c r="F116" s="26" t="str">
        <f>F12</f>
        <v>Háje u Chebu, Slapany</v>
      </c>
      <c r="G116" s="40"/>
      <c r="H116" s="40"/>
      <c r="I116" s="147" t="s">
        <v>24</v>
      </c>
      <c r="J116" s="79" t="str">
        <f>IF(J12="","",J12)</f>
        <v>24. 7. 2020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1" t="s">
        <v>30</v>
      </c>
      <c r="D118" s="40"/>
      <c r="E118" s="40"/>
      <c r="F118" s="26" t="str">
        <f>E15</f>
        <v>Město Cheb</v>
      </c>
      <c r="G118" s="40"/>
      <c r="H118" s="40"/>
      <c r="I118" s="147" t="s">
        <v>36</v>
      </c>
      <c r="J118" s="36" t="str">
        <f>E21</f>
        <v>DSVA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1" t="s">
        <v>34</v>
      </c>
      <c r="D119" s="40"/>
      <c r="E119" s="40"/>
      <c r="F119" s="26" t="str">
        <f>IF(E18="","",E18)</f>
        <v>Vyplň údaj</v>
      </c>
      <c r="G119" s="40"/>
      <c r="H119" s="40"/>
      <c r="I119" s="147" t="s">
        <v>39</v>
      </c>
      <c r="J119" s="36" t="str">
        <f>E24</f>
        <v>DSVA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7"/>
      <c r="B121" s="208"/>
      <c r="C121" s="209" t="s">
        <v>121</v>
      </c>
      <c r="D121" s="210" t="s">
        <v>66</v>
      </c>
      <c r="E121" s="210" t="s">
        <v>62</v>
      </c>
      <c r="F121" s="210" t="s">
        <v>63</v>
      </c>
      <c r="G121" s="210" t="s">
        <v>122</v>
      </c>
      <c r="H121" s="210" t="s">
        <v>123</v>
      </c>
      <c r="I121" s="211" t="s">
        <v>124</v>
      </c>
      <c r="J121" s="212" t="s">
        <v>111</v>
      </c>
      <c r="K121" s="213" t="s">
        <v>125</v>
      </c>
      <c r="L121" s="214"/>
      <c r="M121" s="100" t="s">
        <v>1</v>
      </c>
      <c r="N121" s="101" t="s">
        <v>45</v>
      </c>
      <c r="O121" s="101" t="s">
        <v>126</v>
      </c>
      <c r="P121" s="101" t="s">
        <v>127</v>
      </c>
      <c r="Q121" s="101" t="s">
        <v>128</v>
      </c>
      <c r="R121" s="101" t="s">
        <v>129</v>
      </c>
      <c r="S121" s="101" t="s">
        <v>130</v>
      </c>
      <c r="T121" s="102" t="s">
        <v>131</v>
      </c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</row>
    <row r="122" spans="1:63" s="2" customFormat="1" ht="22.8" customHeight="1">
      <c r="A122" s="38"/>
      <c r="B122" s="39"/>
      <c r="C122" s="107" t="s">
        <v>132</v>
      </c>
      <c r="D122" s="40"/>
      <c r="E122" s="40"/>
      <c r="F122" s="40"/>
      <c r="G122" s="40"/>
      <c r="H122" s="40"/>
      <c r="I122" s="144"/>
      <c r="J122" s="215">
        <f>BK122</f>
        <v>0</v>
      </c>
      <c r="K122" s="40"/>
      <c r="L122" s="44"/>
      <c r="M122" s="103"/>
      <c r="N122" s="216"/>
      <c r="O122" s="104"/>
      <c r="P122" s="217">
        <f>P123</f>
        <v>0</v>
      </c>
      <c r="Q122" s="104"/>
      <c r="R122" s="217">
        <f>R123</f>
        <v>2946.83951</v>
      </c>
      <c r="S122" s="104"/>
      <c r="T122" s="218">
        <f>T123</f>
        <v>1246.1907999999999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6" t="s">
        <v>80</v>
      </c>
      <c r="AU122" s="16" t="s">
        <v>113</v>
      </c>
      <c r="BK122" s="219">
        <f>BK123</f>
        <v>0</v>
      </c>
    </row>
    <row r="123" spans="1:63" s="12" customFormat="1" ht="25.9" customHeight="1">
      <c r="A123" s="12"/>
      <c r="B123" s="220"/>
      <c r="C123" s="221"/>
      <c r="D123" s="222" t="s">
        <v>80</v>
      </c>
      <c r="E123" s="223" t="s">
        <v>133</v>
      </c>
      <c r="F123" s="223" t="s">
        <v>134</v>
      </c>
      <c r="G123" s="221"/>
      <c r="H123" s="221"/>
      <c r="I123" s="224"/>
      <c r="J123" s="225">
        <f>BK123</f>
        <v>0</v>
      </c>
      <c r="K123" s="221"/>
      <c r="L123" s="226"/>
      <c r="M123" s="227"/>
      <c r="N123" s="228"/>
      <c r="O123" s="228"/>
      <c r="P123" s="229">
        <f>P124+P200+P202+P206+P215</f>
        <v>0</v>
      </c>
      <c r="Q123" s="228"/>
      <c r="R123" s="229">
        <f>R124+R200+R202+R206+R215</f>
        <v>2946.83951</v>
      </c>
      <c r="S123" s="228"/>
      <c r="T123" s="230">
        <f>T124+T200+T202+T206+T215</f>
        <v>1246.1907999999999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89</v>
      </c>
      <c r="AT123" s="232" t="s">
        <v>80</v>
      </c>
      <c r="AU123" s="232" t="s">
        <v>81</v>
      </c>
      <c r="AY123" s="231" t="s">
        <v>135</v>
      </c>
      <c r="BK123" s="233">
        <f>BK124+BK200+BK202+BK206+BK215</f>
        <v>0</v>
      </c>
    </row>
    <row r="124" spans="1:63" s="12" customFormat="1" ht="22.8" customHeight="1">
      <c r="A124" s="12"/>
      <c r="B124" s="220"/>
      <c r="C124" s="221"/>
      <c r="D124" s="222" t="s">
        <v>80</v>
      </c>
      <c r="E124" s="234" t="s">
        <v>89</v>
      </c>
      <c r="F124" s="234" t="s">
        <v>136</v>
      </c>
      <c r="G124" s="221"/>
      <c r="H124" s="221"/>
      <c r="I124" s="224"/>
      <c r="J124" s="235">
        <f>BK124</f>
        <v>0</v>
      </c>
      <c r="K124" s="221"/>
      <c r="L124" s="226"/>
      <c r="M124" s="227"/>
      <c r="N124" s="228"/>
      <c r="O124" s="228"/>
      <c r="P124" s="229">
        <f>SUM(P125:P199)</f>
        <v>0</v>
      </c>
      <c r="Q124" s="228"/>
      <c r="R124" s="229">
        <f>SUM(R125:R199)</f>
        <v>2941.8057499999995</v>
      </c>
      <c r="S124" s="228"/>
      <c r="T124" s="230">
        <f>SUM(T125:T199)</f>
        <v>1221.426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89</v>
      </c>
      <c r="AT124" s="232" t="s">
        <v>80</v>
      </c>
      <c r="AU124" s="232" t="s">
        <v>89</v>
      </c>
      <c r="AY124" s="231" t="s">
        <v>135</v>
      </c>
      <c r="BK124" s="233">
        <f>SUM(BK125:BK199)</f>
        <v>0</v>
      </c>
    </row>
    <row r="125" spans="1:65" s="2" customFormat="1" ht="21.75" customHeight="1">
      <c r="A125" s="38"/>
      <c r="B125" s="39"/>
      <c r="C125" s="236" t="s">
        <v>89</v>
      </c>
      <c r="D125" s="236" t="s">
        <v>137</v>
      </c>
      <c r="E125" s="237" t="s">
        <v>138</v>
      </c>
      <c r="F125" s="238" t="s">
        <v>139</v>
      </c>
      <c r="G125" s="239" t="s">
        <v>140</v>
      </c>
      <c r="H125" s="240">
        <v>4830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46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141</v>
      </c>
      <c r="AT125" s="248" t="s">
        <v>137</v>
      </c>
      <c r="AU125" s="248" t="s">
        <v>21</v>
      </c>
      <c r="AY125" s="16" t="s">
        <v>135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6" t="s">
        <v>89</v>
      </c>
      <c r="BK125" s="249">
        <f>ROUND(I125*H125,2)</f>
        <v>0</v>
      </c>
      <c r="BL125" s="16" t="s">
        <v>141</v>
      </c>
      <c r="BM125" s="248" t="s">
        <v>142</v>
      </c>
    </row>
    <row r="126" spans="1:65" s="2" customFormat="1" ht="21.75" customHeight="1">
      <c r="A126" s="38"/>
      <c r="B126" s="39"/>
      <c r="C126" s="236" t="s">
        <v>21</v>
      </c>
      <c r="D126" s="236" t="s">
        <v>137</v>
      </c>
      <c r="E126" s="237" t="s">
        <v>143</v>
      </c>
      <c r="F126" s="238" t="s">
        <v>144</v>
      </c>
      <c r="G126" s="239" t="s">
        <v>145</v>
      </c>
      <c r="H126" s="240">
        <v>10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46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141</v>
      </c>
      <c r="AT126" s="248" t="s">
        <v>137</v>
      </c>
      <c r="AU126" s="248" t="s">
        <v>21</v>
      </c>
      <c r="AY126" s="16" t="s">
        <v>135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6" t="s">
        <v>89</v>
      </c>
      <c r="BK126" s="249">
        <f>ROUND(I126*H126,2)</f>
        <v>0</v>
      </c>
      <c r="BL126" s="16" t="s">
        <v>141</v>
      </c>
      <c r="BM126" s="248" t="s">
        <v>146</v>
      </c>
    </row>
    <row r="127" spans="1:47" s="2" customFormat="1" ht="12">
      <c r="A127" s="38"/>
      <c r="B127" s="39"/>
      <c r="C127" s="40"/>
      <c r="D127" s="250" t="s">
        <v>147</v>
      </c>
      <c r="E127" s="40"/>
      <c r="F127" s="251" t="s">
        <v>148</v>
      </c>
      <c r="G127" s="40"/>
      <c r="H127" s="40"/>
      <c r="I127" s="144"/>
      <c r="J127" s="40"/>
      <c r="K127" s="40"/>
      <c r="L127" s="44"/>
      <c r="M127" s="252"/>
      <c r="N127" s="25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6" t="s">
        <v>147</v>
      </c>
      <c r="AU127" s="16" t="s">
        <v>21</v>
      </c>
    </row>
    <row r="128" spans="1:65" s="2" customFormat="1" ht="21.75" customHeight="1">
      <c r="A128" s="38"/>
      <c r="B128" s="39"/>
      <c r="C128" s="236" t="s">
        <v>149</v>
      </c>
      <c r="D128" s="236" t="s">
        <v>137</v>
      </c>
      <c r="E128" s="237" t="s">
        <v>150</v>
      </c>
      <c r="F128" s="238" t="s">
        <v>151</v>
      </c>
      <c r="G128" s="239" t="s">
        <v>145</v>
      </c>
      <c r="H128" s="240">
        <v>13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46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141</v>
      </c>
      <c r="AT128" s="248" t="s">
        <v>137</v>
      </c>
      <c r="AU128" s="248" t="s">
        <v>21</v>
      </c>
      <c r="AY128" s="16" t="s">
        <v>135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6" t="s">
        <v>89</v>
      </c>
      <c r="BK128" s="249">
        <f>ROUND(I128*H128,2)</f>
        <v>0</v>
      </c>
      <c r="BL128" s="16" t="s">
        <v>141</v>
      </c>
      <c r="BM128" s="248" t="s">
        <v>152</v>
      </c>
    </row>
    <row r="129" spans="1:47" s="2" customFormat="1" ht="12">
      <c r="A129" s="38"/>
      <c r="B129" s="39"/>
      <c r="C129" s="40"/>
      <c r="D129" s="250" t="s">
        <v>147</v>
      </c>
      <c r="E129" s="40"/>
      <c r="F129" s="251" t="s">
        <v>148</v>
      </c>
      <c r="G129" s="40"/>
      <c r="H129" s="40"/>
      <c r="I129" s="144"/>
      <c r="J129" s="40"/>
      <c r="K129" s="40"/>
      <c r="L129" s="44"/>
      <c r="M129" s="252"/>
      <c r="N129" s="25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6" t="s">
        <v>147</v>
      </c>
      <c r="AU129" s="16" t="s">
        <v>21</v>
      </c>
    </row>
    <row r="130" spans="1:65" s="2" customFormat="1" ht="21.75" customHeight="1">
      <c r="A130" s="38"/>
      <c r="B130" s="39"/>
      <c r="C130" s="236" t="s">
        <v>141</v>
      </c>
      <c r="D130" s="236" t="s">
        <v>137</v>
      </c>
      <c r="E130" s="237" t="s">
        <v>153</v>
      </c>
      <c r="F130" s="238" t="s">
        <v>154</v>
      </c>
      <c r="G130" s="239" t="s">
        <v>145</v>
      </c>
      <c r="H130" s="240">
        <v>2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46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141</v>
      </c>
      <c r="AT130" s="248" t="s">
        <v>137</v>
      </c>
      <c r="AU130" s="248" t="s">
        <v>21</v>
      </c>
      <c r="AY130" s="16" t="s">
        <v>135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6" t="s">
        <v>89</v>
      </c>
      <c r="BK130" s="249">
        <f>ROUND(I130*H130,2)</f>
        <v>0</v>
      </c>
      <c r="BL130" s="16" t="s">
        <v>141</v>
      </c>
      <c r="BM130" s="248" t="s">
        <v>155</v>
      </c>
    </row>
    <row r="131" spans="1:47" s="2" customFormat="1" ht="12">
      <c r="A131" s="38"/>
      <c r="B131" s="39"/>
      <c r="C131" s="40"/>
      <c r="D131" s="250" t="s">
        <v>147</v>
      </c>
      <c r="E131" s="40"/>
      <c r="F131" s="251" t="s">
        <v>148</v>
      </c>
      <c r="G131" s="40"/>
      <c r="H131" s="40"/>
      <c r="I131" s="144"/>
      <c r="J131" s="40"/>
      <c r="K131" s="40"/>
      <c r="L131" s="44"/>
      <c r="M131" s="252"/>
      <c r="N131" s="25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6" t="s">
        <v>147</v>
      </c>
      <c r="AU131" s="16" t="s">
        <v>21</v>
      </c>
    </row>
    <row r="132" spans="1:65" s="2" customFormat="1" ht="21.75" customHeight="1">
      <c r="A132" s="38"/>
      <c r="B132" s="39"/>
      <c r="C132" s="236" t="s">
        <v>156</v>
      </c>
      <c r="D132" s="236" t="s">
        <v>137</v>
      </c>
      <c r="E132" s="237" t="s">
        <v>157</v>
      </c>
      <c r="F132" s="238" t="s">
        <v>158</v>
      </c>
      <c r="G132" s="239" t="s">
        <v>145</v>
      </c>
      <c r="H132" s="240">
        <v>2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46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141</v>
      </c>
      <c r="AT132" s="248" t="s">
        <v>137</v>
      </c>
      <c r="AU132" s="248" t="s">
        <v>21</v>
      </c>
      <c r="AY132" s="16" t="s">
        <v>135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6" t="s">
        <v>89</v>
      </c>
      <c r="BK132" s="249">
        <f>ROUND(I132*H132,2)</f>
        <v>0</v>
      </c>
      <c r="BL132" s="16" t="s">
        <v>141</v>
      </c>
      <c r="BM132" s="248" t="s">
        <v>159</v>
      </c>
    </row>
    <row r="133" spans="1:47" s="2" customFormat="1" ht="12">
      <c r="A133" s="38"/>
      <c r="B133" s="39"/>
      <c r="C133" s="40"/>
      <c r="D133" s="250" t="s">
        <v>147</v>
      </c>
      <c r="E133" s="40"/>
      <c r="F133" s="251" t="s">
        <v>148</v>
      </c>
      <c r="G133" s="40"/>
      <c r="H133" s="40"/>
      <c r="I133" s="144"/>
      <c r="J133" s="40"/>
      <c r="K133" s="40"/>
      <c r="L133" s="44"/>
      <c r="M133" s="252"/>
      <c r="N133" s="25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147</v>
      </c>
      <c r="AU133" s="16" t="s">
        <v>21</v>
      </c>
    </row>
    <row r="134" spans="1:65" s="2" customFormat="1" ht="21.75" customHeight="1">
      <c r="A134" s="38"/>
      <c r="B134" s="39"/>
      <c r="C134" s="236" t="s">
        <v>160</v>
      </c>
      <c r="D134" s="236" t="s">
        <v>137</v>
      </c>
      <c r="E134" s="237" t="s">
        <v>161</v>
      </c>
      <c r="F134" s="238" t="s">
        <v>162</v>
      </c>
      <c r="G134" s="239" t="s">
        <v>145</v>
      </c>
      <c r="H134" s="240">
        <v>2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46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141</v>
      </c>
      <c r="AT134" s="248" t="s">
        <v>137</v>
      </c>
      <c r="AU134" s="248" t="s">
        <v>21</v>
      </c>
      <c r="AY134" s="16" t="s">
        <v>135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6" t="s">
        <v>89</v>
      </c>
      <c r="BK134" s="249">
        <f>ROUND(I134*H134,2)</f>
        <v>0</v>
      </c>
      <c r="BL134" s="16" t="s">
        <v>141</v>
      </c>
      <c r="BM134" s="248" t="s">
        <v>163</v>
      </c>
    </row>
    <row r="135" spans="1:47" s="2" customFormat="1" ht="12">
      <c r="A135" s="38"/>
      <c r="B135" s="39"/>
      <c r="C135" s="40"/>
      <c r="D135" s="250" t="s">
        <v>147</v>
      </c>
      <c r="E135" s="40"/>
      <c r="F135" s="251" t="s">
        <v>148</v>
      </c>
      <c r="G135" s="40"/>
      <c r="H135" s="40"/>
      <c r="I135" s="144"/>
      <c r="J135" s="40"/>
      <c r="K135" s="40"/>
      <c r="L135" s="44"/>
      <c r="M135" s="252"/>
      <c r="N135" s="25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147</v>
      </c>
      <c r="AU135" s="16" t="s">
        <v>21</v>
      </c>
    </row>
    <row r="136" spans="1:65" s="2" customFormat="1" ht="16.5" customHeight="1">
      <c r="A136" s="38"/>
      <c r="B136" s="39"/>
      <c r="C136" s="236" t="s">
        <v>164</v>
      </c>
      <c r="D136" s="236" t="s">
        <v>137</v>
      </c>
      <c r="E136" s="237" t="s">
        <v>165</v>
      </c>
      <c r="F136" s="238" t="s">
        <v>166</v>
      </c>
      <c r="G136" s="239" t="s">
        <v>145</v>
      </c>
      <c r="H136" s="240">
        <v>10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46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141</v>
      </c>
      <c r="AT136" s="248" t="s">
        <v>137</v>
      </c>
      <c r="AU136" s="248" t="s">
        <v>21</v>
      </c>
      <c r="AY136" s="16" t="s">
        <v>135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6" t="s">
        <v>89</v>
      </c>
      <c r="BK136" s="249">
        <f>ROUND(I136*H136,2)</f>
        <v>0</v>
      </c>
      <c r="BL136" s="16" t="s">
        <v>141</v>
      </c>
      <c r="BM136" s="248" t="s">
        <v>167</v>
      </c>
    </row>
    <row r="137" spans="1:47" s="2" customFormat="1" ht="12">
      <c r="A137" s="38"/>
      <c r="B137" s="39"/>
      <c r="C137" s="40"/>
      <c r="D137" s="250" t="s">
        <v>147</v>
      </c>
      <c r="E137" s="40"/>
      <c r="F137" s="251" t="s">
        <v>168</v>
      </c>
      <c r="G137" s="40"/>
      <c r="H137" s="40"/>
      <c r="I137" s="144"/>
      <c r="J137" s="40"/>
      <c r="K137" s="40"/>
      <c r="L137" s="44"/>
      <c r="M137" s="252"/>
      <c r="N137" s="25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6" t="s">
        <v>147</v>
      </c>
      <c r="AU137" s="16" t="s">
        <v>21</v>
      </c>
    </row>
    <row r="138" spans="1:65" s="2" customFormat="1" ht="16.5" customHeight="1">
      <c r="A138" s="38"/>
      <c r="B138" s="39"/>
      <c r="C138" s="236" t="s">
        <v>169</v>
      </c>
      <c r="D138" s="236" t="s">
        <v>137</v>
      </c>
      <c r="E138" s="237" t="s">
        <v>170</v>
      </c>
      <c r="F138" s="238" t="s">
        <v>171</v>
      </c>
      <c r="G138" s="239" t="s">
        <v>145</v>
      </c>
      <c r="H138" s="240">
        <v>15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46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141</v>
      </c>
      <c r="AT138" s="248" t="s">
        <v>137</v>
      </c>
      <c r="AU138" s="248" t="s">
        <v>21</v>
      </c>
      <c r="AY138" s="16" t="s">
        <v>135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6" t="s">
        <v>89</v>
      </c>
      <c r="BK138" s="249">
        <f>ROUND(I138*H138,2)</f>
        <v>0</v>
      </c>
      <c r="BL138" s="16" t="s">
        <v>141</v>
      </c>
      <c r="BM138" s="248" t="s">
        <v>172</v>
      </c>
    </row>
    <row r="139" spans="1:47" s="2" customFormat="1" ht="12">
      <c r="A139" s="38"/>
      <c r="B139" s="39"/>
      <c r="C139" s="40"/>
      <c r="D139" s="250" t="s">
        <v>147</v>
      </c>
      <c r="E139" s="40"/>
      <c r="F139" s="251" t="s">
        <v>168</v>
      </c>
      <c r="G139" s="40"/>
      <c r="H139" s="40"/>
      <c r="I139" s="144"/>
      <c r="J139" s="40"/>
      <c r="K139" s="40"/>
      <c r="L139" s="44"/>
      <c r="M139" s="252"/>
      <c r="N139" s="25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6" t="s">
        <v>147</v>
      </c>
      <c r="AU139" s="16" t="s">
        <v>21</v>
      </c>
    </row>
    <row r="140" spans="1:65" s="2" customFormat="1" ht="21.75" customHeight="1">
      <c r="A140" s="38"/>
      <c r="B140" s="39"/>
      <c r="C140" s="236" t="s">
        <v>173</v>
      </c>
      <c r="D140" s="236" t="s">
        <v>137</v>
      </c>
      <c r="E140" s="237" t="s">
        <v>174</v>
      </c>
      <c r="F140" s="238" t="s">
        <v>175</v>
      </c>
      <c r="G140" s="239" t="s">
        <v>145</v>
      </c>
      <c r="H140" s="240">
        <v>2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46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141</v>
      </c>
      <c r="AT140" s="248" t="s">
        <v>137</v>
      </c>
      <c r="AU140" s="248" t="s">
        <v>21</v>
      </c>
      <c r="AY140" s="16" t="s">
        <v>135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6" t="s">
        <v>89</v>
      </c>
      <c r="BK140" s="249">
        <f>ROUND(I140*H140,2)</f>
        <v>0</v>
      </c>
      <c r="BL140" s="16" t="s">
        <v>141</v>
      </c>
      <c r="BM140" s="248" t="s">
        <v>176</v>
      </c>
    </row>
    <row r="141" spans="1:47" s="2" customFormat="1" ht="12">
      <c r="A141" s="38"/>
      <c r="B141" s="39"/>
      <c r="C141" s="40"/>
      <c r="D141" s="250" t="s">
        <v>147</v>
      </c>
      <c r="E141" s="40"/>
      <c r="F141" s="251" t="s">
        <v>168</v>
      </c>
      <c r="G141" s="40"/>
      <c r="H141" s="40"/>
      <c r="I141" s="144"/>
      <c r="J141" s="40"/>
      <c r="K141" s="40"/>
      <c r="L141" s="44"/>
      <c r="M141" s="252"/>
      <c r="N141" s="25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147</v>
      </c>
      <c r="AU141" s="16" t="s">
        <v>21</v>
      </c>
    </row>
    <row r="142" spans="1:65" s="2" customFormat="1" ht="21.75" customHeight="1">
      <c r="A142" s="38"/>
      <c r="B142" s="39"/>
      <c r="C142" s="236" t="s">
        <v>177</v>
      </c>
      <c r="D142" s="236" t="s">
        <v>137</v>
      </c>
      <c r="E142" s="237" t="s">
        <v>178</v>
      </c>
      <c r="F142" s="238" t="s">
        <v>179</v>
      </c>
      <c r="G142" s="239" t="s">
        <v>145</v>
      </c>
      <c r="H142" s="240">
        <v>2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46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141</v>
      </c>
      <c r="AT142" s="248" t="s">
        <v>137</v>
      </c>
      <c r="AU142" s="248" t="s">
        <v>21</v>
      </c>
      <c r="AY142" s="16" t="s">
        <v>135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6" t="s">
        <v>89</v>
      </c>
      <c r="BK142" s="249">
        <f>ROUND(I142*H142,2)</f>
        <v>0</v>
      </c>
      <c r="BL142" s="16" t="s">
        <v>141</v>
      </c>
      <c r="BM142" s="248" t="s">
        <v>180</v>
      </c>
    </row>
    <row r="143" spans="1:47" s="2" customFormat="1" ht="12">
      <c r="A143" s="38"/>
      <c r="B143" s="39"/>
      <c r="C143" s="40"/>
      <c r="D143" s="250" t="s">
        <v>147</v>
      </c>
      <c r="E143" s="40"/>
      <c r="F143" s="251" t="s">
        <v>168</v>
      </c>
      <c r="G143" s="40"/>
      <c r="H143" s="40"/>
      <c r="I143" s="144"/>
      <c r="J143" s="40"/>
      <c r="K143" s="40"/>
      <c r="L143" s="44"/>
      <c r="M143" s="252"/>
      <c r="N143" s="25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147</v>
      </c>
      <c r="AU143" s="16" t="s">
        <v>21</v>
      </c>
    </row>
    <row r="144" spans="1:65" s="2" customFormat="1" ht="16.5" customHeight="1">
      <c r="A144" s="38"/>
      <c r="B144" s="39"/>
      <c r="C144" s="236" t="s">
        <v>181</v>
      </c>
      <c r="D144" s="236" t="s">
        <v>137</v>
      </c>
      <c r="E144" s="237" t="s">
        <v>182</v>
      </c>
      <c r="F144" s="238" t="s">
        <v>183</v>
      </c>
      <c r="G144" s="239" t="s">
        <v>145</v>
      </c>
      <c r="H144" s="240">
        <v>16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46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141</v>
      </c>
      <c r="AT144" s="248" t="s">
        <v>137</v>
      </c>
      <c r="AU144" s="248" t="s">
        <v>21</v>
      </c>
      <c r="AY144" s="16" t="s">
        <v>135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6" t="s">
        <v>89</v>
      </c>
      <c r="BK144" s="249">
        <f>ROUND(I144*H144,2)</f>
        <v>0</v>
      </c>
      <c r="BL144" s="16" t="s">
        <v>141</v>
      </c>
      <c r="BM144" s="248" t="s">
        <v>184</v>
      </c>
    </row>
    <row r="145" spans="1:65" s="2" customFormat="1" ht="16.5" customHeight="1">
      <c r="A145" s="38"/>
      <c r="B145" s="39"/>
      <c r="C145" s="236" t="s">
        <v>185</v>
      </c>
      <c r="D145" s="236" t="s">
        <v>137</v>
      </c>
      <c r="E145" s="237" t="s">
        <v>186</v>
      </c>
      <c r="F145" s="238" t="s">
        <v>187</v>
      </c>
      <c r="G145" s="239" t="s">
        <v>145</v>
      </c>
      <c r="H145" s="240">
        <v>56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46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141</v>
      </c>
      <c r="AT145" s="248" t="s">
        <v>137</v>
      </c>
      <c r="AU145" s="248" t="s">
        <v>21</v>
      </c>
      <c r="AY145" s="16" t="s">
        <v>135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6" t="s">
        <v>89</v>
      </c>
      <c r="BK145" s="249">
        <f>ROUND(I145*H145,2)</f>
        <v>0</v>
      </c>
      <c r="BL145" s="16" t="s">
        <v>141</v>
      </c>
      <c r="BM145" s="248" t="s">
        <v>188</v>
      </c>
    </row>
    <row r="146" spans="1:65" s="2" customFormat="1" ht="16.5" customHeight="1">
      <c r="A146" s="38"/>
      <c r="B146" s="39"/>
      <c r="C146" s="236" t="s">
        <v>189</v>
      </c>
      <c r="D146" s="236" t="s">
        <v>137</v>
      </c>
      <c r="E146" s="237" t="s">
        <v>190</v>
      </c>
      <c r="F146" s="238" t="s">
        <v>191</v>
      </c>
      <c r="G146" s="239" t="s">
        <v>145</v>
      </c>
      <c r="H146" s="240">
        <v>18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46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141</v>
      </c>
      <c r="AT146" s="248" t="s">
        <v>137</v>
      </c>
      <c r="AU146" s="248" t="s">
        <v>21</v>
      </c>
      <c r="AY146" s="16" t="s">
        <v>135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6" t="s">
        <v>89</v>
      </c>
      <c r="BK146" s="249">
        <f>ROUND(I146*H146,2)</f>
        <v>0</v>
      </c>
      <c r="BL146" s="16" t="s">
        <v>141</v>
      </c>
      <c r="BM146" s="248" t="s">
        <v>192</v>
      </c>
    </row>
    <row r="147" spans="1:47" s="2" customFormat="1" ht="12">
      <c r="A147" s="38"/>
      <c r="B147" s="39"/>
      <c r="C147" s="40"/>
      <c r="D147" s="250" t="s">
        <v>147</v>
      </c>
      <c r="E147" s="40"/>
      <c r="F147" s="251" t="s">
        <v>193</v>
      </c>
      <c r="G147" s="40"/>
      <c r="H147" s="40"/>
      <c r="I147" s="144"/>
      <c r="J147" s="40"/>
      <c r="K147" s="40"/>
      <c r="L147" s="44"/>
      <c r="M147" s="252"/>
      <c r="N147" s="25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6" t="s">
        <v>147</v>
      </c>
      <c r="AU147" s="16" t="s">
        <v>21</v>
      </c>
    </row>
    <row r="148" spans="1:65" s="2" customFormat="1" ht="16.5" customHeight="1">
      <c r="A148" s="38"/>
      <c r="B148" s="39"/>
      <c r="C148" s="236" t="s">
        <v>194</v>
      </c>
      <c r="D148" s="236" t="s">
        <v>137</v>
      </c>
      <c r="E148" s="237" t="s">
        <v>195</v>
      </c>
      <c r="F148" s="238" t="s">
        <v>196</v>
      </c>
      <c r="G148" s="239" t="s">
        <v>145</v>
      </c>
      <c r="H148" s="240">
        <v>9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46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141</v>
      </c>
      <c r="AT148" s="248" t="s">
        <v>137</v>
      </c>
      <c r="AU148" s="248" t="s">
        <v>21</v>
      </c>
      <c r="AY148" s="16" t="s">
        <v>135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6" t="s">
        <v>89</v>
      </c>
      <c r="BK148" s="249">
        <f>ROUND(I148*H148,2)</f>
        <v>0</v>
      </c>
      <c r="BL148" s="16" t="s">
        <v>141</v>
      </c>
      <c r="BM148" s="248" t="s">
        <v>197</v>
      </c>
    </row>
    <row r="149" spans="1:65" s="2" customFormat="1" ht="21.75" customHeight="1">
      <c r="A149" s="38"/>
      <c r="B149" s="39"/>
      <c r="C149" s="236" t="s">
        <v>8</v>
      </c>
      <c r="D149" s="236" t="s">
        <v>137</v>
      </c>
      <c r="E149" s="237" t="s">
        <v>198</v>
      </c>
      <c r="F149" s="238" t="s">
        <v>199</v>
      </c>
      <c r="G149" s="239" t="s">
        <v>200</v>
      </c>
      <c r="H149" s="240">
        <v>966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46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141</v>
      </c>
      <c r="AT149" s="248" t="s">
        <v>137</v>
      </c>
      <c r="AU149" s="248" t="s">
        <v>21</v>
      </c>
      <c r="AY149" s="16" t="s">
        <v>135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6" t="s">
        <v>89</v>
      </c>
      <c r="BK149" s="249">
        <f>ROUND(I149*H149,2)</f>
        <v>0</v>
      </c>
      <c r="BL149" s="16" t="s">
        <v>141</v>
      </c>
      <c r="BM149" s="248" t="s">
        <v>201</v>
      </c>
    </row>
    <row r="150" spans="1:47" s="2" customFormat="1" ht="12">
      <c r="A150" s="38"/>
      <c r="B150" s="39"/>
      <c r="C150" s="40"/>
      <c r="D150" s="250" t="s">
        <v>147</v>
      </c>
      <c r="E150" s="40"/>
      <c r="F150" s="251" t="s">
        <v>202</v>
      </c>
      <c r="G150" s="40"/>
      <c r="H150" s="40"/>
      <c r="I150" s="144"/>
      <c r="J150" s="40"/>
      <c r="K150" s="40"/>
      <c r="L150" s="44"/>
      <c r="M150" s="252"/>
      <c r="N150" s="25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6" t="s">
        <v>147</v>
      </c>
      <c r="AU150" s="16" t="s">
        <v>21</v>
      </c>
    </row>
    <row r="151" spans="1:51" s="13" customFormat="1" ht="12">
      <c r="A151" s="13"/>
      <c r="B151" s="254"/>
      <c r="C151" s="255"/>
      <c r="D151" s="250" t="s">
        <v>203</v>
      </c>
      <c r="E151" s="256" t="s">
        <v>1</v>
      </c>
      <c r="F151" s="257" t="s">
        <v>204</v>
      </c>
      <c r="G151" s="255"/>
      <c r="H151" s="258">
        <v>966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4" t="s">
        <v>203</v>
      </c>
      <c r="AU151" s="264" t="s">
        <v>21</v>
      </c>
      <c r="AV151" s="13" t="s">
        <v>21</v>
      </c>
      <c r="AW151" s="13" t="s">
        <v>38</v>
      </c>
      <c r="AX151" s="13" t="s">
        <v>89</v>
      </c>
      <c r="AY151" s="264" t="s">
        <v>135</v>
      </c>
    </row>
    <row r="152" spans="1:65" s="2" customFormat="1" ht="16.5" customHeight="1">
      <c r="A152" s="38"/>
      <c r="B152" s="39"/>
      <c r="C152" s="236" t="s">
        <v>205</v>
      </c>
      <c r="D152" s="236" t="s">
        <v>137</v>
      </c>
      <c r="E152" s="237" t="s">
        <v>206</v>
      </c>
      <c r="F152" s="238" t="s">
        <v>207</v>
      </c>
      <c r="G152" s="239" t="s">
        <v>145</v>
      </c>
      <c r="H152" s="240">
        <v>99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46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141</v>
      </c>
      <c r="AT152" s="248" t="s">
        <v>137</v>
      </c>
      <c r="AU152" s="248" t="s">
        <v>21</v>
      </c>
      <c r="AY152" s="16" t="s">
        <v>135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6" t="s">
        <v>89</v>
      </c>
      <c r="BK152" s="249">
        <f>ROUND(I152*H152,2)</f>
        <v>0</v>
      </c>
      <c r="BL152" s="16" t="s">
        <v>141</v>
      </c>
      <c r="BM152" s="248" t="s">
        <v>208</v>
      </c>
    </row>
    <row r="153" spans="1:65" s="2" customFormat="1" ht="21.75" customHeight="1">
      <c r="A153" s="38"/>
      <c r="B153" s="39"/>
      <c r="C153" s="236" t="s">
        <v>209</v>
      </c>
      <c r="D153" s="236" t="s">
        <v>137</v>
      </c>
      <c r="E153" s="237" t="s">
        <v>210</v>
      </c>
      <c r="F153" s="238" t="s">
        <v>211</v>
      </c>
      <c r="G153" s="239" t="s">
        <v>145</v>
      </c>
      <c r="H153" s="240">
        <v>495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46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141</v>
      </c>
      <c r="AT153" s="248" t="s">
        <v>137</v>
      </c>
      <c r="AU153" s="248" t="s">
        <v>21</v>
      </c>
      <c r="AY153" s="16" t="s">
        <v>135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6" t="s">
        <v>89</v>
      </c>
      <c r="BK153" s="249">
        <f>ROUND(I153*H153,2)</f>
        <v>0</v>
      </c>
      <c r="BL153" s="16" t="s">
        <v>141</v>
      </c>
      <c r="BM153" s="248" t="s">
        <v>212</v>
      </c>
    </row>
    <row r="154" spans="1:47" s="2" customFormat="1" ht="12">
      <c r="A154" s="38"/>
      <c r="B154" s="39"/>
      <c r="C154" s="40"/>
      <c r="D154" s="250" t="s">
        <v>147</v>
      </c>
      <c r="E154" s="40"/>
      <c r="F154" s="251" t="s">
        <v>213</v>
      </c>
      <c r="G154" s="40"/>
      <c r="H154" s="40"/>
      <c r="I154" s="144"/>
      <c r="J154" s="40"/>
      <c r="K154" s="40"/>
      <c r="L154" s="44"/>
      <c r="M154" s="252"/>
      <c r="N154" s="253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6" t="s">
        <v>147</v>
      </c>
      <c r="AU154" s="16" t="s">
        <v>21</v>
      </c>
    </row>
    <row r="155" spans="1:51" s="13" customFormat="1" ht="12">
      <c r="A155" s="13"/>
      <c r="B155" s="254"/>
      <c r="C155" s="255"/>
      <c r="D155" s="250" t="s">
        <v>203</v>
      </c>
      <c r="E155" s="256" t="s">
        <v>1</v>
      </c>
      <c r="F155" s="257" t="s">
        <v>214</v>
      </c>
      <c r="G155" s="255"/>
      <c r="H155" s="258">
        <v>495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4" t="s">
        <v>203</v>
      </c>
      <c r="AU155" s="264" t="s">
        <v>21</v>
      </c>
      <c r="AV155" s="13" t="s">
        <v>21</v>
      </c>
      <c r="AW155" s="13" t="s">
        <v>38</v>
      </c>
      <c r="AX155" s="13" t="s">
        <v>89</v>
      </c>
      <c r="AY155" s="264" t="s">
        <v>135</v>
      </c>
    </row>
    <row r="156" spans="1:65" s="2" customFormat="1" ht="33" customHeight="1">
      <c r="A156" s="38"/>
      <c r="B156" s="39"/>
      <c r="C156" s="236" t="s">
        <v>215</v>
      </c>
      <c r="D156" s="236" t="s">
        <v>137</v>
      </c>
      <c r="E156" s="237" t="s">
        <v>216</v>
      </c>
      <c r="F156" s="238" t="s">
        <v>217</v>
      </c>
      <c r="G156" s="239" t="s">
        <v>140</v>
      </c>
      <c r="H156" s="240">
        <v>900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46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141</v>
      </c>
      <c r="AT156" s="248" t="s">
        <v>137</v>
      </c>
      <c r="AU156" s="248" t="s">
        <v>21</v>
      </c>
      <c r="AY156" s="16" t="s">
        <v>135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6" t="s">
        <v>89</v>
      </c>
      <c r="BK156" s="249">
        <f>ROUND(I156*H156,2)</f>
        <v>0</v>
      </c>
      <c r="BL156" s="16" t="s">
        <v>141</v>
      </c>
      <c r="BM156" s="248" t="s">
        <v>218</v>
      </c>
    </row>
    <row r="157" spans="1:65" s="2" customFormat="1" ht="21.75" customHeight="1">
      <c r="A157" s="38"/>
      <c r="B157" s="39"/>
      <c r="C157" s="236" t="s">
        <v>219</v>
      </c>
      <c r="D157" s="236" t="s">
        <v>137</v>
      </c>
      <c r="E157" s="237" t="s">
        <v>220</v>
      </c>
      <c r="F157" s="238" t="s">
        <v>221</v>
      </c>
      <c r="G157" s="239" t="s">
        <v>140</v>
      </c>
      <c r="H157" s="240">
        <v>115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46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141</v>
      </c>
      <c r="AT157" s="248" t="s">
        <v>137</v>
      </c>
      <c r="AU157" s="248" t="s">
        <v>21</v>
      </c>
      <c r="AY157" s="16" t="s">
        <v>135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6" t="s">
        <v>89</v>
      </c>
      <c r="BK157" s="249">
        <f>ROUND(I157*H157,2)</f>
        <v>0</v>
      </c>
      <c r="BL157" s="16" t="s">
        <v>141</v>
      </c>
      <c r="BM157" s="248" t="s">
        <v>222</v>
      </c>
    </row>
    <row r="158" spans="1:47" s="2" customFormat="1" ht="12">
      <c r="A158" s="38"/>
      <c r="B158" s="39"/>
      <c r="C158" s="40"/>
      <c r="D158" s="250" t="s">
        <v>147</v>
      </c>
      <c r="E158" s="40"/>
      <c r="F158" s="251" t="s">
        <v>223</v>
      </c>
      <c r="G158" s="40"/>
      <c r="H158" s="40"/>
      <c r="I158" s="144"/>
      <c r="J158" s="40"/>
      <c r="K158" s="40"/>
      <c r="L158" s="44"/>
      <c r="M158" s="252"/>
      <c r="N158" s="25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147</v>
      </c>
      <c r="AU158" s="16" t="s">
        <v>21</v>
      </c>
    </row>
    <row r="159" spans="1:65" s="2" customFormat="1" ht="21.75" customHeight="1">
      <c r="A159" s="38"/>
      <c r="B159" s="39"/>
      <c r="C159" s="236" t="s">
        <v>224</v>
      </c>
      <c r="D159" s="236" t="s">
        <v>137</v>
      </c>
      <c r="E159" s="237" t="s">
        <v>225</v>
      </c>
      <c r="F159" s="238" t="s">
        <v>226</v>
      </c>
      <c r="G159" s="239" t="s">
        <v>140</v>
      </c>
      <c r="H159" s="240">
        <v>575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46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141</v>
      </c>
      <c r="AT159" s="248" t="s">
        <v>137</v>
      </c>
      <c r="AU159" s="248" t="s">
        <v>21</v>
      </c>
      <c r="AY159" s="16" t="s">
        <v>135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6" t="s">
        <v>89</v>
      </c>
      <c r="BK159" s="249">
        <f>ROUND(I159*H159,2)</f>
        <v>0</v>
      </c>
      <c r="BL159" s="16" t="s">
        <v>141</v>
      </c>
      <c r="BM159" s="248" t="s">
        <v>227</v>
      </c>
    </row>
    <row r="160" spans="1:47" s="2" customFormat="1" ht="12">
      <c r="A160" s="38"/>
      <c r="B160" s="39"/>
      <c r="C160" s="40"/>
      <c r="D160" s="250" t="s">
        <v>147</v>
      </c>
      <c r="E160" s="40"/>
      <c r="F160" s="251" t="s">
        <v>228</v>
      </c>
      <c r="G160" s="40"/>
      <c r="H160" s="40"/>
      <c r="I160" s="144"/>
      <c r="J160" s="40"/>
      <c r="K160" s="40"/>
      <c r="L160" s="44"/>
      <c r="M160" s="252"/>
      <c r="N160" s="25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6" t="s">
        <v>147</v>
      </c>
      <c r="AU160" s="16" t="s">
        <v>21</v>
      </c>
    </row>
    <row r="161" spans="1:51" s="13" customFormat="1" ht="12">
      <c r="A161" s="13"/>
      <c r="B161" s="254"/>
      <c r="C161" s="255"/>
      <c r="D161" s="250" t="s">
        <v>203</v>
      </c>
      <c r="E161" s="256" t="s">
        <v>1</v>
      </c>
      <c r="F161" s="257" t="s">
        <v>229</v>
      </c>
      <c r="G161" s="255"/>
      <c r="H161" s="258">
        <v>575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4" t="s">
        <v>203</v>
      </c>
      <c r="AU161" s="264" t="s">
        <v>21</v>
      </c>
      <c r="AV161" s="13" t="s">
        <v>21</v>
      </c>
      <c r="AW161" s="13" t="s">
        <v>38</v>
      </c>
      <c r="AX161" s="13" t="s">
        <v>89</v>
      </c>
      <c r="AY161" s="264" t="s">
        <v>135</v>
      </c>
    </row>
    <row r="162" spans="1:65" s="2" customFormat="1" ht="21.75" customHeight="1">
      <c r="A162" s="38"/>
      <c r="B162" s="39"/>
      <c r="C162" s="236" t="s">
        <v>7</v>
      </c>
      <c r="D162" s="236" t="s">
        <v>137</v>
      </c>
      <c r="E162" s="237" t="s">
        <v>230</v>
      </c>
      <c r="F162" s="238" t="s">
        <v>231</v>
      </c>
      <c r="G162" s="239" t="s">
        <v>140</v>
      </c>
      <c r="H162" s="240">
        <v>1560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46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0.5</v>
      </c>
      <c r="T162" s="247">
        <f>S162*H162</f>
        <v>780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141</v>
      </c>
      <c r="AT162" s="248" t="s">
        <v>137</v>
      </c>
      <c r="AU162" s="248" t="s">
        <v>21</v>
      </c>
      <c r="AY162" s="16" t="s">
        <v>135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6" t="s">
        <v>89</v>
      </c>
      <c r="BK162" s="249">
        <f>ROUND(I162*H162,2)</f>
        <v>0</v>
      </c>
      <c r="BL162" s="16" t="s">
        <v>141</v>
      </c>
      <c r="BM162" s="248" t="s">
        <v>232</v>
      </c>
    </row>
    <row r="163" spans="1:51" s="13" customFormat="1" ht="12">
      <c r="A163" s="13"/>
      <c r="B163" s="254"/>
      <c r="C163" s="255"/>
      <c r="D163" s="250" t="s">
        <v>203</v>
      </c>
      <c r="E163" s="256" t="s">
        <v>1</v>
      </c>
      <c r="F163" s="257" t="s">
        <v>233</v>
      </c>
      <c r="G163" s="255"/>
      <c r="H163" s="258">
        <v>1100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4" t="s">
        <v>203</v>
      </c>
      <c r="AU163" s="264" t="s">
        <v>21</v>
      </c>
      <c r="AV163" s="13" t="s">
        <v>21</v>
      </c>
      <c r="AW163" s="13" t="s">
        <v>38</v>
      </c>
      <c r="AX163" s="13" t="s">
        <v>81</v>
      </c>
      <c r="AY163" s="264" t="s">
        <v>135</v>
      </c>
    </row>
    <row r="164" spans="1:51" s="13" customFormat="1" ht="12">
      <c r="A164" s="13"/>
      <c r="B164" s="254"/>
      <c r="C164" s="255"/>
      <c r="D164" s="250" t="s">
        <v>203</v>
      </c>
      <c r="E164" s="256" t="s">
        <v>1</v>
      </c>
      <c r="F164" s="257" t="s">
        <v>234</v>
      </c>
      <c r="G164" s="255"/>
      <c r="H164" s="258">
        <v>460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4" t="s">
        <v>203</v>
      </c>
      <c r="AU164" s="264" t="s">
        <v>21</v>
      </c>
      <c r="AV164" s="13" t="s">
        <v>21</v>
      </c>
      <c r="AW164" s="13" t="s">
        <v>38</v>
      </c>
      <c r="AX164" s="13" t="s">
        <v>81</v>
      </c>
      <c r="AY164" s="264" t="s">
        <v>135</v>
      </c>
    </row>
    <row r="165" spans="1:51" s="14" customFormat="1" ht="12">
      <c r="A165" s="14"/>
      <c r="B165" s="265"/>
      <c r="C165" s="266"/>
      <c r="D165" s="250" t="s">
        <v>203</v>
      </c>
      <c r="E165" s="267" t="s">
        <v>1</v>
      </c>
      <c r="F165" s="268" t="s">
        <v>235</v>
      </c>
      <c r="G165" s="266"/>
      <c r="H165" s="269">
        <v>1560</v>
      </c>
      <c r="I165" s="270"/>
      <c r="J165" s="266"/>
      <c r="K165" s="266"/>
      <c r="L165" s="271"/>
      <c r="M165" s="272"/>
      <c r="N165" s="273"/>
      <c r="O165" s="273"/>
      <c r="P165" s="273"/>
      <c r="Q165" s="273"/>
      <c r="R165" s="273"/>
      <c r="S165" s="273"/>
      <c r="T165" s="27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5" t="s">
        <v>203</v>
      </c>
      <c r="AU165" s="275" t="s">
        <v>21</v>
      </c>
      <c r="AV165" s="14" t="s">
        <v>141</v>
      </c>
      <c r="AW165" s="14" t="s">
        <v>38</v>
      </c>
      <c r="AX165" s="14" t="s">
        <v>89</v>
      </c>
      <c r="AY165" s="275" t="s">
        <v>135</v>
      </c>
    </row>
    <row r="166" spans="1:65" s="2" customFormat="1" ht="21.75" customHeight="1">
      <c r="A166" s="38"/>
      <c r="B166" s="39"/>
      <c r="C166" s="236" t="s">
        <v>236</v>
      </c>
      <c r="D166" s="236" t="s">
        <v>137</v>
      </c>
      <c r="E166" s="237" t="s">
        <v>237</v>
      </c>
      <c r="F166" s="238" t="s">
        <v>238</v>
      </c>
      <c r="G166" s="239" t="s">
        <v>140</v>
      </c>
      <c r="H166" s="240">
        <v>1100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46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0.316</v>
      </c>
      <c r="T166" s="247">
        <f>S166*H166</f>
        <v>347.6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141</v>
      </c>
      <c r="AT166" s="248" t="s">
        <v>137</v>
      </c>
      <c r="AU166" s="248" t="s">
        <v>21</v>
      </c>
      <c r="AY166" s="16" t="s">
        <v>135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6" t="s">
        <v>89</v>
      </c>
      <c r="BK166" s="249">
        <f>ROUND(I166*H166,2)</f>
        <v>0</v>
      </c>
      <c r="BL166" s="16" t="s">
        <v>141</v>
      </c>
      <c r="BM166" s="248" t="s">
        <v>239</v>
      </c>
    </row>
    <row r="167" spans="1:65" s="2" customFormat="1" ht="16.5" customHeight="1">
      <c r="A167" s="38"/>
      <c r="B167" s="39"/>
      <c r="C167" s="236" t="s">
        <v>240</v>
      </c>
      <c r="D167" s="236" t="s">
        <v>137</v>
      </c>
      <c r="E167" s="237" t="s">
        <v>241</v>
      </c>
      <c r="F167" s="238" t="s">
        <v>242</v>
      </c>
      <c r="G167" s="239" t="s">
        <v>140</v>
      </c>
      <c r="H167" s="240">
        <v>222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46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0.355</v>
      </c>
      <c r="T167" s="247">
        <f>S167*H167</f>
        <v>78.81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141</v>
      </c>
      <c r="AT167" s="248" t="s">
        <v>137</v>
      </c>
      <c r="AU167" s="248" t="s">
        <v>21</v>
      </c>
      <c r="AY167" s="16" t="s">
        <v>135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6" t="s">
        <v>89</v>
      </c>
      <c r="BK167" s="249">
        <f>ROUND(I167*H167,2)</f>
        <v>0</v>
      </c>
      <c r="BL167" s="16" t="s">
        <v>141</v>
      </c>
      <c r="BM167" s="248" t="s">
        <v>243</v>
      </c>
    </row>
    <row r="168" spans="1:65" s="2" customFormat="1" ht="21.75" customHeight="1">
      <c r="A168" s="38"/>
      <c r="B168" s="39"/>
      <c r="C168" s="236" t="s">
        <v>244</v>
      </c>
      <c r="D168" s="236" t="s">
        <v>137</v>
      </c>
      <c r="E168" s="237" t="s">
        <v>245</v>
      </c>
      <c r="F168" s="238" t="s">
        <v>246</v>
      </c>
      <c r="G168" s="239" t="s">
        <v>140</v>
      </c>
      <c r="H168" s="240">
        <v>115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46</v>
      </c>
      <c r="O168" s="91"/>
      <c r="P168" s="246">
        <f>O168*H168</f>
        <v>0</v>
      </c>
      <c r="Q168" s="246">
        <v>5E-05</v>
      </c>
      <c r="R168" s="246">
        <f>Q168*H168</f>
        <v>0.00575</v>
      </c>
      <c r="S168" s="246">
        <v>0.128</v>
      </c>
      <c r="T168" s="247">
        <f>S168*H168</f>
        <v>14.72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141</v>
      </c>
      <c r="AT168" s="248" t="s">
        <v>137</v>
      </c>
      <c r="AU168" s="248" t="s">
        <v>21</v>
      </c>
      <c r="AY168" s="16" t="s">
        <v>135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6" t="s">
        <v>89</v>
      </c>
      <c r="BK168" s="249">
        <f>ROUND(I168*H168,2)</f>
        <v>0</v>
      </c>
      <c r="BL168" s="16" t="s">
        <v>141</v>
      </c>
      <c r="BM168" s="248" t="s">
        <v>247</v>
      </c>
    </row>
    <row r="169" spans="1:65" s="2" customFormat="1" ht="33" customHeight="1">
      <c r="A169" s="38"/>
      <c r="B169" s="39"/>
      <c r="C169" s="236" t="s">
        <v>248</v>
      </c>
      <c r="D169" s="236" t="s">
        <v>137</v>
      </c>
      <c r="E169" s="237" t="s">
        <v>249</v>
      </c>
      <c r="F169" s="238" t="s">
        <v>250</v>
      </c>
      <c r="G169" s="239" t="s">
        <v>200</v>
      </c>
      <c r="H169" s="240">
        <v>3909.25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46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141</v>
      </c>
      <c r="AT169" s="248" t="s">
        <v>137</v>
      </c>
      <c r="AU169" s="248" t="s">
        <v>21</v>
      </c>
      <c r="AY169" s="16" t="s">
        <v>135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6" t="s">
        <v>89</v>
      </c>
      <c r="BK169" s="249">
        <f>ROUND(I169*H169,2)</f>
        <v>0</v>
      </c>
      <c r="BL169" s="16" t="s">
        <v>141</v>
      </c>
      <c r="BM169" s="248" t="s">
        <v>251</v>
      </c>
    </row>
    <row r="170" spans="1:51" s="13" customFormat="1" ht="12">
      <c r="A170" s="13"/>
      <c r="B170" s="254"/>
      <c r="C170" s="255"/>
      <c r="D170" s="250" t="s">
        <v>203</v>
      </c>
      <c r="E170" s="256" t="s">
        <v>1</v>
      </c>
      <c r="F170" s="257" t="s">
        <v>252</v>
      </c>
      <c r="G170" s="255"/>
      <c r="H170" s="258">
        <v>1227.4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4" t="s">
        <v>203</v>
      </c>
      <c r="AU170" s="264" t="s">
        <v>21</v>
      </c>
      <c r="AV170" s="13" t="s">
        <v>21</v>
      </c>
      <c r="AW170" s="13" t="s">
        <v>38</v>
      </c>
      <c r="AX170" s="13" t="s">
        <v>81</v>
      </c>
      <c r="AY170" s="264" t="s">
        <v>135</v>
      </c>
    </row>
    <row r="171" spans="1:51" s="13" customFormat="1" ht="12">
      <c r="A171" s="13"/>
      <c r="B171" s="254"/>
      <c r="C171" s="255"/>
      <c r="D171" s="250" t="s">
        <v>203</v>
      </c>
      <c r="E171" s="256" t="s">
        <v>1</v>
      </c>
      <c r="F171" s="257" t="s">
        <v>253</v>
      </c>
      <c r="G171" s="255"/>
      <c r="H171" s="258">
        <v>237.5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4" t="s">
        <v>203</v>
      </c>
      <c r="AU171" s="264" t="s">
        <v>21</v>
      </c>
      <c r="AV171" s="13" t="s">
        <v>21</v>
      </c>
      <c r="AW171" s="13" t="s">
        <v>38</v>
      </c>
      <c r="AX171" s="13" t="s">
        <v>81</v>
      </c>
      <c r="AY171" s="264" t="s">
        <v>135</v>
      </c>
    </row>
    <row r="172" spans="1:51" s="13" customFormat="1" ht="12">
      <c r="A172" s="13"/>
      <c r="B172" s="254"/>
      <c r="C172" s="255"/>
      <c r="D172" s="250" t="s">
        <v>203</v>
      </c>
      <c r="E172" s="256" t="s">
        <v>1</v>
      </c>
      <c r="F172" s="257" t="s">
        <v>254</v>
      </c>
      <c r="G172" s="255"/>
      <c r="H172" s="258">
        <v>2444.35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4" t="s">
        <v>203</v>
      </c>
      <c r="AU172" s="264" t="s">
        <v>21</v>
      </c>
      <c r="AV172" s="13" t="s">
        <v>21</v>
      </c>
      <c r="AW172" s="13" t="s">
        <v>38</v>
      </c>
      <c r="AX172" s="13" t="s">
        <v>81</v>
      </c>
      <c r="AY172" s="264" t="s">
        <v>135</v>
      </c>
    </row>
    <row r="173" spans="1:51" s="14" customFormat="1" ht="12">
      <c r="A173" s="14"/>
      <c r="B173" s="265"/>
      <c r="C173" s="266"/>
      <c r="D173" s="250" t="s">
        <v>203</v>
      </c>
      <c r="E173" s="267" t="s">
        <v>1</v>
      </c>
      <c r="F173" s="268" t="s">
        <v>235</v>
      </c>
      <c r="G173" s="266"/>
      <c r="H173" s="269">
        <v>3909.25</v>
      </c>
      <c r="I173" s="270"/>
      <c r="J173" s="266"/>
      <c r="K173" s="266"/>
      <c r="L173" s="271"/>
      <c r="M173" s="272"/>
      <c r="N173" s="273"/>
      <c r="O173" s="273"/>
      <c r="P173" s="273"/>
      <c r="Q173" s="273"/>
      <c r="R173" s="273"/>
      <c r="S173" s="273"/>
      <c r="T173" s="27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5" t="s">
        <v>203</v>
      </c>
      <c r="AU173" s="275" t="s">
        <v>21</v>
      </c>
      <c r="AV173" s="14" t="s">
        <v>141</v>
      </c>
      <c r="AW173" s="14" t="s">
        <v>38</v>
      </c>
      <c r="AX173" s="14" t="s">
        <v>89</v>
      </c>
      <c r="AY173" s="275" t="s">
        <v>135</v>
      </c>
    </row>
    <row r="174" spans="1:65" s="2" customFormat="1" ht="21.75" customHeight="1">
      <c r="A174" s="38"/>
      <c r="B174" s="39"/>
      <c r="C174" s="236" t="s">
        <v>255</v>
      </c>
      <c r="D174" s="236" t="s">
        <v>137</v>
      </c>
      <c r="E174" s="237" t="s">
        <v>256</v>
      </c>
      <c r="F174" s="238" t="s">
        <v>257</v>
      </c>
      <c r="G174" s="239" t="s">
        <v>200</v>
      </c>
      <c r="H174" s="240">
        <v>3909.25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46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141</v>
      </c>
      <c r="AT174" s="248" t="s">
        <v>137</v>
      </c>
      <c r="AU174" s="248" t="s">
        <v>21</v>
      </c>
      <c r="AY174" s="16" t="s">
        <v>135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6" t="s">
        <v>89</v>
      </c>
      <c r="BK174" s="249">
        <f>ROUND(I174*H174,2)</f>
        <v>0</v>
      </c>
      <c r="BL174" s="16" t="s">
        <v>141</v>
      </c>
      <c r="BM174" s="248" t="s">
        <v>258</v>
      </c>
    </row>
    <row r="175" spans="1:47" s="2" customFormat="1" ht="12">
      <c r="A175" s="38"/>
      <c r="B175" s="39"/>
      <c r="C175" s="40"/>
      <c r="D175" s="250" t="s">
        <v>147</v>
      </c>
      <c r="E175" s="40"/>
      <c r="F175" s="251" t="s">
        <v>259</v>
      </c>
      <c r="G175" s="40"/>
      <c r="H175" s="40"/>
      <c r="I175" s="144"/>
      <c r="J175" s="40"/>
      <c r="K175" s="40"/>
      <c r="L175" s="44"/>
      <c r="M175" s="252"/>
      <c r="N175" s="25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6" t="s">
        <v>147</v>
      </c>
      <c r="AU175" s="16" t="s">
        <v>21</v>
      </c>
    </row>
    <row r="176" spans="1:51" s="13" customFormat="1" ht="12">
      <c r="A176" s="13"/>
      <c r="B176" s="254"/>
      <c r="C176" s="255"/>
      <c r="D176" s="250" t="s">
        <v>203</v>
      </c>
      <c r="E176" s="256" t="s">
        <v>1</v>
      </c>
      <c r="F176" s="257" t="s">
        <v>260</v>
      </c>
      <c r="G176" s="255"/>
      <c r="H176" s="258">
        <v>3909.25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4" t="s">
        <v>203</v>
      </c>
      <c r="AU176" s="264" t="s">
        <v>21</v>
      </c>
      <c r="AV176" s="13" t="s">
        <v>21</v>
      </c>
      <c r="AW176" s="13" t="s">
        <v>38</v>
      </c>
      <c r="AX176" s="13" t="s">
        <v>89</v>
      </c>
      <c r="AY176" s="264" t="s">
        <v>135</v>
      </c>
    </row>
    <row r="177" spans="1:65" s="2" customFormat="1" ht="33" customHeight="1">
      <c r="A177" s="38"/>
      <c r="B177" s="39"/>
      <c r="C177" s="236" t="s">
        <v>261</v>
      </c>
      <c r="D177" s="236" t="s">
        <v>137</v>
      </c>
      <c r="E177" s="237" t="s">
        <v>262</v>
      </c>
      <c r="F177" s="238" t="s">
        <v>263</v>
      </c>
      <c r="G177" s="239" t="s">
        <v>200</v>
      </c>
      <c r="H177" s="240">
        <v>205.75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46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141</v>
      </c>
      <c r="AT177" s="248" t="s">
        <v>137</v>
      </c>
      <c r="AU177" s="248" t="s">
        <v>21</v>
      </c>
      <c r="AY177" s="16" t="s">
        <v>135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6" t="s">
        <v>89</v>
      </c>
      <c r="BK177" s="249">
        <f>ROUND(I177*H177,2)</f>
        <v>0</v>
      </c>
      <c r="BL177" s="16" t="s">
        <v>141</v>
      </c>
      <c r="BM177" s="248" t="s">
        <v>264</v>
      </c>
    </row>
    <row r="178" spans="1:51" s="13" customFormat="1" ht="12">
      <c r="A178" s="13"/>
      <c r="B178" s="254"/>
      <c r="C178" s="255"/>
      <c r="D178" s="250" t="s">
        <v>203</v>
      </c>
      <c r="E178" s="256" t="s">
        <v>1</v>
      </c>
      <c r="F178" s="257" t="s">
        <v>265</v>
      </c>
      <c r="G178" s="255"/>
      <c r="H178" s="258">
        <v>64.6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4" t="s">
        <v>203</v>
      </c>
      <c r="AU178" s="264" t="s">
        <v>21</v>
      </c>
      <c r="AV178" s="13" t="s">
        <v>21</v>
      </c>
      <c r="AW178" s="13" t="s">
        <v>38</v>
      </c>
      <c r="AX178" s="13" t="s">
        <v>81</v>
      </c>
      <c r="AY178" s="264" t="s">
        <v>135</v>
      </c>
    </row>
    <row r="179" spans="1:51" s="13" customFormat="1" ht="12">
      <c r="A179" s="13"/>
      <c r="B179" s="254"/>
      <c r="C179" s="255"/>
      <c r="D179" s="250" t="s">
        <v>203</v>
      </c>
      <c r="E179" s="256" t="s">
        <v>1</v>
      </c>
      <c r="F179" s="257" t="s">
        <v>266</v>
      </c>
      <c r="G179" s="255"/>
      <c r="H179" s="258">
        <v>12.5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4" t="s">
        <v>203</v>
      </c>
      <c r="AU179" s="264" t="s">
        <v>21</v>
      </c>
      <c r="AV179" s="13" t="s">
        <v>21</v>
      </c>
      <c r="AW179" s="13" t="s">
        <v>38</v>
      </c>
      <c r="AX179" s="13" t="s">
        <v>81</v>
      </c>
      <c r="AY179" s="264" t="s">
        <v>135</v>
      </c>
    </row>
    <row r="180" spans="1:51" s="13" customFormat="1" ht="12">
      <c r="A180" s="13"/>
      <c r="B180" s="254"/>
      <c r="C180" s="255"/>
      <c r="D180" s="250" t="s">
        <v>203</v>
      </c>
      <c r="E180" s="256" t="s">
        <v>1</v>
      </c>
      <c r="F180" s="257" t="s">
        <v>267</v>
      </c>
      <c r="G180" s="255"/>
      <c r="H180" s="258">
        <v>128.65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4" t="s">
        <v>203</v>
      </c>
      <c r="AU180" s="264" t="s">
        <v>21</v>
      </c>
      <c r="AV180" s="13" t="s">
        <v>21</v>
      </c>
      <c r="AW180" s="13" t="s">
        <v>38</v>
      </c>
      <c r="AX180" s="13" t="s">
        <v>81</v>
      </c>
      <c r="AY180" s="264" t="s">
        <v>135</v>
      </c>
    </row>
    <row r="181" spans="1:51" s="14" customFormat="1" ht="12">
      <c r="A181" s="14"/>
      <c r="B181" s="265"/>
      <c r="C181" s="266"/>
      <c r="D181" s="250" t="s">
        <v>203</v>
      </c>
      <c r="E181" s="267" t="s">
        <v>1</v>
      </c>
      <c r="F181" s="268" t="s">
        <v>235</v>
      </c>
      <c r="G181" s="266"/>
      <c r="H181" s="269">
        <v>205.75</v>
      </c>
      <c r="I181" s="270"/>
      <c r="J181" s="266"/>
      <c r="K181" s="266"/>
      <c r="L181" s="271"/>
      <c r="M181" s="272"/>
      <c r="N181" s="273"/>
      <c r="O181" s="273"/>
      <c r="P181" s="273"/>
      <c r="Q181" s="273"/>
      <c r="R181" s="273"/>
      <c r="S181" s="273"/>
      <c r="T181" s="27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5" t="s">
        <v>203</v>
      </c>
      <c r="AU181" s="275" t="s">
        <v>21</v>
      </c>
      <c r="AV181" s="14" t="s">
        <v>141</v>
      </c>
      <c r="AW181" s="14" t="s">
        <v>38</v>
      </c>
      <c r="AX181" s="14" t="s">
        <v>89</v>
      </c>
      <c r="AY181" s="275" t="s">
        <v>135</v>
      </c>
    </row>
    <row r="182" spans="1:65" s="2" customFormat="1" ht="21.75" customHeight="1">
      <c r="A182" s="38"/>
      <c r="B182" s="39"/>
      <c r="C182" s="236" t="s">
        <v>268</v>
      </c>
      <c r="D182" s="236" t="s">
        <v>137</v>
      </c>
      <c r="E182" s="237" t="s">
        <v>269</v>
      </c>
      <c r="F182" s="238" t="s">
        <v>270</v>
      </c>
      <c r="G182" s="239" t="s">
        <v>200</v>
      </c>
      <c r="H182" s="240">
        <v>205.75</v>
      </c>
      <c r="I182" s="241"/>
      <c r="J182" s="242">
        <f>ROUND(I182*H182,2)</f>
        <v>0</v>
      </c>
      <c r="K182" s="243"/>
      <c r="L182" s="44"/>
      <c r="M182" s="244" t="s">
        <v>1</v>
      </c>
      <c r="N182" s="245" t="s">
        <v>46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141</v>
      </c>
      <c r="AT182" s="248" t="s">
        <v>137</v>
      </c>
      <c r="AU182" s="248" t="s">
        <v>21</v>
      </c>
      <c r="AY182" s="16" t="s">
        <v>135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6" t="s">
        <v>89</v>
      </c>
      <c r="BK182" s="249">
        <f>ROUND(I182*H182,2)</f>
        <v>0</v>
      </c>
      <c r="BL182" s="16" t="s">
        <v>141</v>
      </c>
      <c r="BM182" s="248" t="s">
        <v>271</v>
      </c>
    </row>
    <row r="183" spans="1:47" s="2" customFormat="1" ht="12">
      <c r="A183" s="38"/>
      <c r="B183" s="39"/>
      <c r="C183" s="40"/>
      <c r="D183" s="250" t="s">
        <v>147</v>
      </c>
      <c r="E183" s="40"/>
      <c r="F183" s="251" t="s">
        <v>259</v>
      </c>
      <c r="G183" s="40"/>
      <c r="H183" s="40"/>
      <c r="I183" s="144"/>
      <c r="J183" s="40"/>
      <c r="K183" s="40"/>
      <c r="L183" s="44"/>
      <c r="M183" s="252"/>
      <c r="N183" s="25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6" t="s">
        <v>147</v>
      </c>
      <c r="AU183" s="16" t="s">
        <v>21</v>
      </c>
    </row>
    <row r="184" spans="1:51" s="13" customFormat="1" ht="12">
      <c r="A184" s="13"/>
      <c r="B184" s="254"/>
      <c r="C184" s="255"/>
      <c r="D184" s="250" t="s">
        <v>203</v>
      </c>
      <c r="E184" s="256" t="s">
        <v>1</v>
      </c>
      <c r="F184" s="257" t="s">
        <v>272</v>
      </c>
      <c r="G184" s="255"/>
      <c r="H184" s="258">
        <v>205.75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4" t="s">
        <v>203</v>
      </c>
      <c r="AU184" s="264" t="s">
        <v>21</v>
      </c>
      <c r="AV184" s="13" t="s">
        <v>21</v>
      </c>
      <c r="AW184" s="13" t="s">
        <v>38</v>
      </c>
      <c r="AX184" s="13" t="s">
        <v>89</v>
      </c>
      <c r="AY184" s="264" t="s">
        <v>135</v>
      </c>
    </row>
    <row r="185" spans="1:65" s="2" customFormat="1" ht="21.75" customHeight="1">
      <c r="A185" s="38"/>
      <c r="B185" s="39"/>
      <c r="C185" s="236" t="s">
        <v>273</v>
      </c>
      <c r="D185" s="236" t="s">
        <v>137</v>
      </c>
      <c r="E185" s="237" t="s">
        <v>274</v>
      </c>
      <c r="F185" s="238" t="s">
        <v>275</v>
      </c>
      <c r="G185" s="239" t="s">
        <v>200</v>
      </c>
      <c r="H185" s="240">
        <v>5664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46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141</v>
      </c>
      <c r="AT185" s="248" t="s">
        <v>137</v>
      </c>
      <c r="AU185" s="248" t="s">
        <v>21</v>
      </c>
      <c r="AY185" s="16" t="s">
        <v>135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6" t="s">
        <v>89</v>
      </c>
      <c r="BK185" s="249">
        <f>ROUND(I185*H185,2)</f>
        <v>0</v>
      </c>
      <c r="BL185" s="16" t="s">
        <v>141</v>
      </c>
      <c r="BM185" s="248" t="s">
        <v>276</v>
      </c>
    </row>
    <row r="186" spans="1:47" s="2" customFormat="1" ht="12">
      <c r="A186" s="38"/>
      <c r="B186" s="39"/>
      <c r="C186" s="40"/>
      <c r="D186" s="250" t="s">
        <v>147</v>
      </c>
      <c r="E186" s="40"/>
      <c r="F186" s="251" t="s">
        <v>277</v>
      </c>
      <c r="G186" s="40"/>
      <c r="H186" s="40"/>
      <c r="I186" s="144"/>
      <c r="J186" s="40"/>
      <c r="K186" s="40"/>
      <c r="L186" s="44"/>
      <c r="M186" s="252"/>
      <c r="N186" s="25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6" t="s">
        <v>147</v>
      </c>
      <c r="AU186" s="16" t="s">
        <v>21</v>
      </c>
    </row>
    <row r="187" spans="1:51" s="13" customFormat="1" ht="12">
      <c r="A187" s="13"/>
      <c r="B187" s="254"/>
      <c r="C187" s="255"/>
      <c r="D187" s="250" t="s">
        <v>203</v>
      </c>
      <c r="E187" s="256" t="s">
        <v>1</v>
      </c>
      <c r="F187" s="257" t="s">
        <v>278</v>
      </c>
      <c r="G187" s="255"/>
      <c r="H187" s="258">
        <v>4116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4" t="s">
        <v>203</v>
      </c>
      <c r="AU187" s="264" t="s">
        <v>21</v>
      </c>
      <c r="AV187" s="13" t="s">
        <v>21</v>
      </c>
      <c r="AW187" s="13" t="s">
        <v>38</v>
      </c>
      <c r="AX187" s="13" t="s">
        <v>81</v>
      </c>
      <c r="AY187" s="264" t="s">
        <v>135</v>
      </c>
    </row>
    <row r="188" spans="1:51" s="13" customFormat="1" ht="12">
      <c r="A188" s="13"/>
      <c r="B188" s="254"/>
      <c r="C188" s="255"/>
      <c r="D188" s="250" t="s">
        <v>203</v>
      </c>
      <c r="E188" s="256" t="s">
        <v>1</v>
      </c>
      <c r="F188" s="257" t="s">
        <v>279</v>
      </c>
      <c r="G188" s="255"/>
      <c r="H188" s="258">
        <v>1548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4" t="s">
        <v>203</v>
      </c>
      <c r="AU188" s="264" t="s">
        <v>21</v>
      </c>
      <c r="AV188" s="13" t="s">
        <v>21</v>
      </c>
      <c r="AW188" s="13" t="s">
        <v>38</v>
      </c>
      <c r="AX188" s="13" t="s">
        <v>81</v>
      </c>
      <c r="AY188" s="264" t="s">
        <v>135</v>
      </c>
    </row>
    <row r="189" spans="1:51" s="14" customFormat="1" ht="12">
      <c r="A189" s="14"/>
      <c r="B189" s="265"/>
      <c r="C189" s="266"/>
      <c r="D189" s="250" t="s">
        <v>203</v>
      </c>
      <c r="E189" s="267" t="s">
        <v>1</v>
      </c>
      <c r="F189" s="268" t="s">
        <v>235</v>
      </c>
      <c r="G189" s="266"/>
      <c r="H189" s="269">
        <v>5664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5" t="s">
        <v>203</v>
      </c>
      <c r="AU189" s="275" t="s">
        <v>21</v>
      </c>
      <c r="AV189" s="14" t="s">
        <v>141</v>
      </c>
      <c r="AW189" s="14" t="s">
        <v>38</v>
      </c>
      <c r="AX189" s="14" t="s">
        <v>89</v>
      </c>
      <c r="AY189" s="275" t="s">
        <v>135</v>
      </c>
    </row>
    <row r="190" spans="1:65" s="2" customFormat="1" ht="16.5" customHeight="1">
      <c r="A190" s="38"/>
      <c r="B190" s="39"/>
      <c r="C190" s="276" t="s">
        <v>280</v>
      </c>
      <c r="D190" s="276" t="s">
        <v>281</v>
      </c>
      <c r="E190" s="277" t="s">
        <v>282</v>
      </c>
      <c r="F190" s="278" t="s">
        <v>283</v>
      </c>
      <c r="G190" s="279" t="s">
        <v>284</v>
      </c>
      <c r="H190" s="280">
        <v>2941.2</v>
      </c>
      <c r="I190" s="281"/>
      <c r="J190" s="282">
        <f>ROUND(I190*H190,2)</f>
        <v>0</v>
      </c>
      <c r="K190" s="283"/>
      <c r="L190" s="284"/>
      <c r="M190" s="285" t="s">
        <v>1</v>
      </c>
      <c r="N190" s="286" t="s">
        <v>46</v>
      </c>
      <c r="O190" s="91"/>
      <c r="P190" s="246">
        <f>O190*H190</f>
        <v>0</v>
      </c>
      <c r="Q190" s="246">
        <v>1</v>
      </c>
      <c r="R190" s="246">
        <f>Q190*H190</f>
        <v>2941.2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169</v>
      </c>
      <c r="AT190" s="248" t="s">
        <v>281</v>
      </c>
      <c r="AU190" s="248" t="s">
        <v>21</v>
      </c>
      <c r="AY190" s="16" t="s">
        <v>135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6" t="s">
        <v>89</v>
      </c>
      <c r="BK190" s="249">
        <f>ROUND(I190*H190,2)</f>
        <v>0</v>
      </c>
      <c r="BL190" s="16" t="s">
        <v>141</v>
      </c>
      <c r="BM190" s="248" t="s">
        <v>285</v>
      </c>
    </row>
    <row r="191" spans="1:51" s="13" customFormat="1" ht="12">
      <c r="A191" s="13"/>
      <c r="B191" s="254"/>
      <c r="C191" s="255"/>
      <c r="D191" s="250" t="s">
        <v>203</v>
      </c>
      <c r="E191" s="256" t="s">
        <v>1</v>
      </c>
      <c r="F191" s="257" t="s">
        <v>286</v>
      </c>
      <c r="G191" s="255"/>
      <c r="H191" s="258">
        <v>2941.2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4" t="s">
        <v>203</v>
      </c>
      <c r="AU191" s="264" t="s">
        <v>21</v>
      </c>
      <c r="AV191" s="13" t="s">
        <v>21</v>
      </c>
      <c r="AW191" s="13" t="s">
        <v>38</v>
      </c>
      <c r="AX191" s="13" t="s">
        <v>89</v>
      </c>
      <c r="AY191" s="264" t="s">
        <v>135</v>
      </c>
    </row>
    <row r="192" spans="1:65" s="2" customFormat="1" ht="21.75" customHeight="1">
      <c r="A192" s="38"/>
      <c r="B192" s="39"/>
      <c r="C192" s="236" t="s">
        <v>287</v>
      </c>
      <c r="D192" s="236" t="s">
        <v>137</v>
      </c>
      <c r="E192" s="237" t="s">
        <v>288</v>
      </c>
      <c r="F192" s="238" t="s">
        <v>289</v>
      </c>
      <c r="G192" s="239" t="s">
        <v>140</v>
      </c>
      <c r="H192" s="240">
        <v>10000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46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141</v>
      </c>
      <c r="AT192" s="248" t="s">
        <v>137</v>
      </c>
      <c r="AU192" s="248" t="s">
        <v>21</v>
      </c>
      <c r="AY192" s="16" t="s">
        <v>135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6" t="s">
        <v>89</v>
      </c>
      <c r="BK192" s="249">
        <f>ROUND(I192*H192,2)</f>
        <v>0</v>
      </c>
      <c r="BL192" s="16" t="s">
        <v>141</v>
      </c>
      <c r="BM192" s="248" t="s">
        <v>290</v>
      </c>
    </row>
    <row r="193" spans="1:51" s="13" customFormat="1" ht="12">
      <c r="A193" s="13"/>
      <c r="B193" s="254"/>
      <c r="C193" s="255"/>
      <c r="D193" s="250" t="s">
        <v>203</v>
      </c>
      <c r="E193" s="256" t="s">
        <v>1</v>
      </c>
      <c r="F193" s="257" t="s">
        <v>291</v>
      </c>
      <c r="G193" s="255"/>
      <c r="H193" s="258">
        <v>10000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4" t="s">
        <v>203</v>
      </c>
      <c r="AU193" s="264" t="s">
        <v>21</v>
      </c>
      <c r="AV193" s="13" t="s">
        <v>21</v>
      </c>
      <c r="AW193" s="13" t="s">
        <v>38</v>
      </c>
      <c r="AX193" s="13" t="s">
        <v>89</v>
      </c>
      <c r="AY193" s="264" t="s">
        <v>135</v>
      </c>
    </row>
    <row r="194" spans="1:65" s="2" customFormat="1" ht="21.75" customHeight="1">
      <c r="A194" s="38"/>
      <c r="B194" s="39"/>
      <c r="C194" s="236" t="s">
        <v>292</v>
      </c>
      <c r="D194" s="236" t="s">
        <v>137</v>
      </c>
      <c r="E194" s="237" t="s">
        <v>293</v>
      </c>
      <c r="F194" s="238" t="s">
        <v>294</v>
      </c>
      <c r="G194" s="239" t="s">
        <v>140</v>
      </c>
      <c r="H194" s="240">
        <v>222</v>
      </c>
      <c r="I194" s="241"/>
      <c r="J194" s="242">
        <f>ROUND(I194*H194,2)</f>
        <v>0</v>
      </c>
      <c r="K194" s="243"/>
      <c r="L194" s="44"/>
      <c r="M194" s="244" t="s">
        <v>1</v>
      </c>
      <c r="N194" s="245" t="s">
        <v>46</v>
      </c>
      <c r="O194" s="91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141</v>
      </c>
      <c r="AT194" s="248" t="s">
        <v>137</v>
      </c>
      <c r="AU194" s="248" t="s">
        <v>21</v>
      </c>
      <c r="AY194" s="16" t="s">
        <v>135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6" t="s">
        <v>89</v>
      </c>
      <c r="BK194" s="249">
        <f>ROUND(I194*H194,2)</f>
        <v>0</v>
      </c>
      <c r="BL194" s="16" t="s">
        <v>141</v>
      </c>
      <c r="BM194" s="248" t="s">
        <v>295</v>
      </c>
    </row>
    <row r="195" spans="1:65" s="2" customFormat="1" ht="16.5" customHeight="1">
      <c r="A195" s="38"/>
      <c r="B195" s="39"/>
      <c r="C195" s="236" t="s">
        <v>296</v>
      </c>
      <c r="D195" s="236" t="s">
        <v>137</v>
      </c>
      <c r="E195" s="237" t="s">
        <v>297</v>
      </c>
      <c r="F195" s="238" t="s">
        <v>298</v>
      </c>
      <c r="G195" s="239" t="s">
        <v>145</v>
      </c>
      <c r="H195" s="240">
        <v>3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46</v>
      </c>
      <c r="O195" s="91"/>
      <c r="P195" s="246">
        <f>O195*H195</f>
        <v>0</v>
      </c>
      <c r="Q195" s="246">
        <v>0.2</v>
      </c>
      <c r="R195" s="246">
        <f>Q195*H195</f>
        <v>0.6000000000000001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141</v>
      </c>
      <c r="AT195" s="248" t="s">
        <v>137</v>
      </c>
      <c r="AU195" s="248" t="s">
        <v>21</v>
      </c>
      <c r="AY195" s="16" t="s">
        <v>135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6" t="s">
        <v>89</v>
      </c>
      <c r="BK195" s="249">
        <f>ROUND(I195*H195,2)</f>
        <v>0</v>
      </c>
      <c r="BL195" s="16" t="s">
        <v>141</v>
      </c>
      <c r="BM195" s="248" t="s">
        <v>299</v>
      </c>
    </row>
    <row r="196" spans="1:47" s="2" customFormat="1" ht="12">
      <c r="A196" s="38"/>
      <c r="B196" s="39"/>
      <c r="C196" s="40"/>
      <c r="D196" s="250" t="s">
        <v>147</v>
      </c>
      <c r="E196" s="40"/>
      <c r="F196" s="251" t="s">
        <v>300</v>
      </c>
      <c r="G196" s="40"/>
      <c r="H196" s="40"/>
      <c r="I196" s="144"/>
      <c r="J196" s="40"/>
      <c r="K196" s="40"/>
      <c r="L196" s="44"/>
      <c r="M196" s="252"/>
      <c r="N196" s="25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6" t="s">
        <v>147</v>
      </c>
      <c r="AU196" s="16" t="s">
        <v>21</v>
      </c>
    </row>
    <row r="197" spans="1:65" s="2" customFormat="1" ht="16.5" customHeight="1">
      <c r="A197" s="38"/>
      <c r="B197" s="39"/>
      <c r="C197" s="236" t="s">
        <v>301</v>
      </c>
      <c r="D197" s="236" t="s">
        <v>137</v>
      </c>
      <c r="E197" s="237" t="s">
        <v>302</v>
      </c>
      <c r="F197" s="238" t="s">
        <v>303</v>
      </c>
      <c r="G197" s="239" t="s">
        <v>145</v>
      </c>
      <c r="H197" s="240">
        <v>1</v>
      </c>
      <c r="I197" s="241"/>
      <c r="J197" s="242">
        <f>ROUND(I197*H197,2)</f>
        <v>0</v>
      </c>
      <c r="K197" s="243"/>
      <c r="L197" s="44"/>
      <c r="M197" s="244" t="s">
        <v>1</v>
      </c>
      <c r="N197" s="245" t="s">
        <v>46</v>
      </c>
      <c r="O197" s="91"/>
      <c r="P197" s="246">
        <f>O197*H197</f>
        <v>0</v>
      </c>
      <c r="Q197" s="246">
        <v>0</v>
      </c>
      <c r="R197" s="246">
        <f>Q197*H197</f>
        <v>0</v>
      </c>
      <c r="S197" s="246">
        <v>0.21</v>
      </c>
      <c r="T197" s="247">
        <f>S197*H197</f>
        <v>0.21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141</v>
      </c>
      <c r="AT197" s="248" t="s">
        <v>137</v>
      </c>
      <c r="AU197" s="248" t="s">
        <v>21</v>
      </c>
      <c r="AY197" s="16" t="s">
        <v>135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6" t="s">
        <v>89</v>
      </c>
      <c r="BK197" s="249">
        <f>ROUND(I197*H197,2)</f>
        <v>0</v>
      </c>
      <c r="BL197" s="16" t="s">
        <v>141</v>
      </c>
      <c r="BM197" s="248" t="s">
        <v>304</v>
      </c>
    </row>
    <row r="198" spans="1:65" s="2" customFormat="1" ht="21.75" customHeight="1">
      <c r="A198" s="38"/>
      <c r="B198" s="39"/>
      <c r="C198" s="236" t="s">
        <v>305</v>
      </c>
      <c r="D198" s="236" t="s">
        <v>137</v>
      </c>
      <c r="E198" s="237" t="s">
        <v>306</v>
      </c>
      <c r="F198" s="238" t="s">
        <v>307</v>
      </c>
      <c r="G198" s="239" t="s">
        <v>145</v>
      </c>
      <c r="H198" s="240">
        <v>1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46</v>
      </c>
      <c r="O198" s="91"/>
      <c r="P198" s="246">
        <f>O198*H198</f>
        <v>0</v>
      </c>
      <c r="Q198" s="246">
        <v>0</v>
      </c>
      <c r="R198" s="246">
        <f>Q198*H198</f>
        <v>0</v>
      </c>
      <c r="S198" s="246">
        <v>0.082</v>
      </c>
      <c r="T198" s="247">
        <f>S198*H198</f>
        <v>0.082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141</v>
      </c>
      <c r="AT198" s="248" t="s">
        <v>137</v>
      </c>
      <c r="AU198" s="248" t="s">
        <v>21</v>
      </c>
      <c r="AY198" s="16" t="s">
        <v>135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6" t="s">
        <v>89</v>
      </c>
      <c r="BK198" s="249">
        <f>ROUND(I198*H198,2)</f>
        <v>0</v>
      </c>
      <c r="BL198" s="16" t="s">
        <v>141</v>
      </c>
      <c r="BM198" s="248" t="s">
        <v>308</v>
      </c>
    </row>
    <row r="199" spans="1:65" s="2" customFormat="1" ht="21.75" customHeight="1">
      <c r="A199" s="38"/>
      <c r="B199" s="39"/>
      <c r="C199" s="236" t="s">
        <v>309</v>
      </c>
      <c r="D199" s="236" t="s">
        <v>137</v>
      </c>
      <c r="E199" s="237" t="s">
        <v>310</v>
      </c>
      <c r="F199" s="238" t="s">
        <v>311</v>
      </c>
      <c r="G199" s="239" t="s">
        <v>145</v>
      </c>
      <c r="H199" s="240">
        <v>1</v>
      </c>
      <c r="I199" s="241"/>
      <c r="J199" s="242">
        <f>ROUND(I199*H199,2)</f>
        <v>0</v>
      </c>
      <c r="K199" s="243"/>
      <c r="L199" s="44"/>
      <c r="M199" s="244" t="s">
        <v>1</v>
      </c>
      <c r="N199" s="245" t="s">
        <v>46</v>
      </c>
      <c r="O199" s="91"/>
      <c r="P199" s="246">
        <f>O199*H199</f>
        <v>0</v>
      </c>
      <c r="Q199" s="246">
        <v>0</v>
      </c>
      <c r="R199" s="246">
        <f>Q199*H199</f>
        <v>0</v>
      </c>
      <c r="S199" s="246">
        <v>0.004</v>
      </c>
      <c r="T199" s="247">
        <f>S199*H199</f>
        <v>0.004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141</v>
      </c>
      <c r="AT199" s="248" t="s">
        <v>137</v>
      </c>
      <c r="AU199" s="248" t="s">
        <v>21</v>
      </c>
      <c r="AY199" s="16" t="s">
        <v>135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6" t="s">
        <v>89</v>
      </c>
      <c r="BK199" s="249">
        <f>ROUND(I199*H199,2)</f>
        <v>0</v>
      </c>
      <c r="BL199" s="16" t="s">
        <v>141</v>
      </c>
      <c r="BM199" s="248" t="s">
        <v>312</v>
      </c>
    </row>
    <row r="200" spans="1:63" s="12" customFormat="1" ht="22.8" customHeight="1">
      <c r="A200" s="12"/>
      <c r="B200" s="220"/>
      <c r="C200" s="221"/>
      <c r="D200" s="222" t="s">
        <v>80</v>
      </c>
      <c r="E200" s="234" t="s">
        <v>149</v>
      </c>
      <c r="F200" s="234" t="s">
        <v>313</v>
      </c>
      <c r="G200" s="221"/>
      <c r="H200" s="221"/>
      <c r="I200" s="224"/>
      <c r="J200" s="235">
        <f>BK200</f>
        <v>0</v>
      </c>
      <c r="K200" s="221"/>
      <c r="L200" s="226"/>
      <c r="M200" s="227"/>
      <c r="N200" s="228"/>
      <c r="O200" s="228"/>
      <c r="P200" s="229">
        <f>P201</f>
        <v>0</v>
      </c>
      <c r="Q200" s="228"/>
      <c r="R200" s="229">
        <f>R201</f>
        <v>0</v>
      </c>
      <c r="S200" s="228"/>
      <c r="T200" s="230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1" t="s">
        <v>89</v>
      </c>
      <c r="AT200" s="232" t="s">
        <v>80</v>
      </c>
      <c r="AU200" s="232" t="s">
        <v>89</v>
      </c>
      <c r="AY200" s="231" t="s">
        <v>135</v>
      </c>
      <c r="BK200" s="233">
        <f>BK201</f>
        <v>0</v>
      </c>
    </row>
    <row r="201" spans="1:65" s="2" customFormat="1" ht="21.75" customHeight="1">
      <c r="A201" s="38"/>
      <c r="B201" s="39"/>
      <c r="C201" s="236" t="s">
        <v>314</v>
      </c>
      <c r="D201" s="236" t="s">
        <v>137</v>
      </c>
      <c r="E201" s="237" t="s">
        <v>315</v>
      </c>
      <c r="F201" s="238" t="s">
        <v>316</v>
      </c>
      <c r="G201" s="239" t="s">
        <v>145</v>
      </c>
      <c r="H201" s="240">
        <v>1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46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141</v>
      </c>
      <c r="AT201" s="248" t="s">
        <v>137</v>
      </c>
      <c r="AU201" s="248" t="s">
        <v>21</v>
      </c>
      <c r="AY201" s="16" t="s">
        <v>135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6" t="s">
        <v>89</v>
      </c>
      <c r="BK201" s="249">
        <f>ROUND(I201*H201,2)</f>
        <v>0</v>
      </c>
      <c r="BL201" s="16" t="s">
        <v>141</v>
      </c>
      <c r="BM201" s="248" t="s">
        <v>317</v>
      </c>
    </row>
    <row r="202" spans="1:63" s="12" customFormat="1" ht="22.8" customHeight="1">
      <c r="A202" s="12"/>
      <c r="B202" s="220"/>
      <c r="C202" s="221"/>
      <c r="D202" s="222" t="s">
        <v>80</v>
      </c>
      <c r="E202" s="234" t="s">
        <v>156</v>
      </c>
      <c r="F202" s="234" t="s">
        <v>318</v>
      </c>
      <c r="G202" s="221"/>
      <c r="H202" s="221"/>
      <c r="I202" s="224"/>
      <c r="J202" s="235">
        <f>BK202</f>
        <v>0</v>
      </c>
      <c r="K202" s="221"/>
      <c r="L202" s="226"/>
      <c r="M202" s="227"/>
      <c r="N202" s="228"/>
      <c r="O202" s="228"/>
      <c r="P202" s="229">
        <f>SUM(P203:P205)</f>
        <v>0</v>
      </c>
      <c r="Q202" s="228"/>
      <c r="R202" s="229">
        <f>SUM(R203:R205)</f>
        <v>0.126</v>
      </c>
      <c r="S202" s="228"/>
      <c r="T202" s="230">
        <f>SUM(T203:T205)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1" t="s">
        <v>89</v>
      </c>
      <c r="AT202" s="232" t="s">
        <v>80</v>
      </c>
      <c r="AU202" s="232" t="s">
        <v>89</v>
      </c>
      <c r="AY202" s="231" t="s">
        <v>135</v>
      </c>
      <c r="BK202" s="233">
        <f>SUM(BK203:BK205)</f>
        <v>0</v>
      </c>
    </row>
    <row r="203" spans="1:65" s="2" customFormat="1" ht="21.75" customHeight="1">
      <c r="A203" s="38"/>
      <c r="B203" s="39"/>
      <c r="C203" s="236" t="s">
        <v>319</v>
      </c>
      <c r="D203" s="236" t="s">
        <v>137</v>
      </c>
      <c r="E203" s="237" t="s">
        <v>320</v>
      </c>
      <c r="F203" s="238" t="s">
        <v>321</v>
      </c>
      <c r="G203" s="239" t="s">
        <v>140</v>
      </c>
      <c r="H203" s="240">
        <v>500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46</v>
      </c>
      <c r="O203" s="91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141</v>
      </c>
      <c r="AT203" s="248" t="s">
        <v>137</v>
      </c>
      <c r="AU203" s="248" t="s">
        <v>21</v>
      </c>
      <c r="AY203" s="16" t="s">
        <v>135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6" t="s">
        <v>89</v>
      </c>
      <c r="BK203" s="249">
        <f>ROUND(I203*H203,2)</f>
        <v>0</v>
      </c>
      <c r="BL203" s="16" t="s">
        <v>141</v>
      </c>
      <c r="BM203" s="248" t="s">
        <v>322</v>
      </c>
    </row>
    <row r="204" spans="1:65" s="2" customFormat="1" ht="21.75" customHeight="1">
      <c r="A204" s="38"/>
      <c r="B204" s="39"/>
      <c r="C204" s="236" t="s">
        <v>323</v>
      </c>
      <c r="D204" s="236" t="s">
        <v>137</v>
      </c>
      <c r="E204" s="237" t="s">
        <v>324</v>
      </c>
      <c r="F204" s="238" t="s">
        <v>325</v>
      </c>
      <c r="G204" s="239" t="s">
        <v>140</v>
      </c>
      <c r="H204" s="240">
        <v>500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46</v>
      </c>
      <c r="O204" s="91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141</v>
      </c>
      <c r="AT204" s="248" t="s">
        <v>137</v>
      </c>
      <c r="AU204" s="248" t="s">
        <v>21</v>
      </c>
      <c r="AY204" s="16" t="s">
        <v>135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6" t="s">
        <v>89</v>
      </c>
      <c r="BK204" s="249">
        <f>ROUND(I204*H204,2)</f>
        <v>0</v>
      </c>
      <c r="BL204" s="16" t="s">
        <v>141</v>
      </c>
      <c r="BM204" s="248" t="s">
        <v>326</v>
      </c>
    </row>
    <row r="205" spans="1:65" s="2" customFormat="1" ht="16.5" customHeight="1">
      <c r="A205" s="38"/>
      <c r="B205" s="39"/>
      <c r="C205" s="236" t="s">
        <v>327</v>
      </c>
      <c r="D205" s="236" t="s">
        <v>137</v>
      </c>
      <c r="E205" s="237" t="s">
        <v>328</v>
      </c>
      <c r="F205" s="238" t="s">
        <v>329</v>
      </c>
      <c r="G205" s="239" t="s">
        <v>330</v>
      </c>
      <c r="H205" s="240">
        <v>35</v>
      </c>
      <c r="I205" s="241"/>
      <c r="J205" s="242">
        <f>ROUND(I205*H205,2)</f>
        <v>0</v>
      </c>
      <c r="K205" s="243"/>
      <c r="L205" s="44"/>
      <c r="M205" s="244" t="s">
        <v>1</v>
      </c>
      <c r="N205" s="245" t="s">
        <v>46</v>
      </c>
      <c r="O205" s="91"/>
      <c r="P205" s="246">
        <f>O205*H205</f>
        <v>0</v>
      </c>
      <c r="Q205" s="246">
        <v>0.0036</v>
      </c>
      <c r="R205" s="246">
        <f>Q205*H205</f>
        <v>0.126</v>
      </c>
      <c r="S205" s="246">
        <v>0</v>
      </c>
      <c r="T205" s="24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141</v>
      </c>
      <c r="AT205" s="248" t="s">
        <v>137</v>
      </c>
      <c r="AU205" s="248" t="s">
        <v>21</v>
      </c>
      <c r="AY205" s="16" t="s">
        <v>135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6" t="s">
        <v>89</v>
      </c>
      <c r="BK205" s="249">
        <f>ROUND(I205*H205,2)</f>
        <v>0</v>
      </c>
      <c r="BL205" s="16" t="s">
        <v>141</v>
      </c>
      <c r="BM205" s="248" t="s">
        <v>331</v>
      </c>
    </row>
    <row r="206" spans="1:63" s="12" customFormat="1" ht="22.8" customHeight="1">
      <c r="A206" s="12"/>
      <c r="B206" s="220"/>
      <c r="C206" s="221"/>
      <c r="D206" s="222" t="s">
        <v>80</v>
      </c>
      <c r="E206" s="234" t="s">
        <v>173</v>
      </c>
      <c r="F206" s="234" t="s">
        <v>332</v>
      </c>
      <c r="G206" s="221"/>
      <c r="H206" s="221"/>
      <c r="I206" s="224"/>
      <c r="J206" s="235">
        <f>BK206</f>
        <v>0</v>
      </c>
      <c r="K206" s="221"/>
      <c r="L206" s="226"/>
      <c r="M206" s="227"/>
      <c r="N206" s="228"/>
      <c r="O206" s="228"/>
      <c r="P206" s="229">
        <f>SUM(P207:P214)</f>
        <v>0</v>
      </c>
      <c r="Q206" s="228"/>
      <c r="R206" s="229">
        <f>SUM(R207:R214)</f>
        <v>4.90776</v>
      </c>
      <c r="S206" s="228"/>
      <c r="T206" s="230">
        <f>SUM(T207:T214)</f>
        <v>24.7648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1" t="s">
        <v>89</v>
      </c>
      <c r="AT206" s="232" t="s">
        <v>80</v>
      </c>
      <c r="AU206" s="232" t="s">
        <v>89</v>
      </c>
      <c r="AY206" s="231" t="s">
        <v>135</v>
      </c>
      <c r="BK206" s="233">
        <f>SUM(BK207:BK214)</f>
        <v>0</v>
      </c>
    </row>
    <row r="207" spans="1:65" s="2" customFormat="1" ht="21.75" customHeight="1">
      <c r="A207" s="38"/>
      <c r="B207" s="39"/>
      <c r="C207" s="236" t="s">
        <v>333</v>
      </c>
      <c r="D207" s="236" t="s">
        <v>137</v>
      </c>
      <c r="E207" s="237" t="s">
        <v>334</v>
      </c>
      <c r="F207" s="238" t="s">
        <v>335</v>
      </c>
      <c r="G207" s="239" t="s">
        <v>330</v>
      </c>
      <c r="H207" s="240">
        <v>8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46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0.556</v>
      </c>
      <c r="T207" s="247">
        <f>S207*H207</f>
        <v>4.448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141</v>
      </c>
      <c r="AT207" s="248" t="s">
        <v>137</v>
      </c>
      <c r="AU207" s="248" t="s">
        <v>21</v>
      </c>
      <c r="AY207" s="16" t="s">
        <v>135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6" t="s">
        <v>89</v>
      </c>
      <c r="BK207" s="249">
        <f>ROUND(I207*H207,2)</f>
        <v>0</v>
      </c>
      <c r="BL207" s="16" t="s">
        <v>141</v>
      </c>
      <c r="BM207" s="248" t="s">
        <v>336</v>
      </c>
    </row>
    <row r="208" spans="1:47" s="2" customFormat="1" ht="12">
      <c r="A208" s="38"/>
      <c r="B208" s="39"/>
      <c r="C208" s="40"/>
      <c r="D208" s="250" t="s">
        <v>147</v>
      </c>
      <c r="E208" s="40"/>
      <c r="F208" s="251" t="s">
        <v>337</v>
      </c>
      <c r="G208" s="40"/>
      <c r="H208" s="40"/>
      <c r="I208" s="144"/>
      <c r="J208" s="40"/>
      <c r="K208" s="40"/>
      <c r="L208" s="44"/>
      <c r="M208" s="252"/>
      <c r="N208" s="253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6" t="s">
        <v>147</v>
      </c>
      <c r="AU208" s="16" t="s">
        <v>21</v>
      </c>
    </row>
    <row r="209" spans="1:65" s="2" customFormat="1" ht="16.5" customHeight="1">
      <c r="A209" s="38"/>
      <c r="B209" s="39"/>
      <c r="C209" s="236" t="s">
        <v>29</v>
      </c>
      <c r="D209" s="236" t="s">
        <v>137</v>
      </c>
      <c r="E209" s="237" t="s">
        <v>338</v>
      </c>
      <c r="F209" s="238" t="s">
        <v>339</v>
      </c>
      <c r="G209" s="239" t="s">
        <v>330</v>
      </c>
      <c r="H209" s="240">
        <v>8</v>
      </c>
      <c r="I209" s="241"/>
      <c r="J209" s="242">
        <f>ROUND(I209*H209,2)</f>
        <v>0</v>
      </c>
      <c r="K209" s="243"/>
      <c r="L209" s="44"/>
      <c r="M209" s="244" t="s">
        <v>1</v>
      </c>
      <c r="N209" s="245" t="s">
        <v>46</v>
      </c>
      <c r="O209" s="91"/>
      <c r="P209" s="246">
        <f>O209*H209</f>
        <v>0</v>
      </c>
      <c r="Q209" s="246">
        <v>0.61347</v>
      </c>
      <c r="R209" s="246">
        <f>Q209*H209</f>
        <v>4.90776</v>
      </c>
      <c r="S209" s="246">
        <v>0</v>
      </c>
      <c r="T209" s="24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8" t="s">
        <v>141</v>
      </c>
      <c r="AT209" s="248" t="s">
        <v>137</v>
      </c>
      <c r="AU209" s="248" t="s">
        <v>21</v>
      </c>
      <c r="AY209" s="16" t="s">
        <v>135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6" t="s">
        <v>89</v>
      </c>
      <c r="BK209" s="249">
        <f>ROUND(I209*H209,2)</f>
        <v>0</v>
      </c>
      <c r="BL209" s="16" t="s">
        <v>141</v>
      </c>
      <c r="BM209" s="248" t="s">
        <v>340</v>
      </c>
    </row>
    <row r="210" spans="1:47" s="2" customFormat="1" ht="12">
      <c r="A210" s="38"/>
      <c r="B210" s="39"/>
      <c r="C210" s="40"/>
      <c r="D210" s="250" t="s">
        <v>147</v>
      </c>
      <c r="E210" s="40"/>
      <c r="F210" s="251" t="s">
        <v>341</v>
      </c>
      <c r="G210" s="40"/>
      <c r="H210" s="40"/>
      <c r="I210" s="144"/>
      <c r="J210" s="40"/>
      <c r="K210" s="40"/>
      <c r="L210" s="44"/>
      <c r="M210" s="252"/>
      <c r="N210" s="25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6" t="s">
        <v>147</v>
      </c>
      <c r="AU210" s="16" t="s">
        <v>21</v>
      </c>
    </row>
    <row r="211" spans="1:65" s="2" customFormat="1" ht="16.5" customHeight="1">
      <c r="A211" s="38"/>
      <c r="B211" s="39"/>
      <c r="C211" s="236" t="s">
        <v>342</v>
      </c>
      <c r="D211" s="236" t="s">
        <v>137</v>
      </c>
      <c r="E211" s="237" t="s">
        <v>343</v>
      </c>
      <c r="F211" s="238" t="s">
        <v>344</v>
      </c>
      <c r="G211" s="239" t="s">
        <v>330</v>
      </c>
      <c r="H211" s="240">
        <v>35</v>
      </c>
      <c r="I211" s="241"/>
      <c r="J211" s="242">
        <f>ROUND(I211*H211,2)</f>
        <v>0</v>
      </c>
      <c r="K211" s="243"/>
      <c r="L211" s="44"/>
      <c r="M211" s="244" t="s">
        <v>1</v>
      </c>
      <c r="N211" s="245" t="s">
        <v>46</v>
      </c>
      <c r="O211" s="91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8" t="s">
        <v>141</v>
      </c>
      <c r="AT211" s="248" t="s">
        <v>137</v>
      </c>
      <c r="AU211" s="248" t="s">
        <v>21</v>
      </c>
      <c r="AY211" s="16" t="s">
        <v>135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6" t="s">
        <v>89</v>
      </c>
      <c r="BK211" s="249">
        <f>ROUND(I211*H211,2)</f>
        <v>0</v>
      </c>
      <c r="BL211" s="16" t="s">
        <v>141</v>
      </c>
      <c r="BM211" s="248" t="s">
        <v>345</v>
      </c>
    </row>
    <row r="212" spans="1:65" s="2" customFormat="1" ht="16.5" customHeight="1">
      <c r="A212" s="38"/>
      <c r="B212" s="39"/>
      <c r="C212" s="236" t="s">
        <v>346</v>
      </c>
      <c r="D212" s="236" t="s">
        <v>137</v>
      </c>
      <c r="E212" s="237" t="s">
        <v>347</v>
      </c>
      <c r="F212" s="238" t="s">
        <v>348</v>
      </c>
      <c r="G212" s="239" t="s">
        <v>140</v>
      </c>
      <c r="H212" s="240">
        <v>500</v>
      </c>
      <c r="I212" s="241"/>
      <c r="J212" s="242">
        <f>ROUND(I212*H212,2)</f>
        <v>0</v>
      </c>
      <c r="K212" s="243"/>
      <c r="L212" s="44"/>
      <c r="M212" s="244" t="s">
        <v>1</v>
      </c>
      <c r="N212" s="245" t="s">
        <v>46</v>
      </c>
      <c r="O212" s="91"/>
      <c r="P212" s="246">
        <f>O212*H212</f>
        <v>0</v>
      </c>
      <c r="Q212" s="246">
        <v>0</v>
      </c>
      <c r="R212" s="246">
        <f>Q212*H212</f>
        <v>0</v>
      </c>
      <c r="S212" s="246">
        <v>0.02</v>
      </c>
      <c r="T212" s="247">
        <f>S212*H212</f>
        <v>10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141</v>
      </c>
      <c r="AT212" s="248" t="s">
        <v>137</v>
      </c>
      <c r="AU212" s="248" t="s">
        <v>21</v>
      </c>
      <c r="AY212" s="16" t="s">
        <v>135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6" t="s">
        <v>89</v>
      </c>
      <c r="BK212" s="249">
        <f>ROUND(I212*H212,2)</f>
        <v>0</v>
      </c>
      <c r="BL212" s="16" t="s">
        <v>141</v>
      </c>
      <c r="BM212" s="248" t="s">
        <v>349</v>
      </c>
    </row>
    <row r="213" spans="1:65" s="2" customFormat="1" ht="21.75" customHeight="1">
      <c r="A213" s="38"/>
      <c r="B213" s="39"/>
      <c r="C213" s="236" t="s">
        <v>350</v>
      </c>
      <c r="D213" s="236" t="s">
        <v>137</v>
      </c>
      <c r="E213" s="237" t="s">
        <v>351</v>
      </c>
      <c r="F213" s="238" t="s">
        <v>352</v>
      </c>
      <c r="G213" s="239" t="s">
        <v>140</v>
      </c>
      <c r="H213" s="240">
        <v>500</v>
      </c>
      <c r="I213" s="241"/>
      <c r="J213" s="242">
        <f>ROUND(I213*H213,2)</f>
        <v>0</v>
      </c>
      <c r="K213" s="243"/>
      <c r="L213" s="44"/>
      <c r="M213" s="244" t="s">
        <v>1</v>
      </c>
      <c r="N213" s="245" t="s">
        <v>46</v>
      </c>
      <c r="O213" s="91"/>
      <c r="P213" s="246">
        <f>O213*H213</f>
        <v>0</v>
      </c>
      <c r="Q213" s="246">
        <v>0</v>
      </c>
      <c r="R213" s="246">
        <f>Q213*H213</f>
        <v>0</v>
      </c>
      <c r="S213" s="246">
        <v>0.02</v>
      </c>
      <c r="T213" s="247">
        <f>S213*H213</f>
        <v>10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8" t="s">
        <v>141</v>
      </c>
      <c r="AT213" s="248" t="s">
        <v>137</v>
      </c>
      <c r="AU213" s="248" t="s">
        <v>21</v>
      </c>
      <c r="AY213" s="16" t="s">
        <v>135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6" t="s">
        <v>89</v>
      </c>
      <c r="BK213" s="249">
        <f>ROUND(I213*H213,2)</f>
        <v>0</v>
      </c>
      <c r="BL213" s="16" t="s">
        <v>141</v>
      </c>
      <c r="BM213" s="248" t="s">
        <v>353</v>
      </c>
    </row>
    <row r="214" spans="1:65" s="2" customFormat="1" ht="21.75" customHeight="1">
      <c r="A214" s="38"/>
      <c r="B214" s="39"/>
      <c r="C214" s="236" t="s">
        <v>354</v>
      </c>
      <c r="D214" s="236" t="s">
        <v>137</v>
      </c>
      <c r="E214" s="237" t="s">
        <v>355</v>
      </c>
      <c r="F214" s="238" t="s">
        <v>356</v>
      </c>
      <c r="G214" s="239" t="s">
        <v>330</v>
      </c>
      <c r="H214" s="240">
        <v>160</v>
      </c>
      <c r="I214" s="241"/>
      <c r="J214" s="242">
        <f>ROUND(I214*H214,2)</f>
        <v>0</v>
      </c>
      <c r="K214" s="243"/>
      <c r="L214" s="44"/>
      <c r="M214" s="244" t="s">
        <v>1</v>
      </c>
      <c r="N214" s="245" t="s">
        <v>46</v>
      </c>
      <c r="O214" s="91"/>
      <c r="P214" s="246">
        <f>O214*H214</f>
        <v>0</v>
      </c>
      <c r="Q214" s="246">
        <v>0</v>
      </c>
      <c r="R214" s="246">
        <f>Q214*H214</f>
        <v>0</v>
      </c>
      <c r="S214" s="246">
        <v>0.00198</v>
      </c>
      <c r="T214" s="247">
        <f>S214*H214</f>
        <v>0.31679999999999997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8" t="s">
        <v>141</v>
      </c>
      <c r="AT214" s="248" t="s">
        <v>137</v>
      </c>
      <c r="AU214" s="248" t="s">
        <v>21</v>
      </c>
      <c r="AY214" s="16" t="s">
        <v>135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6" t="s">
        <v>89</v>
      </c>
      <c r="BK214" s="249">
        <f>ROUND(I214*H214,2)</f>
        <v>0</v>
      </c>
      <c r="BL214" s="16" t="s">
        <v>141</v>
      </c>
      <c r="BM214" s="248" t="s">
        <v>357</v>
      </c>
    </row>
    <row r="215" spans="1:63" s="12" customFormat="1" ht="22.8" customHeight="1">
      <c r="A215" s="12"/>
      <c r="B215" s="220"/>
      <c r="C215" s="221"/>
      <c r="D215" s="222" t="s">
        <v>80</v>
      </c>
      <c r="E215" s="234" t="s">
        <v>358</v>
      </c>
      <c r="F215" s="234" t="s">
        <v>359</v>
      </c>
      <c r="G215" s="221"/>
      <c r="H215" s="221"/>
      <c r="I215" s="224"/>
      <c r="J215" s="235">
        <f>BK215</f>
        <v>0</v>
      </c>
      <c r="K215" s="221"/>
      <c r="L215" s="226"/>
      <c r="M215" s="227"/>
      <c r="N215" s="228"/>
      <c r="O215" s="228"/>
      <c r="P215" s="229">
        <f>SUM(P216:P223)</f>
        <v>0</v>
      </c>
      <c r="Q215" s="228"/>
      <c r="R215" s="229">
        <f>SUM(R216:R223)</f>
        <v>0</v>
      </c>
      <c r="S215" s="228"/>
      <c r="T215" s="230">
        <f>SUM(T216:T223)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31" t="s">
        <v>89</v>
      </c>
      <c r="AT215" s="232" t="s">
        <v>80</v>
      </c>
      <c r="AU215" s="232" t="s">
        <v>89</v>
      </c>
      <c r="AY215" s="231" t="s">
        <v>135</v>
      </c>
      <c r="BK215" s="233">
        <f>SUM(BK216:BK223)</f>
        <v>0</v>
      </c>
    </row>
    <row r="216" spans="1:65" s="2" customFormat="1" ht="16.5" customHeight="1">
      <c r="A216" s="38"/>
      <c r="B216" s="39"/>
      <c r="C216" s="236" t="s">
        <v>360</v>
      </c>
      <c r="D216" s="236" t="s">
        <v>137</v>
      </c>
      <c r="E216" s="237" t="s">
        <v>361</v>
      </c>
      <c r="F216" s="238" t="s">
        <v>362</v>
      </c>
      <c r="G216" s="239" t="s">
        <v>284</v>
      </c>
      <c r="H216" s="240">
        <v>436</v>
      </c>
      <c r="I216" s="241"/>
      <c r="J216" s="242">
        <f>ROUND(I216*H216,2)</f>
        <v>0</v>
      </c>
      <c r="K216" s="243"/>
      <c r="L216" s="44"/>
      <c r="M216" s="244" t="s">
        <v>1</v>
      </c>
      <c r="N216" s="245" t="s">
        <v>46</v>
      </c>
      <c r="O216" s="91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8" t="s">
        <v>141</v>
      </c>
      <c r="AT216" s="248" t="s">
        <v>137</v>
      </c>
      <c r="AU216" s="248" t="s">
        <v>21</v>
      </c>
      <c r="AY216" s="16" t="s">
        <v>135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6" t="s">
        <v>89</v>
      </c>
      <c r="BK216" s="249">
        <f>ROUND(I216*H216,2)</f>
        <v>0</v>
      </c>
      <c r="BL216" s="16" t="s">
        <v>141</v>
      </c>
      <c r="BM216" s="248" t="s">
        <v>363</v>
      </c>
    </row>
    <row r="217" spans="1:51" s="13" customFormat="1" ht="12">
      <c r="A217" s="13"/>
      <c r="B217" s="254"/>
      <c r="C217" s="255"/>
      <c r="D217" s="250" t="s">
        <v>203</v>
      </c>
      <c r="E217" s="256" t="s">
        <v>1</v>
      </c>
      <c r="F217" s="257" t="s">
        <v>364</v>
      </c>
      <c r="G217" s="255"/>
      <c r="H217" s="258">
        <v>10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4" t="s">
        <v>203</v>
      </c>
      <c r="AU217" s="264" t="s">
        <v>21</v>
      </c>
      <c r="AV217" s="13" t="s">
        <v>21</v>
      </c>
      <c r="AW217" s="13" t="s">
        <v>38</v>
      </c>
      <c r="AX217" s="13" t="s">
        <v>81</v>
      </c>
      <c r="AY217" s="264" t="s">
        <v>135</v>
      </c>
    </row>
    <row r="218" spans="1:51" s="13" customFormat="1" ht="12">
      <c r="A218" s="13"/>
      <c r="B218" s="254"/>
      <c r="C218" s="255"/>
      <c r="D218" s="250" t="s">
        <v>203</v>
      </c>
      <c r="E218" s="256" t="s">
        <v>1</v>
      </c>
      <c r="F218" s="257" t="s">
        <v>365</v>
      </c>
      <c r="G218" s="255"/>
      <c r="H218" s="258">
        <v>79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4" t="s">
        <v>203</v>
      </c>
      <c r="AU218" s="264" t="s">
        <v>21</v>
      </c>
      <c r="AV218" s="13" t="s">
        <v>21</v>
      </c>
      <c r="AW218" s="13" t="s">
        <v>38</v>
      </c>
      <c r="AX218" s="13" t="s">
        <v>81</v>
      </c>
      <c r="AY218" s="264" t="s">
        <v>135</v>
      </c>
    </row>
    <row r="219" spans="1:51" s="13" customFormat="1" ht="12">
      <c r="A219" s="13"/>
      <c r="B219" s="254"/>
      <c r="C219" s="255"/>
      <c r="D219" s="250" t="s">
        <v>203</v>
      </c>
      <c r="E219" s="256" t="s">
        <v>1</v>
      </c>
      <c r="F219" s="257" t="s">
        <v>366</v>
      </c>
      <c r="G219" s="255"/>
      <c r="H219" s="258">
        <v>347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4" t="s">
        <v>203</v>
      </c>
      <c r="AU219" s="264" t="s">
        <v>21</v>
      </c>
      <c r="AV219" s="13" t="s">
        <v>21</v>
      </c>
      <c r="AW219" s="13" t="s">
        <v>38</v>
      </c>
      <c r="AX219" s="13" t="s">
        <v>81</v>
      </c>
      <c r="AY219" s="264" t="s">
        <v>135</v>
      </c>
    </row>
    <row r="220" spans="1:51" s="14" customFormat="1" ht="12">
      <c r="A220" s="14"/>
      <c r="B220" s="265"/>
      <c r="C220" s="266"/>
      <c r="D220" s="250" t="s">
        <v>203</v>
      </c>
      <c r="E220" s="267" t="s">
        <v>1</v>
      </c>
      <c r="F220" s="268" t="s">
        <v>235</v>
      </c>
      <c r="G220" s="266"/>
      <c r="H220" s="269">
        <v>436</v>
      </c>
      <c r="I220" s="270"/>
      <c r="J220" s="266"/>
      <c r="K220" s="266"/>
      <c r="L220" s="271"/>
      <c r="M220" s="272"/>
      <c r="N220" s="273"/>
      <c r="O220" s="273"/>
      <c r="P220" s="273"/>
      <c r="Q220" s="273"/>
      <c r="R220" s="273"/>
      <c r="S220" s="273"/>
      <c r="T220" s="27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5" t="s">
        <v>203</v>
      </c>
      <c r="AU220" s="275" t="s">
        <v>21</v>
      </c>
      <c r="AV220" s="14" t="s">
        <v>141</v>
      </c>
      <c r="AW220" s="14" t="s">
        <v>38</v>
      </c>
      <c r="AX220" s="14" t="s">
        <v>89</v>
      </c>
      <c r="AY220" s="275" t="s">
        <v>135</v>
      </c>
    </row>
    <row r="221" spans="1:65" s="2" customFormat="1" ht="21.75" customHeight="1">
      <c r="A221" s="38"/>
      <c r="B221" s="39"/>
      <c r="C221" s="236" t="s">
        <v>367</v>
      </c>
      <c r="D221" s="236" t="s">
        <v>137</v>
      </c>
      <c r="E221" s="237" t="s">
        <v>368</v>
      </c>
      <c r="F221" s="238" t="s">
        <v>369</v>
      </c>
      <c r="G221" s="239" t="s">
        <v>284</v>
      </c>
      <c r="H221" s="240">
        <v>2180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46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141</v>
      </c>
      <c r="AT221" s="248" t="s">
        <v>137</v>
      </c>
      <c r="AU221" s="248" t="s">
        <v>21</v>
      </c>
      <c r="AY221" s="16" t="s">
        <v>135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6" t="s">
        <v>89</v>
      </c>
      <c r="BK221" s="249">
        <f>ROUND(I221*H221,2)</f>
        <v>0</v>
      </c>
      <c r="BL221" s="16" t="s">
        <v>141</v>
      </c>
      <c r="BM221" s="248" t="s">
        <v>370</v>
      </c>
    </row>
    <row r="222" spans="1:51" s="13" customFormat="1" ht="12">
      <c r="A222" s="13"/>
      <c r="B222" s="254"/>
      <c r="C222" s="255"/>
      <c r="D222" s="250" t="s">
        <v>203</v>
      </c>
      <c r="E222" s="256" t="s">
        <v>1</v>
      </c>
      <c r="F222" s="257" t="s">
        <v>371</v>
      </c>
      <c r="G222" s="255"/>
      <c r="H222" s="258">
        <v>2180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4" t="s">
        <v>203</v>
      </c>
      <c r="AU222" s="264" t="s">
        <v>21</v>
      </c>
      <c r="AV222" s="13" t="s">
        <v>21</v>
      </c>
      <c r="AW222" s="13" t="s">
        <v>38</v>
      </c>
      <c r="AX222" s="13" t="s">
        <v>89</v>
      </c>
      <c r="AY222" s="264" t="s">
        <v>135</v>
      </c>
    </row>
    <row r="223" spans="1:65" s="2" customFormat="1" ht="33" customHeight="1">
      <c r="A223" s="38"/>
      <c r="B223" s="39"/>
      <c r="C223" s="236" t="s">
        <v>372</v>
      </c>
      <c r="D223" s="236" t="s">
        <v>137</v>
      </c>
      <c r="E223" s="237" t="s">
        <v>373</v>
      </c>
      <c r="F223" s="238" t="s">
        <v>374</v>
      </c>
      <c r="G223" s="239" t="s">
        <v>284</v>
      </c>
      <c r="H223" s="240">
        <v>345</v>
      </c>
      <c r="I223" s="241"/>
      <c r="J223" s="242">
        <f>ROUND(I223*H223,2)</f>
        <v>0</v>
      </c>
      <c r="K223" s="243"/>
      <c r="L223" s="44"/>
      <c r="M223" s="287" t="s">
        <v>1</v>
      </c>
      <c r="N223" s="288" t="s">
        <v>46</v>
      </c>
      <c r="O223" s="289"/>
      <c r="P223" s="290">
        <f>O223*H223</f>
        <v>0</v>
      </c>
      <c r="Q223" s="290">
        <v>0</v>
      </c>
      <c r="R223" s="290">
        <f>Q223*H223</f>
        <v>0</v>
      </c>
      <c r="S223" s="290">
        <v>0</v>
      </c>
      <c r="T223" s="29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141</v>
      </c>
      <c r="AT223" s="248" t="s">
        <v>137</v>
      </c>
      <c r="AU223" s="248" t="s">
        <v>21</v>
      </c>
      <c r="AY223" s="16" t="s">
        <v>135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6" t="s">
        <v>89</v>
      </c>
      <c r="BK223" s="249">
        <f>ROUND(I223*H223,2)</f>
        <v>0</v>
      </c>
      <c r="BL223" s="16" t="s">
        <v>141</v>
      </c>
      <c r="BM223" s="248" t="s">
        <v>375</v>
      </c>
    </row>
    <row r="224" spans="1:31" s="2" customFormat="1" ht="6.95" customHeight="1">
      <c r="A224" s="38"/>
      <c r="B224" s="66"/>
      <c r="C224" s="67"/>
      <c r="D224" s="67"/>
      <c r="E224" s="67"/>
      <c r="F224" s="67"/>
      <c r="G224" s="67"/>
      <c r="H224" s="67"/>
      <c r="I224" s="183"/>
      <c r="J224" s="67"/>
      <c r="K224" s="67"/>
      <c r="L224" s="44"/>
      <c r="M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</row>
  </sheetData>
  <sheetProtection password="CC35" sheet="1" objects="1" scenarios="1" formatColumns="0" formatRows="0" autoFilter="0"/>
  <autoFilter ref="C121:K22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376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ROUND((SUM(BE124:BE291)),2)</f>
        <v>0</v>
      </c>
      <c r="G33" s="38"/>
      <c r="H33" s="38"/>
      <c r="I33" s="162">
        <v>0.21</v>
      </c>
      <c r="J33" s="161">
        <f>ROUND(((SUM(BE124:BE291))*I33),2)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ROUND((SUM(BF124:BF291)),2)</f>
        <v>0</v>
      </c>
      <c r="G34" s="38"/>
      <c r="H34" s="38"/>
      <c r="I34" s="162">
        <v>0.15</v>
      </c>
      <c r="J34" s="161">
        <f>ROUND(((SUM(BF124:BF291))*I34),2)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ROUND((SUM(BG124:BG291)),2)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ROUND((SUM(BH124:BH291)),2)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ROUND((SUM(BI124:BI291)),2)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102 - Přeložka MO2k 6,5/6,5/40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pans="1:31" s="9" customFormat="1" ht="24.95" customHeight="1">
      <c r="A97" s="9"/>
      <c r="B97" s="193"/>
      <c r="C97" s="194"/>
      <c r="D97" s="195" t="s">
        <v>114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115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377</v>
      </c>
      <c r="E99" s="203"/>
      <c r="F99" s="203"/>
      <c r="G99" s="203"/>
      <c r="H99" s="203"/>
      <c r="I99" s="204"/>
      <c r="J99" s="205">
        <f>J151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116</v>
      </c>
      <c r="E100" s="203"/>
      <c r="F100" s="203"/>
      <c r="G100" s="203"/>
      <c r="H100" s="203"/>
      <c r="I100" s="204"/>
      <c r="J100" s="205">
        <f>J164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117</v>
      </c>
      <c r="E101" s="203"/>
      <c r="F101" s="203"/>
      <c r="G101" s="203"/>
      <c r="H101" s="203"/>
      <c r="I101" s="204"/>
      <c r="J101" s="205">
        <f>J192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378</v>
      </c>
      <c r="E102" s="203"/>
      <c r="F102" s="203"/>
      <c r="G102" s="203"/>
      <c r="H102" s="203"/>
      <c r="I102" s="204"/>
      <c r="J102" s="205">
        <f>J238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379</v>
      </c>
      <c r="E103" s="203"/>
      <c r="F103" s="203"/>
      <c r="G103" s="203"/>
      <c r="H103" s="203"/>
      <c r="I103" s="204"/>
      <c r="J103" s="205">
        <f>J262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380</v>
      </c>
      <c r="E104" s="203"/>
      <c r="F104" s="203"/>
      <c r="G104" s="203"/>
      <c r="H104" s="203"/>
      <c r="I104" s="204"/>
      <c r="J104" s="205">
        <f>J290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2" t="s">
        <v>120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1" t="s">
        <v>16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7" t="str">
        <f>E7</f>
        <v>Cyklostezka Cheb - Waldsassen III. a</v>
      </c>
      <c r="F114" s="31"/>
      <c r="G114" s="31"/>
      <c r="H114" s="31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107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SO 102 - Přeložka MO2k 6,5/6,5/40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22</v>
      </c>
      <c r="D118" s="40"/>
      <c r="E118" s="40"/>
      <c r="F118" s="26" t="str">
        <f>F12</f>
        <v>Háje u Chebu, Slapany</v>
      </c>
      <c r="G118" s="40"/>
      <c r="H118" s="40"/>
      <c r="I118" s="147" t="s">
        <v>24</v>
      </c>
      <c r="J118" s="79" t="str">
        <f>IF(J12="","",J12)</f>
        <v>24. 7. 2020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1" t="s">
        <v>30</v>
      </c>
      <c r="D120" s="40"/>
      <c r="E120" s="40"/>
      <c r="F120" s="26" t="str">
        <f>E15</f>
        <v>Město Cheb</v>
      </c>
      <c r="G120" s="40"/>
      <c r="H120" s="40"/>
      <c r="I120" s="147" t="s">
        <v>36</v>
      </c>
      <c r="J120" s="36" t="str">
        <f>E21</f>
        <v>DSVA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1" t="s">
        <v>34</v>
      </c>
      <c r="D121" s="40"/>
      <c r="E121" s="40"/>
      <c r="F121" s="26" t="str">
        <f>IF(E18="","",E18)</f>
        <v>Vyplň údaj</v>
      </c>
      <c r="G121" s="40"/>
      <c r="H121" s="40"/>
      <c r="I121" s="147" t="s">
        <v>39</v>
      </c>
      <c r="J121" s="36" t="str">
        <f>E24</f>
        <v>DSVA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07"/>
      <c r="B123" s="208"/>
      <c r="C123" s="209" t="s">
        <v>121</v>
      </c>
      <c r="D123" s="210" t="s">
        <v>66</v>
      </c>
      <c r="E123" s="210" t="s">
        <v>62</v>
      </c>
      <c r="F123" s="210" t="s">
        <v>63</v>
      </c>
      <c r="G123" s="210" t="s">
        <v>122</v>
      </c>
      <c r="H123" s="210" t="s">
        <v>123</v>
      </c>
      <c r="I123" s="211" t="s">
        <v>124</v>
      </c>
      <c r="J123" s="212" t="s">
        <v>111</v>
      </c>
      <c r="K123" s="213" t="s">
        <v>125</v>
      </c>
      <c r="L123" s="214"/>
      <c r="M123" s="100" t="s">
        <v>1</v>
      </c>
      <c r="N123" s="101" t="s">
        <v>45</v>
      </c>
      <c r="O123" s="101" t="s">
        <v>126</v>
      </c>
      <c r="P123" s="101" t="s">
        <v>127</v>
      </c>
      <c r="Q123" s="101" t="s">
        <v>128</v>
      </c>
      <c r="R123" s="101" t="s">
        <v>129</v>
      </c>
      <c r="S123" s="101" t="s">
        <v>130</v>
      </c>
      <c r="T123" s="102" t="s">
        <v>131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pans="1:63" s="2" customFormat="1" ht="22.8" customHeight="1">
      <c r="A124" s="38"/>
      <c r="B124" s="39"/>
      <c r="C124" s="107" t="s">
        <v>132</v>
      </c>
      <c r="D124" s="40"/>
      <c r="E124" s="40"/>
      <c r="F124" s="40"/>
      <c r="G124" s="40"/>
      <c r="H124" s="40"/>
      <c r="I124" s="144"/>
      <c r="J124" s="215">
        <f>BK124</f>
        <v>0</v>
      </c>
      <c r="K124" s="40"/>
      <c r="L124" s="44"/>
      <c r="M124" s="103"/>
      <c r="N124" s="216"/>
      <c r="O124" s="104"/>
      <c r="P124" s="217">
        <f>P125</f>
        <v>0</v>
      </c>
      <c r="Q124" s="104"/>
      <c r="R124" s="217">
        <f>R125</f>
        <v>634.7630300000001</v>
      </c>
      <c r="S124" s="104"/>
      <c r="T124" s="218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80</v>
      </c>
      <c r="AU124" s="16" t="s">
        <v>113</v>
      </c>
      <c r="BK124" s="219">
        <f>BK125</f>
        <v>0</v>
      </c>
    </row>
    <row r="125" spans="1:63" s="12" customFormat="1" ht="25.9" customHeight="1">
      <c r="A125" s="12"/>
      <c r="B125" s="220"/>
      <c r="C125" s="221"/>
      <c r="D125" s="222" t="s">
        <v>80</v>
      </c>
      <c r="E125" s="223" t="s">
        <v>133</v>
      </c>
      <c r="F125" s="223" t="s">
        <v>134</v>
      </c>
      <c r="G125" s="221"/>
      <c r="H125" s="221"/>
      <c r="I125" s="224"/>
      <c r="J125" s="225">
        <f>BK125</f>
        <v>0</v>
      </c>
      <c r="K125" s="221"/>
      <c r="L125" s="226"/>
      <c r="M125" s="227"/>
      <c r="N125" s="228"/>
      <c r="O125" s="228"/>
      <c r="P125" s="229">
        <f>P126+P151+P164+P192+P238+P262+P290</f>
        <v>0</v>
      </c>
      <c r="Q125" s="228"/>
      <c r="R125" s="229">
        <f>R126+R151+R164+R192+R238+R262+R290</f>
        <v>634.7630300000001</v>
      </c>
      <c r="S125" s="228"/>
      <c r="T125" s="230">
        <f>T126+T151+T164+T192+T238+T262+T290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89</v>
      </c>
      <c r="AT125" s="232" t="s">
        <v>80</v>
      </c>
      <c r="AU125" s="232" t="s">
        <v>81</v>
      </c>
      <c r="AY125" s="231" t="s">
        <v>135</v>
      </c>
      <c r="BK125" s="233">
        <f>BK126+BK151+BK164+BK192+BK238+BK262+BK290</f>
        <v>0</v>
      </c>
    </row>
    <row r="126" spans="1:63" s="12" customFormat="1" ht="22.8" customHeight="1">
      <c r="A126" s="12"/>
      <c r="B126" s="220"/>
      <c r="C126" s="221"/>
      <c r="D126" s="222" t="s">
        <v>80</v>
      </c>
      <c r="E126" s="234" t="s">
        <v>89</v>
      </c>
      <c r="F126" s="234" t="s">
        <v>136</v>
      </c>
      <c r="G126" s="221"/>
      <c r="H126" s="221"/>
      <c r="I126" s="224"/>
      <c r="J126" s="235">
        <f>BK126</f>
        <v>0</v>
      </c>
      <c r="K126" s="221"/>
      <c r="L126" s="226"/>
      <c r="M126" s="227"/>
      <c r="N126" s="228"/>
      <c r="O126" s="228"/>
      <c r="P126" s="229">
        <f>SUM(P127:P150)</f>
        <v>0</v>
      </c>
      <c r="Q126" s="228"/>
      <c r="R126" s="229">
        <f>SUM(R127:R150)</f>
        <v>0.09570000000000001</v>
      </c>
      <c r="S126" s="228"/>
      <c r="T126" s="230">
        <f>SUM(T127:T150)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1" t="s">
        <v>89</v>
      </c>
      <c r="AT126" s="232" t="s">
        <v>80</v>
      </c>
      <c r="AU126" s="232" t="s">
        <v>89</v>
      </c>
      <c r="AY126" s="231" t="s">
        <v>135</v>
      </c>
      <c r="BK126" s="233">
        <f>SUM(BK127:BK150)</f>
        <v>0</v>
      </c>
    </row>
    <row r="127" spans="1:65" s="2" customFormat="1" ht="21.75" customHeight="1">
      <c r="A127" s="38"/>
      <c r="B127" s="39"/>
      <c r="C127" s="236" t="s">
        <v>89</v>
      </c>
      <c r="D127" s="236" t="s">
        <v>137</v>
      </c>
      <c r="E127" s="237" t="s">
        <v>381</v>
      </c>
      <c r="F127" s="238" t="s">
        <v>382</v>
      </c>
      <c r="G127" s="239" t="s">
        <v>200</v>
      </c>
      <c r="H127" s="240">
        <v>7.6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46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141</v>
      </c>
      <c r="AT127" s="248" t="s">
        <v>137</v>
      </c>
      <c r="AU127" s="248" t="s">
        <v>21</v>
      </c>
      <c r="AY127" s="16" t="s">
        <v>135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6" t="s">
        <v>89</v>
      </c>
      <c r="BK127" s="249">
        <f>ROUND(I127*H127,2)</f>
        <v>0</v>
      </c>
      <c r="BL127" s="16" t="s">
        <v>141</v>
      </c>
      <c r="BM127" s="248" t="s">
        <v>383</v>
      </c>
    </row>
    <row r="128" spans="1:47" s="2" customFormat="1" ht="12">
      <c r="A128" s="38"/>
      <c r="B128" s="39"/>
      <c r="C128" s="40"/>
      <c r="D128" s="250" t="s">
        <v>147</v>
      </c>
      <c r="E128" s="40"/>
      <c r="F128" s="251" t="s">
        <v>384</v>
      </c>
      <c r="G128" s="40"/>
      <c r="H128" s="40"/>
      <c r="I128" s="144"/>
      <c r="J128" s="40"/>
      <c r="K128" s="40"/>
      <c r="L128" s="44"/>
      <c r="M128" s="252"/>
      <c r="N128" s="25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147</v>
      </c>
      <c r="AU128" s="16" t="s">
        <v>21</v>
      </c>
    </row>
    <row r="129" spans="1:51" s="13" customFormat="1" ht="12">
      <c r="A129" s="13"/>
      <c r="B129" s="254"/>
      <c r="C129" s="255"/>
      <c r="D129" s="250" t="s">
        <v>203</v>
      </c>
      <c r="E129" s="256" t="s">
        <v>1</v>
      </c>
      <c r="F129" s="257" t="s">
        <v>385</v>
      </c>
      <c r="G129" s="255"/>
      <c r="H129" s="258">
        <v>3.2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4" t="s">
        <v>203</v>
      </c>
      <c r="AU129" s="264" t="s">
        <v>21</v>
      </c>
      <c r="AV129" s="13" t="s">
        <v>21</v>
      </c>
      <c r="AW129" s="13" t="s">
        <v>38</v>
      </c>
      <c r="AX129" s="13" t="s">
        <v>81</v>
      </c>
      <c r="AY129" s="264" t="s">
        <v>135</v>
      </c>
    </row>
    <row r="130" spans="1:51" s="13" customFormat="1" ht="12">
      <c r="A130" s="13"/>
      <c r="B130" s="254"/>
      <c r="C130" s="255"/>
      <c r="D130" s="250" t="s">
        <v>203</v>
      </c>
      <c r="E130" s="256" t="s">
        <v>1</v>
      </c>
      <c r="F130" s="257" t="s">
        <v>386</v>
      </c>
      <c r="G130" s="255"/>
      <c r="H130" s="258">
        <v>4.4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4" t="s">
        <v>203</v>
      </c>
      <c r="AU130" s="264" t="s">
        <v>21</v>
      </c>
      <c r="AV130" s="13" t="s">
        <v>21</v>
      </c>
      <c r="AW130" s="13" t="s">
        <v>38</v>
      </c>
      <c r="AX130" s="13" t="s">
        <v>81</v>
      </c>
      <c r="AY130" s="264" t="s">
        <v>135</v>
      </c>
    </row>
    <row r="131" spans="1:51" s="14" customFormat="1" ht="12">
      <c r="A131" s="14"/>
      <c r="B131" s="265"/>
      <c r="C131" s="266"/>
      <c r="D131" s="250" t="s">
        <v>203</v>
      </c>
      <c r="E131" s="267" t="s">
        <v>1</v>
      </c>
      <c r="F131" s="268" t="s">
        <v>235</v>
      </c>
      <c r="G131" s="266"/>
      <c r="H131" s="269">
        <v>7.6000000000000005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5" t="s">
        <v>203</v>
      </c>
      <c r="AU131" s="275" t="s">
        <v>21</v>
      </c>
      <c r="AV131" s="14" t="s">
        <v>141</v>
      </c>
      <c r="AW131" s="14" t="s">
        <v>38</v>
      </c>
      <c r="AX131" s="14" t="s">
        <v>89</v>
      </c>
      <c r="AY131" s="275" t="s">
        <v>135</v>
      </c>
    </row>
    <row r="132" spans="1:65" s="2" customFormat="1" ht="21.75" customHeight="1">
      <c r="A132" s="38"/>
      <c r="B132" s="39"/>
      <c r="C132" s="236" t="s">
        <v>21</v>
      </c>
      <c r="D132" s="236" t="s">
        <v>137</v>
      </c>
      <c r="E132" s="237" t="s">
        <v>387</v>
      </c>
      <c r="F132" s="238" t="s">
        <v>388</v>
      </c>
      <c r="G132" s="239" t="s">
        <v>200</v>
      </c>
      <c r="H132" s="240">
        <v>645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46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141</v>
      </c>
      <c r="AT132" s="248" t="s">
        <v>137</v>
      </c>
      <c r="AU132" s="248" t="s">
        <v>21</v>
      </c>
      <c r="AY132" s="16" t="s">
        <v>135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6" t="s">
        <v>89</v>
      </c>
      <c r="BK132" s="249">
        <f>ROUND(I132*H132,2)</f>
        <v>0</v>
      </c>
      <c r="BL132" s="16" t="s">
        <v>141</v>
      </c>
      <c r="BM132" s="248" t="s">
        <v>389</v>
      </c>
    </row>
    <row r="133" spans="1:51" s="13" customFormat="1" ht="12">
      <c r="A133" s="13"/>
      <c r="B133" s="254"/>
      <c r="C133" s="255"/>
      <c r="D133" s="250" t="s">
        <v>203</v>
      </c>
      <c r="E133" s="256" t="s">
        <v>1</v>
      </c>
      <c r="F133" s="257" t="s">
        <v>390</v>
      </c>
      <c r="G133" s="255"/>
      <c r="H133" s="258">
        <v>140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4" t="s">
        <v>203</v>
      </c>
      <c r="AU133" s="264" t="s">
        <v>21</v>
      </c>
      <c r="AV133" s="13" t="s">
        <v>21</v>
      </c>
      <c r="AW133" s="13" t="s">
        <v>38</v>
      </c>
      <c r="AX133" s="13" t="s">
        <v>81</v>
      </c>
      <c r="AY133" s="264" t="s">
        <v>135</v>
      </c>
    </row>
    <row r="134" spans="1:51" s="13" customFormat="1" ht="12">
      <c r="A134" s="13"/>
      <c r="B134" s="254"/>
      <c r="C134" s="255"/>
      <c r="D134" s="250" t="s">
        <v>203</v>
      </c>
      <c r="E134" s="256" t="s">
        <v>1</v>
      </c>
      <c r="F134" s="257" t="s">
        <v>391</v>
      </c>
      <c r="G134" s="255"/>
      <c r="H134" s="258">
        <v>425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4" t="s">
        <v>203</v>
      </c>
      <c r="AU134" s="264" t="s">
        <v>21</v>
      </c>
      <c r="AV134" s="13" t="s">
        <v>21</v>
      </c>
      <c r="AW134" s="13" t="s">
        <v>38</v>
      </c>
      <c r="AX134" s="13" t="s">
        <v>81</v>
      </c>
      <c r="AY134" s="264" t="s">
        <v>135</v>
      </c>
    </row>
    <row r="135" spans="1:51" s="13" customFormat="1" ht="12">
      <c r="A135" s="13"/>
      <c r="B135" s="254"/>
      <c r="C135" s="255"/>
      <c r="D135" s="250" t="s">
        <v>203</v>
      </c>
      <c r="E135" s="256" t="s">
        <v>1</v>
      </c>
      <c r="F135" s="257" t="s">
        <v>392</v>
      </c>
      <c r="G135" s="255"/>
      <c r="H135" s="258">
        <v>80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4" t="s">
        <v>203</v>
      </c>
      <c r="AU135" s="264" t="s">
        <v>21</v>
      </c>
      <c r="AV135" s="13" t="s">
        <v>21</v>
      </c>
      <c r="AW135" s="13" t="s">
        <v>38</v>
      </c>
      <c r="AX135" s="13" t="s">
        <v>81</v>
      </c>
      <c r="AY135" s="264" t="s">
        <v>135</v>
      </c>
    </row>
    <row r="136" spans="1:51" s="14" customFormat="1" ht="12">
      <c r="A136" s="14"/>
      <c r="B136" s="265"/>
      <c r="C136" s="266"/>
      <c r="D136" s="250" t="s">
        <v>203</v>
      </c>
      <c r="E136" s="267" t="s">
        <v>1</v>
      </c>
      <c r="F136" s="268" t="s">
        <v>235</v>
      </c>
      <c r="G136" s="266"/>
      <c r="H136" s="269">
        <v>645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5" t="s">
        <v>203</v>
      </c>
      <c r="AU136" s="275" t="s">
        <v>21</v>
      </c>
      <c r="AV136" s="14" t="s">
        <v>141</v>
      </c>
      <c r="AW136" s="14" t="s">
        <v>38</v>
      </c>
      <c r="AX136" s="14" t="s">
        <v>89</v>
      </c>
      <c r="AY136" s="275" t="s">
        <v>135</v>
      </c>
    </row>
    <row r="137" spans="1:65" s="2" customFormat="1" ht="21.75" customHeight="1">
      <c r="A137" s="38"/>
      <c r="B137" s="39"/>
      <c r="C137" s="236" t="s">
        <v>149</v>
      </c>
      <c r="D137" s="236" t="s">
        <v>137</v>
      </c>
      <c r="E137" s="237" t="s">
        <v>256</v>
      </c>
      <c r="F137" s="238" t="s">
        <v>257</v>
      </c>
      <c r="G137" s="239" t="s">
        <v>200</v>
      </c>
      <c r="H137" s="240">
        <v>645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46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141</v>
      </c>
      <c r="AT137" s="248" t="s">
        <v>137</v>
      </c>
      <c r="AU137" s="248" t="s">
        <v>21</v>
      </c>
      <c r="AY137" s="16" t="s">
        <v>135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6" t="s">
        <v>89</v>
      </c>
      <c r="BK137" s="249">
        <f>ROUND(I137*H137,2)</f>
        <v>0</v>
      </c>
      <c r="BL137" s="16" t="s">
        <v>141</v>
      </c>
      <c r="BM137" s="248" t="s">
        <v>393</v>
      </c>
    </row>
    <row r="138" spans="1:47" s="2" customFormat="1" ht="12">
      <c r="A138" s="38"/>
      <c r="B138" s="39"/>
      <c r="C138" s="40"/>
      <c r="D138" s="250" t="s">
        <v>147</v>
      </c>
      <c r="E138" s="40"/>
      <c r="F138" s="251" t="s">
        <v>259</v>
      </c>
      <c r="G138" s="40"/>
      <c r="H138" s="40"/>
      <c r="I138" s="144"/>
      <c r="J138" s="40"/>
      <c r="K138" s="40"/>
      <c r="L138" s="44"/>
      <c r="M138" s="252"/>
      <c r="N138" s="25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6" t="s">
        <v>147</v>
      </c>
      <c r="AU138" s="16" t="s">
        <v>21</v>
      </c>
    </row>
    <row r="139" spans="1:65" s="2" customFormat="1" ht="21.75" customHeight="1">
      <c r="A139" s="38"/>
      <c r="B139" s="39"/>
      <c r="C139" s="236" t="s">
        <v>141</v>
      </c>
      <c r="D139" s="236" t="s">
        <v>137</v>
      </c>
      <c r="E139" s="237" t="s">
        <v>274</v>
      </c>
      <c r="F139" s="238" t="s">
        <v>275</v>
      </c>
      <c r="G139" s="239" t="s">
        <v>200</v>
      </c>
      <c r="H139" s="240">
        <v>645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46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141</v>
      </c>
      <c r="AT139" s="248" t="s">
        <v>137</v>
      </c>
      <c r="AU139" s="248" t="s">
        <v>21</v>
      </c>
      <c r="AY139" s="16" t="s">
        <v>135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6" t="s">
        <v>89</v>
      </c>
      <c r="BK139" s="249">
        <f>ROUND(I139*H139,2)</f>
        <v>0</v>
      </c>
      <c r="BL139" s="16" t="s">
        <v>141</v>
      </c>
      <c r="BM139" s="248" t="s">
        <v>394</v>
      </c>
    </row>
    <row r="140" spans="1:47" s="2" customFormat="1" ht="12">
      <c r="A140" s="38"/>
      <c r="B140" s="39"/>
      <c r="C140" s="40"/>
      <c r="D140" s="250" t="s">
        <v>147</v>
      </c>
      <c r="E140" s="40"/>
      <c r="F140" s="251" t="s">
        <v>277</v>
      </c>
      <c r="G140" s="40"/>
      <c r="H140" s="40"/>
      <c r="I140" s="144"/>
      <c r="J140" s="40"/>
      <c r="K140" s="40"/>
      <c r="L140" s="44"/>
      <c r="M140" s="252"/>
      <c r="N140" s="25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147</v>
      </c>
      <c r="AU140" s="16" t="s">
        <v>21</v>
      </c>
    </row>
    <row r="141" spans="1:51" s="13" customFormat="1" ht="12">
      <c r="A141" s="13"/>
      <c r="B141" s="254"/>
      <c r="C141" s="255"/>
      <c r="D141" s="250" t="s">
        <v>203</v>
      </c>
      <c r="E141" s="256" t="s">
        <v>1</v>
      </c>
      <c r="F141" s="257" t="s">
        <v>395</v>
      </c>
      <c r="G141" s="255"/>
      <c r="H141" s="258">
        <v>645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4" t="s">
        <v>203</v>
      </c>
      <c r="AU141" s="264" t="s">
        <v>21</v>
      </c>
      <c r="AV141" s="13" t="s">
        <v>21</v>
      </c>
      <c r="AW141" s="13" t="s">
        <v>38</v>
      </c>
      <c r="AX141" s="13" t="s">
        <v>89</v>
      </c>
      <c r="AY141" s="264" t="s">
        <v>135</v>
      </c>
    </row>
    <row r="142" spans="1:65" s="2" customFormat="1" ht="21.75" customHeight="1">
      <c r="A142" s="38"/>
      <c r="B142" s="39"/>
      <c r="C142" s="236" t="s">
        <v>156</v>
      </c>
      <c r="D142" s="236" t="s">
        <v>137</v>
      </c>
      <c r="E142" s="237" t="s">
        <v>396</v>
      </c>
      <c r="F142" s="238" t="s">
        <v>397</v>
      </c>
      <c r="G142" s="239" t="s">
        <v>140</v>
      </c>
      <c r="H142" s="240">
        <v>3190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46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141</v>
      </c>
      <c r="AT142" s="248" t="s">
        <v>137</v>
      </c>
      <c r="AU142" s="248" t="s">
        <v>21</v>
      </c>
      <c r="AY142" s="16" t="s">
        <v>135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6" t="s">
        <v>89</v>
      </c>
      <c r="BK142" s="249">
        <f>ROUND(I142*H142,2)</f>
        <v>0</v>
      </c>
      <c r="BL142" s="16" t="s">
        <v>141</v>
      </c>
      <c r="BM142" s="248" t="s">
        <v>398</v>
      </c>
    </row>
    <row r="143" spans="1:65" s="2" customFormat="1" ht="21.75" customHeight="1">
      <c r="A143" s="38"/>
      <c r="B143" s="39"/>
      <c r="C143" s="236" t="s">
        <v>160</v>
      </c>
      <c r="D143" s="236" t="s">
        <v>137</v>
      </c>
      <c r="E143" s="237" t="s">
        <v>399</v>
      </c>
      <c r="F143" s="238" t="s">
        <v>400</v>
      </c>
      <c r="G143" s="239" t="s">
        <v>140</v>
      </c>
      <c r="H143" s="240">
        <v>3190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46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141</v>
      </c>
      <c r="AT143" s="248" t="s">
        <v>137</v>
      </c>
      <c r="AU143" s="248" t="s">
        <v>21</v>
      </c>
      <c r="AY143" s="16" t="s">
        <v>135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6" t="s">
        <v>89</v>
      </c>
      <c r="BK143" s="249">
        <f>ROUND(I143*H143,2)</f>
        <v>0</v>
      </c>
      <c r="BL143" s="16" t="s">
        <v>141</v>
      </c>
      <c r="BM143" s="248" t="s">
        <v>401</v>
      </c>
    </row>
    <row r="144" spans="1:47" s="2" customFormat="1" ht="12">
      <c r="A144" s="38"/>
      <c r="B144" s="39"/>
      <c r="C144" s="40"/>
      <c r="D144" s="250" t="s">
        <v>147</v>
      </c>
      <c r="E144" s="40"/>
      <c r="F144" s="251" t="s">
        <v>402</v>
      </c>
      <c r="G144" s="40"/>
      <c r="H144" s="40"/>
      <c r="I144" s="144"/>
      <c r="J144" s="40"/>
      <c r="K144" s="40"/>
      <c r="L144" s="44"/>
      <c r="M144" s="252"/>
      <c r="N144" s="25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6" t="s">
        <v>147</v>
      </c>
      <c r="AU144" s="16" t="s">
        <v>21</v>
      </c>
    </row>
    <row r="145" spans="1:65" s="2" customFormat="1" ht="16.5" customHeight="1">
      <c r="A145" s="38"/>
      <c r="B145" s="39"/>
      <c r="C145" s="276" t="s">
        <v>164</v>
      </c>
      <c r="D145" s="276" t="s">
        <v>281</v>
      </c>
      <c r="E145" s="277" t="s">
        <v>403</v>
      </c>
      <c r="F145" s="278" t="s">
        <v>404</v>
      </c>
      <c r="G145" s="279" t="s">
        <v>405</v>
      </c>
      <c r="H145" s="280">
        <v>95.7</v>
      </c>
      <c r="I145" s="281"/>
      <c r="J145" s="282">
        <f>ROUND(I145*H145,2)</f>
        <v>0</v>
      </c>
      <c r="K145" s="283"/>
      <c r="L145" s="284"/>
      <c r="M145" s="285" t="s">
        <v>1</v>
      </c>
      <c r="N145" s="286" t="s">
        <v>46</v>
      </c>
      <c r="O145" s="91"/>
      <c r="P145" s="246">
        <f>O145*H145</f>
        <v>0</v>
      </c>
      <c r="Q145" s="246">
        <v>0.001</v>
      </c>
      <c r="R145" s="246">
        <f>Q145*H145</f>
        <v>0.09570000000000001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169</v>
      </c>
      <c r="AT145" s="248" t="s">
        <v>281</v>
      </c>
      <c r="AU145" s="248" t="s">
        <v>21</v>
      </c>
      <c r="AY145" s="16" t="s">
        <v>135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6" t="s">
        <v>89</v>
      </c>
      <c r="BK145" s="249">
        <f>ROUND(I145*H145,2)</f>
        <v>0</v>
      </c>
      <c r="BL145" s="16" t="s">
        <v>141</v>
      </c>
      <c r="BM145" s="248" t="s">
        <v>406</v>
      </c>
    </row>
    <row r="146" spans="1:51" s="13" customFormat="1" ht="12">
      <c r="A146" s="13"/>
      <c r="B146" s="254"/>
      <c r="C146" s="255"/>
      <c r="D146" s="250" t="s">
        <v>203</v>
      </c>
      <c r="E146" s="255"/>
      <c r="F146" s="257" t="s">
        <v>407</v>
      </c>
      <c r="G146" s="255"/>
      <c r="H146" s="258">
        <v>95.7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4" t="s">
        <v>203</v>
      </c>
      <c r="AU146" s="264" t="s">
        <v>21</v>
      </c>
      <c r="AV146" s="13" t="s">
        <v>21</v>
      </c>
      <c r="AW146" s="13" t="s">
        <v>4</v>
      </c>
      <c r="AX146" s="13" t="s">
        <v>89</v>
      </c>
      <c r="AY146" s="264" t="s">
        <v>135</v>
      </c>
    </row>
    <row r="147" spans="1:65" s="2" customFormat="1" ht="21.75" customHeight="1">
      <c r="A147" s="38"/>
      <c r="B147" s="39"/>
      <c r="C147" s="236" t="s">
        <v>169</v>
      </c>
      <c r="D147" s="236" t="s">
        <v>137</v>
      </c>
      <c r="E147" s="237" t="s">
        <v>408</v>
      </c>
      <c r="F147" s="238" t="s">
        <v>409</v>
      </c>
      <c r="G147" s="239" t="s">
        <v>140</v>
      </c>
      <c r="H147" s="240">
        <v>350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46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141</v>
      </c>
      <c r="AT147" s="248" t="s">
        <v>137</v>
      </c>
      <c r="AU147" s="248" t="s">
        <v>21</v>
      </c>
      <c r="AY147" s="16" t="s">
        <v>135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6" t="s">
        <v>89</v>
      </c>
      <c r="BK147" s="249">
        <f>ROUND(I147*H147,2)</f>
        <v>0</v>
      </c>
      <c r="BL147" s="16" t="s">
        <v>141</v>
      </c>
      <c r="BM147" s="248" t="s">
        <v>410</v>
      </c>
    </row>
    <row r="148" spans="1:51" s="13" customFormat="1" ht="12">
      <c r="A148" s="13"/>
      <c r="B148" s="254"/>
      <c r="C148" s="255"/>
      <c r="D148" s="250" t="s">
        <v>203</v>
      </c>
      <c r="E148" s="256" t="s">
        <v>1</v>
      </c>
      <c r="F148" s="257" t="s">
        <v>411</v>
      </c>
      <c r="G148" s="255"/>
      <c r="H148" s="258">
        <v>350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4" t="s">
        <v>203</v>
      </c>
      <c r="AU148" s="264" t="s">
        <v>21</v>
      </c>
      <c r="AV148" s="13" t="s">
        <v>21</v>
      </c>
      <c r="AW148" s="13" t="s">
        <v>38</v>
      </c>
      <c r="AX148" s="13" t="s">
        <v>89</v>
      </c>
      <c r="AY148" s="264" t="s">
        <v>135</v>
      </c>
    </row>
    <row r="149" spans="1:65" s="2" customFormat="1" ht="21.75" customHeight="1">
      <c r="A149" s="38"/>
      <c r="B149" s="39"/>
      <c r="C149" s="236" t="s">
        <v>173</v>
      </c>
      <c r="D149" s="236" t="s">
        <v>137</v>
      </c>
      <c r="E149" s="237" t="s">
        <v>412</v>
      </c>
      <c r="F149" s="238" t="s">
        <v>413</v>
      </c>
      <c r="G149" s="239" t="s">
        <v>140</v>
      </c>
      <c r="H149" s="240">
        <v>3190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46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141</v>
      </c>
      <c r="AT149" s="248" t="s">
        <v>137</v>
      </c>
      <c r="AU149" s="248" t="s">
        <v>21</v>
      </c>
      <c r="AY149" s="16" t="s">
        <v>135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6" t="s">
        <v>89</v>
      </c>
      <c r="BK149" s="249">
        <f>ROUND(I149*H149,2)</f>
        <v>0</v>
      </c>
      <c r="BL149" s="16" t="s">
        <v>141</v>
      </c>
      <c r="BM149" s="248" t="s">
        <v>414</v>
      </c>
    </row>
    <row r="150" spans="1:51" s="13" customFormat="1" ht="12">
      <c r="A150" s="13"/>
      <c r="B150" s="254"/>
      <c r="C150" s="255"/>
      <c r="D150" s="250" t="s">
        <v>203</v>
      </c>
      <c r="E150" s="256" t="s">
        <v>1</v>
      </c>
      <c r="F150" s="257" t="s">
        <v>415</v>
      </c>
      <c r="G150" s="255"/>
      <c r="H150" s="258">
        <v>3190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4" t="s">
        <v>203</v>
      </c>
      <c r="AU150" s="264" t="s">
        <v>21</v>
      </c>
      <c r="AV150" s="13" t="s">
        <v>21</v>
      </c>
      <c r="AW150" s="13" t="s">
        <v>38</v>
      </c>
      <c r="AX150" s="13" t="s">
        <v>89</v>
      </c>
      <c r="AY150" s="264" t="s">
        <v>135</v>
      </c>
    </row>
    <row r="151" spans="1:63" s="12" customFormat="1" ht="22.8" customHeight="1">
      <c r="A151" s="12"/>
      <c r="B151" s="220"/>
      <c r="C151" s="221"/>
      <c r="D151" s="222" t="s">
        <v>80</v>
      </c>
      <c r="E151" s="234" t="s">
        <v>21</v>
      </c>
      <c r="F151" s="234" t="s">
        <v>416</v>
      </c>
      <c r="G151" s="221"/>
      <c r="H151" s="221"/>
      <c r="I151" s="224"/>
      <c r="J151" s="235">
        <f>BK151</f>
        <v>0</v>
      </c>
      <c r="K151" s="221"/>
      <c r="L151" s="226"/>
      <c r="M151" s="227"/>
      <c r="N151" s="228"/>
      <c r="O151" s="228"/>
      <c r="P151" s="229">
        <f>SUM(P152:P163)</f>
        <v>0</v>
      </c>
      <c r="Q151" s="228"/>
      <c r="R151" s="229">
        <f>SUM(R152:R163)</f>
        <v>102.48</v>
      </c>
      <c r="S151" s="228"/>
      <c r="T151" s="230">
        <f>SUM(T152:T163)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1" t="s">
        <v>89</v>
      </c>
      <c r="AT151" s="232" t="s">
        <v>80</v>
      </c>
      <c r="AU151" s="232" t="s">
        <v>89</v>
      </c>
      <c r="AY151" s="231" t="s">
        <v>135</v>
      </c>
      <c r="BK151" s="233">
        <f>SUM(BK152:BK163)</f>
        <v>0</v>
      </c>
    </row>
    <row r="152" spans="1:65" s="2" customFormat="1" ht="21.75" customHeight="1">
      <c r="A152" s="38"/>
      <c r="B152" s="39"/>
      <c r="C152" s="236" t="s">
        <v>177</v>
      </c>
      <c r="D152" s="236" t="s">
        <v>137</v>
      </c>
      <c r="E152" s="237" t="s">
        <v>417</v>
      </c>
      <c r="F152" s="238" t="s">
        <v>418</v>
      </c>
      <c r="G152" s="239" t="s">
        <v>200</v>
      </c>
      <c r="H152" s="240">
        <v>80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46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141</v>
      </c>
      <c r="AT152" s="248" t="s">
        <v>137</v>
      </c>
      <c r="AU152" s="248" t="s">
        <v>21</v>
      </c>
      <c r="AY152" s="16" t="s">
        <v>135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6" t="s">
        <v>89</v>
      </c>
      <c r="BK152" s="249">
        <f>ROUND(I152*H152,2)</f>
        <v>0</v>
      </c>
      <c r="BL152" s="16" t="s">
        <v>141</v>
      </c>
      <c r="BM152" s="248" t="s">
        <v>419</v>
      </c>
    </row>
    <row r="153" spans="1:47" s="2" customFormat="1" ht="12">
      <c r="A153" s="38"/>
      <c r="B153" s="39"/>
      <c r="C153" s="40"/>
      <c r="D153" s="250" t="s">
        <v>147</v>
      </c>
      <c r="E153" s="40"/>
      <c r="F153" s="251" t="s">
        <v>420</v>
      </c>
      <c r="G153" s="40"/>
      <c r="H153" s="40"/>
      <c r="I153" s="144"/>
      <c r="J153" s="40"/>
      <c r="K153" s="40"/>
      <c r="L153" s="44"/>
      <c r="M153" s="252"/>
      <c r="N153" s="25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147</v>
      </c>
      <c r="AU153" s="16" t="s">
        <v>21</v>
      </c>
    </row>
    <row r="154" spans="1:51" s="13" customFormat="1" ht="12">
      <c r="A154" s="13"/>
      <c r="B154" s="254"/>
      <c r="C154" s="255"/>
      <c r="D154" s="250" t="s">
        <v>203</v>
      </c>
      <c r="E154" s="256" t="s">
        <v>1</v>
      </c>
      <c r="F154" s="257" t="s">
        <v>421</v>
      </c>
      <c r="G154" s="255"/>
      <c r="H154" s="258">
        <v>80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4" t="s">
        <v>203</v>
      </c>
      <c r="AU154" s="264" t="s">
        <v>21</v>
      </c>
      <c r="AV154" s="13" t="s">
        <v>21</v>
      </c>
      <c r="AW154" s="13" t="s">
        <v>38</v>
      </c>
      <c r="AX154" s="13" t="s">
        <v>81</v>
      </c>
      <c r="AY154" s="264" t="s">
        <v>135</v>
      </c>
    </row>
    <row r="155" spans="1:51" s="14" customFormat="1" ht="12">
      <c r="A155" s="14"/>
      <c r="B155" s="265"/>
      <c r="C155" s="266"/>
      <c r="D155" s="250" t="s">
        <v>203</v>
      </c>
      <c r="E155" s="267" t="s">
        <v>1</v>
      </c>
      <c r="F155" s="268" t="s">
        <v>235</v>
      </c>
      <c r="G155" s="266"/>
      <c r="H155" s="269">
        <v>80</v>
      </c>
      <c r="I155" s="270"/>
      <c r="J155" s="266"/>
      <c r="K155" s="266"/>
      <c r="L155" s="271"/>
      <c r="M155" s="272"/>
      <c r="N155" s="273"/>
      <c r="O155" s="273"/>
      <c r="P155" s="273"/>
      <c r="Q155" s="273"/>
      <c r="R155" s="273"/>
      <c r="S155" s="273"/>
      <c r="T155" s="27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5" t="s">
        <v>203</v>
      </c>
      <c r="AU155" s="275" t="s">
        <v>21</v>
      </c>
      <c r="AV155" s="14" t="s">
        <v>141</v>
      </c>
      <c r="AW155" s="14" t="s">
        <v>38</v>
      </c>
      <c r="AX155" s="14" t="s">
        <v>89</v>
      </c>
      <c r="AY155" s="275" t="s">
        <v>135</v>
      </c>
    </row>
    <row r="156" spans="1:65" s="2" customFormat="1" ht="21.75" customHeight="1">
      <c r="A156" s="38"/>
      <c r="B156" s="39"/>
      <c r="C156" s="236" t="s">
        <v>181</v>
      </c>
      <c r="D156" s="236" t="s">
        <v>137</v>
      </c>
      <c r="E156" s="237" t="s">
        <v>422</v>
      </c>
      <c r="F156" s="238" t="s">
        <v>423</v>
      </c>
      <c r="G156" s="239" t="s">
        <v>140</v>
      </c>
      <c r="H156" s="240">
        <v>500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46</v>
      </c>
      <c r="O156" s="91"/>
      <c r="P156" s="246">
        <f>O156*H156</f>
        <v>0</v>
      </c>
      <c r="Q156" s="246">
        <v>0.00017</v>
      </c>
      <c r="R156" s="246">
        <f>Q156*H156</f>
        <v>0.085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141</v>
      </c>
      <c r="AT156" s="248" t="s">
        <v>137</v>
      </c>
      <c r="AU156" s="248" t="s">
        <v>21</v>
      </c>
      <c r="AY156" s="16" t="s">
        <v>135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6" t="s">
        <v>89</v>
      </c>
      <c r="BK156" s="249">
        <f>ROUND(I156*H156,2)</f>
        <v>0</v>
      </c>
      <c r="BL156" s="16" t="s">
        <v>141</v>
      </c>
      <c r="BM156" s="248" t="s">
        <v>424</v>
      </c>
    </row>
    <row r="157" spans="1:51" s="13" customFormat="1" ht="12">
      <c r="A157" s="13"/>
      <c r="B157" s="254"/>
      <c r="C157" s="255"/>
      <c r="D157" s="250" t="s">
        <v>203</v>
      </c>
      <c r="E157" s="256" t="s">
        <v>1</v>
      </c>
      <c r="F157" s="257" t="s">
        <v>425</v>
      </c>
      <c r="G157" s="255"/>
      <c r="H157" s="258">
        <v>500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4" t="s">
        <v>203</v>
      </c>
      <c r="AU157" s="264" t="s">
        <v>21</v>
      </c>
      <c r="AV157" s="13" t="s">
        <v>21</v>
      </c>
      <c r="AW157" s="13" t="s">
        <v>38</v>
      </c>
      <c r="AX157" s="13" t="s">
        <v>89</v>
      </c>
      <c r="AY157" s="264" t="s">
        <v>135</v>
      </c>
    </row>
    <row r="158" spans="1:65" s="2" customFormat="1" ht="21.75" customHeight="1">
      <c r="A158" s="38"/>
      <c r="B158" s="39"/>
      <c r="C158" s="276" t="s">
        <v>185</v>
      </c>
      <c r="D158" s="276" t="s">
        <v>281</v>
      </c>
      <c r="E158" s="277" t="s">
        <v>426</v>
      </c>
      <c r="F158" s="278" t="s">
        <v>427</v>
      </c>
      <c r="G158" s="279" t="s">
        <v>140</v>
      </c>
      <c r="H158" s="280">
        <v>500</v>
      </c>
      <c r="I158" s="281"/>
      <c r="J158" s="282">
        <f>ROUND(I158*H158,2)</f>
        <v>0</v>
      </c>
      <c r="K158" s="283"/>
      <c r="L158" s="284"/>
      <c r="M158" s="285" t="s">
        <v>1</v>
      </c>
      <c r="N158" s="286" t="s">
        <v>46</v>
      </c>
      <c r="O158" s="91"/>
      <c r="P158" s="246">
        <f>O158*H158</f>
        <v>0</v>
      </c>
      <c r="Q158" s="246">
        <v>0.0003</v>
      </c>
      <c r="R158" s="246">
        <f>Q158*H158</f>
        <v>0.15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169</v>
      </c>
      <c r="AT158" s="248" t="s">
        <v>281</v>
      </c>
      <c r="AU158" s="248" t="s">
        <v>21</v>
      </c>
      <c r="AY158" s="16" t="s">
        <v>135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6" t="s">
        <v>89</v>
      </c>
      <c r="BK158" s="249">
        <f>ROUND(I158*H158,2)</f>
        <v>0</v>
      </c>
      <c r="BL158" s="16" t="s">
        <v>141</v>
      </c>
      <c r="BM158" s="248" t="s">
        <v>428</v>
      </c>
    </row>
    <row r="159" spans="1:47" s="2" customFormat="1" ht="12">
      <c r="A159" s="38"/>
      <c r="B159" s="39"/>
      <c r="C159" s="40"/>
      <c r="D159" s="250" t="s">
        <v>147</v>
      </c>
      <c r="E159" s="40"/>
      <c r="F159" s="251" t="s">
        <v>429</v>
      </c>
      <c r="G159" s="40"/>
      <c r="H159" s="40"/>
      <c r="I159" s="144"/>
      <c r="J159" s="40"/>
      <c r="K159" s="40"/>
      <c r="L159" s="44"/>
      <c r="M159" s="252"/>
      <c r="N159" s="25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6" t="s">
        <v>147</v>
      </c>
      <c r="AU159" s="16" t="s">
        <v>21</v>
      </c>
    </row>
    <row r="160" spans="1:51" s="13" customFormat="1" ht="12">
      <c r="A160" s="13"/>
      <c r="B160" s="254"/>
      <c r="C160" s="255"/>
      <c r="D160" s="250" t="s">
        <v>203</v>
      </c>
      <c r="E160" s="256" t="s">
        <v>1</v>
      </c>
      <c r="F160" s="257" t="s">
        <v>425</v>
      </c>
      <c r="G160" s="255"/>
      <c r="H160" s="258">
        <v>500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4" t="s">
        <v>203</v>
      </c>
      <c r="AU160" s="264" t="s">
        <v>21</v>
      </c>
      <c r="AV160" s="13" t="s">
        <v>21</v>
      </c>
      <c r="AW160" s="13" t="s">
        <v>38</v>
      </c>
      <c r="AX160" s="13" t="s">
        <v>89</v>
      </c>
      <c r="AY160" s="264" t="s">
        <v>135</v>
      </c>
    </row>
    <row r="161" spans="1:65" s="2" customFormat="1" ht="21.75" customHeight="1">
      <c r="A161" s="38"/>
      <c r="B161" s="39"/>
      <c r="C161" s="236" t="s">
        <v>189</v>
      </c>
      <c r="D161" s="236" t="s">
        <v>137</v>
      </c>
      <c r="E161" s="237" t="s">
        <v>430</v>
      </c>
      <c r="F161" s="238" t="s">
        <v>431</v>
      </c>
      <c r="G161" s="239" t="s">
        <v>330</v>
      </c>
      <c r="H161" s="240">
        <v>500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46</v>
      </c>
      <c r="O161" s="91"/>
      <c r="P161" s="246">
        <f>O161*H161</f>
        <v>0</v>
      </c>
      <c r="Q161" s="246">
        <v>0.20449</v>
      </c>
      <c r="R161" s="246">
        <f>Q161*H161</f>
        <v>102.245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141</v>
      </c>
      <c r="AT161" s="248" t="s">
        <v>137</v>
      </c>
      <c r="AU161" s="248" t="s">
        <v>21</v>
      </c>
      <c r="AY161" s="16" t="s">
        <v>135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6" t="s">
        <v>89</v>
      </c>
      <c r="BK161" s="249">
        <f>ROUND(I161*H161,2)</f>
        <v>0</v>
      </c>
      <c r="BL161" s="16" t="s">
        <v>141</v>
      </c>
      <c r="BM161" s="248" t="s">
        <v>432</v>
      </c>
    </row>
    <row r="162" spans="1:47" s="2" customFormat="1" ht="12">
      <c r="A162" s="38"/>
      <c r="B162" s="39"/>
      <c r="C162" s="40"/>
      <c r="D162" s="250" t="s">
        <v>147</v>
      </c>
      <c r="E162" s="40"/>
      <c r="F162" s="251" t="s">
        <v>433</v>
      </c>
      <c r="G162" s="40"/>
      <c r="H162" s="40"/>
      <c r="I162" s="144"/>
      <c r="J162" s="40"/>
      <c r="K162" s="40"/>
      <c r="L162" s="44"/>
      <c r="M162" s="252"/>
      <c r="N162" s="25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6" t="s">
        <v>147</v>
      </c>
      <c r="AU162" s="16" t="s">
        <v>21</v>
      </c>
    </row>
    <row r="163" spans="1:51" s="13" customFormat="1" ht="12">
      <c r="A163" s="13"/>
      <c r="B163" s="254"/>
      <c r="C163" s="255"/>
      <c r="D163" s="250" t="s">
        <v>203</v>
      </c>
      <c r="E163" s="256" t="s">
        <v>1</v>
      </c>
      <c r="F163" s="257" t="s">
        <v>425</v>
      </c>
      <c r="G163" s="255"/>
      <c r="H163" s="258">
        <v>500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4" t="s">
        <v>203</v>
      </c>
      <c r="AU163" s="264" t="s">
        <v>21</v>
      </c>
      <c r="AV163" s="13" t="s">
        <v>21</v>
      </c>
      <c r="AW163" s="13" t="s">
        <v>38</v>
      </c>
      <c r="AX163" s="13" t="s">
        <v>89</v>
      </c>
      <c r="AY163" s="264" t="s">
        <v>135</v>
      </c>
    </row>
    <row r="164" spans="1:63" s="12" customFormat="1" ht="22.8" customHeight="1">
      <c r="A164" s="12"/>
      <c r="B164" s="220"/>
      <c r="C164" s="221"/>
      <c r="D164" s="222" t="s">
        <v>80</v>
      </c>
      <c r="E164" s="234" t="s">
        <v>149</v>
      </c>
      <c r="F164" s="234" t="s">
        <v>313</v>
      </c>
      <c r="G164" s="221"/>
      <c r="H164" s="221"/>
      <c r="I164" s="224"/>
      <c r="J164" s="235">
        <f>BK164</f>
        <v>0</v>
      </c>
      <c r="K164" s="221"/>
      <c r="L164" s="226"/>
      <c r="M164" s="227"/>
      <c r="N164" s="228"/>
      <c r="O164" s="228"/>
      <c r="P164" s="229">
        <f>SUM(P165:P191)</f>
        <v>0</v>
      </c>
      <c r="Q164" s="228"/>
      <c r="R164" s="229">
        <f>SUM(R165:R191)</f>
        <v>72.09953</v>
      </c>
      <c r="S164" s="228"/>
      <c r="T164" s="230">
        <f>SUM(T165:T191)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1" t="s">
        <v>89</v>
      </c>
      <c r="AT164" s="232" t="s">
        <v>80</v>
      </c>
      <c r="AU164" s="232" t="s">
        <v>89</v>
      </c>
      <c r="AY164" s="231" t="s">
        <v>135</v>
      </c>
      <c r="BK164" s="233">
        <f>SUM(BK165:BK191)</f>
        <v>0</v>
      </c>
    </row>
    <row r="165" spans="1:65" s="2" customFormat="1" ht="21.75" customHeight="1">
      <c r="A165" s="38"/>
      <c r="B165" s="39"/>
      <c r="C165" s="236" t="s">
        <v>194</v>
      </c>
      <c r="D165" s="236" t="s">
        <v>137</v>
      </c>
      <c r="E165" s="237" t="s">
        <v>434</v>
      </c>
      <c r="F165" s="238" t="s">
        <v>435</v>
      </c>
      <c r="G165" s="239" t="s">
        <v>145</v>
      </c>
      <c r="H165" s="240">
        <v>1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46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141</v>
      </c>
      <c r="AT165" s="248" t="s">
        <v>137</v>
      </c>
      <c r="AU165" s="248" t="s">
        <v>21</v>
      </c>
      <c r="AY165" s="16" t="s">
        <v>135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6" t="s">
        <v>89</v>
      </c>
      <c r="BK165" s="249">
        <f>ROUND(I165*H165,2)</f>
        <v>0</v>
      </c>
      <c r="BL165" s="16" t="s">
        <v>141</v>
      </c>
      <c r="BM165" s="248" t="s">
        <v>436</v>
      </c>
    </row>
    <row r="166" spans="1:47" s="2" customFormat="1" ht="12">
      <c r="A166" s="38"/>
      <c r="B166" s="39"/>
      <c r="C166" s="40"/>
      <c r="D166" s="250" t="s">
        <v>147</v>
      </c>
      <c r="E166" s="40"/>
      <c r="F166" s="251" t="s">
        <v>437</v>
      </c>
      <c r="G166" s="40"/>
      <c r="H166" s="40"/>
      <c r="I166" s="144"/>
      <c r="J166" s="40"/>
      <c r="K166" s="40"/>
      <c r="L166" s="44"/>
      <c r="M166" s="252"/>
      <c r="N166" s="25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6" t="s">
        <v>147</v>
      </c>
      <c r="AU166" s="16" t="s">
        <v>21</v>
      </c>
    </row>
    <row r="167" spans="1:65" s="2" customFormat="1" ht="21.75" customHeight="1">
      <c r="A167" s="38"/>
      <c r="B167" s="39"/>
      <c r="C167" s="236" t="s">
        <v>8</v>
      </c>
      <c r="D167" s="236" t="s">
        <v>137</v>
      </c>
      <c r="E167" s="237" t="s">
        <v>438</v>
      </c>
      <c r="F167" s="238" t="s">
        <v>439</v>
      </c>
      <c r="G167" s="239" t="s">
        <v>145</v>
      </c>
      <c r="H167" s="240">
        <v>40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46</v>
      </c>
      <c r="O167" s="91"/>
      <c r="P167" s="246">
        <f>O167*H167</f>
        <v>0</v>
      </c>
      <c r="Q167" s="246">
        <v>0.00468</v>
      </c>
      <c r="R167" s="246">
        <f>Q167*H167</f>
        <v>0.1872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141</v>
      </c>
      <c r="AT167" s="248" t="s">
        <v>137</v>
      </c>
      <c r="AU167" s="248" t="s">
        <v>21</v>
      </c>
      <c r="AY167" s="16" t="s">
        <v>135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6" t="s">
        <v>89</v>
      </c>
      <c r="BK167" s="249">
        <f>ROUND(I167*H167,2)</f>
        <v>0</v>
      </c>
      <c r="BL167" s="16" t="s">
        <v>141</v>
      </c>
      <c r="BM167" s="248" t="s">
        <v>440</v>
      </c>
    </row>
    <row r="168" spans="1:47" s="2" customFormat="1" ht="12">
      <c r="A168" s="38"/>
      <c r="B168" s="39"/>
      <c r="C168" s="40"/>
      <c r="D168" s="250" t="s">
        <v>147</v>
      </c>
      <c r="E168" s="40"/>
      <c r="F168" s="251" t="s">
        <v>441</v>
      </c>
      <c r="G168" s="40"/>
      <c r="H168" s="40"/>
      <c r="I168" s="144"/>
      <c r="J168" s="40"/>
      <c r="K168" s="40"/>
      <c r="L168" s="44"/>
      <c r="M168" s="252"/>
      <c r="N168" s="25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6" t="s">
        <v>147</v>
      </c>
      <c r="AU168" s="16" t="s">
        <v>21</v>
      </c>
    </row>
    <row r="169" spans="1:65" s="2" customFormat="1" ht="21.75" customHeight="1">
      <c r="A169" s="38"/>
      <c r="B169" s="39"/>
      <c r="C169" s="276" t="s">
        <v>205</v>
      </c>
      <c r="D169" s="276" t="s">
        <v>281</v>
      </c>
      <c r="E169" s="277" t="s">
        <v>442</v>
      </c>
      <c r="F169" s="278" t="s">
        <v>443</v>
      </c>
      <c r="G169" s="279" t="s">
        <v>145</v>
      </c>
      <c r="H169" s="280">
        <v>40</v>
      </c>
      <c r="I169" s="281"/>
      <c r="J169" s="282">
        <f>ROUND(I169*H169,2)</f>
        <v>0</v>
      </c>
      <c r="K169" s="283"/>
      <c r="L169" s="284"/>
      <c r="M169" s="285" t="s">
        <v>1</v>
      </c>
      <c r="N169" s="286" t="s">
        <v>46</v>
      </c>
      <c r="O169" s="91"/>
      <c r="P169" s="246">
        <f>O169*H169</f>
        <v>0</v>
      </c>
      <c r="Q169" s="246">
        <v>0.0032</v>
      </c>
      <c r="R169" s="246">
        <f>Q169*H169</f>
        <v>0.128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169</v>
      </c>
      <c r="AT169" s="248" t="s">
        <v>281</v>
      </c>
      <c r="AU169" s="248" t="s">
        <v>21</v>
      </c>
      <c r="AY169" s="16" t="s">
        <v>135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6" t="s">
        <v>89</v>
      </c>
      <c r="BK169" s="249">
        <f>ROUND(I169*H169,2)</f>
        <v>0</v>
      </c>
      <c r="BL169" s="16" t="s">
        <v>141</v>
      </c>
      <c r="BM169" s="248" t="s">
        <v>444</v>
      </c>
    </row>
    <row r="170" spans="1:47" s="2" customFormat="1" ht="12">
      <c r="A170" s="38"/>
      <c r="B170" s="39"/>
      <c r="C170" s="40"/>
      <c r="D170" s="250" t="s">
        <v>147</v>
      </c>
      <c r="E170" s="40"/>
      <c r="F170" s="251" t="s">
        <v>441</v>
      </c>
      <c r="G170" s="40"/>
      <c r="H170" s="40"/>
      <c r="I170" s="144"/>
      <c r="J170" s="40"/>
      <c r="K170" s="40"/>
      <c r="L170" s="44"/>
      <c r="M170" s="252"/>
      <c r="N170" s="25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6" t="s">
        <v>147</v>
      </c>
      <c r="AU170" s="16" t="s">
        <v>21</v>
      </c>
    </row>
    <row r="171" spans="1:65" s="2" customFormat="1" ht="21.75" customHeight="1">
      <c r="A171" s="38"/>
      <c r="B171" s="39"/>
      <c r="C171" s="276" t="s">
        <v>209</v>
      </c>
      <c r="D171" s="276" t="s">
        <v>281</v>
      </c>
      <c r="E171" s="277" t="s">
        <v>445</v>
      </c>
      <c r="F171" s="278" t="s">
        <v>446</v>
      </c>
      <c r="G171" s="279" t="s">
        <v>145</v>
      </c>
      <c r="H171" s="280">
        <v>7</v>
      </c>
      <c r="I171" s="281"/>
      <c r="J171" s="282">
        <f>ROUND(I171*H171,2)</f>
        <v>0</v>
      </c>
      <c r="K171" s="283"/>
      <c r="L171" s="284"/>
      <c r="M171" s="285" t="s">
        <v>1</v>
      </c>
      <c r="N171" s="286" t="s">
        <v>46</v>
      </c>
      <c r="O171" s="91"/>
      <c r="P171" s="246">
        <f>O171*H171</f>
        <v>0</v>
      </c>
      <c r="Q171" s="246">
        <v>0.0027</v>
      </c>
      <c r="R171" s="246">
        <f>Q171*H171</f>
        <v>0.0189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169</v>
      </c>
      <c r="AT171" s="248" t="s">
        <v>281</v>
      </c>
      <c r="AU171" s="248" t="s">
        <v>21</v>
      </c>
      <c r="AY171" s="16" t="s">
        <v>135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6" t="s">
        <v>89</v>
      </c>
      <c r="BK171" s="249">
        <f>ROUND(I171*H171,2)</f>
        <v>0</v>
      </c>
      <c r="BL171" s="16" t="s">
        <v>141</v>
      </c>
      <c r="BM171" s="248" t="s">
        <v>447</v>
      </c>
    </row>
    <row r="172" spans="1:47" s="2" customFormat="1" ht="12">
      <c r="A172" s="38"/>
      <c r="B172" s="39"/>
      <c r="C172" s="40"/>
      <c r="D172" s="250" t="s">
        <v>147</v>
      </c>
      <c r="E172" s="40"/>
      <c r="F172" s="251" t="s">
        <v>441</v>
      </c>
      <c r="G172" s="40"/>
      <c r="H172" s="40"/>
      <c r="I172" s="144"/>
      <c r="J172" s="40"/>
      <c r="K172" s="40"/>
      <c r="L172" s="44"/>
      <c r="M172" s="252"/>
      <c r="N172" s="25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6" t="s">
        <v>147</v>
      </c>
      <c r="AU172" s="16" t="s">
        <v>21</v>
      </c>
    </row>
    <row r="173" spans="1:65" s="2" customFormat="1" ht="21.75" customHeight="1">
      <c r="A173" s="38"/>
      <c r="B173" s="39"/>
      <c r="C173" s="236" t="s">
        <v>215</v>
      </c>
      <c r="D173" s="236" t="s">
        <v>137</v>
      </c>
      <c r="E173" s="237" t="s">
        <v>448</v>
      </c>
      <c r="F173" s="238" t="s">
        <v>449</v>
      </c>
      <c r="G173" s="239" t="s">
        <v>145</v>
      </c>
      <c r="H173" s="240">
        <v>1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46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141</v>
      </c>
      <c r="AT173" s="248" t="s">
        <v>137</v>
      </c>
      <c r="AU173" s="248" t="s">
        <v>21</v>
      </c>
      <c r="AY173" s="16" t="s">
        <v>135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6" t="s">
        <v>89</v>
      </c>
      <c r="BK173" s="249">
        <f>ROUND(I173*H173,2)</f>
        <v>0</v>
      </c>
      <c r="BL173" s="16" t="s">
        <v>141</v>
      </c>
      <c r="BM173" s="248" t="s">
        <v>450</v>
      </c>
    </row>
    <row r="174" spans="1:47" s="2" customFormat="1" ht="12">
      <c r="A174" s="38"/>
      <c r="B174" s="39"/>
      <c r="C174" s="40"/>
      <c r="D174" s="250" t="s">
        <v>147</v>
      </c>
      <c r="E174" s="40"/>
      <c r="F174" s="251" t="s">
        <v>441</v>
      </c>
      <c r="G174" s="40"/>
      <c r="H174" s="40"/>
      <c r="I174" s="144"/>
      <c r="J174" s="40"/>
      <c r="K174" s="40"/>
      <c r="L174" s="44"/>
      <c r="M174" s="252"/>
      <c r="N174" s="253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6" t="s">
        <v>147</v>
      </c>
      <c r="AU174" s="16" t="s">
        <v>21</v>
      </c>
    </row>
    <row r="175" spans="1:65" s="2" customFormat="1" ht="21.75" customHeight="1">
      <c r="A175" s="38"/>
      <c r="B175" s="39"/>
      <c r="C175" s="276" t="s">
        <v>219</v>
      </c>
      <c r="D175" s="276" t="s">
        <v>281</v>
      </c>
      <c r="E175" s="277" t="s">
        <v>451</v>
      </c>
      <c r="F175" s="278" t="s">
        <v>452</v>
      </c>
      <c r="G175" s="279" t="s">
        <v>145</v>
      </c>
      <c r="H175" s="280">
        <v>1</v>
      </c>
      <c r="I175" s="281"/>
      <c r="J175" s="282">
        <f>ROUND(I175*H175,2)</f>
        <v>0</v>
      </c>
      <c r="K175" s="283"/>
      <c r="L175" s="284"/>
      <c r="M175" s="285" t="s">
        <v>1</v>
      </c>
      <c r="N175" s="286" t="s">
        <v>46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169</v>
      </c>
      <c r="AT175" s="248" t="s">
        <v>281</v>
      </c>
      <c r="AU175" s="248" t="s">
        <v>21</v>
      </c>
      <c r="AY175" s="16" t="s">
        <v>135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6" t="s">
        <v>89</v>
      </c>
      <c r="BK175" s="249">
        <f>ROUND(I175*H175,2)</f>
        <v>0</v>
      </c>
      <c r="BL175" s="16" t="s">
        <v>141</v>
      </c>
      <c r="BM175" s="248" t="s">
        <v>453</v>
      </c>
    </row>
    <row r="176" spans="1:47" s="2" customFormat="1" ht="12">
      <c r="A176" s="38"/>
      <c r="B176" s="39"/>
      <c r="C176" s="40"/>
      <c r="D176" s="250" t="s">
        <v>147</v>
      </c>
      <c r="E176" s="40"/>
      <c r="F176" s="251" t="s">
        <v>441</v>
      </c>
      <c r="G176" s="40"/>
      <c r="H176" s="40"/>
      <c r="I176" s="144"/>
      <c r="J176" s="40"/>
      <c r="K176" s="40"/>
      <c r="L176" s="44"/>
      <c r="M176" s="252"/>
      <c r="N176" s="25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6" t="s">
        <v>147</v>
      </c>
      <c r="AU176" s="16" t="s">
        <v>21</v>
      </c>
    </row>
    <row r="177" spans="1:65" s="2" customFormat="1" ht="21.75" customHeight="1">
      <c r="A177" s="38"/>
      <c r="B177" s="39"/>
      <c r="C177" s="236" t="s">
        <v>224</v>
      </c>
      <c r="D177" s="236" t="s">
        <v>137</v>
      </c>
      <c r="E177" s="237" t="s">
        <v>454</v>
      </c>
      <c r="F177" s="238" t="s">
        <v>455</v>
      </c>
      <c r="G177" s="239" t="s">
        <v>330</v>
      </c>
      <c r="H177" s="240">
        <v>120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46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141</v>
      </c>
      <c r="AT177" s="248" t="s">
        <v>137</v>
      </c>
      <c r="AU177" s="248" t="s">
        <v>21</v>
      </c>
      <c r="AY177" s="16" t="s">
        <v>135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6" t="s">
        <v>89</v>
      </c>
      <c r="BK177" s="249">
        <f>ROUND(I177*H177,2)</f>
        <v>0</v>
      </c>
      <c r="BL177" s="16" t="s">
        <v>141</v>
      </c>
      <c r="BM177" s="248" t="s">
        <v>456</v>
      </c>
    </row>
    <row r="178" spans="1:47" s="2" customFormat="1" ht="12">
      <c r="A178" s="38"/>
      <c r="B178" s="39"/>
      <c r="C178" s="40"/>
      <c r="D178" s="250" t="s">
        <v>147</v>
      </c>
      <c r="E178" s="40"/>
      <c r="F178" s="251" t="s">
        <v>441</v>
      </c>
      <c r="G178" s="40"/>
      <c r="H178" s="40"/>
      <c r="I178" s="144"/>
      <c r="J178" s="40"/>
      <c r="K178" s="40"/>
      <c r="L178" s="44"/>
      <c r="M178" s="252"/>
      <c r="N178" s="25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6" t="s">
        <v>147</v>
      </c>
      <c r="AU178" s="16" t="s">
        <v>21</v>
      </c>
    </row>
    <row r="179" spans="1:65" s="2" customFormat="1" ht="33" customHeight="1">
      <c r="A179" s="38"/>
      <c r="B179" s="39"/>
      <c r="C179" s="276" t="s">
        <v>7</v>
      </c>
      <c r="D179" s="276" t="s">
        <v>281</v>
      </c>
      <c r="E179" s="277" t="s">
        <v>457</v>
      </c>
      <c r="F179" s="278" t="s">
        <v>458</v>
      </c>
      <c r="G179" s="279" t="s">
        <v>330</v>
      </c>
      <c r="H179" s="280">
        <v>120</v>
      </c>
      <c r="I179" s="281"/>
      <c r="J179" s="282">
        <f>ROUND(I179*H179,2)</f>
        <v>0</v>
      </c>
      <c r="K179" s="283"/>
      <c r="L179" s="284"/>
      <c r="M179" s="285" t="s">
        <v>1</v>
      </c>
      <c r="N179" s="286" t="s">
        <v>46</v>
      </c>
      <c r="O179" s="91"/>
      <c r="P179" s="246">
        <f>O179*H179</f>
        <v>0</v>
      </c>
      <c r="Q179" s="246">
        <v>0.085</v>
      </c>
      <c r="R179" s="246">
        <f>Q179*H179</f>
        <v>10.200000000000001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169</v>
      </c>
      <c r="AT179" s="248" t="s">
        <v>281</v>
      </c>
      <c r="AU179" s="248" t="s">
        <v>21</v>
      </c>
      <c r="AY179" s="16" t="s">
        <v>135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6" t="s">
        <v>89</v>
      </c>
      <c r="BK179" s="249">
        <f>ROUND(I179*H179,2)</f>
        <v>0</v>
      </c>
      <c r="BL179" s="16" t="s">
        <v>141</v>
      </c>
      <c r="BM179" s="248" t="s">
        <v>459</v>
      </c>
    </row>
    <row r="180" spans="1:47" s="2" customFormat="1" ht="12">
      <c r="A180" s="38"/>
      <c r="B180" s="39"/>
      <c r="C180" s="40"/>
      <c r="D180" s="250" t="s">
        <v>147</v>
      </c>
      <c r="E180" s="40"/>
      <c r="F180" s="251" t="s">
        <v>441</v>
      </c>
      <c r="G180" s="40"/>
      <c r="H180" s="40"/>
      <c r="I180" s="144"/>
      <c r="J180" s="40"/>
      <c r="K180" s="40"/>
      <c r="L180" s="44"/>
      <c r="M180" s="252"/>
      <c r="N180" s="25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6" t="s">
        <v>147</v>
      </c>
      <c r="AU180" s="16" t="s">
        <v>21</v>
      </c>
    </row>
    <row r="181" spans="1:65" s="2" customFormat="1" ht="21.75" customHeight="1">
      <c r="A181" s="38"/>
      <c r="B181" s="39"/>
      <c r="C181" s="236" t="s">
        <v>236</v>
      </c>
      <c r="D181" s="236" t="s">
        <v>137</v>
      </c>
      <c r="E181" s="237" t="s">
        <v>460</v>
      </c>
      <c r="F181" s="238" t="s">
        <v>461</v>
      </c>
      <c r="G181" s="239" t="s">
        <v>330</v>
      </c>
      <c r="H181" s="240">
        <v>135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46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141</v>
      </c>
      <c r="AT181" s="248" t="s">
        <v>137</v>
      </c>
      <c r="AU181" s="248" t="s">
        <v>21</v>
      </c>
      <c r="AY181" s="16" t="s">
        <v>135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6" t="s">
        <v>89</v>
      </c>
      <c r="BK181" s="249">
        <f>ROUND(I181*H181,2)</f>
        <v>0</v>
      </c>
      <c r="BL181" s="16" t="s">
        <v>141</v>
      </c>
      <c r="BM181" s="248" t="s">
        <v>462</v>
      </c>
    </row>
    <row r="182" spans="1:47" s="2" customFormat="1" ht="12">
      <c r="A182" s="38"/>
      <c r="B182" s="39"/>
      <c r="C182" s="40"/>
      <c r="D182" s="250" t="s">
        <v>147</v>
      </c>
      <c r="E182" s="40"/>
      <c r="F182" s="251" t="s">
        <v>463</v>
      </c>
      <c r="G182" s="40"/>
      <c r="H182" s="40"/>
      <c r="I182" s="144"/>
      <c r="J182" s="40"/>
      <c r="K182" s="40"/>
      <c r="L182" s="44"/>
      <c r="M182" s="252"/>
      <c r="N182" s="253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6" t="s">
        <v>147</v>
      </c>
      <c r="AU182" s="16" t="s">
        <v>21</v>
      </c>
    </row>
    <row r="183" spans="1:65" s="2" customFormat="1" ht="21.75" customHeight="1">
      <c r="A183" s="38"/>
      <c r="B183" s="39"/>
      <c r="C183" s="236" t="s">
        <v>240</v>
      </c>
      <c r="D183" s="236" t="s">
        <v>137</v>
      </c>
      <c r="E183" s="237" t="s">
        <v>464</v>
      </c>
      <c r="F183" s="238" t="s">
        <v>465</v>
      </c>
      <c r="G183" s="239" t="s">
        <v>145</v>
      </c>
      <c r="H183" s="240">
        <v>55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46</v>
      </c>
      <c r="O183" s="91"/>
      <c r="P183" s="246">
        <f>O183*H183</f>
        <v>0</v>
      </c>
      <c r="Q183" s="246">
        <v>0.00022</v>
      </c>
      <c r="R183" s="246">
        <f>Q183*H183</f>
        <v>0.0121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141</v>
      </c>
      <c r="AT183" s="248" t="s">
        <v>137</v>
      </c>
      <c r="AU183" s="248" t="s">
        <v>21</v>
      </c>
      <c r="AY183" s="16" t="s">
        <v>135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6" t="s">
        <v>89</v>
      </c>
      <c r="BK183" s="249">
        <f>ROUND(I183*H183,2)</f>
        <v>0</v>
      </c>
      <c r="BL183" s="16" t="s">
        <v>141</v>
      </c>
      <c r="BM183" s="248" t="s">
        <v>466</v>
      </c>
    </row>
    <row r="184" spans="1:47" s="2" customFormat="1" ht="12">
      <c r="A184" s="38"/>
      <c r="B184" s="39"/>
      <c r="C184" s="40"/>
      <c r="D184" s="250" t="s">
        <v>147</v>
      </c>
      <c r="E184" s="40"/>
      <c r="F184" s="251" t="s">
        <v>463</v>
      </c>
      <c r="G184" s="40"/>
      <c r="H184" s="40"/>
      <c r="I184" s="144"/>
      <c r="J184" s="40"/>
      <c r="K184" s="40"/>
      <c r="L184" s="44"/>
      <c r="M184" s="252"/>
      <c r="N184" s="25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6" t="s">
        <v>147</v>
      </c>
      <c r="AU184" s="16" t="s">
        <v>21</v>
      </c>
    </row>
    <row r="185" spans="1:65" s="2" customFormat="1" ht="16.5" customHeight="1">
      <c r="A185" s="38"/>
      <c r="B185" s="39"/>
      <c r="C185" s="276" t="s">
        <v>244</v>
      </c>
      <c r="D185" s="276" t="s">
        <v>281</v>
      </c>
      <c r="E185" s="277" t="s">
        <v>467</v>
      </c>
      <c r="F185" s="278" t="s">
        <v>468</v>
      </c>
      <c r="G185" s="279" t="s">
        <v>200</v>
      </c>
      <c r="H185" s="280">
        <v>94.671</v>
      </c>
      <c r="I185" s="281"/>
      <c r="J185" s="282">
        <f>ROUND(I185*H185,2)</f>
        <v>0</v>
      </c>
      <c r="K185" s="283"/>
      <c r="L185" s="284"/>
      <c r="M185" s="285" t="s">
        <v>1</v>
      </c>
      <c r="N185" s="286" t="s">
        <v>46</v>
      </c>
      <c r="O185" s="91"/>
      <c r="P185" s="246">
        <f>O185*H185</f>
        <v>0</v>
      </c>
      <c r="Q185" s="246">
        <v>0.65</v>
      </c>
      <c r="R185" s="246">
        <f>Q185*H185</f>
        <v>61.536150000000006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169</v>
      </c>
      <c r="AT185" s="248" t="s">
        <v>281</v>
      </c>
      <c r="AU185" s="248" t="s">
        <v>21</v>
      </c>
      <c r="AY185" s="16" t="s">
        <v>135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6" t="s">
        <v>89</v>
      </c>
      <c r="BK185" s="249">
        <f>ROUND(I185*H185,2)</f>
        <v>0</v>
      </c>
      <c r="BL185" s="16" t="s">
        <v>141</v>
      </c>
      <c r="BM185" s="248" t="s">
        <v>469</v>
      </c>
    </row>
    <row r="186" spans="1:47" s="2" customFormat="1" ht="12">
      <c r="A186" s="38"/>
      <c r="B186" s="39"/>
      <c r="C186" s="40"/>
      <c r="D186" s="250" t="s">
        <v>147</v>
      </c>
      <c r="E186" s="40"/>
      <c r="F186" s="251" t="s">
        <v>463</v>
      </c>
      <c r="G186" s="40"/>
      <c r="H186" s="40"/>
      <c r="I186" s="144"/>
      <c r="J186" s="40"/>
      <c r="K186" s="40"/>
      <c r="L186" s="44"/>
      <c r="M186" s="252"/>
      <c r="N186" s="25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6" t="s">
        <v>147</v>
      </c>
      <c r="AU186" s="16" t="s">
        <v>21</v>
      </c>
    </row>
    <row r="187" spans="1:51" s="13" customFormat="1" ht="12">
      <c r="A187" s="13"/>
      <c r="B187" s="254"/>
      <c r="C187" s="255"/>
      <c r="D187" s="250" t="s">
        <v>203</v>
      </c>
      <c r="E187" s="256" t="s">
        <v>1</v>
      </c>
      <c r="F187" s="257" t="s">
        <v>470</v>
      </c>
      <c r="G187" s="255"/>
      <c r="H187" s="258">
        <v>63.585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4" t="s">
        <v>203</v>
      </c>
      <c r="AU187" s="264" t="s">
        <v>21</v>
      </c>
      <c r="AV187" s="13" t="s">
        <v>21</v>
      </c>
      <c r="AW187" s="13" t="s">
        <v>38</v>
      </c>
      <c r="AX187" s="13" t="s">
        <v>81</v>
      </c>
      <c r="AY187" s="264" t="s">
        <v>135</v>
      </c>
    </row>
    <row r="188" spans="1:51" s="13" customFormat="1" ht="12">
      <c r="A188" s="13"/>
      <c r="B188" s="254"/>
      <c r="C188" s="255"/>
      <c r="D188" s="250" t="s">
        <v>203</v>
      </c>
      <c r="E188" s="256" t="s">
        <v>1</v>
      </c>
      <c r="F188" s="257" t="s">
        <v>471</v>
      </c>
      <c r="G188" s="255"/>
      <c r="H188" s="258">
        <v>31.086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4" t="s">
        <v>203</v>
      </c>
      <c r="AU188" s="264" t="s">
        <v>21</v>
      </c>
      <c r="AV188" s="13" t="s">
        <v>21</v>
      </c>
      <c r="AW188" s="13" t="s">
        <v>38</v>
      </c>
      <c r="AX188" s="13" t="s">
        <v>81</v>
      </c>
      <c r="AY188" s="264" t="s">
        <v>135</v>
      </c>
    </row>
    <row r="189" spans="1:51" s="14" customFormat="1" ht="12">
      <c r="A189" s="14"/>
      <c r="B189" s="265"/>
      <c r="C189" s="266"/>
      <c r="D189" s="250" t="s">
        <v>203</v>
      </c>
      <c r="E189" s="267" t="s">
        <v>1</v>
      </c>
      <c r="F189" s="268" t="s">
        <v>235</v>
      </c>
      <c r="G189" s="266"/>
      <c r="H189" s="269">
        <v>94.67099999999999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5" t="s">
        <v>203</v>
      </c>
      <c r="AU189" s="275" t="s">
        <v>21</v>
      </c>
      <c r="AV189" s="14" t="s">
        <v>141</v>
      </c>
      <c r="AW189" s="14" t="s">
        <v>38</v>
      </c>
      <c r="AX189" s="14" t="s">
        <v>89</v>
      </c>
      <c r="AY189" s="275" t="s">
        <v>135</v>
      </c>
    </row>
    <row r="190" spans="1:65" s="2" customFormat="1" ht="21.75" customHeight="1">
      <c r="A190" s="38"/>
      <c r="B190" s="39"/>
      <c r="C190" s="276" t="s">
        <v>248</v>
      </c>
      <c r="D190" s="276" t="s">
        <v>281</v>
      </c>
      <c r="E190" s="277" t="s">
        <v>472</v>
      </c>
      <c r="F190" s="278" t="s">
        <v>473</v>
      </c>
      <c r="G190" s="279" t="s">
        <v>145</v>
      </c>
      <c r="H190" s="280">
        <v>1</v>
      </c>
      <c r="I190" s="281"/>
      <c r="J190" s="282">
        <f>ROUND(I190*H190,2)</f>
        <v>0</v>
      </c>
      <c r="K190" s="283"/>
      <c r="L190" s="284"/>
      <c r="M190" s="285" t="s">
        <v>1</v>
      </c>
      <c r="N190" s="286" t="s">
        <v>46</v>
      </c>
      <c r="O190" s="91"/>
      <c r="P190" s="246">
        <f>O190*H190</f>
        <v>0</v>
      </c>
      <c r="Q190" s="246">
        <v>0.01718</v>
      </c>
      <c r="R190" s="246">
        <f>Q190*H190</f>
        <v>0.01718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169</v>
      </c>
      <c r="AT190" s="248" t="s">
        <v>281</v>
      </c>
      <c r="AU190" s="248" t="s">
        <v>21</v>
      </c>
      <c r="AY190" s="16" t="s">
        <v>135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6" t="s">
        <v>89</v>
      </c>
      <c r="BK190" s="249">
        <f>ROUND(I190*H190,2)</f>
        <v>0</v>
      </c>
      <c r="BL190" s="16" t="s">
        <v>141</v>
      </c>
      <c r="BM190" s="248" t="s">
        <v>474</v>
      </c>
    </row>
    <row r="191" spans="1:47" s="2" customFormat="1" ht="12">
      <c r="A191" s="38"/>
      <c r="B191" s="39"/>
      <c r="C191" s="40"/>
      <c r="D191" s="250" t="s">
        <v>147</v>
      </c>
      <c r="E191" s="40"/>
      <c r="F191" s="251" t="s">
        <v>463</v>
      </c>
      <c r="G191" s="40"/>
      <c r="H191" s="40"/>
      <c r="I191" s="144"/>
      <c r="J191" s="40"/>
      <c r="K191" s="40"/>
      <c r="L191" s="44"/>
      <c r="M191" s="252"/>
      <c r="N191" s="25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6" t="s">
        <v>147</v>
      </c>
      <c r="AU191" s="16" t="s">
        <v>21</v>
      </c>
    </row>
    <row r="192" spans="1:63" s="12" customFormat="1" ht="22.8" customHeight="1">
      <c r="A192" s="12"/>
      <c r="B192" s="220"/>
      <c r="C192" s="221"/>
      <c r="D192" s="222" t="s">
        <v>80</v>
      </c>
      <c r="E192" s="234" t="s">
        <v>156</v>
      </c>
      <c r="F192" s="234" t="s">
        <v>318</v>
      </c>
      <c r="G192" s="221"/>
      <c r="H192" s="221"/>
      <c r="I192" s="224"/>
      <c r="J192" s="235">
        <f>BK192</f>
        <v>0</v>
      </c>
      <c r="K192" s="221"/>
      <c r="L192" s="226"/>
      <c r="M192" s="227"/>
      <c r="N192" s="228"/>
      <c r="O192" s="228"/>
      <c r="P192" s="229">
        <f>SUM(P193:P237)</f>
        <v>0</v>
      </c>
      <c r="Q192" s="228"/>
      <c r="R192" s="229">
        <f>SUM(R193:R237)</f>
        <v>57.536550000000005</v>
      </c>
      <c r="S192" s="228"/>
      <c r="T192" s="230">
        <f>SUM(T193:T237)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1" t="s">
        <v>89</v>
      </c>
      <c r="AT192" s="232" t="s">
        <v>80</v>
      </c>
      <c r="AU192" s="232" t="s">
        <v>89</v>
      </c>
      <c r="AY192" s="231" t="s">
        <v>135</v>
      </c>
      <c r="BK192" s="233">
        <f>SUM(BK193:BK237)</f>
        <v>0</v>
      </c>
    </row>
    <row r="193" spans="1:65" s="2" customFormat="1" ht="21.75" customHeight="1">
      <c r="A193" s="38"/>
      <c r="B193" s="39"/>
      <c r="C193" s="236" t="s">
        <v>255</v>
      </c>
      <c r="D193" s="236" t="s">
        <v>137</v>
      </c>
      <c r="E193" s="237" t="s">
        <v>475</v>
      </c>
      <c r="F193" s="238" t="s">
        <v>325</v>
      </c>
      <c r="G193" s="239" t="s">
        <v>140</v>
      </c>
      <c r="H193" s="240">
        <v>2630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46</v>
      </c>
      <c r="O193" s="91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141</v>
      </c>
      <c r="AT193" s="248" t="s">
        <v>137</v>
      </c>
      <c r="AU193" s="248" t="s">
        <v>21</v>
      </c>
      <c r="AY193" s="16" t="s">
        <v>135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6" t="s">
        <v>89</v>
      </c>
      <c r="BK193" s="249">
        <f>ROUND(I193*H193,2)</f>
        <v>0</v>
      </c>
      <c r="BL193" s="16" t="s">
        <v>141</v>
      </c>
      <c r="BM193" s="248" t="s">
        <v>476</v>
      </c>
    </row>
    <row r="194" spans="1:51" s="13" customFormat="1" ht="12">
      <c r="A194" s="13"/>
      <c r="B194" s="254"/>
      <c r="C194" s="255"/>
      <c r="D194" s="250" t="s">
        <v>203</v>
      </c>
      <c r="E194" s="256" t="s">
        <v>1</v>
      </c>
      <c r="F194" s="257" t="s">
        <v>477</v>
      </c>
      <c r="G194" s="255"/>
      <c r="H194" s="258">
        <v>2630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4" t="s">
        <v>203</v>
      </c>
      <c r="AU194" s="264" t="s">
        <v>21</v>
      </c>
      <c r="AV194" s="13" t="s">
        <v>21</v>
      </c>
      <c r="AW194" s="13" t="s">
        <v>38</v>
      </c>
      <c r="AX194" s="13" t="s">
        <v>89</v>
      </c>
      <c r="AY194" s="264" t="s">
        <v>135</v>
      </c>
    </row>
    <row r="195" spans="1:65" s="2" customFormat="1" ht="16.5" customHeight="1">
      <c r="A195" s="38"/>
      <c r="B195" s="39"/>
      <c r="C195" s="236" t="s">
        <v>261</v>
      </c>
      <c r="D195" s="236" t="s">
        <v>137</v>
      </c>
      <c r="E195" s="237" t="s">
        <v>320</v>
      </c>
      <c r="F195" s="238" t="s">
        <v>478</v>
      </c>
      <c r="G195" s="239" t="s">
        <v>140</v>
      </c>
      <c r="H195" s="240">
        <v>2630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46</v>
      </c>
      <c r="O195" s="91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141</v>
      </c>
      <c r="AT195" s="248" t="s">
        <v>137</v>
      </c>
      <c r="AU195" s="248" t="s">
        <v>21</v>
      </c>
      <c r="AY195" s="16" t="s">
        <v>135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6" t="s">
        <v>89</v>
      </c>
      <c r="BK195" s="249">
        <f>ROUND(I195*H195,2)</f>
        <v>0</v>
      </c>
      <c r="BL195" s="16" t="s">
        <v>141</v>
      </c>
      <c r="BM195" s="248" t="s">
        <v>479</v>
      </c>
    </row>
    <row r="196" spans="1:47" s="2" customFormat="1" ht="12">
      <c r="A196" s="38"/>
      <c r="B196" s="39"/>
      <c r="C196" s="40"/>
      <c r="D196" s="250" t="s">
        <v>147</v>
      </c>
      <c r="E196" s="40"/>
      <c r="F196" s="251" t="s">
        <v>480</v>
      </c>
      <c r="G196" s="40"/>
      <c r="H196" s="40"/>
      <c r="I196" s="144"/>
      <c r="J196" s="40"/>
      <c r="K196" s="40"/>
      <c r="L196" s="44"/>
      <c r="M196" s="252"/>
      <c r="N196" s="25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6" t="s">
        <v>147</v>
      </c>
      <c r="AU196" s="16" t="s">
        <v>21</v>
      </c>
    </row>
    <row r="197" spans="1:51" s="13" customFormat="1" ht="12">
      <c r="A197" s="13"/>
      <c r="B197" s="254"/>
      <c r="C197" s="255"/>
      <c r="D197" s="250" t="s">
        <v>203</v>
      </c>
      <c r="E197" s="256" t="s">
        <v>1</v>
      </c>
      <c r="F197" s="257" t="s">
        <v>477</v>
      </c>
      <c r="G197" s="255"/>
      <c r="H197" s="258">
        <v>2630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4" t="s">
        <v>203</v>
      </c>
      <c r="AU197" s="264" t="s">
        <v>21</v>
      </c>
      <c r="AV197" s="13" t="s">
        <v>21</v>
      </c>
      <c r="AW197" s="13" t="s">
        <v>38</v>
      </c>
      <c r="AX197" s="13" t="s">
        <v>89</v>
      </c>
      <c r="AY197" s="264" t="s">
        <v>135</v>
      </c>
    </row>
    <row r="198" spans="1:65" s="2" customFormat="1" ht="21.75" customHeight="1">
      <c r="A198" s="38"/>
      <c r="B198" s="39"/>
      <c r="C198" s="236" t="s">
        <v>268</v>
      </c>
      <c r="D198" s="236" t="s">
        <v>137</v>
      </c>
      <c r="E198" s="237" t="s">
        <v>481</v>
      </c>
      <c r="F198" s="238" t="s">
        <v>482</v>
      </c>
      <c r="G198" s="239" t="s">
        <v>140</v>
      </c>
      <c r="H198" s="240">
        <v>3024.5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46</v>
      </c>
      <c r="O198" s="91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141</v>
      </c>
      <c r="AT198" s="248" t="s">
        <v>137</v>
      </c>
      <c r="AU198" s="248" t="s">
        <v>21</v>
      </c>
      <c r="AY198" s="16" t="s">
        <v>135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6" t="s">
        <v>89</v>
      </c>
      <c r="BK198" s="249">
        <f>ROUND(I198*H198,2)</f>
        <v>0</v>
      </c>
      <c r="BL198" s="16" t="s">
        <v>141</v>
      </c>
      <c r="BM198" s="248" t="s">
        <v>483</v>
      </c>
    </row>
    <row r="199" spans="1:51" s="13" customFormat="1" ht="12">
      <c r="A199" s="13"/>
      <c r="B199" s="254"/>
      <c r="C199" s="255"/>
      <c r="D199" s="250" t="s">
        <v>203</v>
      </c>
      <c r="E199" s="256" t="s">
        <v>1</v>
      </c>
      <c r="F199" s="257" t="s">
        <v>484</v>
      </c>
      <c r="G199" s="255"/>
      <c r="H199" s="258">
        <v>3024.5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4" t="s">
        <v>203</v>
      </c>
      <c r="AU199" s="264" t="s">
        <v>21</v>
      </c>
      <c r="AV199" s="13" t="s">
        <v>21</v>
      </c>
      <c r="AW199" s="13" t="s">
        <v>38</v>
      </c>
      <c r="AX199" s="13" t="s">
        <v>89</v>
      </c>
      <c r="AY199" s="264" t="s">
        <v>135</v>
      </c>
    </row>
    <row r="200" spans="1:65" s="2" customFormat="1" ht="21.75" customHeight="1">
      <c r="A200" s="38"/>
      <c r="B200" s="39"/>
      <c r="C200" s="236" t="s">
        <v>273</v>
      </c>
      <c r="D200" s="236" t="s">
        <v>137</v>
      </c>
      <c r="E200" s="237" t="s">
        <v>485</v>
      </c>
      <c r="F200" s="238" t="s">
        <v>486</v>
      </c>
      <c r="G200" s="239" t="s">
        <v>140</v>
      </c>
      <c r="H200" s="240">
        <v>2762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46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141</v>
      </c>
      <c r="AT200" s="248" t="s">
        <v>137</v>
      </c>
      <c r="AU200" s="248" t="s">
        <v>21</v>
      </c>
      <c r="AY200" s="16" t="s">
        <v>135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6" t="s">
        <v>89</v>
      </c>
      <c r="BK200" s="249">
        <f>ROUND(I200*H200,2)</f>
        <v>0</v>
      </c>
      <c r="BL200" s="16" t="s">
        <v>141</v>
      </c>
      <c r="BM200" s="248" t="s">
        <v>487</v>
      </c>
    </row>
    <row r="201" spans="1:65" s="2" customFormat="1" ht="16.5" customHeight="1">
      <c r="A201" s="38"/>
      <c r="B201" s="39"/>
      <c r="C201" s="236" t="s">
        <v>280</v>
      </c>
      <c r="D201" s="236" t="s">
        <v>137</v>
      </c>
      <c r="E201" s="237" t="s">
        <v>488</v>
      </c>
      <c r="F201" s="238" t="s">
        <v>489</v>
      </c>
      <c r="G201" s="239" t="s">
        <v>140</v>
      </c>
      <c r="H201" s="240">
        <v>3176.3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46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141</v>
      </c>
      <c r="AT201" s="248" t="s">
        <v>137</v>
      </c>
      <c r="AU201" s="248" t="s">
        <v>21</v>
      </c>
      <c r="AY201" s="16" t="s">
        <v>135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6" t="s">
        <v>89</v>
      </c>
      <c r="BK201" s="249">
        <f>ROUND(I201*H201,2)</f>
        <v>0</v>
      </c>
      <c r="BL201" s="16" t="s">
        <v>141</v>
      </c>
      <c r="BM201" s="248" t="s">
        <v>490</v>
      </c>
    </row>
    <row r="202" spans="1:47" s="2" customFormat="1" ht="12">
      <c r="A202" s="38"/>
      <c r="B202" s="39"/>
      <c r="C202" s="40"/>
      <c r="D202" s="250" t="s">
        <v>147</v>
      </c>
      <c r="E202" s="40"/>
      <c r="F202" s="251" t="s">
        <v>491</v>
      </c>
      <c r="G202" s="40"/>
      <c r="H202" s="40"/>
      <c r="I202" s="144"/>
      <c r="J202" s="40"/>
      <c r="K202" s="40"/>
      <c r="L202" s="44"/>
      <c r="M202" s="252"/>
      <c r="N202" s="25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6" t="s">
        <v>147</v>
      </c>
      <c r="AU202" s="16" t="s">
        <v>21</v>
      </c>
    </row>
    <row r="203" spans="1:51" s="13" customFormat="1" ht="12">
      <c r="A203" s="13"/>
      <c r="B203" s="254"/>
      <c r="C203" s="255"/>
      <c r="D203" s="250" t="s">
        <v>203</v>
      </c>
      <c r="E203" s="256" t="s">
        <v>1</v>
      </c>
      <c r="F203" s="257" t="s">
        <v>492</v>
      </c>
      <c r="G203" s="255"/>
      <c r="H203" s="258">
        <v>3176.3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4" t="s">
        <v>203</v>
      </c>
      <c r="AU203" s="264" t="s">
        <v>21</v>
      </c>
      <c r="AV203" s="13" t="s">
        <v>21</v>
      </c>
      <c r="AW203" s="13" t="s">
        <v>38</v>
      </c>
      <c r="AX203" s="13" t="s">
        <v>89</v>
      </c>
      <c r="AY203" s="264" t="s">
        <v>135</v>
      </c>
    </row>
    <row r="204" spans="1:65" s="2" customFormat="1" ht="16.5" customHeight="1">
      <c r="A204" s="38"/>
      <c r="B204" s="39"/>
      <c r="C204" s="236" t="s">
        <v>287</v>
      </c>
      <c r="D204" s="236" t="s">
        <v>137</v>
      </c>
      <c r="E204" s="237" t="s">
        <v>493</v>
      </c>
      <c r="F204" s="238" t="s">
        <v>489</v>
      </c>
      <c r="G204" s="239" t="s">
        <v>140</v>
      </c>
      <c r="H204" s="240">
        <v>3652.4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46</v>
      </c>
      <c r="O204" s="91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141</v>
      </c>
      <c r="AT204" s="248" t="s">
        <v>137</v>
      </c>
      <c r="AU204" s="248" t="s">
        <v>21</v>
      </c>
      <c r="AY204" s="16" t="s">
        <v>135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6" t="s">
        <v>89</v>
      </c>
      <c r="BK204" s="249">
        <f>ROUND(I204*H204,2)</f>
        <v>0</v>
      </c>
      <c r="BL204" s="16" t="s">
        <v>141</v>
      </c>
      <c r="BM204" s="248" t="s">
        <v>494</v>
      </c>
    </row>
    <row r="205" spans="1:47" s="2" customFormat="1" ht="12">
      <c r="A205" s="38"/>
      <c r="B205" s="39"/>
      <c r="C205" s="40"/>
      <c r="D205" s="250" t="s">
        <v>147</v>
      </c>
      <c r="E205" s="40"/>
      <c r="F205" s="251" t="s">
        <v>495</v>
      </c>
      <c r="G205" s="40"/>
      <c r="H205" s="40"/>
      <c r="I205" s="144"/>
      <c r="J205" s="40"/>
      <c r="K205" s="40"/>
      <c r="L205" s="44"/>
      <c r="M205" s="252"/>
      <c r="N205" s="253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6" t="s">
        <v>147</v>
      </c>
      <c r="AU205" s="16" t="s">
        <v>21</v>
      </c>
    </row>
    <row r="206" spans="1:51" s="13" customFormat="1" ht="12">
      <c r="A206" s="13"/>
      <c r="B206" s="254"/>
      <c r="C206" s="255"/>
      <c r="D206" s="250" t="s">
        <v>203</v>
      </c>
      <c r="E206" s="256" t="s">
        <v>1</v>
      </c>
      <c r="F206" s="257" t="s">
        <v>496</v>
      </c>
      <c r="G206" s="255"/>
      <c r="H206" s="258">
        <v>3652.4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4" t="s">
        <v>203</v>
      </c>
      <c r="AU206" s="264" t="s">
        <v>21</v>
      </c>
      <c r="AV206" s="13" t="s">
        <v>21</v>
      </c>
      <c r="AW206" s="13" t="s">
        <v>38</v>
      </c>
      <c r="AX206" s="13" t="s">
        <v>89</v>
      </c>
      <c r="AY206" s="264" t="s">
        <v>135</v>
      </c>
    </row>
    <row r="207" spans="1:65" s="2" customFormat="1" ht="21.75" customHeight="1">
      <c r="A207" s="38"/>
      <c r="B207" s="39"/>
      <c r="C207" s="236" t="s">
        <v>292</v>
      </c>
      <c r="D207" s="236" t="s">
        <v>137</v>
      </c>
      <c r="E207" s="237" t="s">
        <v>497</v>
      </c>
      <c r="F207" s="238" t="s">
        <v>498</v>
      </c>
      <c r="G207" s="239" t="s">
        <v>140</v>
      </c>
      <c r="H207" s="240">
        <v>3660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46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141</v>
      </c>
      <c r="AT207" s="248" t="s">
        <v>137</v>
      </c>
      <c r="AU207" s="248" t="s">
        <v>21</v>
      </c>
      <c r="AY207" s="16" t="s">
        <v>135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6" t="s">
        <v>89</v>
      </c>
      <c r="BK207" s="249">
        <f>ROUND(I207*H207,2)</f>
        <v>0</v>
      </c>
      <c r="BL207" s="16" t="s">
        <v>141</v>
      </c>
      <c r="BM207" s="248" t="s">
        <v>499</v>
      </c>
    </row>
    <row r="208" spans="1:47" s="2" customFormat="1" ht="12">
      <c r="A208" s="38"/>
      <c r="B208" s="39"/>
      <c r="C208" s="40"/>
      <c r="D208" s="250" t="s">
        <v>147</v>
      </c>
      <c r="E208" s="40"/>
      <c r="F208" s="251" t="s">
        <v>500</v>
      </c>
      <c r="G208" s="40"/>
      <c r="H208" s="40"/>
      <c r="I208" s="144"/>
      <c r="J208" s="40"/>
      <c r="K208" s="40"/>
      <c r="L208" s="44"/>
      <c r="M208" s="252"/>
      <c r="N208" s="253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6" t="s">
        <v>147</v>
      </c>
      <c r="AU208" s="16" t="s">
        <v>21</v>
      </c>
    </row>
    <row r="209" spans="1:65" s="2" customFormat="1" ht="21.75" customHeight="1">
      <c r="A209" s="38"/>
      <c r="B209" s="39"/>
      <c r="C209" s="236" t="s">
        <v>296</v>
      </c>
      <c r="D209" s="236" t="s">
        <v>137</v>
      </c>
      <c r="E209" s="237" t="s">
        <v>501</v>
      </c>
      <c r="F209" s="238" t="s">
        <v>502</v>
      </c>
      <c r="G209" s="239" t="s">
        <v>140</v>
      </c>
      <c r="H209" s="240">
        <v>434.5</v>
      </c>
      <c r="I209" s="241"/>
      <c r="J209" s="242">
        <f>ROUND(I209*H209,2)</f>
        <v>0</v>
      </c>
      <c r="K209" s="243"/>
      <c r="L209" s="44"/>
      <c r="M209" s="244" t="s">
        <v>1</v>
      </c>
      <c r="N209" s="245" t="s">
        <v>46</v>
      </c>
      <c r="O209" s="91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8" t="s">
        <v>141</v>
      </c>
      <c r="AT209" s="248" t="s">
        <v>137</v>
      </c>
      <c r="AU209" s="248" t="s">
        <v>21</v>
      </c>
      <c r="AY209" s="16" t="s">
        <v>135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6" t="s">
        <v>89</v>
      </c>
      <c r="BK209" s="249">
        <f>ROUND(I209*H209,2)</f>
        <v>0</v>
      </c>
      <c r="BL209" s="16" t="s">
        <v>141</v>
      </c>
      <c r="BM209" s="248" t="s">
        <v>503</v>
      </c>
    </row>
    <row r="210" spans="1:47" s="2" customFormat="1" ht="12">
      <c r="A210" s="38"/>
      <c r="B210" s="39"/>
      <c r="C210" s="40"/>
      <c r="D210" s="250" t="s">
        <v>147</v>
      </c>
      <c r="E210" s="40"/>
      <c r="F210" s="251" t="s">
        <v>500</v>
      </c>
      <c r="G210" s="40"/>
      <c r="H210" s="40"/>
      <c r="I210" s="144"/>
      <c r="J210" s="40"/>
      <c r="K210" s="40"/>
      <c r="L210" s="44"/>
      <c r="M210" s="252"/>
      <c r="N210" s="25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6" t="s">
        <v>147</v>
      </c>
      <c r="AU210" s="16" t="s">
        <v>21</v>
      </c>
    </row>
    <row r="211" spans="1:51" s="13" customFormat="1" ht="12">
      <c r="A211" s="13"/>
      <c r="B211" s="254"/>
      <c r="C211" s="255"/>
      <c r="D211" s="250" t="s">
        <v>203</v>
      </c>
      <c r="E211" s="256" t="s">
        <v>1</v>
      </c>
      <c r="F211" s="257" t="s">
        <v>504</v>
      </c>
      <c r="G211" s="255"/>
      <c r="H211" s="258">
        <v>236.5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4" t="s">
        <v>203</v>
      </c>
      <c r="AU211" s="264" t="s">
        <v>21</v>
      </c>
      <c r="AV211" s="13" t="s">
        <v>21</v>
      </c>
      <c r="AW211" s="13" t="s">
        <v>38</v>
      </c>
      <c r="AX211" s="13" t="s">
        <v>81</v>
      </c>
      <c r="AY211" s="264" t="s">
        <v>135</v>
      </c>
    </row>
    <row r="212" spans="1:51" s="13" customFormat="1" ht="12">
      <c r="A212" s="13"/>
      <c r="B212" s="254"/>
      <c r="C212" s="255"/>
      <c r="D212" s="250" t="s">
        <v>203</v>
      </c>
      <c r="E212" s="256" t="s">
        <v>1</v>
      </c>
      <c r="F212" s="257" t="s">
        <v>505</v>
      </c>
      <c r="G212" s="255"/>
      <c r="H212" s="258">
        <v>198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4" t="s">
        <v>203</v>
      </c>
      <c r="AU212" s="264" t="s">
        <v>21</v>
      </c>
      <c r="AV212" s="13" t="s">
        <v>21</v>
      </c>
      <c r="AW212" s="13" t="s">
        <v>38</v>
      </c>
      <c r="AX212" s="13" t="s">
        <v>81</v>
      </c>
      <c r="AY212" s="264" t="s">
        <v>135</v>
      </c>
    </row>
    <row r="213" spans="1:51" s="14" customFormat="1" ht="12">
      <c r="A213" s="14"/>
      <c r="B213" s="265"/>
      <c r="C213" s="266"/>
      <c r="D213" s="250" t="s">
        <v>203</v>
      </c>
      <c r="E213" s="267" t="s">
        <v>1</v>
      </c>
      <c r="F213" s="268" t="s">
        <v>235</v>
      </c>
      <c r="G213" s="266"/>
      <c r="H213" s="269">
        <v>434.5</v>
      </c>
      <c r="I213" s="270"/>
      <c r="J213" s="266"/>
      <c r="K213" s="266"/>
      <c r="L213" s="271"/>
      <c r="M213" s="272"/>
      <c r="N213" s="273"/>
      <c r="O213" s="273"/>
      <c r="P213" s="273"/>
      <c r="Q213" s="273"/>
      <c r="R213" s="273"/>
      <c r="S213" s="273"/>
      <c r="T213" s="27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5" t="s">
        <v>203</v>
      </c>
      <c r="AU213" s="275" t="s">
        <v>21</v>
      </c>
      <c r="AV213" s="14" t="s">
        <v>141</v>
      </c>
      <c r="AW213" s="14" t="s">
        <v>38</v>
      </c>
      <c r="AX213" s="14" t="s">
        <v>89</v>
      </c>
      <c r="AY213" s="275" t="s">
        <v>135</v>
      </c>
    </row>
    <row r="214" spans="1:65" s="2" customFormat="1" ht="21.75" customHeight="1">
      <c r="A214" s="38"/>
      <c r="B214" s="39"/>
      <c r="C214" s="236" t="s">
        <v>301</v>
      </c>
      <c r="D214" s="236" t="s">
        <v>137</v>
      </c>
      <c r="E214" s="237" t="s">
        <v>506</v>
      </c>
      <c r="F214" s="238" t="s">
        <v>507</v>
      </c>
      <c r="G214" s="239" t="s">
        <v>140</v>
      </c>
      <c r="H214" s="240">
        <v>3225.5</v>
      </c>
      <c r="I214" s="241"/>
      <c r="J214" s="242">
        <f>ROUND(I214*H214,2)</f>
        <v>0</v>
      </c>
      <c r="K214" s="243"/>
      <c r="L214" s="44"/>
      <c r="M214" s="244" t="s">
        <v>1</v>
      </c>
      <c r="N214" s="245" t="s">
        <v>46</v>
      </c>
      <c r="O214" s="91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8" t="s">
        <v>141</v>
      </c>
      <c r="AT214" s="248" t="s">
        <v>137</v>
      </c>
      <c r="AU214" s="248" t="s">
        <v>21</v>
      </c>
      <c r="AY214" s="16" t="s">
        <v>135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6" t="s">
        <v>89</v>
      </c>
      <c r="BK214" s="249">
        <f>ROUND(I214*H214,2)</f>
        <v>0</v>
      </c>
      <c r="BL214" s="16" t="s">
        <v>141</v>
      </c>
      <c r="BM214" s="248" t="s">
        <v>508</v>
      </c>
    </row>
    <row r="215" spans="1:47" s="2" customFormat="1" ht="12">
      <c r="A215" s="38"/>
      <c r="B215" s="39"/>
      <c r="C215" s="40"/>
      <c r="D215" s="250" t="s">
        <v>147</v>
      </c>
      <c r="E215" s="40"/>
      <c r="F215" s="251" t="s">
        <v>500</v>
      </c>
      <c r="G215" s="40"/>
      <c r="H215" s="40"/>
      <c r="I215" s="144"/>
      <c r="J215" s="40"/>
      <c r="K215" s="40"/>
      <c r="L215" s="44"/>
      <c r="M215" s="252"/>
      <c r="N215" s="253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6" t="s">
        <v>147</v>
      </c>
      <c r="AU215" s="16" t="s">
        <v>21</v>
      </c>
    </row>
    <row r="216" spans="1:51" s="13" customFormat="1" ht="12">
      <c r="A216" s="13"/>
      <c r="B216" s="254"/>
      <c r="C216" s="255"/>
      <c r="D216" s="250" t="s">
        <v>203</v>
      </c>
      <c r="E216" s="256" t="s">
        <v>1</v>
      </c>
      <c r="F216" s="257" t="s">
        <v>509</v>
      </c>
      <c r="G216" s="255"/>
      <c r="H216" s="258">
        <v>-236.5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4" t="s">
        <v>203</v>
      </c>
      <c r="AU216" s="264" t="s">
        <v>21</v>
      </c>
      <c r="AV216" s="13" t="s">
        <v>21</v>
      </c>
      <c r="AW216" s="13" t="s">
        <v>38</v>
      </c>
      <c r="AX216" s="13" t="s">
        <v>81</v>
      </c>
      <c r="AY216" s="264" t="s">
        <v>135</v>
      </c>
    </row>
    <row r="217" spans="1:51" s="13" customFormat="1" ht="12">
      <c r="A217" s="13"/>
      <c r="B217" s="254"/>
      <c r="C217" s="255"/>
      <c r="D217" s="250" t="s">
        <v>203</v>
      </c>
      <c r="E217" s="256" t="s">
        <v>1</v>
      </c>
      <c r="F217" s="257" t="s">
        <v>510</v>
      </c>
      <c r="G217" s="255"/>
      <c r="H217" s="258">
        <v>-198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4" t="s">
        <v>203</v>
      </c>
      <c r="AU217" s="264" t="s">
        <v>21</v>
      </c>
      <c r="AV217" s="13" t="s">
        <v>21</v>
      </c>
      <c r="AW217" s="13" t="s">
        <v>38</v>
      </c>
      <c r="AX217" s="13" t="s">
        <v>81</v>
      </c>
      <c r="AY217" s="264" t="s">
        <v>135</v>
      </c>
    </row>
    <row r="218" spans="1:51" s="13" customFormat="1" ht="12">
      <c r="A218" s="13"/>
      <c r="B218" s="254"/>
      <c r="C218" s="255"/>
      <c r="D218" s="250" t="s">
        <v>203</v>
      </c>
      <c r="E218" s="256" t="s">
        <v>1</v>
      </c>
      <c r="F218" s="257" t="s">
        <v>511</v>
      </c>
      <c r="G218" s="255"/>
      <c r="H218" s="258">
        <v>3660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4" t="s">
        <v>203</v>
      </c>
      <c r="AU218" s="264" t="s">
        <v>21</v>
      </c>
      <c r="AV218" s="13" t="s">
        <v>21</v>
      </c>
      <c r="AW218" s="13" t="s">
        <v>38</v>
      </c>
      <c r="AX218" s="13" t="s">
        <v>81</v>
      </c>
      <c r="AY218" s="264" t="s">
        <v>135</v>
      </c>
    </row>
    <row r="219" spans="1:51" s="14" customFormat="1" ht="12">
      <c r="A219" s="14"/>
      <c r="B219" s="265"/>
      <c r="C219" s="266"/>
      <c r="D219" s="250" t="s">
        <v>203</v>
      </c>
      <c r="E219" s="267" t="s">
        <v>1</v>
      </c>
      <c r="F219" s="268" t="s">
        <v>235</v>
      </c>
      <c r="G219" s="266"/>
      <c r="H219" s="269">
        <v>3225.5</v>
      </c>
      <c r="I219" s="270"/>
      <c r="J219" s="266"/>
      <c r="K219" s="266"/>
      <c r="L219" s="271"/>
      <c r="M219" s="272"/>
      <c r="N219" s="273"/>
      <c r="O219" s="273"/>
      <c r="P219" s="273"/>
      <c r="Q219" s="273"/>
      <c r="R219" s="273"/>
      <c r="S219" s="273"/>
      <c r="T219" s="27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5" t="s">
        <v>203</v>
      </c>
      <c r="AU219" s="275" t="s">
        <v>21</v>
      </c>
      <c r="AV219" s="14" t="s">
        <v>141</v>
      </c>
      <c r="AW219" s="14" t="s">
        <v>38</v>
      </c>
      <c r="AX219" s="14" t="s">
        <v>89</v>
      </c>
      <c r="AY219" s="275" t="s">
        <v>135</v>
      </c>
    </row>
    <row r="220" spans="1:65" s="2" customFormat="1" ht="21.75" customHeight="1">
      <c r="A220" s="38"/>
      <c r="B220" s="39"/>
      <c r="C220" s="236" t="s">
        <v>305</v>
      </c>
      <c r="D220" s="236" t="s">
        <v>137</v>
      </c>
      <c r="E220" s="237" t="s">
        <v>512</v>
      </c>
      <c r="F220" s="238" t="s">
        <v>513</v>
      </c>
      <c r="G220" s="239" t="s">
        <v>140</v>
      </c>
      <c r="H220" s="240">
        <v>260</v>
      </c>
      <c r="I220" s="241"/>
      <c r="J220" s="242">
        <f>ROUND(I220*H220,2)</f>
        <v>0</v>
      </c>
      <c r="K220" s="243"/>
      <c r="L220" s="44"/>
      <c r="M220" s="244" t="s">
        <v>1</v>
      </c>
      <c r="N220" s="245" t="s">
        <v>46</v>
      </c>
      <c r="O220" s="91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8" t="s">
        <v>141</v>
      </c>
      <c r="AT220" s="248" t="s">
        <v>137</v>
      </c>
      <c r="AU220" s="248" t="s">
        <v>21</v>
      </c>
      <c r="AY220" s="16" t="s">
        <v>135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6" t="s">
        <v>89</v>
      </c>
      <c r="BK220" s="249">
        <f>ROUND(I220*H220,2)</f>
        <v>0</v>
      </c>
      <c r="BL220" s="16" t="s">
        <v>141</v>
      </c>
      <c r="BM220" s="248" t="s">
        <v>514</v>
      </c>
    </row>
    <row r="221" spans="1:65" s="2" customFormat="1" ht="16.5" customHeight="1">
      <c r="A221" s="38"/>
      <c r="B221" s="39"/>
      <c r="C221" s="236" t="s">
        <v>309</v>
      </c>
      <c r="D221" s="236" t="s">
        <v>137</v>
      </c>
      <c r="E221" s="237" t="s">
        <v>320</v>
      </c>
      <c r="F221" s="238" t="s">
        <v>478</v>
      </c>
      <c r="G221" s="239" t="s">
        <v>140</v>
      </c>
      <c r="H221" s="240">
        <v>260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46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141</v>
      </c>
      <c r="AT221" s="248" t="s">
        <v>137</v>
      </c>
      <c r="AU221" s="248" t="s">
        <v>21</v>
      </c>
      <c r="AY221" s="16" t="s">
        <v>135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6" t="s">
        <v>89</v>
      </c>
      <c r="BK221" s="249">
        <f>ROUND(I221*H221,2)</f>
        <v>0</v>
      </c>
      <c r="BL221" s="16" t="s">
        <v>141</v>
      </c>
      <c r="BM221" s="248" t="s">
        <v>515</v>
      </c>
    </row>
    <row r="222" spans="1:47" s="2" customFormat="1" ht="12">
      <c r="A222" s="38"/>
      <c r="B222" s="39"/>
      <c r="C222" s="40"/>
      <c r="D222" s="250" t="s">
        <v>147</v>
      </c>
      <c r="E222" s="40"/>
      <c r="F222" s="251" t="s">
        <v>516</v>
      </c>
      <c r="G222" s="40"/>
      <c r="H222" s="40"/>
      <c r="I222" s="144"/>
      <c r="J222" s="40"/>
      <c r="K222" s="40"/>
      <c r="L222" s="44"/>
      <c r="M222" s="252"/>
      <c r="N222" s="253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6" t="s">
        <v>147</v>
      </c>
      <c r="AU222" s="16" t="s">
        <v>21</v>
      </c>
    </row>
    <row r="223" spans="1:51" s="13" customFormat="1" ht="12">
      <c r="A223" s="13"/>
      <c r="B223" s="254"/>
      <c r="C223" s="255"/>
      <c r="D223" s="250" t="s">
        <v>203</v>
      </c>
      <c r="E223" s="256" t="s">
        <v>1</v>
      </c>
      <c r="F223" s="257" t="s">
        <v>517</v>
      </c>
      <c r="G223" s="255"/>
      <c r="H223" s="258">
        <v>260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4" t="s">
        <v>203</v>
      </c>
      <c r="AU223" s="264" t="s">
        <v>21</v>
      </c>
      <c r="AV223" s="13" t="s">
        <v>21</v>
      </c>
      <c r="AW223" s="13" t="s">
        <v>38</v>
      </c>
      <c r="AX223" s="13" t="s">
        <v>89</v>
      </c>
      <c r="AY223" s="264" t="s">
        <v>135</v>
      </c>
    </row>
    <row r="224" spans="1:65" s="2" customFormat="1" ht="21.75" customHeight="1">
      <c r="A224" s="38"/>
      <c r="B224" s="39"/>
      <c r="C224" s="236" t="s">
        <v>314</v>
      </c>
      <c r="D224" s="236" t="s">
        <v>137</v>
      </c>
      <c r="E224" s="237" t="s">
        <v>518</v>
      </c>
      <c r="F224" s="238" t="s">
        <v>519</v>
      </c>
      <c r="G224" s="239" t="s">
        <v>140</v>
      </c>
      <c r="H224" s="240">
        <v>273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46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141</v>
      </c>
      <c r="AT224" s="248" t="s">
        <v>137</v>
      </c>
      <c r="AU224" s="248" t="s">
        <v>21</v>
      </c>
      <c r="AY224" s="16" t="s">
        <v>135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6" t="s">
        <v>89</v>
      </c>
      <c r="BK224" s="249">
        <f>ROUND(I224*H224,2)</f>
        <v>0</v>
      </c>
      <c r="BL224" s="16" t="s">
        <v>141</v>
      </c>
      <c r="BM224" s="248" t="s">
        <v>520</v>
      </c>
    </row>
    <row r="225" spans="1:51" s="13" customFormat="1" ht="12">
      <c r="A225" s="13"/>
      <c r="B225" s="254"/>
      <c r="C225" s="255"/>
      <c r="D225" s="250" t="s">
        <v>203</v>
      </c>
      <c r="E225" s="256" t="s">
        <v>1</v>
      </c>
      <c r="F225" s="257" t="s">
        <v>521</v>
      </c>
      <c r="G225" s="255"/>
      <c r="H225" s="258">
        <v>273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4" t="s">
        <v>203</v>
      </c>
      <c r="AU225" s="264" t="s">
        <v>21</v>
      </c>
      <c r="AV225" s="13" t="s">
        <v>21</v>
      </c>
      <c r="AW225" s="13" t="s">
        <v>38</v>
      </c>
      <c r="AX225" s="13" t="s">
        <v>89</v>
      </c>
      <c r="AY225" s="264" t="s">
        <v>135</v>
      </c>
    </row>
    <row r="226" spans="1:65" s="2" customFormat="1" ht="21.75" customHeight="1">
      <c r="A226" s="38"/>
      <c r="B226" s="39"/>
      <c r="C226" s="236" t="s">
        <v>319</v>
      </c>
      <c r="D226" s="236" t="s">
        <v>137</v>
      </c>
      <c r="E226" s="237" t="s">
        <v>522</v>
      </c>
      <c r="F226" s="238" t="s">
        <v>523</v>
      </c>
      <c r="G226" s="239" t="s">
        <v>140</v>
      </c>
      <c r="H226" s="240">
        <v>273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46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141</v>
      </c>
      <c r="AT226" s="248" t="s">
        <v>137</v>
      </c>
      <c r="AU226" s="248" t="s">
        <v>21</v>
      </c>
      <c r="AY226" s="16" t="s">
        <v>135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6" t="s">
        <v>89</v>
      </c>
      <c r="BK226" s="249">
        <f>ROUND(I226*H226,2)</f>
        <v>0</v>
      </c>
      <c r="BL226" s="16" t="s">
        <v>141</v>
      </c>
      <c r="BM226" s="248" t="s">
        <v>524</v>
      </c>
    </row>
    <row r="227" spans="1:47" s="2" customFormat="1" ht="12">
      <c r="A227" s="38"/>
      <c r="B227" s="39"/>
      <c r="C227" s="40"/>
      <c r="D227" s="250" t="s">
        <v>147</v>
      </c>
      <c r="E227" s="40"/>
      <c r="F227" s="251" t="s">
        <v>480</v>
      </c>
      <c r="G227" s="40"/>
      <c r="H227" s="40"/>
      <c r="I227" s="144"/>
      <c r="J227" s="40"/>
      <c r="K227" s="40"/>
      <c r="L227" s="44"/>
      <c r="M227" s="252"/>
      <c r="N227" s="253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6" t="s">
        <v>147</v>
      </c>
      <c r="AU227" s="16" t="s">
        <v>21</v>
      </c>
    </row>
    <row r="228" spans="1:51" s="13" customFormat="1" ht="12">
      <c r="A228" s="13"/>
      <c r="B228" s="254"/>
      <c r="C228" s="255"/>
      <c r="D228" s="250" t="s">
        <v>203</v>
      </c>
      <c r="E228" s="256" t="s">
        <v>1</v>
      </c>
      <c r="F228" s="257" t="s">
        <v>525</v>
      </c>
      <c r="G228" s="255"/>
      <c r="H228" s="258">
        <v>273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4" t="s">
        <v>203</v>
      </c>
      <c r="AU228" s="264" t="s">
        <v>21</v>
      </c>
      <c r="AV228" s="13" t="s">
        <v>21</v>
      </c>
      <c r="AW228" s="13" t="s">
        <v>38</v>
      </c>
      <c r="AX228" s="13" t="s">
        <v>89</v>
      </c>
      <c r="AY228" s="264" t="s">
        <v>135</v>
      </c>
    </row>
    <row r="229" spans="1:65" s="2" customFormat="1" ht="16.5" customHeight="1">
      <c r="A229" s="38"/>
      <c r="B229" s="39"/>
      <c r="C229" s="236" t="s">
        <v>323</v>
      </c>
      <c r="D229" s="236" t="s">
        <v>137</v>
      </c>
      <c r="E229" s="237" t="s">
        <v>526</v>
      </c>
      <c r="F229" s="238" t="s">
        <v>527</v>
      </c>
      <c r="G229" s="239" t="s">
        <v>140</v>
      </c>
      <c r="H229" s="240">
        <v>217.5</v>
      </c>
      <c r="I229" s="241"/>
      <c r="J229" s="242">
        <f>ROUND(I229*H229,2)</f>
        <v>0</v>
      </c>
      <c r="K229" s="243"/>
      <c r="L229" s="44"/>
      <c r="M229" s="244" t="s">
        <v>1</v>
      </c>
      <c r="N229" s="245" t="s">
        <v>46</v>
      </c>
      <c r="O229" s="91"/>
      <c r="P229" s="246">
        <f>O229*H229</f>
        <v>0</v>
      </c>
      <c r="Q229" s="246">
        <v>0.23</v>
      </c>
      <c r="R229" s="246">
        <f>Q229*H229</f>
        <v>50.025000000000006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141</v>
      </c>
      <c r="AT229" s="248" t="s">
        <v>137</v>
      </c>
      <c r="AU229" s="248" t="s">
        <v>21</v>
      </c>
      <c r="AY229" s="16" t="s">
        <v>135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6" t="s">
        <v>89</v>
      </c>
      <c r="BK229" s="249">
        <f>ROUND(I229*H229,2)</f>
        <v>0</v>
      </c>
      <c r="BL229" s="16" t="s">
        <v>141</v>
      </c>
      <c r="BM229" s="248" t="s">
        <v>528</v>
      </c>
    </row>
    <row r="230" spans="1:51" s="13" customFormat="1" ht="12">
      <c r="A230" s="13"/>
      <c r="B230" s="254"/>
      <c r="C230" s="255"/>
      <c r="D230" s="250" t="s">
        <v>203</v>
      </c>
      <c r="E230" s="256" t="s">
        <v>1</v>
      </c>
      <c r="F230" s="257" t="s">
        <v>529</v>
      </c>
      <c r="G230" s="255"/>
      <c r="H230" s="258">
        <v>217.5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4" t="s">
        <v>203</v>
      </c>
      <c r="AU230" s="264" t="s">
        <v>21</v>
      </c>
      <c r="AV230" s="13" t="s">
        <v>21</v>
      </c>
      <c r="AW230" s="13" t="s">
        <v>38</v>
      </c>
      <c r="AX230" s="13" t="s">
        <v>89</v>
      </c>
      <c r="AY230" s="264" t="s">
        <v>135</v>
      </c>
    </row>
    <row r="231" spans="1:65" s="2" customFormat="1" ht="16.5" customHeight="1">
      <c r="A231" s="38"/>
      <c r="B231" s="39"/>
      <c r="C231" s="236" t="s">
        <v>327</v>
      </c>
      <c r="D231" s="236" t="s">
        <v>137</v>
      </c>
      <c r="E231" s="237" t="s">
        <v>530</v>
      </c>
      <c r="F231" s="238" t="s">
        <v>531</v>
      </c>
      <c r="G231" s="239" t="s">
        <v>200</v>
      </c>
      <c r="H231" s="240">
        <v>21.75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46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141</v>
      </c>
      <c r="AT231" s="248" t="s">
        <v>137</v>
      </c>
      <c r="AU231" s="248" t="s">
        <v>21</v>
      </c>
      <c r="AY231" s="16" t="s">
        <v>135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6" t="s">
        <v>89</v>
      </c>
      <c r="BK231" s="249">
        <f>ROUND(I231*H231,2)</f>
        <v>0</v>
      </c>
      <c r="BL231" s="16" t="s">
        <v>141</v>
      </c>
      <c r="BM231" s="248" t="s">
        <v>532</v>
      </c>
    </row>
    <row r="232" spans="1:51" s="13" customFormat="1" ht="12">
      <c r="A232" s="13"/>
      <c r="B232" s="254"/>
      <c r="C232" s="255"/>
      <c r="D232" s="250" t="s">
        <v>203</v>
      </c>
      <c r="E232" s="256" t="s">
        <v>1</v>
      </c>
      <c r="F232" s="257" t="s">
        <v>533</v>
      </c>
      <c r="G232" s="255"/>
      <c r="H232" s="258">
        <v>10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4" t="s">
        <v>203</v>
      </c>
      <c r="AU232" s="264" t="s">
        <v>21</v>
      </c>
      <c r="AV232" s="13" t="s">
        <v>21</v>
      </c>
      <c r="AW232" s="13" t="s">
        <v>38</v>
      </c>
      <c r="AX232" s="13" t="s">
        <v>81</v>
      </c>
      <c r="AY232" s="264" t="s">
        <v>135</v>
      </c>
    </row>
    <row r="233" spans="1:51" s="13" customFormat="1" ht="12">
      <c r="A233" s="13"/>
      <c r="B233" s="254"/>
      <c r="C233" s="255"/>
      <c r="D233" s="250" t="s">
        <v>203</v>
      </c>
      <c r="E233" s="256" t="s">
        <v>1</v>
      </c>
      <c r="F233" s="257" t="s">
        <v>534</v>
      </c>
      <c r="G233" s="255"/>
      <c r="H233" s="258">
        <v>11.75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4" t="s">
        <v>203</v>
      </c>
      <c r="AU233" s="264" t="s">
        <v>21</v>
      </c>
      <c r="AV233" s="13" t="s">
        <v>21</v>
      </c>
      <c r="AW233" s="13" t="s">
        <v>38</v>
      </c>
      <c r="AX233" s="13" t="s">
        <v>81</v>
      </c>
      <c r="AY233" s="264" t="s">
        <v>135</v>
      </c>
    </row>
    <row r="234" spans="1:51" s="14" customFormat="1" ht="12">
      <c r="A234" s="14"/>
      <c r="B234" s="265"/>
      <c r="C234" s="266"/>
      <c r="D234" s="250" t="s">
        <v>203</v>
      </c>
      <c r="E234" s="267" t="s">
        <v>1</v>
      </c>
      <c r="F234" s="268" t="s">
        <v>235</v>
      </c>
      <c r="G234" s="266"/>
      <c r="H234" s="269">
        <v>21.75</v>
      </c>
      <c r="I234" s="270"/>
      <c r="J234" s="266"/>
      <c r="K234" s="266"/>
      <c r="L234" s="271"/>
      <c r="M234" s="272"/>
      <c r="N234" s="273"/>
      <c r="O234" s="273"/>
      <c r="P234" s="273"/>
      <c r="Q234" s="273"/>
      <c r="R234" s="273"/>
      <c r="S234" s="273"/>
      <c r="T234" s="27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5" t="s">
        <v>203</v>
      </c>
      <c r="AU234" s="275" t="s">
        <v>21</v>
      </c>
      <c r="AV234" s="14" t="s">
        <v>141</v>
      </c>
      <c r="AW234" s="14" t="s">
        <v>38</v>
      </c>
      <c r="AX234" s="14" t="s">
        <v>89</v>
      </c>
      <c r="AY234" s="275" t="s">
        <v>135</v>
      </c>
    </row>
    <row r="235" spans="1:65" s="2" customFormat="1" ht="21.75" customHeight="1">
      <c r="A235" s="38"/>
      <c r="B235" s="39"/>
      <c r="C235" s="236" t="s">
        <v>333</v>
      </c>
      <c r="D235" s="236" t="s">
        <v>137</v>
      </c>
      <c r="E235" s="237" t="s">
        <v>535</v>
      </c>
      <c r="F235" s="238" t="s">
        <v>536</v>
      </c>
      <c r="G235" s="239" t="s">
        <v>140</v>
      </c>
      <c r="H235" s="240">
        <v>15</v>
      </c>
      <c r="I235" s="241"/>
      <c r="J235" s="242">
        <f>ROUND(I235*H235,2)</f>
        <v>0</v>
      </c>
      <c r="K235" s="243"/>
      <c r="L235" s="44"/>
      <c r="M235" s="244" t="s">
        <v>1</v>
      </c>
      <c r="N235" s="245" t="s">
        <v>46</v>
      </c>
      <c r="O235" s="91"/>
      <c r="P235" s="246">
        <f>O235*H235</f>
        <v>0</v>
      </c>
      <c r="Q235" s="246">
        <v>0.50077</v>
      </c>
      <c r="R235" s="246">
        <f>Q235*H235</f>
        <v>7.511550000000001</v>
      </c>
      <c r="S235" s="246">
        <v>0</v>
      </c>
      <c r="T235" s="24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8" t="s">
        <v>141</v>
      </c>
      <c r="AT235" s="248" t="s">
        <v>137</v>
      </c>
      <c r="AU235" s="248" t="s">
        <v>21</v>
      </c>
      <c r="AY235" s="16" t="s">
        <v>135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6" t="s">
        <v>89</v>
      </c>
      <c r="BK235" s="249">
        <f>ROUND(I235*H235,2)</f>
        <v>0</v>
      </c>
      <c r="BL235" s="16" t="s">
        <v>141</v>
      </c>
      <c r="BM235" s="248" t="s">
        <v>537</v>
      </c>
    </row>
    <row r="236" spans="1:47" s="2" customFormat="1" ht="12">
      <c r="A236" s="38"/>
      <c r="B236" s="39"/>
      <c r="C236" s="40"/>
      <c r="D236" s="250" t="s">
        <v>147</v>
      </c>
      <c r="E236" s="40"/>
      <c r="F236" s="251" t="s">
        <v>538</v>
      </c>
      <c r="G236" s="40"/>
      <c r="H236" s="40"/>
      <c r="I236" s="144"/>
      <c r="J236" s="40"/>
      <c r="K236" s="40"/>
      <c r="L236" s="44"/>
      <c r="M236" s="252"/>
      <c r="N236" s="253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6" t="s">
        <v>147</v>
      </c>
      <c r="AU236" s="16" t="s">
        <v>21</v>
      </c>
    </row>
    <row r="237" spans="1:51" s="13" customFormat="1" ht="12">
      <c r="A237" s="13"/>
      <c r="B237" s="254"/>
      <c r="C237" s="255"/>
      <c r="D237" s="250" t="s">
        <v>203</v>
      </c>
      <c r="E237" s="256" t="s">
        <v>1</v>
      </c>
      <c r="F237" s="257" t="s">
        <v>8</v>
      </c>
      <c r="G237" s="255"/>
      <c r="H237" s="258">
        <v>15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4" t="s">
        <v>203</v>
      </c>
      <c r="AU237" s="264" t="s">
        <v>21</v>
      </c>
      <c r="AV237" s="13" t="s">
        <v>21</v>
      </c>
      <c r="AW237" s="13" t="s">
        <v>38</v>
      </c>
      <c r="AX237" s="13" t="s">
        <v>89</v>
      </c>
      <c r="AY237" s="264" t="s">
        <v>135</v>
      </c>
    </row>
    <row r="238" spans="1:63" s="12" customFormat="1" ht="22.8" customHeight="1">
      <c r="A238" s="12"/>
      <c r="B238" s="220"/>
      <c r="C238" s="221"/>
      <c r="D238" s="222" t="s">
        <v>80</v>
      </c>
      <c r="E238" s="234" t="s">
        <v>169</v>
      </c>
      <c r="F238" s="234" t="s">
        <v>539</v>
      </c>
      <c r="G238" s="221"/>
      <c r="H238" s="221"/>
      <c r="I238" s="224"/>
      <c r="J238" s="235">
        <f>BK238</f>
        <v>0</v>
      </c>
      <c r="K238" s="221"/>
      <c r="L238" s="226"/>
      <c r="M238" s="227"/>
      <c r="N238" s="228"/>
      <c r="O238" s="228"/>
      <c r="P238" s="229">
        <f>SUM(P239:P261)</f>
        <v>0</v>
      </c>
      <c r="Q238" s="228"/>
      <c r="R238" s="229">
        <f>SUM(R239:R261)</f>
        <v>23.96936</v>
      </c>
      <c r="S238" s="228"/>
      <c r="T238" s="230">
        <f>SUM(T239:T261)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1" t="s">
        <v>89</v>
      </c>
      <c r="AT238" s="232" t="s">
        <v>80</v>
      </c>
      <c r="AU238" s="232" t="s">
        <v>89</v>
      </c>
      <c r="AY238" s="231" t="s">
        <v>135</v>
      </c>
      <c r="BK238" s="233">
        <f>SUM(BK239:BK261)</f>
        <v>0</v>
      </c>
    </row>
    <row r="239" spans="1:65" s="2" customFormat="1" ht="21.75" customHeight="1">
      <c r="A239" s="38"/>
      <c r="B239" s="39"/>
      <c r="C239" s="236" t="s">
        <v>29</v>
      </c>
      <c r="D239" s="236" t="s">
        <v>137</v>
      </c>
      <c r="E239" s="237" t="s">
        <v>540</v>
      </c>
      <c r="F239" s="238" t="s">
        <v>541</v>
      </c>
      <c r="G239" s="239" t="s">
        <v>145</v>
      </c>
      <c r="H239" s="240">
        <v>14</v>
      </c>
      <c r="I239" s="241"/>
      <c r="J239" s="242">
        <f>ROUND(I239*H239,2)</f>
        <v>0</v>
      </c>
      <c r="K239" s="243"/>
      <c r="L239" s="44"/>
      <c r="M239" s="244" t="s">
        <v>1</v>
      </c>
      <c r="N239" s="245" t="s">
        <v>46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141</v>
      </c>
      <c r="AT239" s="248" t="s">
        <v>137</v>
      </c>
      <c r="AU239" s="248" t="s">
        <v>21</v>
      </c>
      <c r="AY239" s="16" t="s">
        <v>135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6" t="s">
        <v>89</v>
      </c>
      <c r="BK239" s="249">
        <f>ROUND(I239*H239,2)</f>
        <v>0</v>
      </c>
      <c r="BL239" s="16" t="s">
        <v>141</v>
      </c>
      <c r="BM239" s="248" t="s">
        <v>542</v>
      </c>
    </row>
    <row r="240" spans="1:51" s="13" customFormat="1" ht="12">
      <c r="A240" s="13"/>
      <c r="B240" s="254"/>
      <c r="C240" s="255"/>
      <c r="D240" s="250" t="s">
        <v>203</v>
      </c>
      <c r="E240" s="256" t="s">
        <v>1</v>
      </c>
      <c r="F240" s="257" t="s">
        <v>194</v>
      </c>
      <c r="G240" s="255"/>
      <c r="H240" s="258">
        <v>14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4" t="s">
        <v>203</v>
      </c>
      <c r="AU240" s="264" t="s">
        <v>21</v>
      </c>
      <c r="AV240" s="13" t="s">
        <v>21</v>
      </c>
      <c r="AW240" s="13" t="s">
        <v>38</v>
      </c>
      <c r="AX240" s="13" t="s">
        <v>89</v>
      </c>
      <c r="AY240" s="264" t="s">
        <v>135</v>
      </c>
    </row>
    <row r="241" spans="1:65" s="2" customFormat="1" ht="16.5" customHeight="1">
      <c r="A241" s="38"/>
      <c r="B241" s="39"/>
      <c r="C241" s="276" t="s">
        <v>342</v>
      </c>
      <c r="D241" s="276" t="s">
        <v>281</v>
      </c>
      <c r="E241" s="277" t="s">
        <v>543</v>
      </c>
      <c r="F241" s="278" t="s">
        <v>544</v>
      </c>
      <c r="G241" s="279" t="s">
        <v>145</v>
      </c>
      <c r="H241" s="280">
        <v>14</v>
      </c>
      <c r="I241" s="281"/>
      <c r="J241" s="282">
        <f>ROUND(I241*H241,2)</f>
        <v>0</v>
      </c>
      <c r="K241" s="283"/>
      <c r="L241" s="284"/>
      <c r="M241" s="285" t="s">
        <v>1</v>
      </c>
      <c r="N241" s="286" t="s">
        <v>46</v>
      </c>
      <c r="O241" s="91"/>
      <c r="P241" s="246">
        <f>O241*H241</f>
        <v>0</v>
      </c>
      <c r="Q241" s="246">
        <v>0.0008</v>
      </c>
      <c r="R241" s="246">
        <f>Q241*H241</f>
        <v>0.0112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169</v>
      </c>
      <c r="AT241" s="248" t="s">
        <v>281</v>
      </c>
      <c r="AU241" s="248" t="s">
        <v>21</v>
      </c>
      <c r="AY241" s="16" t="s">
        <v>135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6" t="s">
        <v>89</v>
      </c>
      <c r="BK241" s="249">
        <f>ROUND(I241*H241,2)</f>
        <v>0</v>
      </c>
      <c r="BL241" s="16" t="s">
        <v>141</v>
      </c>
      <c r="BM241" s="248" t="s">
        <v>545</v>
      </c>
    </row>
    <row r="242" spans="1:51" s="13" customFormat="1" ht="12">
      <c r="A242" s="13"/>
      <c r="B242" s="254"/>
      <c r="C242" s="255"/>
      <c r="D242" s="250" t="s">
        <v>203</v>
      </c>
      <c r="E242" s="256" t="s">
        <v>1</v>
      </c>
      <c r="F242" s="257" t="s">
        <v>194</v>
      </c>
      <c r="G242" s="255"/>
      <c r="H242" s="258">
        <v>14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4" t="s">
        <v>203</v>
      </c>
      <c r="AU242" s="264" t="s">
        <v>21</v>
      </c>
      <c r="AV242" s="13" t="s">
        <v>21</v>
      </c>
      <c r="AW242" s="13" t="s">
        <v>38</v>
      </c>
      <c r="AX242" s="13" t="s">
        <v>89</v>
      </c>
      <c r="AY242" s="264" t="s">
        <v>135</v>
      </c>
    </row>
    <row r="243" spans="1:65" s="2" customFormat="1" ht="16.5" customHeight="1">
      <c r="A243" s="38"/>
      <c r="B243" s="39"/>
      <c r="C243" s="276" t="s">
        <v>346</v>
      </c>
      <c r="D243" s="276" t="s">
        <v>281</v>
      </c>
      <c r="E243" s="277" t="s">
        <v>546</v>
      </c>
      <c r="F243" s="278" t="s">
        <v>547</v>
      </c>
      <c r="G243" s="279" t="s">
        <v>145</v>
      </c>
      <c r="H243" s="280">
        <v>14</v>
      </c>
      <c r="I243" s="281"/>
      <c r="J243" s="282">
        <f>ROUND(I243*H243,2)</f>
        <v>0</v>
      </c>
      <c r="K243" s="283"/>
      <c r="L243" s="284"/>
      <c r="M243" s="285" t="s">
        <v>1</v>
      </c>
      <c r="N243" s="286" t="s">
        <v>46</v>
      </c>
      <c r="O243" s="91"/>
      <c r="P243" s="246">
        <f>O243*H243</f>
        <v>0</v>
      </c>
      <c r="Q243" s="246">
        <v>0.001</v>
      </c>
      <c r="R243" s="246">
        <f>Q243*H243</f>
        <v>0.014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169</v>
      </c>
      <c r="AT243" s="248" t="s">
        <v>281</v>
      </c>
      <c r="AU243" s="248" t="s">
        <v>21</v>
      </c>
      <c r="AY243" s="16" t="s">
        <v>135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6" t="s">
        <v>89</v>
      </c>
      <c r="BK243" s="249">
        <f>ROUND(I243*H243,2)</f>
        <v>0</v>
      </c>
      <c r="BL243" s="16" t="s">
        <v>141</v>
      </c>
      <c r="BM243" s="248" t="s">
        <v>548</v>
      </c>
    </row>
    <row r="244" spans="1:51" s="13" customFormat="1" ht="12">
      <c r="A244" s="13"/>
      <c r="B244" s="254"/>
      <c r="C244" s="255"/>
      <c r="D244" s="250" t="s">
        <v>203</v>
      </c>
      <c r="E244" s="256" t="s">
        <v>1</v>
      </c>
      <c r="F244" s="257" t="s">
        <v>194</v>
      </c>
      <c r="G244" s="255"/>
      <c r="H244" s="258">
        <v>14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4" t="s">
        <v>203</v>
      </c>
      <c r="AU244" s="264" t="s">
        <v>21</v>
      </c>
      <c r="AV244" s="13" t="s">
        <v>21</v>
      </c>
      <c r="AW244" s="13" t="s">
        <v>38</v>
      </c>
      <c r="AX244" s="13" t="s">
        <v>89</v>
      </c>
      <c r="AY244" s="264" t="s">
        <v>135</v>
      </c>
    </row>
    <row r="245" spans="1:65" s="2" customFormat="1" ht="21.75" customHeight="1">
      <c r="A245" s="38"/>
      <c r="B245" s="39"/>
      <c r="C245" s="236" t="s">
        <v>350</v>
      </c>
      <c r="D245" s="236" t="s">
        <v>137</v>
      </c>
      <c r="E245" s="237" t="s">
        <v>549</v>
      </c>
      <c r="F245" s="238" t="s">
        <v>550</v>
      </c>
      <c r="G245" s="239" t="s">
        <v>145</v>
      </c>
      <c r="H245" s="240">
        <v>2</v>
      </c>
      <c r="I245" s="241"/>
      <c r="J245" s="242">
        <f>ROUND(I245*H245,2)</f>
        <v>0</v>
      </c>
      <c r="K245" s="243"/>
      <c r="L245" s="44"/>
      <c r="M245" s="244" t="s">
        <v>1</v>
      </c>
      <c r="N245" s="245" t="s">
        <v>46</v>
      </c>
      <c r="O245" s="91"/>
      <c r="P245" s="246">
        <f>O245*H245</f>
        <v>0</v>
      </c>
      <c r="Q245" s="246">
        <v>2.61488</v>
      </c>
      <c r="R245" s="246">
        <f>Q245*H245</f>
        <v>5.22976</v>
      </c>
      <c r="S245" s="246">
        <v>0</v>
      </c>
      <c r="T245" s="24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8" t="s">
        <v>141</v>
      </c>
      <c r="AT245" s="248" t="s">
        <v>137</v>
      </c>
      <c r="AU245" s="248" t="s">
        <v>21</v>
      </c>
      <c r="AY245" s="16" t="s">
        <v>135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6" t="s">
        <v>89</v>
      </c>
      <c r="BK245" s="249">
        <f>ROUND(I245*H245,2)</f>
        <v>0</v>
      </c>
      <c r="BL245" s="16" t="s">
        <v>141</v>
      </c>
      <c r="BM245" s="248" t="s">
        <v>551</v>
      </c>
    </row>
    <row r="246" spans="1:47" s="2" customFormat="1" ht="12">
      <c r="A246" s="38"/>
      <c r="B246" s="39"/>
      <c r="C246" s="40"/>
      <c r="D246" s="250" t="s">
        <v>147</v>
      </c>
      <c r="E246" s="40"/>
      <c r="F246" s="251" t="s">
        <v>552</v>
      </c>
      <c r="G246" s="40"/>
      <c r="H246" s="40"/>
      <c r="I246" s="144"/>
      <c r="J246" s="40"/>
      <c r="K246" s="40"/>
      <c r="L246" s="44"/>
      <c r="M246" s="252"/>
      <c r="N246" s="253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6" t="s">
        <v>147</v>
      </c>
      <c r="AU246" s="16" t="s">
        <v>21</v>
      </c>
    </row>
    <row r="247" spans="1:51" s="13" customFormat="1" ht="12">
      <c r="A247" s="13"/>
      <c r="B247" s="254"/>
      <c r="C247" s="255"/>
      <c r="D247" s="250" t="s">
        <v>203</v>
      </c>
      <c r="E247" s="256" t="s">
        <v>1</v>
      </c>
      <c r="F247" s="257" t="s">
        <v>21</v>
      </c>
      <c r="G247" s="255"/>
      <c r="H247" s="258">
        <v>2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4" t="s">
        <v>203</v>
      </c>
      <c r="AU247" s="264" t="s">
        <v>21</v>
      </c>
      <c r="AV247" s="13" t="s">
        <v>21</v>
      </c>
      <c r="AW247" s="13" t="s">
        <v>38</v>
      </c>
      <c r="AX247" s="13" t="s">
        <v>89</v>
      </c>
      <c r="AY247" s="264" t="s">
        <v>135</v>
      </c>
    </row>
    <row r="248" spans="1:65" s="2" customFormat="1" ht="21.75" customHeight="1">
      <c r="A248" s="38"/>
      <c r="B248" s="39"/>
      <c r="C248" s="236" t="s">
        <v>354</v>
      </c>
      <c r="D248" s="236" t="s">
        <v>137</v>
      </c>
      <c r="E248" s="237" t="s">
        <v>553</v>
      </c>
      <c r="F248" s="238" t="s">
        <v>554</v>
      </c>
      <c r="G248" s="239" t="s">
        <v>145</v>
      </c>
      <c r="H248" s="240">
        <v>14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46</v>
      </c>
      <c r="O248" s="91"/>
      <c r="P248" s="246">
        <f>O248*H248</f>
        <v>0</v>
      </c>
      <c r="Q248" s="246">
        <v>0.14494</v>
      </c>
      <c r="R248" s="246">
        <f>Q248*H248</f>
        <v>2.02916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141</v>
      </c>
      <c r="AT248" s="248" t="s">
        <v>137</v>
      </c>
      <c r="AU248" s="248" t="s">
        <v>21</v>
      </c>
      <c r="AY248" s="16" t="s">
        <v>135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6" t="s">
        <v>89</v>
      </c>
      <c r="BK248" s="249">
        <f>ROUND(I248*H248,2)</f>
        <v>0</v>
      </c>
      <c r="BL248" s="16" t="s">
        <v>141</v>
      </c>
      <c r="BM248" s="248" t="s">
        <v>555</v>
      </c>
    </row>
    <row r="249" spans="1:51" s="13" customFormat="1" ht="12">
      <c r="A249" s="13"/>
      <c r="B249" s="254"/>
      <c r="C249" s="255"/>
      <c r="D249" s="250" t="s">
        <v>203</v>
      </c>
      <c r="E249" s="256" t="s">
        <v>1</v>
      </c>
      <c r="F249" s="257" t="s">
        <v>194</v>
      </c>
      <c r="G249" s="255"/>
      <c r="H249" s="258">
        <v>14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4" t="s">
        <v>203</v>
      </c>
      <c r="AU249" s="264" t="s">
        <v>21</v>
      </c>
      <c r="AV249" s="13" t="s">
        <v>21</v>
      </c>
      <c r="AW249" s="13" t="s">
        <v>38</v>
      </c>
      <c r="AX249" s="13" t="s">
        <v>89</v>
      </c>
      <c r="AY249" s="264" t="s">
        <v>135</v>
      </c>
    </row>
    <row r="250" spans="1:65" s="2" customFormat="1" ht="21.75" customHeight="1">
      <c r="A250" s="38"/>
      <c r="B250" s="39"/>
      <c r="C250" s="276" t="s">
        <v>360</v>
      </c>
      <c r="D250" s="276" t="s">
        <v>281</v>
      </c>
      <c r="E250" s="277" t="s">
        <v>556</v>
      </c>
      <c r="F250" s="278" t="s">
        <v>557</v>
      </c>
      <c r="G250" s="279" t="s">
        <v>145</v>
      </c>
      <c r="H250" s="280">
        <v>14</v>
      </c>
      <c r="I250" s="281"/>
      <c r="J250" s="282">
        <f>ROUND(I250*H250,2)</f>
        <v>0</v>
      </c>
      <c r="K250" s="283"/>
      <c r="L250" s="284"/>
      <c r="M250" s="285" t="s">
        <v>1</v>
      </c>
      <c r="N250" s="286" t="s">
        <v>46</v>
      </c>
      <c r="O250" s="91"/>
      <c r="P250" s="246">
        <f>O250*H250</f>
        <v>0</v>
      </c>
      <c r="Q250" s="246">
        <v>0.072</v>
      </c>
      <c r="R250" s="246">
        <f>Q250*H250</f>
        <v>1.008</v>
      </c>
      <c r="S250" s="246">
        <v>0</v>
      </c>
      <c r="T250" s="24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8" t="s">
        <v>169</v>
      </c>
      <c r="AT250" s="248" t="s">
        <v>281</v>
      </c>
      <c r="AU250" s="248" t="s">
        <v>21</v>
      </c>
      <c r="AY250" s="16" t="s">
        <v>135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6" t="s">
        <v>89</v>
      </c>
      <c r="BK250" s="249">
        <f>ROUND(I250*H250,2)</f>
        <v>0</v>
      </c>
      <c r="BL250" s="16" t="s">
        <v>141</v>
      </c>
      <c r="BM250" s="248" t="s">
        <v>558</v>
      </c>
    </row>
    <row r="251" spans="1:65" s="2" customFormat="1" ht="21.75" customHeight="1">
      <c r="A251" s="38"/>
      <c r="B251" s="39"/>
      <c r="C251" s="276" t="s">
        <v>367</v>
      </c>
      <c r="D251" s="276" t="s">
        <v>281</v>
      </c>
      <c r="E251" s="277" t="s">
        <v>559</v>
      </c>
      <c r="F251" s="278" t="s">
        <v>560</v>
      </c>
      <c r="G251" s="279" t="s">
        <v>145</v>
      </c>
      <c r="H251" s="280">
        <v>14</v>
      </c>
      <c r="I251" s="281"/>
      <c r="J251" s="282">
        <f>ROUND(I251*H251,2)</f>
        <v>0</v>
      </c>
      <c r="K251" s="283"/>
      <c r="L251" s="284"/>
      <c r="M251" s="285" t="s">
        <v>1</v>
      </c>
      <c r="N251" s="286" t="s">
        <v>46</v>
      </c>
      <c r="O251" s="91"/>
      <c r="P251" s="246">
        <f>O251*H251</f>
        <v>0</v>
      </c>
      <c r="Q251" s="246">
        <v>0.08</v>
      </c>
      <c r="R251" s="246">
        <f>Q251*H251</f>
        <v>1.12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169</v>
      </c>
      <c r="AT251" s="248" t="s">
        <v>281</v>
      </c>
      <c r="AU251" s="248" t="s">
        <v>21</v>
      </c>
      <c r="AY251" s="16" t="s">
        <v>135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6" t="s">
        <v>89</v>
      </c>
      <c r="BK251" s="249">
        <f>ROUND(I251*H251,2)</f>
        <v>0</v>
      </c>
      <c r="BL251" s="16" t="s">
        <v>141</v>
      </c>
      <c r="BM251" s="248" t="s">
        <v>561</v>
      </c>
    </row>
    <row r="252" spans="1:65" s="2" customFormat="1" ht="16.5" customHeight="1">
      <c r="A252" s="38"/>
      <c r="B252" s="39"/>
      <c r="C252" s="276" t="s">
        <v>372</v>
      </c>
      <c r="D252" s="276" t="s">
        <v>281</v>
      </c>
      <c r="E252" s="277" t="s">
        <v>562</v>
      </c>
      <c r="F252" s="278" t="s">
        <v>563</v>
      </c>
      <c r="G252" s="279" t="s">
        <v>145</v>
      </c>
      <c r="H252" s="280">
        <v>14</v>
      </c>
      <c r="I252" s="281"/>
      <c r="J252" s="282">
        <f>ROUND(I252*H252,2)</f>
        <v>0</v>
      </c>
      <c r="K252" s="283"/>
      <c r="L252" s="284"/>
      <c r="M252" s="285" t="s">
        <v>1</v>
      </c>
      <c r="N252" s="286" t="s">
        <v>46</v>
      </c>
      <c r="O252" s="91"/>
      <c r="P252" s="246">
        <f>O252*H252</f>
        <v>0</v>
      </c>
      <c r="Q252" s="246">
        <v>0.111</v>
      </c>
      <c r="R252" s="246">
        <f>Q252*H252</f>
        <v>1.554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169</v>
      </c>
      <c r="AT252" s="248" t="s">
        <v>281</v>
      </c>
      <c r="AU252" s="248" t="s">
        <v>21</v>
      </c>
      <c r="AY252" s="16" t="s">
        <v>135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6" t="s">
        <v>89</v>
      </c>
      <c r="BK252" s="249">
        <f>ROUND(I252*H252,2)</f>
        <v>0</v>
      </c>
      <c r="BL252" s="16" t="s">
        <v>141</v>
      </c>
      <c r="BM252" s="248" t="s">
        <v>564</v>
      </c>
    </row>
    <row r="253" spans="1:65" s="2" customFormat="1" ht="21.75" customHeight="1">
      <c r="A253" s="38"/>
      <c r="B253" s="39"/>
      <c r="C253" s="276" t="s">
        <v>565</v>
      </c>
      <c r="D253" s="276" t="s">
        <v>281</v>
      </c>
      <c r="E253" s="277" t="s">
        <v>566</v>
      </c>
      <c r="F253" s="278" t="s">
        <v>567</v>
      </c>
      <c r="G253" s="279" t="s">
        <v>145</v>
      </c>
      <c r="H253" s="280">
        <v>14</v>
      </c>
      <c r="I253" s="281"/>
      <c r="J253" s="282">
        <f>ROUND(I253*H253,2)</f>
        <v>0</v>
      </c>
      <c r="K253" s="283"/>
      <c r="L253" s="284"/>
      <c r="M253" s="285" t="s">
        <v>1</v>
      </c>
      <c r="N253" s="286" t="s">
        <v>46</v>
      </c>
      <c r="O253" s="91"/>
      <c r="P253" s="246">
        <f>O253*H253</f>
        <v>0</v>
      </c>
      <c r="Q253" s="246">
        <v>0.027</v>
      </c>
      <c r="R253" s="246">
        <f>Q253*H253</f>
        <v>0.378</v>
      </c>
      <c r="S253" s="246">
        <v>0</v>
      </c>
      <c r="T253" s="24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8" t="s">
        <v>169</v>
      </c>
      <c r="AT253" s="248" t="s">
        <v>281</v>
      </c>
      <c r="AU253" s="248" t="s">
        <v>21</v>
      </c>
      <c r="AY253" s="16" t="s">
        <v>135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6" t="s">
        <v>89</v>
      </c>
      <c r="BK253" s="249">
        <f>ROUND(I253*H253,2)</f>
        <v>0</v>
      </c>
      <c r="BL253" s="16" t="s">
        <v>141</v>
      </c>
      <c r="BM253" s="248" t="s">
        <v>568</v>
      </c>
    </row>
    <row r="254" spans="1:65" s="2" customFormat="1" ht="21.75" customHeight="1">
      <c r="A254" s="38"/>
      <c r="B254" s="39"/>
      <c r="C254" s="276" t="s">
        <v>569</v>
      </c>
      <c r="D254" s="276" t="s">
        <v>281</v>
      </c>
      <c r="E254" s="277" t="s">
        <v>570</v>
      </c>
      <c r="F254" s="278" t="s">
        <v>571</v>
      </c>
      <c r="G254" s="279" t="s">
        <v>145</v>
      </c>
      <c r="H254" s="280">
        <v>14</v>
      </c>
      <c r="I254" s="281"/>
      <c r="J254" s="282">
        <f>ROUND(I254*H254,2)</f>
        <v>0</v>
      </c>
      <c r="K254" s="283"/>
      <c r="L254" s="284"/>
      <c r="M254" s="285" t="s">
        <v>1</v>
      </c>
      <c r="N254" s="286" t="s">
        <v>46</v>
      </c>
      <c r="O254" s="91"/>
      <c r="P254" s="246">
        <f>O254*H254</f>
        <v>0</v>
      </c>
      <c r="Q254" s="246">
        <v>0.061</v>
      </c>
      <c r="R254" s="246">
        <f>Q254*H254</f>
        <v>0.854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169</v>
      </c>
      <c r="AT254" s="248" t="s">
        <v>281</v>
      </c>
      <c r="AU254" s="248" t="s">
        <v>21</v>
      </c>
      <c r="AY254" s="16" t="s">
        <v>135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6" t="s">
        <v>89</v>
      </c>
      <c r="BK254" s="249">
        <f>ROUND(I254*H254,2)</f>
        <v>0</v>
      </c>
      <c r="BL254" s="16" t="s">
        <v>141</v>
      </c>
      <c r="BM254" s="248" t="s">
        <v>572</v>
      </c>
    </row>
    <row r="255" spans="1:65" s="2" customFormat="1" ht="16.5" customHeight="1">
      <c r="A255" s="38"/>
      <c r="B255" s="39"/>
      <c r="C255" s="276" t="s">
        <v>573</v>
      </c>
      <c r="D255" s="276" t="s">
        <v>281</v>
      </c>
      <c r="E255" s="277" t="s">
        <v>574</v>
      </c>
      <c r="F255" s="278" t="s">
        <v>575</v>
      </c>
      <c r="G255" s="279" t="s">
        <v>145</v>
      </c>
      <c r="H255" s="280">
        <v>14</v>
      </c>
      <c r="I255" s="281"/>
      <c r="J255" s="282">
        <f>ROUND(I255*H255,2)</f>
        <v>0</v>
      </c>
      <c r="K255" s="283"/>
      <c r="L255" s="284"/>
      <c r="M255" s="285" t="s">
        <v>1</v>
      </c>
      <c r="N255" s="286" t="s">
        <v>46</v>
      </c>
      <c r="O255" s="91"/>
      <c r="P255" s="246">
        <f>O255*H255</f>
        <v>0</v>
      </c>
      <c r="Q255" s="246">
        <v>0.0506</v>
      </c>
      <c r="R255" s="246">
        <f>Q255*H255</f>
        <v>0.7084</v>
      </c>
      <c r="S255" s="246">
        <v>0</v>
      </c>
      <c r="T255" s="24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8" t="s">
        <v>169</v>
      </c>
      <c r="AT255" s="248" t="s">
        <v>281</v>
      </c>
      <c r="AU255" s="248" t="s">
        <v>21</v>
      </c>
      <c r="AY255" s="16" t="s">
        <v>135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16" t="s">
        <v>89</v>
      </c>
      <c r="BK255" s="249">
        <f>ROUND(I255*H255,2)</f>
        <v>0</v>
      </c>
      <c r="BL255" s="16" t="s">
        <v>141</v>
      </c>
      <c r="BM255" s="248" t="s">
        <v>576</v>
      </c>
    </row>
    <row r="256" spans="1:65" s="2" customFormat="1" ht="16.5" customHeight="1">
      <c r="A256" s="38"/>
      <c r="B256" s="39"/>
      <c r="C256" s="276" t="s">
        <v>577</v>
      </c>
      <c r="D256" s="276" t="s">
        <v>281</v>
      </c>
      <c r="E256" s="277" t="s">
        <v>578</v>
      </c>
      <c r="F256" s="278" t="s">
        <v>579</v>
      </c>
      <c r="G256" s="279" t="s">
        <v>145</v>
      </c>
      <c r="H256" s="280">
        <v>14</v>
      </c>
      <c r="I256" s="281"/>
      <c r="J256" s="282">
        <f>ROUND(I256*H256,2)</f>
        <v>0</v>
      </c>
      <c r="K256" s="283"/>
      <c r="L256" s="284"/>
      <c r="M256" s="285" t="s">
        <v>1</v>
      </c>
      <c r="N256" s="286" t="s">
        <v>46</v>
      </c>
      <c r="O256" s="91"/>
      <c r="P256" s="246">
        <f>O256*H256</f>
        <v>0</v>
      </c>
      <c r="Q256" s="246">
        <v>0.0524</v>
      </c>
      <c r="R256" s="246">
        <f>Q256*H256</f>
        <v>0.7336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169</v>
      </c>
      <c r="AT256" s="248" t="s">
        <v>281</v>
      </c>
      <c r="AU256" s="248" t="s">
        <v>21</v>
      </c>
      <c r="AY256" s="16" t="s">
        <v>135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6" t="s">
        <v>89</v>
      </c>
      <c r="BK256" s="249">
        <f>ROUND(I256*H256,2)</f>
        <v>0</v>
      </c>
      <c r="BL256" s="16" t="s">
        <v>141</v>
      </c>
      <c r="BM256" s="248" t="s">
        <v>580</v>
      </c>
    </row>
    <row r="257" spans="1:65" s="2" customFormat="1" ht="16.5" customHeight="1">
      <c r="A257" s="38"/>
      <c r="B257" s="39"/>
      <c r="C257" s="276" t="s">
        <v>581</v>
      </c>
      <c r="D257" s="276" t="s">
        <v>281</v>
      </c>
      <c r="E257" s="277" t="s">
        <v>582</v>
      </c>
      <c r="F257" s="278" t="s">
        <v>583</v>
      </c>
      <c r="G257" s="279" t="s">
        <v>145</v>
      </c>
      <c r="H257" s="280">
        <v>14</v>
      </c>
      <c r="I257" s="281"/>
      <c r="J257" s="282">
        <f>ROUND(I257*H257,2)</f>
        <v>0</v>
      </c>
      <c r="K257" s="283"/>
      <c r="L257" s="284"/>
      <c r="M257" s="285" t="s">
        <v>1</v>
      </c>
      <c r="N257" s="286" t="s">
        <v>46</v>
      </c>
      <c r="O257" s="91"/>
      <c r="P257" s="246">
        <f>O257*H257</f>
        <v>0</v>
      </c>
      <c r="Q257" s="246">
        <v>0.0085</v>
      </c>
      <c r="R257" s="246">
        <f>Q257*H257</f>
        <v>0.11900000000000001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169</v>
      </c>
      <c r="AT257" s="248" t="s">
        <v>281</v>
      </c>
      <c r="AU257" s="248" t="s">
        <v>21</v>
      </c>
      <c r="AY257" s="16" t="s">
        <v>135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6" t="s">
        <v>89</v>
      </c>
      <c r="BK257" s="249">
        <f>ROUND(I257*H257,2)</f>
        <v>0</v>
      </c>
      <c r="BL257" s="16" t="s">
        <v>141</v>
      </c>
      <c r="BM257" s="248" t="s">
        <v>584</v>
      </c>
    </row>
    <row r="258" spans="1:65" s="2" customFormat="1" ht="21.75" customHeight="1">
      <c r="A258" s="38"/>
      <c r="B258" s="39"/>
      <c r="C258" s="236" t="s">
        <v>585</v>
      </c>
      <c r="D258" s="236" t="s">
        <v>137</v>
      </c>
      <c r="E258" s="237" t="s">
        <v>586</v>
      </c>
      <c r="F258" s="238" t="s">
        <v>587</v>
      </c>
      <c r="G258" s="239" t="s">
        <v>145</v>
      </c>
      <c r="H258" s="240">
        <v>16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46</v>
      </c>
      <c r="O258" s="91"/>
      <c r="P258" s="246">
        <f>O258*H258</f>
        <v>0</v>
      </c>
      <c r="Q258" s="246">
        <v>0.21734</v>
      </c>
      <c r="R258" s="246">
        <f>Q258*H258</f>
        <v>3.47744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141</v>
      </c>
      <c r="AT258" s="248" t="s">
        <v>137</v>
      </c>
      <c r="AU258" s="248" t="s">
        <v>21</v>
      </c>
      <c r="AY258" s="16" t="s">
        <v>135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6" t="s">
        <v>89</v>
      </c>
      <c r="BK258" s="249">
        <f>ROUND(I258*H258,2)</f>
        <v>0</v>
      </c>
      <c r="BL258" s="16" t="s">
        <v>141</v>
      </c>
      <c r="BM258" s="248" t="s">
        <v>588</v>
      </c>
    </row>
    <row r="259" spans="1:51" s="13" customFormat="1" ht="12">
      <c r="A259" s="13"/>
      <c r="B259" s="254"/>
      <c r="C259" s="255"/>
      <c r="D259" s="250" t="s">
        <v>203</v>
      </c>
      <c r="E259" s="256" t="s">
        <v>1</v>
      </c>
      <c r="F259" s="257" t="s">
        <v>589</v>
      </c>
      <c r="G259" s="255"/>
      <c r="H259" s="258">
        <v>16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4" t="s">
        <v>203</v>
      </c>
      <c r="AU259" s="264" t="s">
        <v>21</v>
      </c>
      <c r="AV259" s="13" t="s">
        <v>21</v>
      </c>
      <c r="AW259" s="13" t="s">
        <v>38</v>
      </c>
      <c r="AX259" s="13" t="s">
        <v>81</v>
      </c>
      <c r="AY259" s="264" t="s">
        <v>135</v>
      </c>
    </row>
    <row r="260" spans="1:51" s="14" customFormat="1" ht="12">
      <c r="A260" s="14"/>
      <c r="B260" s="265"/>
      <c r="C260" s="266"/>
      <c r="D260" s="250" t="s">
        <v>203</v>
      </c>
      <c r="E260" s="267" t="s">
        <v>1</v>
      </c>
      <c r="F260" s="268" t="s">
        <v>235</v>
      </c>
      <c r="G260" s="266"/>
      <c r="H260" s="269">
        <v>16</v>
      </c>
      <c r="I260" s="270"/>
      <c r="J260" s="266"/>
      <c r="K260" s="266"/>
      <c r="L260" s="271"/>
      <c r="M260" s="272"/>
      <c r="N260" s="273"/>
      <c r="O260" s="273"/>
      <c r="P260" s="273"/>
      <c r="Q260" s="273"/>
      <c r="R260" s="273"/>
      <c r="S260" s="273"/>
      <c r="T260" s="27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5" t="s">
        <v>203</v>
      </c>
      <c r="AU260" s="275" t="s">
        <v>21</v>
      </c>
      <c r="AV260" s="14" t="s">
        <v>141</v>
      </c>
      <c r="AW260" s="14" t="s">
        <v>38</v>
      </c>
      <c r="AX260" s="14" t="s">
        <v>89</v>
      </c>
      <c r="AY260" s="275" t="s">
        <v>135</v>
      </c>
    </row>
    <row r="261" spans="1:65" s="2" customFormat="1" ht="16.5" customHeight="1">
      <c r="A261" s="38"/>
      <c r="B261" s="39"/>
      <c r="C261" s="236" t="s">
        <v>590</v>
      </c>
      <c r="D261" s="236" t="s">
        <v>137</v>
      </c>
      <c r="E261" s="237" t="s">
        <v>591</v>
      </c>
      <c r="F261" s="238" t="s">
        <v>592</v>
      </c>
      <c r="G261" s="239" t="s">
        <v>145</v>
      </c>
      <c r="H261" s="240">
        <v>16</v>
      </c>
      <c r="I261" s="241"/>
      <c r="J261" s="242">
        <f>ROUND(I261*H261,2)</f>
        <v>0</v>
      </c>
      <c r="K261" s="243"/>
      <c r="L261" s="44"/>
      <c r="M261" s="244" t="s">
        <v>1</v>
      </c>
      <c r="N261" s="245" t="s">
        <v>46</v>
      </c>
      <c r="O261" s="91"/>
      <c r="P261" s="246">
        <f>O261*H261</f>
        <v>0</v>
      </c>
      <c r="Q261" s="246">
        <v>0.4208</v>
      </c>
      <c r="R261" s="246">
        <f>Q261*H261</f>
        <v>6.7328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141</v>
      </c>
      <c r="AT261" s="248" t="s">
        <v>137</v>
      </c>
      <c r="AU261" s="248" t="s">
        <v>21</v>
      </c>
      <c r="AY261" s="16" t="s">
        <v>135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6" t="s">
        <v>89</v>
      </c>
      <c r="BK261" s="249">
        <f>ROUND(I261*H261,2)</f>
        <v>0</v>
      </c>
      <c r="BL261" s="16" t="s">
        <v>141</v>
      </c>
      <c r="BM261" s="248" t="s">
        <v>593</v>
      </c>
    </row>
    <row r="262" spans="1:63" s="12" customFormat="1" ht="22.8" customHeight="1">
      <c r="A262" s="12"/>
      <c r="B262" s="220"/>
      <c r="C262" s="221"/>
      <c r="D262" s="222" t="s">
        <v>80</v>
      </c>
      <c r="E262" s="234" t="s">
        <v>173</v>
      </c>
      <c r="F262" s="234" t="s">
        <v>594</v>
      </c>
      <c r="G262" s="221"/>
      <c r="H262" s="221"/>
      <c r="I262" s="224"/>
      <c r="J262" s="235">
        <f>BK262</f>
        <v>0</v>
      </c>
      <c r="K262" s="221"/>
      <c r="L262" s="226"/>
      <c r="M262" s="227"/>
      <c r="N262" s="228"/>
      <c r="O262" s="228"/>
      <c r="P262" s="229">
        <f>SUM(P263:P289)</f>
        <v>0</v>
      </c>
      <c r="Q262" s="228"/>
      <c r="R262" s="229">
        <f>SUM(R263:R289)</f>
        <v>378.58189000000004</v>
      </c>
      <c r="S262" s="228"/>
      <c r="T262" s="230">
        <f>SUM(T263:T289)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31" t="s">
        <v>89</v>
      </c>
      <c r="AT262" s="232" t="s">
        <v>80</v>
      </c>
      <c r="AU262" s="232" t="s">
        <v>89</v>
      </c>
      <c r="AY262" s="231" t="s">
        <v>135</v>
      </c>
      <c r="BK262" s="233">
        <f>SUM(BK263:BK289)</f>
        <v>0</v>
      </c>
    </row>
    <row r="263" spans="1:65" s="2" customFormat="1" ht="21.75" customHeight="1">
      <c r="A263" s="38"/>
      <c r="B263" s="39"/>
      <c r="C263" s="236" t="s">
        <v>595</v>
      </c>
      <c r="D263" s="236" t="s">
        <v>137</v>
      </c>
      <c r="E263" s="237" t="s">
        <v>596</v>
      </c>
      <c r="F263" s="238" t="s">
        <v>597</v>
      </c>
      <c r="G263" s="239" t="s">
        <v>330</v>
      </c>
      <c r="H263" s="240">
        <v>107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46</v>
      </c>
      <c r="O263" s="91"/>
      <c r="P263" s="246">
        <f>O263*H263</f>
        <v>0</v>
      </c>
      <c r="Q263" s="246">
        <v>0.0283</v>
      </c>
      <c r="R263" s="246">
        <f>Q263*H263</f>
        <v>3.0281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141</v>
      </c>
      <c r="AT263" s="248" t="s">
        <v>137</v>
      </c>
      <c r="AU263" s="248" t="s">
        <v>21</v>
      </c>
      <c r="AY263" s="16" t="s">
        <v>135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6" t="s">
        <v>89</v>
      </c>
      <c r="BK263" s="249">
        <f>ROUND(I263*H263,2)</f>
        <v>0</v>
      </c>
      <c r="BL263" s="16" t="s">
        <v>141</v>
      </c>
      <c r="BM263" s="248" t="s">
        <v>598</v>
      </c>
    </row>
    <row r="264" spans="1:51" s="13" customFormat="1" ht="12">
      <c r="A264" s="13"/>
      <c r="B264" s="254"/>
      <c r="C264" s="255"/>
      <c r="D264" s="250" t="s">
        <v>203</v>
      </c>
      <c r="E264" s="256" t="s">
        <v>1</v>
      </c>
      <c r="F264" s="257" t="s">
        <v>599</v>
      </c>
      <c r="G264" s="255"/>
      <c r="H264" s="258">
        <v>107</v>
      </c>
      <c r="I264" s="259"/>
      <c r="J264" s="255"/>
      <c r="K264" s="255"/>
      <c r="L264" s="260"/>
      <c r="M264" s="261"/>
      <c r="N264" s="262"/>
      <c r="O264" s="262"/>
      <c r="P264" s="262"/>
      <c r="Q264" s="262"/>
      <c r="R264" s="262"/>
      <c r="S264" s="262"/>
      <c r="T264" s="26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4" t="s">
        <v>203</v>
      </c>
      <c r="AU264" s="264" t="s">
        <v>21</v>
      </c>
      <c r="AV264" s="13" t="s">
        <v>21</v>
      </c>
      <c r="AW264" s="13" t="s">
        <v>38</v>
      </c>
      <c r="AX264" s="13" t="s">
        <v>89</v>
      </c>
      <c r="AY264" s="264" t="s">
        <v>135</v>
      </c>
    </row>
    <row r="265" spans="1:65" s="2" customFormat="1" ht="21.75" customHeight="1">
      <c r="A265" s="38"/>
      <c r="B265" s="39"/>
      <c r="C265" s="236" t="s">
        <v>600</v>
      </c>
      <c r="D265" s="236" t="s">
        <v>137</v>
      </c>
      <c r="E265" s="237" t="s">
        <v>601</v>
      </c>
      <c r="F265" s="238" t="s">
        <v>602</v>
      </c>
      <c r="G265" s="239" t="s">
        <v>330</v>
      </c>
      <c r="H265" s="240">
        <v>32</v>
      </c>
      <c r="I265" s="241"/>
      <c r="J265" s="242">
        <f>ROUND(I265*H265,2)</f>
        <v>0</v>
      </c>
      <c r="K265" s="243"/>
      <c r="L265" s="44"/>
      <c r="M265" s="244" t="s">
        <v>1</v>
      </c>
      <c r="N265" s="245" t="s">
        <v>46</v>
      </c>
      <c r="O265" s="91"/>
      <c r="P265" s="246">
        <f>O265*H265</f>
        <v>0</v>
      </c>
      <c r="Q265" s="246">
        <v>0.0278</v>
      </c>
      <c r="R265" s="246">
        <f>Q265*H265</f>
        <v>0.8896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141</v>
      </c>
      <c r="AT265" s="248" t="s">
        <v>137</v>
      </c>
      <c r="AU265" s="248" t="s">
        <v>21</v>
      </c>
      <c r="AY265" s="16" t="s">
        <v>135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6" t="s">
        <v>89</v>
      </c>
      <c r="BK265" s="249">
        <f>ROUND(I265*H265,2)</f>
        <v>0</v>
      </c>
      <c r="BL265" s="16" t="s">
        <v>141</v>
      </c>
      <c r="BM265" s="248" t="s">
        <v>603</v>
      </c>
    </row>
    <row r="266" spans="1:51" s="13" customFormat="1" ht="12">
      <c r="A266" s="13"/>
      <c r="B266" s="254"/>
      <c r="C266" s="255"/>
      <c r="D266" s="250" t="s">
        <v>203</v>
      </c>
      <c r="E266" s="256" t="s">
        <v>1</v>
      </c>
      <c r="F266" s="257" t="s">
        <v>604</v>
      </c>
      <c r="G266" s="255"/>
      <c r="H266" s="258">
        <v>32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4" t="s">
        <v>203</v>
      </c>
      <c r="AU266" s="264" t="s">
        <v>21</v>
      </c>
      <c r="AV266" s="13" t="s">
        <v>21</v>
      </c>
      <c r="AW266" s="13" t="s">
        <v>38</v>
      </c>
      <c r="AX266" s="13" t="s">
        <v>89</v>
      </c>
      <c r="AY266" s="264" t="s">
        <v>135</v>
      </c>
    </row>
    <row r="267" spans="1:65" s="2" customFormat="1" ht="21.75" customHeight="1">
      <c r="A267" s="38"/>
      <c r="B267" s="39"/>
      <c r="C267" s="236" t="s">
        <v>605</v>
      </c>
      <c r="D267" s="236" t="s">
        <v>137</v>
      </c>
      <c r="E267" s="237" t="s">
        <v>606</v>
      </c>
      <c r="F267" s="238" t="s">
        <v>607</v>
      </c>
      <c r="G267" s="239" t="s">
        <v>145</v>
      </c>
      <c r="H267" s="240">
        <v>18</v>
      </c>
      <c r="I267" s="241"/>
      <c r="J267" s="242">
        <f>ROUND(I267*H267,2)</f>
        <v>0</v>
      </c>
      <c r="K267" s="243"/>
      <c r="L267" s="44"/>
      <c r="M267" s="244" t="s">
        <v>1</v>
      </c>
      <c r="N267" s="245" t="s">
        <v>46</v>
      </c>
      <c r="O267" s="91"/>
      <c r="P267" s="246">
        <f>O267*H267</f>
        <v>0</v>
      </c>
      <c r="Q267" s="246">
        <v>0</v>
      </c>
      <c r="R267" s="246">
        <f>Q267*H267</f>
        <v>0</v>
      </c>
      <c r="S267" s="246">
        <v>0</v>
      </c>
      <c r="T267" s="24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8" t="s">
        <v>141</v>
      </c>
      <c r="AT267" s="248" t="s">
        <v>137</v>
      </c>
      <c r="AU267" s="248" t="s">
        <v>21</v>
      </c>
      <c r="AY267" s="16" t="s">
        <v>135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6" t="s">
        <v>89</v>
      </c>
      <c r="BK267" s="249">
        <f>ROUND(I267*H267,2)</f>
        <v>0</v>
      </c>
      <c r="BL267" s="16" t="s">
        <v>141</v>
      </c>
      <c r="BM267" s="248" t="s">
        <v>608</v>
      </c>
    </row>
    <row r="268" spans="1:65" s="2" customFormat="1" ht="16.5" customHeight="1">
      <c r="A268" s="38"/>
      <c r="B268" s="39"/>
      <c r="C268" s="276" t="s">
        <v>609</v>
      </c>
      <c r="D268" s="276" t="s">
        <v>281</v>
      </c>
      <c r="E268" s="277" t="s">
        <v>610</v>
      </c>
      <c r="F268" s="278" t="s">
        <v>611</v>
      </c>
      <c r="G268" s="279" t="s">
        <v>145</v>
      </c>
      <c r="H268" s="280">
        <v>18</v>
      </c>
      <c r="I268" s="281"/>
      <c r="J268" s="282">
        <f>ROUND(I268*H268,2)</f>
        <v>0</v>
      </c>
      <c r="K268" s="283"/>
      <c r="L268" s="284"/>
      <c r="M268" s="285" t="s">
        <v>1</v>
      </c>
      <c r="N268" s="286" t="s">
        <v>46</v>
      </c>
      <c r="O268" s="91"/>
      <c r="P268" s="246">
        <f>O268*H268</f>
        <v>0</v>
      </c>
      <c r="Q268" s="246">
        <v>0.00145</v>
      </c>
      <c r="R268" s="246">
        <f>Q268*H268</f>
        <v>0.026099999999999998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169</v>
      </c>
      <c r="AT268" s="248" t="s">
        <v>281</v>
      </c>
      <c r="AU268" s="248" t="s">
        <v>21</v>
      </c>
      <c r="AY268" s="16" t="s">
        <v>135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6" t="s">
        <v>89</v>
      </c>
      <c r="BK268" s="249">
        <f>ROUND(I268*H268,2)</f>
        <v>0</v>
      </c>
      <c r="BL268" s="16" t="s">
        <v>141</v>
      </c>
      <c r="BM268" s="248" t="s">
        <v>612</v>
      </c>
    </row>
    <row r="269" spans="1:51" s="13" customFormat="1" ht="12">
      <c r="A269" s="13"/>
      <c r="B269" s="254"/>
      <c r="C269" s="255"/>
      <c r="D269" s="250" t="s">
        <v>203</v>
      </c>
      <c r="E269" s="256" t="s">
        <v>1</v>
      </c>
      <c r="F269" s="257" t="s">
        <v>613</v>
      </c>
      <c r="G269" s="255"/>
      <c r="H269" s="258">
        <v>14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4" t="s">
        <v>203</v>
      </c>
      <c r="AU269" s="264" t="s">
        <v>21</v>
      </c>
      <c r="AV269" s="13" t="s">
        <v>21</v>
      </c>
      <c r="AW269" s="13" t="s">
        <v>38</v>
      </c>
      <c r="AX269" s="13" t="s">
        <v>81</v>
      </c>
      <c r="AY269" s="264" t="s">
        <v>135</v>
      </c>
    </row>
    <row r="270" spans="1:51" s="13" customFormat="1" ht="12">
      <c r="A270" s="13"/>
      <c r="B270" s="254"/>
      <c r="C270" s="255"/>
      <c r="D270" s="250" t="s">
        <v>203</v>
      </c>
      <c r="E270" s="256" t="s">
        <v>1</v>
      </c>
      <c r="F270" s="257" t="s">
        <v>614</v>
      </c>
      <c r="G270" s="255"/>
      <c r="H270" s="258">
        <v>4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4" t="s">
        <v>203</v>
      </c>
      <c r="AU270" s="264" t="s">
        <v>21</v>
      </c>
      <c r="AV270" s="13" t="s">
        <v>21</v>
      </c>
      <c r="AW270" s="13" t="s">
        <v>38</v>
      </c>
      <c r="AX270" s="13" t="s">
        <v>81</v>
      </c>
      <c r="AY270" s="264" t="s">
        <v>135</v>
      </c>
    </row>
    <row r="271" spans="1:51" s="14" customFormat="1" ht="12">
      <c r="A271" s="14"/>
      <c r="B271" s="265"/>
      <c r="C271" s="266"/>
      <c r="D271" s="250" t="s">
        <v>203</v>
      </c>
      <c r="E271" s="267" t="s">
        <v>1</v>
      </c>
      <c r="F271" s="268" t="s">
        <v>235</v>
      </c>
      <c r="G271" s="266"/>
      <c r="H271" s="269">
        <v>18</v>
      </c>
      <c r="I271" s="270"/>
      <c r="J271" s="266"/>
      <c r="K271" s="266"/>
      <c r="L271" s="271"/>
      <c r="M271" s="272"/>
      <c r="N271" s="273"/>
      <c r="O271" s="273"/>
      <c r="P271" s="273"/>
      <c r="Q271" s="273"/>
      <c r="R271" s="273"/>
      <c r="S271" s="273"/>
      <c r="T271" s="27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5" t="s">
        <v>203</v>
      </c>
      <c r="AU271" s="275" t="s">
        <v>21</v>
      </c>
      <c r="AV271" s="14" t="s">
        <v>141</v>
      </c>
      <c r="AW271" s="14" t="s">
        <v>38</v>
      </c>
      <c r="AX271" s="14" t="s">
        <v>89</v>
      </c>
      <c r="AY271" s="275" t="s">
        <v>135</v>
      </c>
    </row>
    <row r="272" spans="1:65" s="2" customFormat="1" ht="21.75" customHeight="1">
      <c r="A272" s="38"/>
      <c r="B272" s="39"/>
      <c r="C272" s="236" t="s">
        <v>615</v>
      </c>
      <c r="D272" s="236" t="s">
        <v>137</v>
      </c>
      <c r="E272" s="237" t="s">
        <v>616</v>
      </c>
      <c r="F272" s="238" t="s">
        <v>617</v>
      </c>
      <c r="G272" s="239" t="s">
        <v>145</v>
      </c>
      <c r="H272" s="240">
        <v>6</v>
      </c>
      <c r="I272" s="241"/>
      <c r="J272" s="242">
        <f>ROUND(I272*H272,2)</f>
        <v>0</v>
      </c>
      <c r="K272" s="243"/>
      <c r="L272" s="44"/>
      <c r="M272" s="244" t="s">
        <v>1</v>
      </c>
      <c r="N272" s="245" t="s">
        <v>46</v>
      </c>
      <c r="O272" s="91"/>
      <c r="P272" s="246">
        <f>O272*H272</f>
        <v>0</v>
      </c>
      <c r="Q272" s="246">
        <v>0.00105</v>
      </c>
      <c r="R272" s="246">
        <f>Q272*H272</f>
        <v>0.0063</v>
      </c>
      <c r="S272" s="246">
        <v>0</v>
      </c>
      <c r="T272" s="24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8" t="s">
        <v>141</v>
      </c>
      <c r="AT272" s="248" t="s">
        <v>137</v>
      </c>
      <c r="AU272" s="248" t="s">
        <v>21</v>
      </c>
      <c r="AY272" s="16" t="s">
        <v>135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16" t="s">
        <v>89</v>
      </c>
      <c r="BK272" s="249">
        <f>ROUND(I272*H272,2)</f>
        <v>0</v>
      </c>
      <c r="BL272" s="16" t="s">
        <v>141</v>
      </c>
      <c r="BM272" s="248" t="s">
        <v>618</v>
      </c>
    </row>
    <row r="273" spans="1:65" s="2" customFormat="1" ht="16.5" customHeight="1">
      <c r="A273" s="38"/>
      <c r="B273" s="39"/>
      <c r="C273" s="276" t="s">
        <v>619</v>
      </c>
      <c r="D273" s="276" t="s">
        <v>281</v>
      </c>
      <c r="E273" s="277" t="s">
        <v>620</v>
      </c>
      <c r="F273" s="278" t="s">
        <v>621</v>
      </c>
      <c r="G273" s="279" t="s">
        <v>145</v>
      </c>
      <c r="H273" s="280">
        <v>6</v>
      </c>
      <c r="I273" s="281"/>
      <c r="J273" s="282">
        <f>ROUND(I273*H273,2)</f>
        <v>0</v>
      </c>
      <c r="K273" s="283"/>
      <c r="L273" s="284"/>
      <c r="M273" s="285" t="s">
        <v>1</v>
      </c>
      <c r="N273" s="286" t="s">
        <v>46</v>
      </c>
      <c r="O273" s="91"/>
      <c r="P273" s="246">
        <f>O273*H273</f>
        <v>0</v>
      </c>
      <c r="Q273" s="246">
        <v>0.0031</v>
      </c>
      <c r="R273" s="246">
        <f>Q273*H273</f>
        <v>0.0186</v>
      </c>
      <c r="S273" s="246">
        <v>0</v>
      </c>
      <c r="T273" s="24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8" t="s">
        <v>169</v>
      </c>
      <c r="AT273" s="248" t="s">
        <v>281</v>
      </c>
      <c r="AU273" s="248" t="s">
        <v>21</v>
      </c>
      <c r="AY273" s="16" t="s">
        <v>135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6" t="s">
        <v>89</v>
      </c>
      <c r="BK273" s="249">
        <f>ROUND(I273*H273,2)</f>
        <v>0</v>
      </c>
      <c r="BL273" s="16" t="s">
        <v>141</v>
      </c>
      <c r="BM273" s="248" t="s">
        <v>622</v>
      </c>
    </row>
    <row r="274" spans="1:65" s="2" customFormat="1" ht="21.75" customHeight="1">
      <c r="A274" s="38"/>
      <c r="B274" s="39"/>
      <c r="C274" s="236" t="s">
        <v>623</v>
      </c>
      <c r="D274" s="236" t="s">
        <v>137</v>
      </c>
      <c r="E274" s="237" t="s">
        <v>624</v>
      </c>
      <c r="F274" s="238" t="s">
        <v>625</v>
      </c>
      <c r="G274" s="239" t="s">
        <v>145</v>
      </c>
      <c r="H274" s="240">
        <v>6</v>
      </c>
      <c r="I274" s="241"/>
      <c r="J274" s="242">
        <f>ROUND(I274*H274,2)</f>
        <v>0</v>
      </c>
      <c r="K274" s="243"/>
      <c r="L274" s="44"/>
      <c r="M274" s="244" t="s">
        <v>1</v>
      </c>
      <c r="N274" s="245" t="s">
        <v>46</v>
      </c>
      <c r="O274" s="91"/>
      <c r="P274" s="246">
        <f>O274*H274</f>
        <v>0</v>
      </c>
      <c r="Q274" s="246">
        <v>0.10941</v>
      </c>
      <c r="R274" s="246">
        <f>Q274*H274</f>
        <v>0.6564599999999999</v>
      </c>
      <c r="S274" s="246">
        <v>0</v>
      </c>
      <c r="T274" s="24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8" t="s">
        <v>141</v>
      </c>
      <c r="AT274" s="248" t="s">
        <v>137</v>
      </c>
      <c r="AU274" s="248" t="s">
        <v>21</v>
      </c>
      <c r="AY274" s="16" t="s">
        <v>135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16" t="s">
        <v>89</v>
      </c>
      <c r="BK274" s="249">
        <f>ROUND(I274*H274,2)</f>
        <v>0</v>
      </c>
      <c r="BL274" s="16" t="s">
        <v>141</v>
      </c>
      <c r="BM274" s="248" t="s">
        <v>626</v>
      </c>
    </row>
    <row r="275" spans="1:65" s="2" customFormat="1" ht="16.5" customHeight="1">
      <c r="A275" s="38"/>
      <c r="B275" s="39"/>
      <c r="C275" s="276" t="s">
        <v>627</v>
      </c>
      <c r="D275" s="276" t="s">
        <v>281</v>
      </c>
      <c r="E275" s="277" t="s">
        <v>628</v>
      </c>
      <c r="F275" s="278" t="s">
        <v>629</v>
      </c>
      <c r="G275" s="279" t="s">
        <v>145</v>
      </c>
      <c r="H275" s="280">
        <v>6</v>
      </c>
      <c r="I275" s="281"/>
      <c r="J275" s="282">
        <f>ROUND(I275*H275,2)</f>
        <v>0</v>
      </c>
      <c r="K275" s="283"/>
      <c r="L275" s="284"/>
      <c r="M275" s="285" t="s">
        <v>1</v>
      </c>
      <c r="N275" s="286" t="s">
        <v>46</v>
      </c>
      <c r="O275" s="91"/>
      <c r="P275" s="246">
        <f>O275*H275</f>
        <v>0</v>
      </c>
      <c r="Q275" s="246">
        <v>0.0061</v>
      </c>
      <c r="R275" s="246">
        <f>Q275*H275</f>
        <v>0.0366</v>
      </c>
      <c r="S275" s="246">
        <v>0</v>
      </c>
      <c r="T275" s="24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8" t="s">
        <v>169</v>
      </c>
      <c r="AT275" s="248" t="s">
        <v>281</v>
      </c>
      <c r="AU275" s="248" t="s">
        <v>21</v>
      </c>
      <c r="AY275" s="16" t="s">
        <v>135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6" t="s">
        <v>89</v>
      </c>
      <c r="BK275" s="249">
        <f>ROUND(I275*H275,2)</f>
        <v>0</v>
      </c>
      <c r="BL275" s="16" t="s">
        <v>141</v>
      </c>
      <c r="BM275" s="248" t="s">
        <v>630</v>
      </c>
    </row>
    <row r="276" spans="1:65" s="2" customFormat="1" ht="21.75" customHeight="1">
      <c r="A276" s="38"/>
      <c r="B276" s="39"/>
      <c r="C276" s="276" t="s">
        <v>631</v>
      </c>
      <c r="D276" s="276" t="s">
        <v>281</v>
      </c>
      <c r="E276" s="277" t="s">
        <v>632</v>
      </c>
      <c r="F276" s="278" t="s">
        <v>633</v>
      </c>
      <c r="G276" s="279" t="s">
        <v>330</v>
      </c>
      <c r="H276" s="280">
        <v>12</v>
      </c>
      <c r="I276" s="281"/>
      <c r="J276" s="282">
        <f>ROUND(I276*H276,2)</f>
        <v>0</v>
      </c>
      <c r="K276" s="283"/>
      <c r="L276" s="284"/>
      <c r="M276" s="285" t="s">
        <v>1</v>
      </c>
      <c r="N276" s="286" t="s">
        <v>46</v>
      </c>
      <c r="O276" s="91"/>
      <c r="P276" s="246">
        <f>O276*H276</f>
        <v>0</v>
      </c>
      <c r="Q276" s="246">
        <v>0.069</v>
      </c>
      <c r="R276" s="246">
        <f>Q276*H276</f>
        <v>0.8280000000000001</v>
      </c>
      <c r="S276" s="246">
        <v>0</v>
      </c>
      <c r="T276" s="24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8" t="s">
        <v>169</v>
      </c>
      <c r="AT276" s="248" t="s">
        <v>281</v>
      </c>
      <c r="AU276" s="248" t="s">
        <v>21</v>
      </c>
      <c r="AY276" s="16" t="s">
        <v>135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16" t="s">
        <v>89</v>
      </c>
      <c r="BK276" s="249">
        <f>ROUND(I276*H276,2)</f>
        <v>0</v>
      </c>
      <c r="BL276" s="16" t="s">
        <v>141</v>
      </c>
      <c r="BM276" s="248" t="s">
        <v>634</v>
      </c>
    </row>
    <row r="277" spans="1:47" s="2" customFormat="1" ht="12">
      <c r="A277" s="38"/>
      <c r="B277" s="39"/>
      <c r="C277" s="40"/>
      <c r="D277" s="250" t="s">
        <v>147</v>
      </c>
      <c r="E277" s="40"/>
      <c r="F277" s="251" t="s">
        <v>635</v>
      </c>
      <c r="G277" s="40"/>
      <c r="H277" s="40"/>
      <c r="I277" s="144"/>
      <c r="J277" s="40"/>
      <c r="K277" s="40"/>
      <c r="L277" s="44"/>
      <c r="M277" s="252"/>
      <c r="N277" s="253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6" t="s">
        <v>147</v>
      </c>
      <c r="AU277" s="16" t="s">
        <v>21</v>
      </c>
    </row>
    <row r="278" spans="1:65" s="2" customFormat="1" ht="21.75" customHeight="1">
      <c r="A278" s="38"/>
      <c r="B278" s="39"/>
      <c r="C278" s="236" t="s">
        <v>636</v>
      </c>
      <c r="D278" s="236" t="s">
        <v>137</v>
      </c>
      <c r="E278" s="237" t="s">
        <v>637</v>
      </c>
      <c r="F278" s="238" t="s">
        <v>638</v>
      </c>
      <c r="G278" s="239" t="s">
        <v>330</v>
      </c>
      <c r="H278" s="240">
        <v>560</v>
      </c>
      <c r="I278" s="241"/>
      <c r="J278" s="242">
        <f>ROUND(I278*H278,2)</f>
        <v>0</v>
      </c>
      <c r="K278" s="243"/>
      <c r="L278" s="44"/>
      <c r="M278" s="244" t="s">
        <v>1</v>
      </c>
      <c r="N278" s="245" t="s">
        <v>46</v>
      </c>
      <c r="O278" s="91"/>
      <c r="P278" s="246">
        <f>O278*H278</f>
        <v>0</v>
      </c>
      <c r="Q278" s="246">
        <v>0.1554</v>
      </c>
      <c r="R278" s="246">
        <f>Q278*H278</f>
        <v>87.024</v>
      </c>
      <c r="S278" s="246">
        <v>0</v>
      </c>
      <c r="T278" s="24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8" t="s">
        <v>141</v>
      </c>
      <c r="AT278" s="248" t="s">
        <v>137</v>
      </c>
      <c r="AU278" s="248" t="s">
        <v>21</v>
      </c>
      <c r="AY278" s="16" t="s">
        <v>135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6" t="s">
        <v>89</v>
      </c>
      <c r="BK278" s="249">
        <f>ROUND(I278*H278,2)</f>
        <v>0</v>
      </c>
      <c r="BL278" s="16" t="s">
        <v>141</v>
      </c>
      <c r="BM278" s="248" t="s">
        <v>639</v>
      </c>
    </row>
    <row r="279" spans="1:51" s="13" customFormat="1" ht="12">
      <c r="A279" s="13"/>
      <c r="B279" s="254"/>
      <c r="C279" s="255"/>
      <c r="D279" s="250" t="s">
        <v>203</v>
      </c>
      <c r="E279" s="256" t="s">
        <v>1</v>
      </c>
      <c r="F279" s="257" t="s">
        <v>640</v>
      </c>
      <c r="G279" s="255"/>
      <c r="H279" s="258">
        <v>560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4" t="s">
        <v>203</v>
      </c>
      <c r="AU279" s="264" t="s">
        <v>21</v>
      </c>
      <c r="AV279" s="13" t="s">
        <v>21</v>
      </c>
      <c r="AW279" s="13" t="s">
        <v>38</v>
      </c>
      <c r="AX279" s="13" t="s">
        <v>89</v>
      </c>
      <c r="AY279" s="264" t="s">
        <v>135</v>
      </c>
    </row>
    <row r="280" spans="1:65" s="2" customFormat="1" ht="16.5" customHeight="1">
      <c r="A280" s="38"/>
      <c r="B280" s="39"/>
      <c r="C280" s="276" t="s">
        <v>641</v>
      </c>
      <c r="D280" s="276" t="s">
        <v>281</v>
      </c>
      <c r="E280" s="277" t="s">
        <v>642</v>
      </c>
      <c r="F280" s="278" t="s">
        <v>643</v>
      </c>
      <c r="G280" s="279" t="s">
        <v>330</v>
      </c>
      <c r="H280" s="280">
        <v>20</v>
      </c>
      <c r="I280" s="281"/>
      <c r="J280" s="282">
        <f>ROUND(I280*H280,2)</f>
        <v>0</v>
      </c>
      <c r="K280" s="283"/>
      <c r="L280" s="284"/>
      <c r="M280" s="285" t="s">
        <v>1</v>
      </c>
      <c r="N280" s="286" t="s">
        <v>46</v>
      </c>
      <c r="O280" s="91"/>
      <c r="P280" s="246">
        <f>O280*H280</f>
        <v>0</v>
      </c>
      <c r="Q280" s="246">
        <v>0.0258</v>
      </c>
      <c r="R280" s="246">
        <f>Q280*H280</f>
        <v>0.516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169</v>
      </c>
      <c r="AT280" s="248" t="s">
        <v>281</v>
      </c>
      <c r="AU280" s="248" t="s">
        <v>21</v>
      </c>
      <c r="AY280" s="16" t="s">
        <v>135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6" t="s">
        <v>89</v>
      </c>
      <c r="BK280" s="249">
        <f>ROUND(I280*H280,2)</f>
        <v>0</v>
      </c>
      <c r="BL280" s="16" t="s">
        <v>141</v>
      </c>
      <c r="BM280" s="248" t="s">
        <v>644</v>
      </c>
    </row>
    <row r="281" spans="1:65" s="2" customFormat="1" ht="16.5" customHeight="1">
      <c r="A281" s="38"/>
      <c r="B281" s="39"/>
      <c r="C281" s="276" t="s">
        <v>645</v>
      </c>
      <c r="D281" s="276" t="s">
        <v>281</v>
      </c>
      <c r="E281" s="277" t="s">
        <v>646</v>
      </c>
      <c r="F281" s="278" t="s">
        <v>647</v>
      </c>
      <c r="G281" s="279" t="s">
        <v>330</v>
      </c>
      <c r="H281" s="280">
        <v>580</v>
      </c>
      <c r="I281" s="281"/>
      <c r="J281" s="282">
        <f>ROUND(I281*H281,2)</f>
        <v>0</v>
      </c>
      <c r="K281" s="283"/>
      <c r="L281" s="284"/>
      <c r="M281" s="285" t="s">
        <v>1</v>
      </c>
      <c r="N281" s="286" t="s">
        <v>46</v>
      </c>
      <c r="O281" s="91"/>
      <c r="P281" s="246">
        <f>O281*H281</f>
        <v>0</v>
      </c>
      <c r="Q281" s="246">
        <v>0.085</v>
      </c>
      <c r="R281" s="246">
        <f>Q281*H281</f>
        <v>49.300000000000004</v>
      </c>
      <c r="S281" s="246">
        <v>0</v>
      </c>
      <c r="T281" s="24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8" t="s">
        <v>169</v>
      </c>
      <c r="AT281" s="248" t="s">
        <v>281</v>
      </c>
      <c r="AU281" s="248" t="s">
        <v>21</v>
      </c>
      <c r="AY281" s="16" t="s">
        <v>135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16" t="s">
        <v>89</v>
      </c>
      <c r="BK281" s="249">
        <f>ROUND(I281*H281,2)</f>
        <v>0</v>
      </c>
      <c r="BL281" s="16" t="s">
        <v>141</v>
      </c>
      <c r="BM281" s="248" t="s">
        <v>648</v>
      </c>
    </row>
    <row r="282" spans="1:51" s="13" customFormat="1" ht="12">
      <c r="A282" s="13"/>
      <c r="B282" s="254"/>
      <c r="C282" s="255"/>
      <c r="D282" s="250" t="s">
        <v>203</v>
      </c>
      <c r="E282" s="256" t="s">
        <v>1</v>
      </c>
      <c r="F282" s="257" t="s">
        <v>649</v>
      </c>
      <c r="G282" s="255"/>
      <c r="H282" s="258">
        <v>580</v>
      </c>
      <c r="I282" s="259"/>
      <c r="J282" s="255"/>
      <c r="K282" s="255"/>
      <c r="L282" s="260"/>
      <c r="M282" s="261"/>
      <c r="N282" s="262"/>
      <c r="O282" s="262"/>
      <c r="P282" s="262"/>
      <c r="Q282" s="262"/>
      <c r="R282" s="262"/>
      <c r="S282" s="262"/>
      <c r="T282" s="26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4" t="s">
        <v>203</v>
      </c>
      <c r="AU282" s="264" t="s">
        <v>21</v>
      </c>
      <c r="AV282" s="13" t="s">
        <v>21</v>
      </c>
      <c r="AW282" s="13" t="s">
        <v>38</v>
      </c>
      <c r="AX282" s="13" t="s">
        <v>89</v>
      </c>
      <c r="AY282" s="264" t="s">
        <v>135</v>
      </c>
    </row>
    <row r="283" spans="1:65" s="2" customFormat="1" ht="21.75" customHeight="1">
      <c r="A283" s="38"/>
      <c r="B283" s="39"/>
      <c r="C283" s="236" t="s">
        <v>650</v>
      </c>
      <c r="D283" s="236" t="s">
        <v>137</v>
      </c>
      <c r="E283" s="237" t="s">
        <v>651</v>
      </c>
      <c r="F283" s="238" t="s">
        <v>652</v>
      </c>
      <c r="G283" s="239" t="s">
        <v>330</v>
      </c>
      <c r="H283" s="240">
        <v>255</v>
      </c>
      <c r="I283" s="241"/>
      <c r="J283" s="242">
        <f>ROUND(I283*H283,2)</f>
        <v>0</v>
      </c>
      <c r="K283" s="243"/>
      <c r="L283" s="44"/>
      <c r="M283" s="244" t="s">
        <v>1</v>
      </c>
      <c r="N283" s="245" t="s">
        <v>46</v>
      </c>
      <c r="O283" s="91"/>
      <c r="P283" s="246">
        <f>O283*H283</f>
        <v>0</v>
      </c>
      <c r="Q283" s="246">
        <v>0.20219</v>
      </c>
      <c r="R283" s="246">
        <f>Q283*H283</f>
        <v>51.55845</v>
      </c>
      <c r="S283" s="246">
        <v>0</v>
      </c>
      <c r="T283" s="24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8" t="s">
        <v>141</v>
      </c>
      <c r="AT283" s="248" t="s">
        <v>137</v>
      </c>
      <c r="AU283" s="248" t="s">
        <v>21</v>
      </c>
      <c r="AY283" s="16" t="s">
        <v>135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6" t="s">
        <v>89</v>
      </c>
      <c r="BK283" s="249">
        <f>ROUND(I283*H283,2)</f>
        <v>0</v>
      </c>
      <c r="BL283" s="16" t="s">
        <v>141</v>
      </c>
      <c r="BM283" s="248" t="s">
        <v>653</v>
      </c>
    </row>
    <row r="284" spans="1:47" s="2" customFormat="1" ht="12">
      <c r="A284" s="38"/>
      <c r="B284" s="39"/>
      <c r="C284" s="40"/>
      <c r="D284" s="250" t="s">
        <v>147</v>
      </c>
      <c r="E284" s="40"/>
      <c r="F284" s="251" t="s">
        <v>654</v>
      </c>
      <c r="G284" s="40"/>
      <c r="H284" s="40"/>
      <c r="I284" s="144"/>
      <c r="J284" s="40"/>
      <c r="K284" s="40"/>
      <c r="L284" s="44"/>
      <c r="M284" s="252"/>
      <c r="N284" s="253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6" t="s">
        <v>147</v>
      </c>
      <c r="AU284" s="16" t="s">
        <v>21</v>
      </c>
    </row>
    <row r="285" spans="1:65" s="2" customFormat="1" ht="16.5" customHeight="1">
      <c r="A285" s="38"/>
      <c r="B285" s="39"/>
      <c r="C285" s="276" t="s">
        <v>655</v>
      </c>
      <c r="D285" s="276" t="s">
        <v>281</v>
      </c>
      <c r="E285" s="277" t="s">
        <v>656</v>
      </c>
      <c r="F285" s="278" t="s">
        <v>657</v>
      </c>
      <c r="G285" s="279" t="s">
        <v>658</v>
      </c>
      <c r="H285" s="280">
        <v>1620</v>
      </c>
      <c r="I285" s="281"/>
      <c r="J285" s="282">
        <f>ROUND(I285*H285,2)</f>
        <v>0</v>
      </c>
      <c r="K285" s="283"/>
      <c r="L285" s="284"/>
      <c r="M285" s="285" t="s">
        <v>1</v>
      </c>
      <c r="N285" s="286" t="s">
        <v>46</v>
      </c>
      <c r="O285" s="91"/>
      <c r="P285" s="246">
        <f>O285*H285</f>
        <v>0</v>
      </c>
      <c r="Q285" s="246">
        <v>0.114</v>
      </c>
      <c r="R285" s="246">
        <f>Q285*H285</f>
        <v>184.68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169</v>
      </c>
      <c r="AT285" s="248" t="s">
        <v>281</v>
      </c>
      <c r="AU285" s="248" t="s">
        <v>21</v>
      </c>
      <c r="AY285" s="16" t="s">
        <v>135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6" t="s">
        <v>89</v>
      </c>
      <c r="BK285" s="249">
        <f>ROUND(I285*H285,2)</f>
        <v>0</v>
      </c>
      <c r="BL285" s="16" t="s">
        <v>141</v>
      </c>
      <c r="BM285" s="248" t="s">
        <v>659</v>
      </c>
    </row>
    <row r="286" spans="1:51" s="13" customFormat="1" ht="12">
      <c r="A286" s="13"/>
      <c r="B286" s="254"/>
      <c r="C286" s="255"/>
      <c r="D286" s="250" t="s">
        <v>203</v>
      </c>
      <c r="E286" s="256" t="s">
        <v>1</v>
      </c>
      <c r="F286" s="257" t="s">
        <v>660</v>
      </c>
      <c r="G286" s="255"/>
      <c r="H286" s="258">
        <v>1620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4" t="s">
        <v>203</v>
      </c>
      <c r="AU286" s="264" t="s">
        <v>21</v>
      </c>
      <c r="AV286" s="13" t="s">
        <v>21</v>
      </c>
      <c r="AW286" s="13" t="s">
        <v>38</v>
      </c>
      <c r="AX286" s="13" t="s">
        <v>89</v>
      </c>
      <c r="AY286" s="264" t="s">
        <v>135</v>
      </c>
    </row>
    <row r="287" spans="1:65" s="2" customFormat="1" ht="21.75" customHeight="1">
      <c r="A287" s="38"/>
      <c r="B287" s="39"/>
      <c r="C287" s="236" t="s">
        <v>661</v>
      </c>
      <c r="D287" s="236" t="s">
        <v>137</v>
      </c>
      <c r="E287" s="237" t="s">
        <v>662</v>
      </c>
      <c r="F287" s="238" t="s">
        <v>663</v>
      </c>
      <c r="G287" s="239" t="s">
        <v>140</v>
      </c>
      <c r="H287" s="240">
        <v>36</v>
      </c>
      <c r="I287" s="241"/>
      <c r="J287" s="242">
        <f>ROUND(I287*H287,2)</f>
        <v>0</v>
      </c>
      <c r="K287" s="243"/>
      <c r="L287" s="44"/>
      <c r="M287" s="244" t="s">
        <v>1</v>
      </c>
      <c r="N287" s="245" t="s">
        <v>46</v>
      </c>
      <c r="O287" s="91"/>
      <c r="P287" s="246">
        <f>O287*H287</f>
        <v>0</v>
      </c>
      <c r="Q287" s="246">
        <v>0.00038</v>
      </c>
      <c r="R287" s="246">
        <f>Q287*H287</f>
        <v>0.013680000000000001</v>
      </c>
      <c r="S287" s="246">
        <v>0</v>
      </c>
      <c r="T287" s="24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8" t="s">
        <v>141</v>
      </c>
      <c r="AT287" s="248" t="s">
        <v>137</v>
      </c>
      <c r="AU287" s="248" t="s">
        <v>21</v>
      </c>
      <c r="AY287" s="16" t="s">
        <v>135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16" t="s">
        <v>89</v>
      </c>
      <c r="BK287" s="249">
        <f>ROUND(I287*H287,2)</f>
        <v>0</v>
      </c>
      <c r="BL287" s="16" t="s">
        <v>141</v>
      </c>
      <c r="BM287" s="248" t="s">
        <v>664</v>
      </c>
    </row>
    <row r="288" spans="1:65" s="2" customFormat="1" ht="16.5" customHeight="1">
      <c r="A288" s="38"/>
      <c r="B288" s="39"/>
      <c r="C288" s="236" t="s">
        <v>665</v>
      </c>
      <c r="D288" s="236" t="s">
        <v>137</v>
      </c>
      <c r="E288" s="237" t="s">
        <v>666</v>
      </c>
      <c r="F288" s="238" t="s">
        <v>667</v>
      </c>
      <c r="G288" s="239" t="s">
        <v>658</v>
      </c>
      <c r="H288" s="240">
        <v>3</v>
      </c>
      <c r="I288" s="241"/>
      <c r="J288" s="242">
        <f>ROUND(I288*H288,2)</f>
        <v>0</v>
      </c>
      <c r="K288" s="243"/>
      <c r="L288" s="44"/>
      <c r="M288" s="244" t="s">
        <v>1</v>
      </c>
      <c r="N288" s="245" t="s">
        <v>46</v>
      </c>
      <c r="O288" s="91"/>
      <c r="P288" s="246">
        <f>O288*H288</f>
        <v>0</v>
      </c>
      <c r="Q288" s="246">
        <v>0</v>
      </c>
      <c r="R288" s="246">
        <f>Q288*H288</f>
        <v>0</v>
      </c>
      <c r="S288" s="246">
        <v>0</v>
      </c>
      <c r="T288" s="24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8" t="s">
        <v>141</v>
      </c>
      <c r="AT288" s="248" t="s">
        <v>137</v>
      </c>
      <c r="AU288" s="248" t="s">
        <v>21</v>
      </c>
      <c r="AY288" s="16" t="s">
        <v>135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6" t="s">
        <v>89</v>
      </c>
      <c r="BK288" s="249">
        <f>ROUND(I288*H288,2)</f>
        <v>0</v>
      </c>
      <c r="BL288" s="16" t="s">
        <v>141</v>
      </c>
      <c r="BM288" s="248" t="s">
        <v>668</v>
      </c>
    </row>
    <row r="289" spans="1:47" s="2" customFormat="1" ht="12">
      <c r="A289" s="38"/>
      <c r="B289" s="39"/>
      <c r="C289" s="40"/>
      <c r="D289" s="250" t="s">
        <v>147</v>
      </c>
      <c r="E289" s="40"/>
      <c r="F289" s="251" t="s">
        <v>669</v>
      </c>
      <c r="G289" s="40"/>
      <c r="H289" s="40"/>
      <c r="I289" s="144"/>
      <c r="J289" s="40"/>
      <c r="K289" s="40"/>
      <c r="L289" s="44"/>
      <c r="M289" s="252"/>
      <c r="N289" s="253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6" t="s">
        <v>147</v>
      </c>
      <c r="AU289" s="16" t="s">
        <v>21</v>
      </c>
    </row>
    <row r="290" spans="1:63" s="12" customFormat="1" ht="22.8" customHeight="1">
      <c r="A290" s="12"/>
      <c r="B290" s="220"/>
      <c r="C290" s="221"/>
      <c r="D290" s="222" t="s">
        <v>80</v>
      </c>
      <c r="E290" s="234" t="s">
        <v>670</v>
      </c>
      <c r="F290" s="234" t="s">
        <v>671</v>
      </c>
      <c r="G290" s="221"/>
      <c r="H290" s="221"/>
      <c r="I290" s="224"/>
      <c r="J290" s="235">
        <f>BK290</f>
        <v>0</v>
      </c>
      <c r="K290" s="221"/>
      <c r="L290" s="226"/>
      <c r="M290" s="227"/>
      <c r="N290" s="228"/>
      <c r="O290" s="228"/>
      <c r="P290" s="229">
        <f>P291</f>
        <v>0</v>
      </c>
      <c r="Q290" s="228"/>
      <c r="R290" s="229">
        <f>R291</f>
        <v>0</v>
      </c>
      <c r="S290" s="228"/>
      <c r="T290" s="230">
        <f>T291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31" t="s">
        <v>89</v>
      </c>
      <c r="AT290" s="232" t="s">
        <v>80</v>
      </c>
      <c r="AU290" s="232" t="s">
        <v>89</v>
      </c>
      <c r="AY290" s="231" t="s">
        <v>135</v>
      </c>
      <c r="BK290" s="233">
        <f>BK291</f>
        <v>0</v>
      </c>
    </row>
    <row r="291" spans="1:65" s="2" customFormat="1" ht="21.75" customHeight="1">
      <c r="A291" s="38"/>
      <c r="B291" s="39"/>
      <c r="C291" s="236" t="s">
        <v>672</v>
      </c>
      <c r="D291" s="236" t="s">
        <v>137</v>
      </c>
      <c r="E291" s="237" t="s">
        <v>673</v>
      </c>
      <c r="F291" s="238" t="s">
        <v>674</v>
      </c>
      <c r="G291" s="239" t="s">
        <v>284</v>
      </c>
      <c r="H291" s="240">
        <v>634.763</v>
      </c>
      <c r="I291" s="241"/>
      <c r="J291" s="242">
        <f>ROUND(I291*H291,2)</f>
        <v>0</v>
      </c>
      <c r="K291" s="243"/>
      <c r="L291" s="44"/>
      <c r="M291" s="287" t="s">
        <v>1</v>
      </c>
      <c r="N291" s="288" t="s">
        <v>46</v>
      </c>
      <c r="O291" s="289"/>
      <c r="P291" s="290">
        <f>O291*H291</f>
        <v>0</v>
      </c>
      <c r="Q291" s="290">
        <v>0</v>
      </c>
      <c r="R291" s="290">
        <f>Q291*H291</f>
        <v>0</v>
      </c>
      <c r="S291" s="290">
        <v>0</v>
      </c>
      <c r="T291" s="291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8" t="s">
        <v>141</v>
      </c>
      <c r="AT291" s="248" t="s">
        <v>137</v>
      </c>
      <c r="AU291" s="248" t="s">
        <v>21</v>
      </c>
      <c r="AY291" s="16" t="s">
        <v>135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16" t="s">
        <v>89</v>
      </c>
      <c r="BK291" s="249">
        <f>ROUND(I291*H291,2)</f>
        <v>0</v>
      </c>
      <c r="BL291" s="16" t="s">
        <v>141</v>
      </c>
      <c r="BM291" s="248" t="s">
        <v>675</v>
      </c>
    </row>
    <row r="292" spans="1:31" s="2" customFormat="1" ht="6.95" customHeight="1">
      <c r="A292" s="38"/>
      <c r="B292" s="66"/>
      <c r="C292" s="67"/>
      <c r="D292" s="67"/>
      <c r="E292" s="67"/>
      <c r="F292" s="67"/>
      <c r="G292" s="67"/>
      <c r="H292" s="67"/>
      <c r="I292" s="183"/>
      <c r="J292" s="67"/>
      <c r="K292" s="67"/>
      <c r="L292" s="44"/>
      <c r="M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</row>
  </sheetData>
  <sheetProtection password="CC35" sheet="1" objects="1" scenarios="1" formatColumns="0" formatRows="0" autoFilter="0"/>
  <autoFilter ref="C123:K29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676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ROUND((SUM(BE123:BE259)),2)</f>
        <v>0</v>
      </c>
      <c r="G33" s="38"/>
      <c r="H33" s="38"/>
      <c r="I33" s="162">
        <v>0.21</v>
      </c>
      <c r="J33" s="161">
        <f>ROUND(((SUM(BE123:BE259))*I33),2)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ROUND((SUM(BF123:BF259)),2)</f>
        <v>0</v>
      </c>
      <c r="G34" s="38"/>
      <c r="H34" s="38"/>
      <c r="I34" s="162">
        <v>0.15</v>
      </c>
      <c r="J34" s="161">
        <f>ROUND(((SUM(BF123:BF259))*I34),2)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ROUND((SUM(BG123:BG259)),2)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ROUND((SUM(BH123:BH259)),2)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ROUND((SUM(BI123:BI259)),2)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104 - Oprava a odvodnění MK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pans="1:31" s="9" customFormat="1" ht="24.95" customHeight="1">
      <c r="A97" s="9"/>
      <c r="B97" s="193"/>
      <c r="C97" s="194"/>
      <c r="D97" s="195" t="s">
        <v>114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115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377</v>
      </c>
      <c r="E99" s="203"/>
      <c r="F99" s="203"/>
      <c r="G99" s="203"/>
      <c r="H99" s="203"/>
      <c r="I99" s="204"/>
      <c r="J99" s="205">
        <f>J141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117</v>
      </c>
      <c r="E100" s="203"/>
      <c r="F100" s="203"/>
      <c r="G100" s="203"/>
      <c r="H100" s="203"/>
      <c r="I100" s="204"/>
      <c r="J100" s="205">
        <f>J154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677</v>
      </c>
      <c r="E101" s="203"/>
      <c r="F101" s="203"/>
      <c r="G101" s="203"/>
      <c r="H101" s="203"/>
      <c r="I101" s="204"/>
      <c r="J101" s="205">
        <f>J189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379</v>
      </c>
      <c r="E102" s="203"/>
      <c r="F102" s="203"/>
      <c r="G102" s="203"/>
      <c r="H102" s="203"/>
      <c r="I102" s="204"/>
      <c r="J102" s="205">
        <f>J237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380</v>
      </c>
      <c r="E103" s="203"/>
      <c r="F103" s="203"/>
      <c r="G103" s="203"/>
      <c r="H103" s="203"/>
      <c r="I103" s="204"/>
      <c r="J103" s="205">
        <f>J258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2" t="s">
        <v>120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1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7" t="str">
        <f>E7</f>
        <v>Cyklostezka Cheb - Waldsassen III. a</v>
      </c>
      <c r="F113" s="31"/>
      <c r="G113" s="31"/>
      <c r="H113" s="31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107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SO 104 - Oprava a odvodnění MK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1" t="s">
        <v>22</v>
      </c>
      <c r="D117" s="40"/>
      <c r="E117" s="40"/>
      <c r="F117" s="26" t="str">
        <f>F12</f>
        <v>Háje u Chebu, Slapany</v>
      </c>
      <c r="G117" s="40"/>
      <c r="H117" s="40"/>
      <c r="I117" s="147" t="s">
        <v>24</v>
      </c>
      <c r="J117" s="79" t="str">
        <f>IF(J12="","",J12)</f>
        <v>24. 7. 2020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1" t="s">
        <v>30</v>
      </c>
      <c r="D119" s="40"/>
      <c r="E119" s="40"/>
      <c r="F119" s="26" t="str">
        <f>E15</f>
        <v>Město Cheb</v>
      </c>
      <c r="G119" s="40"/>
      <c r="H119" s="40"/>
      <c r="I119" s="147" t="s">
        <v>36</v>
      </c>
      <c r="J119" s="36" t="str">
        <f>E21</f>
        <v>DSVA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1" t="s">
        <v>34</v>
      </c>
      <c r="D120" s="40"/>
      <c r="E120" s="40"/>
      <c r="F120" s="26" t="str">
        <f>IF(E18="","",E18)</f>
        <v>Vyplň údaj</v>
      </c>
      <c r="G120" s="40"/>
      <c r="H120" s="40"/>
      <c r="I120" s="147" t="s">
        <v>39</v>
      </c>
      <c r="J120" s="36" t="str">
        <f>E24</f>
        <v>DSVA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07"/>
      <c r="B122" s="208"/>
      <c r="C122" s="209" t="s">
        <v>121</v>
      </c>
      <c r="D122" s="210" t="s">
        <v>66</v>
      </c>
      <c r="E122" s="210" t="s">
        <v>62</v>
      </c>
      <c r="F122" s="210" t="s">
        <v>63</v>
      </c>
      <c r="G122" s="210" t="s">
        <v>122</v>
      </c>
      <c r="H122" s="210" t="s">
        <v>123</v>
      </c>
      <c r="I122" s="211" t="s">
        <v>124</v>
      </c>
      <c r="J122" s="212" t="s">
        <v>111</v>
      </c>
      <c r="K122" s="213" t="s">
        <v>125</v>
      </c>
      <c r="L122" s="214"/>
      <c r="M122" s="100" t="s">
        <v>1</v>
      </c>
      <c r="N122" s="101" t="s">
        <v>45</v>
      </c>
      <c r="O122" s="101" t="s">
        <v>126</v>
      </c>
      <c r="P122" s="101" t="s">
        <v>127</v>
      </c>
      <c r="Q122" s="101" t="s">
        <v>128</v>
      </c>
      <c r="R122" s="101" t="s">
        <v>129</v>
      </c>
      <c r="S122" s="101" t="s">
        <v>130</v>
      </c>
      <c r="T122" s="102" t="s">
        <v>131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pans="1:63" s="2" customFormat="1" ht="22.8" customHeight="1">
      <c r="A123" s="38"/>
      <c r="B123" s="39"/>
      <c r="C123" s="107" t="s">
        <v>132</v>
      </c>
      <c r="D123" s="40"/>
      <c r="E123" s="40"/>
      <c r="F123" s="40"/>
      <c r="G123" s="40"/>
      <c r="H123" s="40"/>
      <c r="I123" s="144"/>
      <c r="J123" s="215">
        <f>BK123</f>
        <v>0</v>
      </c>
      <c r="K123" s="40"/>
      <c r="L123" s="44"/>
      <c r="M123" s="103"/>
      <c r="N123" s="216"/>
      <c r="O123" s="104"/>
      <c r="P123" s="217">
        <f>P124</f>
        <v>0</v>
      </c>
      <c r="Q123" s="104"/>
      <c r="R123" s="217">
        <f>R124</f>
        <v>890.53444</v>
      </c>
      <c r="S123" s="104"/>
      <c r="T123" s="218">
        <f>T124</f>
        <v>104.83200000000001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6" t="s">
        <v>80</v>
      </c>
      <c r="AU123" s="16" t="s">
        <v>113</v>
      </c>
      <c r="BK123" s="219">
        <f>BK124</f>
        <v>0</v>
      </c>
    </row>
    <row r="124" spans="1:63" s="12" customFormat="1" ht="25.9" customHeight="1">
      <c r="A124" s="12"/>
      <c r="B124" s="220"/>
      <c r="C124" s="221"/>
      <c r="D124" s="222" t="s">
        <v>80</v>
      </c>
      <c r="E124" s="223" t="s">
        <v>133</v>
      </c>
      <c r="F124" s="223" t="s">
        <v>134</v>
      </c>
      <c r="G124" s="221"/>
      <c r="H124" s="221"/>
      <c r="I124" s="224"/>
      <c r="J124" s="225">
        <f>BK124</f>
        <v>0</v>
      </c>
      <c r="K124" s="221"/>
      <c r="L124" s="226"/>
      <c r="M124" s="227"/>
      <c r="N124" s="228"/>
      <c r="O124" s="228"/>
      <c r="P124" s="229">
        <f>P125+P141+P154+P189+P237+P258</f>
        <v>0</v>
      </c>
      <c r="Q124" s="228"/>
      <c r="R124" s="229">
        <f>R125+R141+R154+R189+R237+R258</f>
        <v>890.53444</v>
      </c>
      <c r="S124" s="228"/>
      <c r="T124" s="230">
        <f>T125+T141+T154+T189+T237+T258</f>
        <v>104.83200000000001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89</v>
      </c>
      <c r="AT124" s="232" t="s">
        <v>80</v>
      </c>
      <c r="AU124" s="232" t="s">
        <v>81</v>
      </c>
      <c r="AY124" s="231" t="s">
        <v>135</v>
      </c>
      <c r="BK124" s="233">
        <f>BK125+BK141+BK154+BK189+BK237+BK258</f>
        <v>0</v>
      </c>
    </row>
    <row r="125" spans="1:63" s="12" customFormat="1" ht="22.8" customHeight="1">
      <c r="A125" s="12"/>
      <c r="B125" s="220"/>
      <c r="C125" s="221"/>
      <c r="D125" s="222" t="s">
        <v>80</v>
      </c>
      <c r="E125" s="234" t="s">
        <v>89</v>
      </c>
      <c r="F125" s="234" t="s">
        <v>136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SUM(P126:P140)</f>
        <v>0</v>
      </c>
      <c r="Q125" s="228"/>
      <c r="R125" s="229">
        <f>SUM(R126:R140)</f>
        <v>0.033</v>
      </c>
      <c r="S125" s="228"/>
      <c r="T125" s="230">
        <f>SUM(T126:T140)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89</v>
      </c>
      <c r="AT125" s="232" t="s">
        <v>80</v>
      </c>
      <c r="AU125" s="232" t="s">
        <v>89</v>
      </c>
      <c r="AY125" s="231" t="s">
        <v>135</v>
      </c>
      <c r="BK125" s="233">
        <f>SUM(BK126:BK140)</f>
        <v>0</v>
      </c>
    </row>
    <row r="126" spans="1:65" s="2" customFormat="1" ht="21.75" customHeight="1">
      <c r="A126" s="38"/>
      <c r="B126" s="39"/>
      <c r="C126" s="236" t="s">
        <v>89</v>
      </c>
      <c r="D126" s="236" t="s">
        <v>137</v>
      </c>
      <c r="E126" s="237" t="s">
        <v>387</v>
      </c>
      <c r="F126" s="238" t="s">
        <v>388</v>
      </c>
      <c r="G126" s="239" t="s">
        <v>200</v>
      </c>
      <c r="H126" s="240">
        <v>80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46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141</v>
      </c>
      <c r="AT126" s="248" t="s">
        <v>137</v>
      </c>
      <c r="AU126" s="248" t="s">
        <v>21</v>
      </c>
      <c r="AY126" s="16" t="s">
        <v>135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6" t="s">
        <v>89</v>
      </c>
      <c r="BK126" s="249">
        <f>ROUND(I126*H126,2)</f>
        <v>0</v>
      </c>
      <c r="BL126" s="16" t="s">
        <v>141</v>
      </c>
      <c r="BM126" s="248" t="s">
        <v>678</v>
      </c>
    </row>
    <row r="127" spans="1:51" s="13" customFormat="1" ht="12">
      <c r="A127" s="13"/>
      <c r="B127" s="254"/>
      <c r="C127" s="255"/>
      <c r="D127" s="250" t="s">
        <v>203</v>
      </c>
      <c r="E127" s="256" t="s">
        <v>1</v>
      </c>
      <c r="F127" s="257" t="s">
        <v>392</v>
      </c>
      <c r="G127" s="255"/>
      <c r="H127" s="258">
        <v>80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4" t="s">
        <v>203</v>
      </c>
      <c r="AU127" s="264" t="s">
        <v>21</v>
      </c>
      <c r="AV127" s="13" t="s">
        <v>21</v>
      </c>
      <c r="AW127" s="13" t="s">
        <v>38</v>
      </c>
      <c r="AX127" s="13" t="s">
        <v>81</v>
      </c>
      <c r="AY127" s="264" t="s">
        <v>135</v>
      </c>
    </row>
    <row r="128" spans="1:51" s="14" customFormat="1" ht="12">
      <c r="A128" s="14"/>
      <c r="B128" s="265"/>
      <c r="C128" s="266"/>
      <c r="D128" s="250" t="s">
        <v>203</v>
      </c>
      <c r="E128" s="267" t="s">
        <v>1</v>
      </c>
      <c r="F128" s="268" t="s">
        <v>235</v>
      </c>
      <c r="G128" s="266"/>
      <c r="H128" s="269">
        <v>80</v>
      </c>
      <c r="I128" s="270"/>
      <c r="J128" s="266"/>
      <c r="K128" s="266"/>
      <c r="L128" s="271"/>
      <c r="M128" s="272"/>
      <c r="N128" s="273"/>
      <c r="O128" s="273"/>
      <c r="P128" s="273"/>
      <c r="Q128" s="273"/>
      <c r="R128" s="273"/>
      <c r="S128" s="273"/>
      <c r="T128" s="27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5" t="s">
        <v>203</v>
      </c>
      <c r="AU128" s="275" t="s">
        <v>21</v>
      </c>
      <c r="AV128" s="14" t="s">
        <v>141</v>
      </c>
      <c r="AW128" s="14" t="s">
        <v>38</v>
      </c>
      <c r="AX128" s="14" t="s">
        <v>89</v>
      </c>
      <c r="AY128" s="275" t="s">
        <v>135</v>
      </c>
    </row>
    <row r="129" spans="1:65" s="2" customFormat="1" ht="21.75" customHeight="1">
      <c r="A129" s="38"/>
      <c r="B129" s="39"/>
      <c r="C129" s="236" t="s">
        <v>21</v>
      </c>
      <c r="D129" s="236" t="s">
        <v>137</v>
      </c>
      <c r="E129" s="237" t="s">
        <v>256</v>
      </c>
      <c r="F129" s="238" t="s">
        <v>257</v>
      </c>
      <c r="G129" s="239" t="s">
        <v>200</v>
      </c>
      <c r="H129" s="240">
        <v>80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46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141</v>
      </c>
      <c r="AT129" s="248" t="s">
        <v>137</v>
      </c>
      <c r="AU129" s="248" t="s">
        <v>21</v>
      </c>
      <c r="AY129" s="16" t="s">
        <v>135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6" t="s">
        <v>89</v>
      </c>
      <c r="BK129" s="249">
        <f>ROUND(I129*H129,2)</f>
        <v>0</v>
      </c>
      <c r="BL129" s="16" t="s">
        <v>141</v>
      </c>
      <c r="BM129" s="248" t="s">
        <v>679</v>
      </c>
    </row>
    <row r="130" spans="1:47" s="2" customFormat="1" ht="12">
      <c r="A130" s="38"/>
      <c r="B130" s="39"/>
      <c r="C130" s="40"/>
      <c r="D130" s="250" t="s">
        <v>147</v>
      </c>
      <c r="E130" s="40"/>
      <c r="F130" s="251" t="s">
        <v>259</v>
      </c>
      <c r="G130" s="40"/>
      <c r="H130" s="40"/>
      <c r="I130" s="144"/>
      <c r="J130" s="40"/>
      <c r="K130" s="40"/>
      <c r="L130" s="44"/>
      <c r="M130" s="252"/>
      <c r="N130" s="25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147</v>
      </c>
      <c r="AU130" s="16" t="s">
        <v>21</v>
      </c>
    </row>
    <row r="131" spans="1:51" s="13" customFormat="1" ht="12">
      <c r="A131" s="13"/>
      <c r="B131" s="254"/>
      <c r="C131" s="255"/>
      <c r="D131" s="250" t="s">
        <v>203</v>
      </c>
      <c r="E131" s="256" t="s">
        <v>1</v>
      </c>
      <c r="F131" s="257" t="s">
        <v>680</v>
      </c>
      <c r="G131" s="255"/>
      <c r="H131" s="258">
        <v>80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4" t="s">
        <v>203</v>
      </c>
      <c r="AU131" s="264" t="s">
        <v>21</v>
      </c>
      <c r="AV131" s="13" t="s">
        <v>21</v>
      </c>
      <c r="AW131" s="13" t="s">
        <v>38</v>
      </c>
      <c r="AX131" s="13" t="s">
        <v>89</v>
      </c>
      <c r="AY131" s="264" t="s">
        <v>135</v>
      </c>
    </row>
    <row r="132" spans="1:65" s="2" customFormat="1" ht="21.75" customHeight="1">
      <c r="A132" s="38"/>
      <c r="B132" s="39"/>
      <c r="C132" s="236" t="s">
        <v>149</v>
      </c>
      <c r="D132" s="236" t="s">
        <v>137</v>
      </c>
      <c r="E132" s="237" t="s">
        <v>274</v>
      </c>
      <c r="F132" s="238" t="s">
        <v>275</v>
      </c>
      <c r="G132" s="239" t="s">
        <v>200</v>
      </c>
      <c r="H132" s="240">
        <v>80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46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141</v>
      </c>
      <c r="AT132" s="248" t="s">
        <v>137</v>
      </c>
      <c r="AU132" s="248" t="s">
        <v>21</v>
      </c>
      <c r="AY132" s="16" t="s">
        <v>135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6" t="s">
        <v>89</v>
      </c>
      <c r="BK132" s="249">
        <f>ROUND(I132*H132,2)</f>
        <v>0</v>
      </c>
      <c r="BL132" s="16" t="s">
        <v>141</v>
      </c>
      <c r="BM132" s="248" t="s">
        <v>681</v>
      </c>
    </row>
    <row r="133" spans="1:47" s="2" customFormat="1" ht="12">
      <c r="A133" s="38"/>
      <c r="B133" s="39"/>
      <c r="C133" s="40"/>
      <c r="D133" s="250" t="s">
        <v>147</v>
      </c>
      <c r="E133" s="40"/>
      <c r="F133" s="251" t="s">
        <v>277</v>
      </c>
      <c r="G133" s="40"/>
      <c r="H133" s="40"/>
      <c r="I133" s="144"/>
      <c r="J133" s="40"/>
      <c r="K133" s="40"/>
      <c r="L133" s="44"/>
      <c r="M133" s="252"/>
      <c r="N133" s="25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147</v>
      </c>
      <c r="AU133" s="16" t="s">
        <v>21</v>
      </c>
    </row>
    <row r="134" spans="1:51" s="13" customFormat="1" ht="12">
      <c r="A134" s="13"/>
      <c r="B134" s="254"/>
      <c r="C134" s="255"/>
      <c r="D134" s="250" t="s">
        <v>203</v>
      </c>
      <c r="E134" s="256" t="s">
        <v>1</v>
      </c>
      <c r="F134" s="257" t="s">
        <v>680</v>
      </c>
      <c r="G134" s="255"/>
      <c r="H134" s="258">
        <v>80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4" t="s">
        <v>203</v>
      </c>
      <c r="AU134" s="264" t="s">
        <v>21</v>
      </c>
      <c r="AV134" s="13" t="s">
        <v>21</v>
      </c>
      <c r="AW134" s="13" t="s">
        <v>38</v>
      </c>
      <c r="AX134" s="13" t="s">
        <v>89</v>
      </c>
      <c r="AY134" s="264" t="s">
        <v>135</v>
      </c>
    </row>
    <row r="135" spans="1:65" s="2" customFormat="1" ht="21.75" customHeight="1">
      <c r="A135" s="38"/>
      <c r="B135" s="39"/>
      <c r="C135" s="236" t="s">
        <v>141</v>
      </c>
      <c r="D135" s="236" t="s">
        <v>137</v>
      </c>
      <c r="E135" s="237" t="s">
        <v>399</v>
      </c>
      <c r="F135" s="238" t="s">
        <v>400</v>
      </c>
      <c r="G135" s="239" t="s">
        <v>140</v>
      </c>
      <c r="H135" s="240">
        <v>1100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46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141</v>
      </c>
      <c r="AT135" s="248" t="s">
        <v>137</v>
      </c>
      <c r="AU135" s="248" t="s">
        <v>21</v>
      </c>
      <c r="AY135" s="16" t="s">
        <v>135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6" t="s">
        <v>89</v>
      </c>
      <c r="BK135" s="249">
        <f>ROUND(I135*H135,2)</f>
        <v>0</v>
      </c>
      <c r="BL135" s="16" t="s">
        <v>141</v>
      </c>
      <c r="BM135" s="248" t="s">
        <v>682</v>
      </c>
    </row>
    <row r="136" spans="1:47" s="2" customFormat="1" ht="12">
      <c r="A136" s="38"/>
      <c r="B136" s="39"/>
      <c r="C136" s="40"/>
      <c r="D136" s="250" t="s">
        <v>147</v>
      </c>
      <c r="E136" s="40"/>
      <c r="F136" s="251" t="s">
        <v>402</v>
      </c>
      <c r="G136" s="40"/>
      <c r="H136" s="40"/>
      <c r="I136" s="144"/>
      <c r="J136" s="40"/>
      <c r="K136" s="40"/>
      <c r="L136" s="44"/>
      <c r="M136" s="252"/>
      <c r="N136" s="25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6" t="s">
        <v>147</v>
      </c>
      <c r="AU136" s="16" t="s">
        <v>21</v>
      </c>
    </row>
    <row r="137" spans="1:65" s="2" customFormat="1" ht="16.5" customHeight="1">
      <c r="A137" s="38"/>
      <c r="B137" s="39"/>
      <c r="C137" s="276" t="s">
        <v>156</v>
      </c>
      <c r="D137" s="276" t="s">
        <v>281</v>
      </c>
      <c r="E137" s="277" t="s">
        <v>403</v>
      </c>
      <c r="F137" s="278" t="s">
        <v>404</v>
      </c>
      <c r="G137" s="279" t="s">
        <v>405</v>
      </c>
      <c r="H137" s="280">
        <v>33</v>
      </c>
      <c r="I137" s="281"/>
      <c r="J137" s="282">
        <f>ROUND(I137*H137,2)</f>
        <v>0</v>
      </c>
      <c r="K137" s="283"/>
      <c r="L137" s="284"/>
      <c r="M137" s="285" t="s">
        <v>1</v>
      </c>
      <c r="N137" s="286" t="s">
        <v>46</v>
      </c>
      <c r="O137" s="91"/>
      <c r="P137" s="246">
        <f>O137*H137</f>
        <v>0</v>
      </c>
      <c r="Q137" s="246">
        <v>0.001</v>
      </c>
      <c r="R137" s="246">
        <f>Q137*H137</f>
        <v>0.033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169</v>
      </c>
      <c r="AT137" s="248" t="s">
        <v>281</v>
      </c>
      <c r="AU137" s="248" t="s">
        <v>21</v>
      </c>
      <c r="AY137" s="16" t="s">
        <v>135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6" t="s">
        <v>89</v>
      </c>
      <c r="BK137" s="249">
        <f>ROUND(I137*H137,2)</f>
        <v>0</v>
      </c>
      <c r="BL137" s="16" t="s">
        <v>141</v>
      </c>
      <c r="BM137" s="248" t="s">
        <v>683</v>
      </c>
    </row>
    <row r="138" spans="1:51" s="13" customFormat="1" ht="12">
      <c r="A138" s="13"/>
      <c r="B138" s="254"/>
      <c r="C138" s="255"/>
      <c r="D138" s="250" t="s">
        <v>203</v>
      </c>
      <c r="E138" s="255"/>
      <c r="F138" s="257" t="s">
        <v>684</v>
      </c>
      <c r="G138" s="255"/>
      <c r="H138" s="258">
        <v>33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4" t="s">
        <v>203</v>
      </c>
      <c r="AU138" s="264" t="s">
        <v>21</v>
      </c>
      <c r="AV138" s="13" t="s">
        <v>21</v>
      </c>
      <c r="AW138" s="13" t="s">
        <v>4</v>
      </c>
      <c r="AX138" s="13" t="s">
        <v>89</v>
      </c>
      <c r="AY138" s="264" t="s">
        <v>135</v>
      </c>
    </row>
    <row r="139" spans="1:65" s="2" customFormat="1" ht="21.75" customHeight="1">
      <c r="A139" s="38"/>
      <c r="B139" s="39"/>
      <c r="C139" s="236" t="s">
        <v>160</v>
      </c>
      <c r="D139" s="236" t="s">
        <v>137</v>
      </c>
      <c r="E139" s="237" t="s">
        <v>408</v>
      </c>
      <c r="F139" s="238" t="s">
        <v>409</v>
      </c>
      <c r="G139" s="239" t="s">
        <v>140</v>
      </c>
      <c r="H139" s="240">
        <v>1100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46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141</v>
      </c>
      <c r="AT139" s="248" t="s">
        <v>137</v>
      </c>
      <c r="AU139" s="248" t="s">
        <v>21</v>
      </c>
      <c r="AY139" s="16" t="s">
        <v>135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6" t="s">
        <v>89</v>
      </c>
      <c r="BK139" s="249">
        <f>ROUND(I139*H139,2)</f>
        <v>0</v>
      </c>
      <c r="BL139" s="16" t="s">
        <v>141</v>
      </c>
      <c r="BM139" s="248" t="s">
        <v>685</v>
      </c>
    </row>
    <row r="140" spans="1:65" s="2" customFormat="1" ht="21.75" customHeight="1">
      <c r="A140" s="38"/>
      <c r="B140" s="39"/>
      <c r="C140" s="236" t="s">
        <v>164</v>
      </c>
      <c r="D140" s="236" t="s">
        <v>137</v>
      </c>
      <c r="E140" s="237" t="s">
        <v>412</v>
      </c>
      <c r="F140" s="238" t="s">
        <v>413</v>
      </c>
      <c r="G140" s="239" t="s">
        <v>140</v>
      </c>
      <c r="H140" s="240">
        <v>1100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46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141</v>
      </c>
      <c r="AT140" s="248" t="s">
        <v>137</v>
      </c>
      <c r="AU140" s="248" t="s">
        <v>21</v>
      </c>
      <c r="AY140" s="16" t="s">
        <v>135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6" t="s">
        <v>89</v>
      </c>
      <c r="BK140" s="249">
        <f>ROUND(I140*H140,2)</f>
        <v>0</v>
      </c>
      <c r="BL140" s="16" t="s">
        <v>141</v>
      </c>
      <c r="BM140" s="248" t="s">
        <v>686</v>
      </c>
    </row>
    <row r="141" spans="1:63" s="12" customFormat="1" ht="22.8" customHeight="1">
      <c r="A141" s="12"/>
      <c r="B141" s="220"/>
      <c r="C141" s="221"/>
      <c r="D141" s="222" t="s">
        <v>80</v>
      </c>
      <c r="E141" s="234" t="s">
        <v>21</v>
      </c>
      <c r="F141" s="234" t="s">
        <v>416</v>
      </c>
      <c r="G141" s="221"/>
      <c r="H141" s="221"/>
      <c r="I141" s="224"/>
      <c r="J141" s="235">
        <f>BK141</f>
        <v>0</v>
      </c>
      <c r="K141" s="221"/>
      <c r="L141" s="226"/>
      <c r="M141" s="227"/>
      <c r="N141" s="228"/>
      <c r="O141" s="228"/>
      <c r="P141" s="229">
        <f>SUM(P142:P153)</f>
        <v>0</v>
      </c>
      <c r="Q141" s="228"/>
      <c r="R141" s="229">
        <f>SUM(R142:R153)</f>
        <v>102.48</v>
      </c>
      <c r="S141" s="228"/>
      <c r="T141" s="230">
        <f>SUM(T142:T153)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1" t="s">
        <v>89</v>
      </c>
      <c r="AT141" s="232" t="s">
        <v>80</v>
      </c>
      <c r="AU141" s="232" t="s">
        <v>89</v>
      </c>
      <c r="AY141" s="231" t="s">
        <v>135</v>
      </c>
      <c r="BK141" s="233">
        <f>SUM(BK142:BK153)</f>
        <v>0</v>
      </c>
    </row>
    <row r="142" spans="1:65" s="2" customFormat="1" ht="21.75" customHeight="1">
      <c r="A142" s="38"/>
      <c r="B142" s="39"/>
      <c r="C142" s="236" t="s">
        <v>169</v>
      </c>
      <c r="D142" s="236" t="s">
        <v>137</v>
      </c>
      <c r="E142" s="237" t="s">
        <v>417</v>
      </c>
      <c r="F142" s="238" t="s">
        <v>418</v>
      </c>
      <c r="G142" s="239" t="s">
        <v>200</v>
      </c>
      <c r="H142" s="240">
        <v>80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46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141</v>
      </c>
      <c r="AT142" s="248" t="s">
        <v>137</v>
      </c>
      <c r="AU142" s="248" t="s">
        <v>21</v>
      </c>
      <c r="AY142" s="16" t="s">
        <v>135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6" t="s">
        <v>89</v>
      </c>
      <c r="BK142" s="249">
        <f>ROUND(I142*H142,2)</f>
        <v>0</v>
      </c>
      <c r="BL142" s="16" t="s">
        <v>141</v>
      </c>
      <c r="BM142" s="248" t="s">
        <v>687</v>
      </c>
    </row>
    <row r="143" spans="1:47" s="2" customFormat="1" ht="12">
      <c r="A143" s="38"/>
      <c r="B143" s="39"/>
      <c r="C143" s="40"/>
      <c r="D143" s="250" t="s">
        <v>147</v>
      </c>
      <c r="E143" s="40"/>
      <c r="F143" s="251" t="s">
        <v>420</v>
      </c>
      <c r="G143" s="40"/>
      <c r="H143" s="40"/>
      <c r="I143" s="144"/>
      <c r="J143" s="40"/>
      <c r="K143" s="40"/>
      <c r="L143" s="44"/>
      <c r="M143" s="252"/>
      <c r="N143" s="25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147</v>
      </c>
      <c r="AU143" s="16" t="s">
        <v>21</v>
      </c>
    </row>
    <row r="144" spans="1:51" s="13" customFormat="1" ht="12">
      <c r="A144" s="13"/>
      <c r="B144" s="254"/>
      <c r="C144" s="255"/>
      <c r="D144" s="250" t="s">
        <v>203</v>
      </c>
      <c r="E144" s="256" t="s">
        <v>1</v>
      </c>
      <c r="F144" s="257" t="s">
        <v>421</v>
      </c>
      <c r="G144" s="255"/>
      <c r="H144" s="258">
        <v>80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4" t="s">
        <v>203</v>
      </c>
      <c r="AU144" s="264" t="s">
        <v>21</v>
      </c>
      <c r="AV144" s="13" t="s">
        <v>21</v>
      </c>
      <c r="AW144" s="13" t="s">
        <v>38</v>
      </c>
      <c r="AX144" s="13" t="s">
        <v>81</v>
      </c>
      <c r="AY144" s="264" t="s">
        <v>135</v>
      </c>
    </row>
    <row r="145" spans="1:51" s="14" customFormat="1" ht="12">
      <c r="A145" s="14"/>
      <c r="B145" s="265"/>
      <c r="C145" s="266"/>
      <c r="D145" s="250" t="s">
        <v>203</v>
      </c>
      <c r="E145" s="267" t="s">
        <v>1</v>
      </c>
      <c r="F145" s="268" t="s">
        <v>235</v>
      </c>
      <c r="G145" s="266"/>
      <c r="H145" s="269">
        <v>80</v>
      </c>
      <c r="I145" s="270"/>
      <c r="J145" s="266"/>
      <c r="K145" s="266"/>
      <c r="L145" s="271"/>
      <c r="M145" s="272"/>
      <c r="N145" s="273"/>
      <c r="O145" s="273"/>
      <c r="P145" s="273"/>
      <c r="Q145" s="273"/>
      <c r="R145" s="273"/>
      <c r="S145" s="273"/>
      <c r="T145" s="27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5" t="s">
        <v>203</v>
      </c>
      <c r="AU145" s="275" t="s">
        <v>21</v>
      </c>
      <c r="AV145" s="14" t="s">
        <v>141</v>
      </c>
      <c r="AW145" s="14" t="s">
        <v>38</v>
      </c>
      <c r="AX145" s="14" t="s">
        <v>89</v>
      </c>
      <c r="AY145" s="275" t="s">
        <v>135</v>
      </c>
    </row>
    <row r="146" spans="1:65" s="2" customFormat="1" ht="21.75" customHeight="1">
      <c r="A146" s="38"/>
      <c r="B146" s="39"/>
      <c r="C146" s="236" t="s">
        <v>173</v>
      </c>
      <c r="D146" s="236" t="s">
        <v>137</v>
      </c>
      <c r="E146" s="237" t="s">
        <v>422</v>
      </c>
      <c r="F146" s="238" t="s">
        <v>423</v>
      </c>
      <c r="G146" s="239" t="s">
        <v>140</v>
      </c>
      <c r="H146" s="240">
        <v>500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46</v>
      </c>
      <c r="O146" s="91"/>
      <c r="P146" s="246">
        <f>O146*H146</f>
        <v>0</v>
      </c>
      <c r="Q146" s="246">
        <v>0.00017</v>
      </c>
      <c r="R146" s="246">
        <f>Q146*H146</f>
        <v>0.085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141</v>
      </c>
      <c r="AT146" s="248" t="s">
        <v>137</v>
      </c>
      <c r="AU146" s="248" t="s">
        <v>21</v>
      </c>
      <c r="AY146" s="16" t="s">
        <v>135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6" t="s">
        <v>89</v>
      </c>
      <c r="BK146" s="249">
        <f>ROUND(I146*H146,2)</f>
        <v>0</v>
      </c>
      <c r="BL146" s="16" t="s">
        <v>141</v>
      </c>
      <c r="BM146" s="248" t="s">
        <v>688</v>
      </c>
    </row>
    <row r="147" spans="1:51" s="13" customFormat="1" ht="12">
      <c r="A147" s="13"/>
      <c r="B147" s="254"/>
      <c r="C147" s="255"/>
      <c r="D147" s="250" t="s">
        <v>203</v>
      </c>
      <c r="E147" s="256" t="s">
        <v>1</v>
      </c>
      <c r="F147" s="257" t="s">
        <v>425</v>
      </c>
      <c r="G147" s="255"/>
      <c r="H147" s="258">
        <v>500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4" t="s">
        <v>203</v>
      </c>
      <c r="AU147" s="264" t="s">
        <v>21</v>
      </c>
      <c r="AV147" s="13" t="s">
        <v>21</v>
      </c>
      <c r="AW147" s="13" t="s">
        <v>38</v>
      </c>
      <c r="AX147" s="13" t="s">
        <v>89</v>
      </c>
      <c r="AY147" s="264" t="s">
        <v>135</v>
      </c>
    </row>
    <row r="148" spans="1:65" s="2" customFormat="1" ht="21.75" customHeight="1">
      <c r="A148" s="38"/>
      <c r="B148" s="39"/>
      <c r="C148" s="276" t="s">
        <v>177</v>
      </c>
      <c r="D148" s="276" t="s">
        <v>281</v>
      </c>
      <c r="E148" s="277" t="s">
        <v>426</v>
      </c>
      <c r="F148" s="278" t="s">
        <v>427</v>
      </c>
      <c r="G148" s="279" t="s">
        <v>140</v>
      </c>
      <c r="H148" s="280">
        <v>500</v>
      </c>
      <c r="I148" s="281"/>
      <c r="J148" s="282">
        <f>ROUND(I148*H148,2)</f>
        <v>0</v>
      </c>
      <c r="K148" s="283"/>
      <c r="L148" s="284"/>
      <c r="M148" s="285" t="s">
        <v>1</v>
      </c>
      <c r="N148" s="286" t="s">
        <v>46</v>
      </c>
      <c r="O148" s="91"/>
      <c r="P148" s="246">
        <f>O148*H148</f>
        <v>0</v>
      </c>
      <c r="Q148" s="246">
        <v>0.0003</v>
      </c>
      <c r="R148" s="246">
        <f>Q148*H148</f>
        <v>0.15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169</v>
      </c>
      <c r="AT148" s="248" t="s">
        <v>281</v>
      </c>
      <c r="AU148" s="248" t="s">
        <v>21</v>
      </c>
      <c r="AY148" s="16" t="s">
        <v>135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6" t="s">
        <v>89</v>
      </c>
      <c r="BK148" s="249">
        <f>ROUND(I148*H148,2)</f>
        <v>0</v>
      </c>
      <c r="BL148" s="16" t="s">
        <v>141</v>
      </c>
      <c r="BM148" s="248" t="s">
        <v>689</v>
      </c>
    </row>
    <row r="149" spans="1:47" s="2" customFormat="1" ht="12">
      <c r="A149" s="38"/>
      <c r="B149" s="39"/>
      <c r="C149" s="40"/>
      <c r="D149" s="250" t="s">
        <v>147</v>
      </c>
      <c r="E149" s="40"/>
      <c r="F149" s="251" t="s">
        <v>429</v>
      </c>
      <c r="G149" s="40"/>
      <c r="H149" s="40"/>
      <c r="I149" s="144"/>
      <c r="J149" s="40"/>
      <c r="K149" s="40"/>
      <c r="L149" s="44"/>
      <c r="M149" s="252"/>
      <c r="N149" s="253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147</v>
      </c>
      <c r="AU149" s="16" t="s">
        <v>21</v>
      </c>
    </row>
    <row r="150" spans="1:51" s="13" customFormat="1" ht="12">
      <c r="A150" s="13"/>
      <c r="B150" s="254"/>
      <c r="C150" s="255"/>
      <c r="D150" s="250" t="s">
        <v>203</v>
      </c>
      <c r="E150" s="256" t="s">
        <v>1</v>
      </c>
      <c r="F150" s="257" t="s">
        <v>425</v>
      </c>
      <c r="G150" s="255"/>
      <c r="H150" s="258">
        <v>500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4" t="s">
        <v>203</v>
      </c>
      <c r="AU150" s="264" t="s">
        <v>21</v>
      </c>
      <c r="AV150" s="13" t="s">
        <v>21</v>
      </c>
      <c r="AW150" s="13" t="s">
        <v>38</v>
      </c>
      <c r="AX150" s="13" t="s">
        <v>89</v>
      </c>
      <c r="AY150" s="264" t="s">
        <v>135</v>
      </c>
    </row>
    <row r="151" spans="1:65" s="2" customFormat="1" ht="21.75" customHeight="1">
      <c r="A151" s="38"/>
      <c r="B151" s="39"/>
      <c r="C151" s="236" t="s">
        <v>181</v>
      </c>
      <c r="D151" s="236" t="s">
        <v>137</v>
      </c>
      <c r="E151" s="237" t="s">
        <v>430</v>
      </c>
      <c r="F151" s="238" t="s">
        <v>431</v>
      </c>
      <c r="G151" s="239" t="s">
        <v>330</v>
      </c>
      <c r="H151" s="240">
        <v>500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46</v>
      </c>
      <c r="O151" s="91"/>
      <c r="P151" s="246">
        <f>O151*H151</f>
        <v>0</v>
      </c>
      <c r="Q151" s="246">
        <v>0.20449</v>
      </c>
      <c r="R151" s="246">
        <f>Q151*H151</f>
        <v>102.245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141</v>
      </c>
      <c r="AT151" s="248" t="s">
        <v>137</v>
      </c>
      <c r="AU151" s="248" t="s">
        <v>21</v>
      </c>
      <c r="AY151" s="16" t="s">
        <v>135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6" t="s">
        <v>89</v>
      </c>
      <c r="BK151" s="249">
        <f>ROUND(I151*H151,2)</f>
        <v>0</v>
      </c>
      <c r="BL151" s="16" t="s">
        <v>141</v>
      </c>
      <c r="BM151" s="248" t="s">
        <v>690</v>
      </c>
    </row>
    <row r="152" spans="1:47" s="2" customFormat="1" ht="12">
      <c r="A152" s="38"/>
      <c r="B152" s="39"/>
      <c r="C152" s="40"/>
      <c r="D152" s="250" t="s">
        <v>147</v>
      </c>
      <c r="E152" s="40"/>
      <c r="F152" s="251" t="s">
        <v>433</v>
      </c>
      <c r="G152" s="40"/>
      <c r="H152" s="40"/>
      <c r="I152" s="144"/>
      <c r="J152" s="40"/>
      <c r="K152" s="40"/>
      <c r="L152" s="44"/>
      <c r="M152" s="252"/>
      <c r="N152" s="253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147</v>
      </c>
      <c r="AU152" s="16" t="s">
        <v>21</v>
      </c>
    </row>
    <row r="153" spans="1:51" s="13" customFormat="1" ht="12">
      <c r="A153" s="13"/>
      <c r="B153" s="254"/>
      <c r="C153" s="255"/>
      <c r="D153" s="250" t="s">
        <v>203</v>
      </c>
      <c r="E153" s="256" t="s">
        <v>1</v>
      </c>
      <c r="F153" s="257" t="s">
        <v>425</v>
      </c>
      <c r="G153" s="255"/>
      <c r="H153" s="258">
        <v>500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4" t="s">
        <v>203</v>
      </c>
      <c r="AU153" s="264" t="s">
        <v>21</v>
      </c>
      <c r="AV153" s="13" t="s">
        <v>21</v>
      </c>
      <c r="AW153" s="13" t="s">
        <v>38</v>
      </c>
      <c r="AX153" s="13" t="s">
        <v>89</v>
      </c>
      <c r="AY153" s="264" t="s">
        <v>135</v>
      </c>
    </row>
    <row r="154" spans="1:63" s="12" customFormat="1" ht="22.8" customHeight="1">
      <c r="A154" s="12"/>
      <c r="B154" s="220"/>
      <c r="C154" s="221"/>
      <c r="D154" s="222" t="s">
        <v>80</v>
      </c>
      <c r="E154" s="234" t="s">
        <v>156</v>
      </c>
      <c r="F154" s="234" t="s">
        <v>318</v>
      </c>
      <c r="G154" s="221"/>
      <c r="H154" s="221"/>
      <c r="I154" s="224"/>
      <c r="J154" s="235">
        <f>BK154</f>
        <v>0</v>
      </c>
      <c r="K154" s="221"/>
      <c r="L154" s="226"/>
      <c r="M154" s="227"/>
      <c r="N154" s="228"/>
      <c r="O154" s="228"/>
      <c r="P154" s="229">
        <f>SUM(P155:P188)</f>
        <v>0</v>
      </c>
      <c r="Q154" s="228"/>
      <c r="R154" s="229">
        <f>SUM(R155:R188)</f>
        <v>5.5200000000000005</v>
      </c>
      <c r="S154" s="228"/>
      <c r="T154" s="230">
        <f>SUM(T155:T188)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1" t="s">
        <v>89</v>
      </c>
      <c r="AT154" s="232" t="s">
        <v>80</v>
      </c>
      <c r="AU154" s="232" t="s">
        <v>89</v>
      </c>
      <c r="AY154" s="231" t="s">
        <v>135</v>
      </c>
      <c r="BK154" s="233">
        <f>SUM(BK155:BK188)</f>
        <v>0</v>
      </c>
    </row>
    <row r="155" spans="1:65" s="2" customFormat="1" ht="21.75" customHeight="1">
      <c r="A155" s="38"/>
      <c r="B155" s="39"/>
      <c r="C155" s="236" t="s">
        <v>185</v>
      </c>
      <c r="D155" s="236" t="s">
        <v>137</v>
      </c>
      <c r="E155" s="237" t="s">
        <v>324</v>
      </c>
      <c r="F155" s="238" t="s">
        <v>691</v>
      </c>
      <c r="G155" s="239" t="s">
        <v>140</v>
      </c>
      <c r="H155" s="240">
        <v>790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46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141</v>
      </c>
      <c r="AT155" s="248" t="s">
        <v>137</v>
      </c>
      <c r="AU155" s="248" t="s">
        <v>21</v>
      </c>
      <c r="AY155" s="16" t="s">
        <v>135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6" t="s">
        <v>89</v>
      </c>
      <c r="BK155" s="249">
        <f>ROUND(I155*H155,2)</f>
        <v>0</v>
      </c>
      <c r="BL155" s="16" t="s">
        <v>141</v>
      </c>
      <c r="BM155" s="248" t="s">
        <v>692</v>
      </c>
    </row>
    <row r="156" spans="1:47" s="2" customFormat="1" ht="12">
      <c r="A156" s="38"/>
      <c r="B156" s="39"/>
      <c r="C156" s="40"/>
      <c r="D156" s="250" t="s">
        <v>147</v>
      </c>
      <c r="E156" s="40"/>
      <c r="F156" s="251" t="s">
        <v>480</v>
      </c>
      <c r="G156" s="40"/>
      <c r="H156" s="40"/>
      <c r="I156" s="144"/>
      <c r="J156" s="40"/>
      <c r="K156" s="40"/>
      <c r="L156" s="44"/>
      <c r="M156" s="252"/>
      <c r="N156" s="25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6" t="s">
        <v>147</v>
      </c>
      <c r="AU156" s="16" t="s">
        <v>21</v>
      </c>
    </row>
    <row r="157" spans="1:65" s="2" customFormat="1" ht="16.5" customHeight="1">
      <c r="A157" s="38"/>
      <c r="B157" s="39"/>
      <c r="C157" s="236" t="s">
        <v>189</v>
      </c>
      <c r="D157" s="236" t="s">
        <v>137</v>
      </c>
      <c r="E157" s="237" t="s">
        <v>320</v>
      </c>
      <c r="F157" s="238" t="s">
        <v>478</v>
      </c>
      <c r="G157" s="239" t="s">
        <v>140</v>
      </c>
      <c r="H157" s="240">
        <v>790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46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141</v>
      </c>
      <c r="AT157" s="248" t="s">
        <v>137</v>
      </c>
      <c r="AU157" s="248" t="s">
        <v>21</v>
      </c>
      <c r="AY157" s="16" t="s">
        <v>135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6" t="s">
        <v>89</v>
      </c>
      <c r="BK157" s="249">
        <f>ROUND(I157*H157,2)</f>
        <v>0</v>
      </c>
      <c r="BL157" s="16" t="s">
        <v>141</v>
      </c>
      <c r="BM157" s="248" t="s">
        <v>693</v>
      </c>
    </row>
    <row r="158" spans="1:47" s="2" customFormat="1" ht="12">
      <c r="A158" s="38"/>
      <c r="B158" s="39"/>
      <c r="C158" s="40"/>
      <c r="D158" s="250" t="s">
        <v>147</v>
      </c>
      <c r="E158" s="40"/>
      <c r="F158" s="251" t="s">
        <v>480</v>
      </c>
      <c r="G158" s="40"/>
      <c r="H158" s="40"/>
      <c r="I158" s="144"/>
      <c r="J158" s="40"/>
      <c r="K158" s="40"/>
      <c r="L158" s="44"/>
      <c r="M158" s="252"/>
      <c r="N158" s="25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147</v>
      </c>
      <c r="AU158" s="16" t="s">
        <v>21</v>
      </c>
    </row>
    <row r="159" spans="1:65" s="2" customFormat="1" ht="21.75" customHeight="1">
      <c r="A159" s="38"/>
      <c r="B159" s="39"/>
      <c r="C159" s="236" t="s">
        <v>194</v>
      </c>
      <c r="D159" s="236" t="s">
        <v>137</v>
      </c>
      <c r="E159" s="237" t="s">
        <v>694</v>
      </c>
      <c r="F159" s="238" t="s">
        <v>695</v>
      </c>
      <c r="G159" s="239" t="s">
        <v>140</v>
      </c>
      <c r="H159" s="240">
        <v>829.5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46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141</v>
      </c>
      <c r="AT159" s="248" t="s">
        <v>137</v>
      </c>
      <c r="AU159" s="248" t="s">
        <v>21</v>
      </c>
      <c r="AY159" s="16" t="s">
        <v>135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6" t="s">
        <v>89</v>
      </c>
      <c r="BK159" s="249">
        <f>ROUND(I159*H159,2)</f>
        <v>0</v>
      </c>
      <c r="BL159" s="16" t="s">
        <v>141</v>
      </c>
      <c r="BM159" s="248" t="s">
        <v>696</v>
      </c>
    </row>
    <row r="160" spans="1:47" s="2" customFormat="1" ht="12">
      <c r="A160" s="38"/>
      <c r="B160" s="39"/>
      <c r="C160" s="40"/>
      <c r="D160" s="250" t="s">
        <v>147</v>
      </c>
      <c r="E160" s="40"/>
      <c r="F160" s="251" t="s">
        <v>480</v>
      </c>
      <c r="G160" s="40"/>
      <c r="H160" s="40"/>
      <c r="I160" s="144"/>
      <c r="J160" s="40"/>
      <c r="K160" s="40"/>
      <c r="L160" s="44"/>
      <c r="M160" s="252"/>
      <c r="N160" s="25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6" t="s">
        <v>147</v>
      </c>
      <c r="AU160" s="16" t="s">
        <v>21</v>
      </c>
    </row>
    <row r="161" spans="1:51" s="13" customFormat="1" ht="12">
      <c r="A161" s="13"/>
      <c r="B161" s="254"/>
      <c r="C161" s="255"/>
      <c r="D161" s="250" t="s">
        <v>203</v>
      </c>
      <c r="E161" s="256" t="s">
        <v>1</v>
      </c>
      <c r="F161" s="257" t="s">
        <v>697</v>
      </c>
      <c r="G161" s="255"/>
      <c r="H161" s="258">
        <v>829.5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4" t="s">
        <v>203</v>
      </c>
      <c r="AU161" s="264" t="s">
        <v>21</v>
      </c>
      <c r="AV161" s="13" t="s">
        <v>21</v>
      </c>
      <c r="AW161" s="13" t="s">
        <v>38</v>
      </c>
      <c r="AX161" s="13" t="s">
        <v>89</v>
      </c>
      <c r="AY161" s="264" t="s">
        <v>135</v>
      </c>
    </row>
    <row r="162" spans="1:65" s="2" customFormat="1" ht="21.75" customHeight="1">
      <c r="A162" s="38"/>
      <c r="B162" s="39"/>
      <c r="C162" s="236" t="s">
        <v>8</v>
      </c>
      <c r="D162" s="236" t="s">
        <v>137</v>
      </c>
      <c r="E162" s="237" t="s">
        <v>485</v>
      </c>
      <c r="F162" s="238" t="s">
        <v>698</v>
      </c>
      <c r="G162" s="239" t="s">
        <v>140</v>
      </c>
      <c r="H162" s="240">
        <v>829.5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46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141</v>
      </c>
      <c r="AT162" s="248" t="s">
        <v>137</v>
      </c>
      <c r="AU162" s="248" t="s">
        <v>21</v>
      </c>
      <c r="AY162" s="16" t="s">
        <v>135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6" t="s">
        <v>89</v>
      </c>
      <c r="BK162" s="249">
        <f>ROUND(I162*H162,2)</f>
        <v>0</v>
      </c>
      <c r="BL162" s="16" t="s">
        <v>141</v>
      </c>
      <c r="BM162" s="248" t="s">
        <v>699</v>
      </c>
    </row>
    <row r="163" spans="1:47" s="2" customFormat="1" ht="12">
      <c r="A163" s="38"/>
      <c r="B163" s="39"/>
      <c r="C163" s="40"/>
      <c r="D163" s="250" t="s">
        <v>147</v>
      </c>
      <c r="E163" s="40"/>
      <c r="F163" s="251" t="s">
        <v>480</v>
      </c>
      <c r="G163" s="40"/>
      <c r="H163" s="40"/>
      <c r="I163" s="144"/>
      <c r="J163" s="40"/>
      <c r="K163" s="40"/>
      <c r="L163" s="44"/>
      <c r="M163" s="252"/>
      <c r="N163" s="25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6" t="s">
        <v>147</v>
      </c>
      <c r="AU163" s="16" t="s">
        <v>21</v>
      </c>
    </row>
    <row r="164" spans="1:65" s="2" customFormat="1" ht="16.5" customHeight="1">
      <c r="A164" s="38"/>
      <c r="B164" s="39"/>
      <c r="C164" s="236" t="s">
        <v>205</v>
      </c>
      <c r="D164" s="236" t="s">
        <v>137</v>
      </c>
      <c r="E164" s="237" t="s">
        <v>700</v>
      </c>
      <c r="F164" s="238" t="s">
        <v>701</v>
      </c>
      <c r="G164" s="239" t="s">
        <v>140</v>
      </c>
      <c r="H164" s="240">
        <v>953.925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46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141</v>
      </c>
      <c r="AT164" s="248" t="s">
        <v>137</v>
      </c>
      <c r="AU164" s="248" t="s">
        <v>21</v>
      </c>
      <c r="AY164" s="16" t="s">
        <v>135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6" t="s">
        <v>89</v>
      </c>
      <c r="BK164" s="249">
        <f>ROUND(I164*H164,2)</f>
        <v>0</v>
      </c>
      <c r="BL164" s="16" t="s">
        <v>141</v>
      </c>
      <c r="BM164" s="248" t="s">
        <v>702</v>
      </c>
    </row>
    <row r="165" spans="1:47" s="2" customFormat="1" ht="12">
      <c r="A165" s="38"/>
      <c r="B165" s="39"/>
      <c r="C165" s="40"/>
      <c r="D165" s="250" t="s">
        <v>147</v>
      </c>
      <c r="E165" s="40"/>
      <c r="F165" s="251" t="s">
        <v>703</v>
      </c>
      <c r="G165" s="40"/>
      <c r="H165" s="40"/>
      <c r="I165" s="144"/>
      <c r="J165" s="40"/>
      <c r="K165" s="40"/>
      <c r="L165" s="44"/>
      <c r="M165" s="252"/>
      <c r="N165" s="25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6" t="s">
        <v>147</v>
      </c>
      <c r="AU165" s="16" t="s">
        <v>21</v>
      </c>
    </row>
    <row r="166" spans="1:51" s="13" customFormat="1" ht="12">
      <c r="A166" s="13"/>
      <c r="B166" s="254"/>
      <c r="C166" s="255"/>
      <c r="D166" s="250" t="s">
        <v>203</v>
      </c>
      <c r="E166" s="256" t="s">
        <v>1</v>
      </c>
      <c r="F166" s="257" t="s">
        <v>704</v>
      </c>
      <c r="G166" s="255"/>
      <c r="H166" s="258">
        <v>953.925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4" t="s">
        <v>203</v>
      </c>
      <c r="AU166" s="264" t="s">
        <v>21</v>
      </c>
      <c r="AV166" s="13" t="s">
        <v>21</v>
      </c>
      <c r="AW166" s="13" t="s">
        <v>38</v>
      </c>
      <c r="AX166" s="13" t="s">
        <v>89</v>
      </c>
      <c r="AY166" s="264" t="s">
        <v>135</v>
      </c>
    </row>
    <row r="167" spans="1:65" s="2" customFormat="1" ht="16.5" customHeight="1">
      <c r="A167" s="38"/>
      <c r="B167" s="39"/>
      <c r="C167" s="236" t="s">
        <v>209</v>
      </c>
      <c r="D167" s="236" t="s">
        <v>137</v>
      </c>
      <c r="E167" s="237" t="s">
        <v>700</v>
      </c>
      <c r="F167" s="238" t="s">
        <v>701</v>
      </c>
      <c r="G167" s="239" t="s">
        <v>140</v>
      </c>
      <c r="H167" s="240">
        <v>1097.014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46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141</v>
      </c>
      <c r="AT167" s="248" t="s">
        <v>137</v>
      </c>
      <c r="AU167" s="248" t="s">
        <v>21</v>
      </c>
      <c r="AY167" s="16" t="s">
        <v>135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6" t="s">
        <v>89</v>
      </c>
      <c r="BK167" s="249">
        <f>ROUND(I167*H167,2)</f>
        <v>0</v>
      </c>
      <c r="BL167" s="16" t="s">
        <v>141</v>
      </c>
      <c r="BM167" s="248" t="s">
        <v>705</v>
      </c>
    </row>
    <row r="168" spans="1:47" s="2" customFormat="1" ht="12">
      <c r="A168" s="38"/>
      <c r="B168" s="39"/>
      <c r="C168" s="40"/>
      <c r="D168" s="250" t="s">
        <v>147</v>
      </c>
      <c r="E168" s="40"/>
      <c r="F168" s="251" t="s">
        <v>706</v>
      </c>
      <c r="G168" s="40"/>
      <c r="H168" s="40"/>
      <c r="I168" s="144"/>
      <c r="J168" s="40"/>
      <c r="K168" s="40"/>
      <c r="L168" s="44"/>
      <c r="M168" s="252"/>
      <c r="N168" s="25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6" t="s">
        <v>147</v>
      </c>
      <c r="AU168" s="16" t="s">
        <v>21</v>
      </c>
    </row>
    <row r="169" spans="1:51" s="13" customFormat="1" ht="12">
      <c r="A169" s="13"/>
      <c r="B169" s="254"/>
      <c r="C169" s="255"/>
      <c r="D169" s="250" t="s">
        <v>203</v>
      </c>
      <c r="E169" s="256" t="s">
        <v>1</v>
      </c>
      <c r="F169" s="257" t="s">
        <v>707</v>
      </c>
      <c r="G169" s="255"/>
      <c r="H169" s="258">
        <v>1097.014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4" t="s">
        <v>203</v>
      </c>
      <c r="AU169" s="264" t="s">
        <v>21</v>
      </c>
      <c r="AV169" s="13" t="s">
        <v>21</v>
      </c>
      <c r="AW169" s="13" t="s">
        <v>38</v>
      </c>
      <c r="AX169" s="13" t="s">
        <v>89</v>
      </c>
      <c r="AY169" s="264" t="s">
        <v>135</v>
      </c>
    </row>
    <row r="170" spans="1:65" s="2" customFormat="1" ht="21.75" customHeight="1">
      <c r="A170" s="38"/>
      <c r="B170" s="39"/>
      <c r="C170" s="236" t="s">
        <v>215</v>
      </c>
      <c r="D170" s="236" t="s">
        <v>137</v>
      </c>
      <c r="E170" s="237" t="s">
        <v>506</v>
      </c>
      <c r="F170" s="238" t="s">
        <v>507</v>
      </c>
      <c r="G170" s="239" t="s">
        <v>140</v>
      </c>
      <c r="H170" s="240">
        <v>1100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46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141</v>
      </c>
      <c r="AT170" s="248" t="s">
        <v>137</v>
      </c>
      <c r="AU170" s="248" t="s">
        <v>21</v>
      </c>
      <c r="AY170" s="16" t="s">
        <v>135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6" t="s">
        <v>89</v>
      </c>
      <c r="BK170" s="249">
        <f>ROUND(I170*H170,2)</f>
        <v>0</v>
      </c>
      <c r="BL170" s="16" t="s">
        <v>141</v>
      </c>
      <c r="BM170" s="248" t="s">
        <v>708</v>
      </c>
    </row>
    <row r="171" spans="1:47" s="2" customFormat="1" ht="12">
      <c r="A171" s="38"/>
      <c r="B171" s="39"/>
      <c r="C171" s="40"/>
      <c r="D171" s="250" t="s">
        <v>147</v>
      </c>
      <c r="E171" s="40"/>
      <c r="F171" s="251" t="s">
        <v>500</v>
      </c>
      <c r="G171" s="40"/>
      <c r="H171" s="40"/>
      <c r="I171" s="144"/>
      <c r="J171" s="40"/>
      <c r="K171" s="40"/>
      <c r="L171" s="44"/>
      <c r="M171" s="252"/>
      <c r="N171" s="25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6" t="s">
        <v>147</v>
      </c>
      <c r="AU171" s="16" t="s">
        <v>21</v>
      </c>
    </row>
    <row r="172" spans="1:65" s="2" customFormat="1" ht="21.75" customHeight="1">
      <c r="A172" s="38"/>
      <c r="B172" s="39"/>
      <c r="C172" s="236" t="s">
        <v>219</v>
      </c>
      <c r="D172" s="236" t="s">
        <v>137</v>
      </c>
      <c r="E172" s="237" t="s">
        <v>497</v>
      </c>
      <c r="F172" s="238" t="s">
        <v>498</v>
      </c>
      <c r="G172" s="239" t="s">
        <v>140</v>
      </c>
      <c r="H172" s="240">
        <v>1100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46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141</v>
      </c>
      <c r="AT172" s="248" t="s">
        <v>137</v>
      </c>
      <c r="AU172" s="248" t="s">
        <v>21</v>
      </c>
      <c r="AY172" s="16" t="s">
        <v>135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6" t="s">
        <v>89</v>
      </c>
      <c r="BK172" s="249">
        <f>ROUND(I172*H172,2)</f>
        <v>0</v>
      </c>
      <c r="BL172" s="16" t="s">
        <v>141</v>
      </c>
      <c r="BM172" s="248" t="s">
        <v>709</v>
      </c>
    </row>
    <row r="173" spans="1:47" s="2" customFormat="1" ht="12">
      <c r="A173" s="38"/>
      <c r="B173" s="39"/>
      <c r="C173" s="40"/>
      <c r="D173" s="250" t="s">
        <v>147</v>
      </c>
      <c r="E173" s="40"/>
      <c r="F173" s="251" t="s">
        <v>500</v>
      </c>
      <c r="G173" s="40"/>
      <c r="H173" s="40"/>
      <c r="I173" s="144"/>
      <c r="J173" s="40"/>
      <c r="K173" s="40"/>
      <c r="L173" s="44"/>
      <c r="M173" s="252"/>
      <c r="N173" s="25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6" t="s">
        <v>147</v>
      </c>
      <c r="AU173" s="16" t="s">
        <v>21</v>
      </c>
    </row>
    <row r="174" spans="1:65" s="2" customFormat="1" ht="16.5" customHeight="1">
      <c r="A174" s="38"/>
      <c r="B174" s="39"/>
      <c r="C174" s="236" t="s">
        <v>224</v>
      </c>
      <c r="D174" s="236" t="s">
        <v>137</v>
      </c>
      <c r="E174" s="237" t="s">
        <v>526</v>
      </c>
      <c r="F174" s="238" t="s">
        <v>527</v>
      </c>
      <c r="G174" s="239" t="s">
        <v>140</v>
      </c>
      <c r="H174" s="240">
        <v>24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46</v>
      </c>
      <c r="O174" s="91"/>
      <c r="P174" s="246">
        <f>O174*H174</f>
        <v>0</v>
      </c>
      <c r="Q174" s="246">
        <v>0.23</v>
      </c>
      <c r="R174" s="246">
        <f>Q174*H174</f>
        <v>5.5200000000000005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141</v>
      </c>
      <c r="AT174" s="248" t="s">
        <v>137</v>
      </c>
      <c r="AU174" s="248" t="s">
        <v>21</v>
      </c>
      <c r="AY174" s="16" t="s">
        <v>135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6" t="s">
        <v>89</v>
      </c>
      <c r="BK174" s="249">
        <f>ROUND(I174*H174,2)</f>
        <v>0</v>
      </c>
      <c r="BL174" s="16" t="s">
        <v>141</v>
      </c>
      <c r="BM174" s="248" t="s">
        <v>710</v>
      </c>
    </row>
    <row r="175" spans="1:51" s="13" customFormat="1" ht="12">
      <c r="A175" s="13"/>
      <c r="B175" s="254"/>
      <c r="C175" s="255"/>
      <c r="D175" s="250" t="s">
        <v>203</v>
      </c>
      <c r="E175" s="256" t="s">
        <v>1</v>
      </c>
      <c r="F175" s="257" t="s">
        <v>711</v>
      </c>
      <c r="G175" s="255"/>
      <c r="H175" s="258">
        <v>24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4" t="s">
        <v>203</v>
      </c>
      <c r="AU175" s="264" t="s">
        <v>21</v>
      </c>
      <c r="AV175" s="13" t="s">
        <v>21</v>
      </c>
      <c r="AW175" s="13" t="s">
        <v>38</v>
      </c>
      <c r="AX175" s="13" t="s">
        <v>89</v>
      </c>
      <c r="AY175" s="264" t="s">
        <v>135</v>
      </c>
    </row>
    <row r="176" spans="1:65" s="2" customFormat="1" ht="16.5" customHeight="1">
      <c r="A176" s="38"/>
      <c r="B176" s="39"/>
      <c r="C176" s="236" t="s">
        <v>7</v>
      </c>
      <c r="D176" s="236" t="s">
        <v>137</v>
      </c>
      <c r="E176" s="237" t="s">
        <v>530</v>
      </c>
      <c r="F176" s="238" t="s">
        <v>531</v>
      </c>
      <c r="G176" s="239" t="s">
        <v>200</v>
      </c>
      <c r="H176" s="240">
        <v>2.4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46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141</v>
      </c>
      <c r="AT176" s="248" t="s">
        <v>137</v>
      </c>
      <c r="AU176" s="248" t="s">
        <v>21</v>
      </c>
      <c r="AY176" s="16" t="s">
        <v>135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6" t="s">
        <v>89</v>
      </c>
      <c r="BK176" s="249">
        <f>ROUND(I176*H176,2)</f>
        <v>0</v>
      </c>
      <c r="BL176" s="16" t="s">
        <v>141</v>
      </c>
      <c r="BM176" s="248" t="s">
        <v>712</v>
      </c>
    </row>
    <row r="177" spans="1:51" s="13" customFormat="1" ht="12">
      <c r="A177" s="13"/>
      <c r="B177" s="254"/>
      <c r="C177" s="255"/>
      <c r="D177" s="250" t="s">
        <v>203</v>
      </c>
      <c r="E177" s="256" t="s">
        <v>1</v>
      </c>
      <c r="F177" s="257" t="s">
        <v>713</v>
      </c>
      <c r="G177" s="255"/>
      <c r="H177" s="258">
        <v>2.4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4" t="s">
        <v>203</v>
      </c>
      <c r="AU177" s="264" t="s">
        <v>21</v>
      </c>
      <c r="AV177" s="13" t="s">
        <v>21</v>
      </c>
      <c r="AW177" s="13" t="s">
        <v>38</v>
      </c>
      <c r="AX177" s="13" t="s">
        <v>89</v>
      </c>
      <c r="AY177" s="264" t="s">
        <v>135</v>
      </c>
    </row>
    <row r="178" spans="1:65" s="2" customFormat="1" ht="21.75" customHeight="1">
      <c r="A178" s="38"/>
      <c r="B178" s="39"/>
      <c r="C178" s="236" t="s">
        <v>236</v>
      </c>
      <c r="D178" s="236" t="s">
        <v>137</v>
      </c>
      <c r="E178" s="237" t="s">
        <v>324</v>
      </c>
      <c r="F178" s="238" t="s">
        <v>691</v>
      </c>
      <c r="G178" s="239" t="s">
        <v>140</v>
      </c>
      <c r="H178" s="240">
        <v>120</v>
      </c>
      <c r="I178" s="241"/>
      <c r="J178" s="242">
        <f>ROUND(I178*H178,2)</f>
        <v>0</v>
      </c>
      <c r="K178" s="243"/>
      <c r="L178" s="44"/>
      <c r="M178" s="244" t="s">
        <v>1</v>
      </c>
      <c r="N178" s="245" t="s">
        <v>46</v>
      </c>
      <c r="O178" s="91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141</v>
      </c>
      <c r="AT178" s="248" t="s">
        <v>137</v>
      </c>
      <c r="AU178" s="248" t="s">
        <v>21</v>
      </c>
      <c r="AY178" s="16" t="s">
        <v>135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6" t="s">
        <v>89</v>
      </c>
      <c r="BK178" s="249">
        <f>ROUND(I178*H178,2)</f>
        <v>0</v>
      </c>
      <c r="BL178" s="16" t="s">
        <v>141</v>
      </c>
      <c r="BM178" s="248" t="s">
        <v>714</v>
      </c>
    </row>
    <row r="179" spans="1:47" s="2" customFormat="1" ht="12">
      <c r="A179" s="38"/>
      <c r="B179" s="39"/>
      <c r="C179" s="40"/>
      <c r="D179" s="250" t="s">
        <v>147</v>
      </c>
      <c r="E179" s="40"/>
      <c r="F179" s="251" t="s">
        <v>516</v>
      </c>
      <c r="G179" s="40"/>
      <c r="H179" s="40"/>
      <c r="I179" s="144"/>
      <c r="J179" s="40"/>
      <c r="K179" s="40"/>
      <c r="L179" s="44"/>
      <c r="M179" s="252"/>
      <c r="N179" s="253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6" t="s">
        <v>147</v>
      </c>
      <c r="AU179" s="16" t="s">
        <v>21</v>
      </c>
    </row>
    <row r="180" spans="1:65" s="2" customFormat="1" ht="16.5" customHeight="1">
      <c r="A180" s="38"/>
      <c r="B180" s="39"/>
      <c r="C180" s="236" t="s">
        <v>240</v>
      </c>
      <c r="D180" s="236" t="s">
        <v>137</v>
      </c>
      <c r="E180" s="237" t="s">
        <v>320</v>
      </c>
      <c r="F180" s="238" t="s">
        <v>478</v>
      </c>
      <c r="G180" s="239" t="s">
        <v>140</v>
      </c>
      <c r="H180" s="240">
        <v>120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46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141</v>
      </c>
      <c r="AT180" s="248" t="s">
        <v>137</v>
      </c>
      <c r="AU180" s="248" t="s">
        <v>21</v>
      </c>
      <c r="AY180" s="16" t="s">
        <v>135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6" t="s">
        <v>89</v>
      </c>
      <c r="BK180" s="249">
        <f>ROUND(I180*H180,2)</f>
        <v>0</v>
      </c>
      <c r="BL180" s="16" t="s">
        <v>141</v>
      </c>
      <c r="BM180" s="248" t="s">
        <v>715</v>
      </c>
    </row>
    <row r="181" spans="1:47" s="2" customFormat="1" ht="12">
      <c r="A181" s="38"/>
      <c r="B181" s="39"/>
      <c r="C181" s="40"/>
      <c r="D181" s="250" t="s">
        <v>147</v>
      </c>
      <c r="E181" s="40"/>
      <c r="F181" s="251" t="s">
        <v>516</v>
      </c>
      <c r="G181" s="40"/>
      <c r="H181" s="40"/>
      <c r="I181" s="144"/>
      <c r="J181" s="40"/>
      <c r="K181" s="40"/>
      <c r="L181" s="44"/>
      <c r="M181" s="252"/>
      <c r="N181" s="25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6" t="s">
        <v>147</v>
      </c>
      <c r="AU181" s="16" t="s">
        <v>21</v>
      </c>
    </row>
    <row r="182" spans="1:65" s="2" customFormat="1" ht="21.75" customHeight="1">
      <c r="A182" s="38"/>
      <c r="B182" s="39"/>
      <c r="C182" s="236" t="s">
        <v>244</v>
      </c>
      <c r="D182" s="236" t="s">
        <v>137</v>
      </c>
      <c r="E182" s="237" t="s">
        <v>694</v>
      </c>
      <c r="F182" s="238" t="s">
        <v>695</v>
      </c>
      <c r="G182" s="239" t="s">
        <v>140</v>
      </c>
      <c r="H182" s="240">
        <v>126</v>
      </c>
      <c r="I182" s="241"/>
      <c r="J182" s="242">
        <f>ROUND(I182*H182,2)</f>
        <v>0</v>
      </c>
      <c r="K182" s="243"/>
      <c r="L182" s="44"/>
      <c r="M182" s="244" t="s">
        <v>1</v>
      </c>
      <c r="N182" s="245" t="s">
        <v>46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141</v>
      </c>
      <c r="AT182" s="248" t="s">
        <v>137</v>
      </c>
      <c r="AU182" s="248" t="s">
        <v>21</v>
      </c>
      <c r="AY182" s="16" t="s">
        <v>135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6" t="s">
        <v>89</v>
      </c>
      <c r="BK182" s="249">
        <f>ROUND(I182*H182,2)</f>
        <v>0</v>
      </c>
      <c r="BL182" s="16" t="s">
        <v>141</v>
      </c>
      <c r="BM182" s="248" t="s">
        <v>716</v>
      </c>
    </row>
    <row r="183" spans="1:47" s="2" customFormat="1" ht="12">
      <c r="A183" s="38"/>
      <c r="B183" s="39"/>
      <c r="C183" s="40"/>
      <c r="D183" s="250" t="s">
        <v>147</v>
      </c>
      <c r="E183" s="40"/>
      <c r="F183" s="251" t="s">
        <v>516</v>
      </c>
      <c r="G183" s="40"/>
      <c r="H183" s="40"/>
      <c r="I183" s="144"/>
      <c r="J183" s="40"/>
      <c r="K183" s="40"/>
      <c r="L183" s="44"/>
      <c r="M183" s="252"/>
      <c r="N183" s="25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6" t="s">
        <v>147</v>
      </c>
      <c r="AU183" s="16" t="s">
        <v>21</v>
      </c>
    </row>
    <row r="184" spans="1:51" s="13" customFormat="1" ht="12">
      <c r="A184" s="13"/>
      <c r="B184" s="254"/>
      <c r="C184" s="255"/>
      <c r="D184" s="250" t="s">
        <v>203</v>
      </c>
      <c r="E184" s="256" t="s">
        <v>1</v>
      </c>
      <c r="F184" s="257" t="s">
        <v>717</v>
      </c>
      <c r="G184" s="255"/>
      <c r="H184" s="258">
        <v>126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4" t="s">
        <v>203</v>
      </c>
      <c r="AU184" s="264" t="s">
        <v>21</v>
      </c>
      <c r="AV184" s="13" t="s">
        <v>21</v>
      </c>
      <c r="AW184" s="13" t="s">
        <v>38</v>
      </c>
      <c r="AX184" s="13" t="s">
        <v>89</v>
      </c>
      <c r="AY184" s="264" t="s">
        <v>135</v>
      </c>
    </row>
    <row r="185" spans="1:65" s="2" customFormat="1" ht="21.75" customHeight="1">
      <c r="A185" s="38"/>
      <c r="B185" s="39"/>
      <c r="C185" s="236" t="s">
        <v>248</v>
      </c>
      <c r="D185" s="236" t="s">
        <v>137</v>
      </c>
      <c r="E185" s="237" t="s">
        <v>485</v>
      </c>
      <c r="F185" s="238" t="s">
        <v>698</v>
      </c>
      <c r="G185" s="239" t="s">
        <v>140</v>
      </c>
      <c r="H185" s="240">
        <v>126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46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141</v>
      </c>
      <c r="AT185" s="248" t="s">
        <v>137</v>
      </c>
      <c r="AU185" s="248" t="s">
        <v>21</v>
      </c>
      <c r="AY185" s="16" t="s">
        <v>135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6" t="s">
        <v>89</v>
      </c>
      <c r="BK185" s="249">
        <f>ROUND(I185*H185,2)</f>
        <v>0</v>
      </c>
      <c r="BL185" s="16" t="s">
        <v>141</v>
      </c>
      <c r="BM185" s="248" t="s">
        <v>718</v>
      </c>
    </row>
    <row r="186" spans="1:47" s="2" customFormat="1" ht="12">
      <c r="A186" s="38"/>
      <c r="B186" s="39"/>
      <c r="C186" s="40"/>
      <c r="D186" s="250" t="s">
        <v>147</v>
      </c>
      <c r="E186" s="40"/>
      <c r="F186" s="251" t="s">
        <v>516</v>
      </c>
      <c r="G186" s="40"/>
      <c r="H186" s="40"/>
      <c r="I186" s="144"/>
      <c r="J186" s="40"/>
      <c r="K186" s="40"/>
      <c r="L186" s="44"/>
      <c r="M186" s="252"/>
      <c r="N186" s="25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6" t="s">
        <v>147</v>
      </c>
      <c r="AU186" s="16" t="s">
        <v>21</v>
      </c>
    </row>
    <row r="187" spans="1:65" s="2" customFormat="1" ht="16.5" customHeight="1">
      <c r="A187" s="38"/>
      <c r="B187" s="39"/>
      <c r="C187" s="236" t="s">
        <v>255</v>
      </c>
      <c r="D187" s="236" t="s">
        <v>137</v>
      </c>
      <c r="E187" s="237" t="s">
        <v>719</v>
      </c>
      <c r="F187" s="238" t="s">
        <v>720</v>
      </c>
      <c r="G187" s="239" t="s">
        <v>140</v>
      </c>
      <c r="H187" s="240">
        <v>25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46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141</v>
      </c>
      <c r="AT187" s="248" t="s">
        <v>137</v>
      </c>
      <c r="AU187" s="248" t="s">
        <v>21</v>
      </c>
      <c r="AY187" s="16" t="s">
        <v>135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6" t="s">
        <v>89</v>
      </c>
      <c r="BK187" s="249">
        <f>ROUND(I187*H187,2)</f>
        <v>0</v>
      </c>
      <c r="BL187" s="16" t="s">
        <v>141</v>
      </c>
      <c r="BM187" s="248" t="s">
        <v>721</v>
      </c>
    </row>
    <row r="188" spans="1:47" s="2" customFormat="1" ht="12">
      <c r="A188" s="38"/>
      <c r="B188" s="39"/>
      <c r="C188" s="40"/>
      <c r="D188" s="250" t="s">
        <v>147</v>
      </c>
      <c r="E188" s="40"/>
      <c r="F188" s="251" t="s">
        <v>722</v>
      </c>
      <c r="G188" s="40"/>
      <c r="H188" s="40"/>
      <c r="I188" s="144"/>
      <c r="J188" s="40"/>
      <c r="K188" s="40"/>
      <c r="L188" s="44"/>
      <c r="M188" s="252"/>
      <c r="N188" s="253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6" t="s">
        <v>147</v>
      </c>
      <c r="AU188" s="16" t="s">
        <v>21</v>
      </c>
    </row>
    <row r="189" spans="1:63" s="12" customFormat="1" ht="22.8" customHeight="1">
      <c r="A189" s="12"/>
      <c r="B189" s="220"/>
      <c r="C189" s="221"/>
      <c r="D189" s="222" t="s">
        <v>80</v>
      </c>
      <c r="E189" s="234" t="s">
        <v>160</v>
      </c>
      <c r="F189" s="234" t="s">
        <v>723</v>
      </c>
      <c r="G189" s="221"/>
      <c r="H189" s="221"/>
      <c r="I189" s="224"/>
      <c r="J189" s="235">
        <f>BK189</f>
        <v>0</v>
      </c>
      <c r="K189" s="221"/>
      <c r="L189" s="226"/>
      <c r="M189" s="227"/>
      <c r="N189" s="228"/>
      <c r="O189" s="228"/>
      <c r="P189" s="229">
        <f>SUM(P190:P236)</f>
        <v>0</v>
      </c>
      <c r="Q189" s="228"/>
      <c r="R189" s="229">
        <f>SUM(R190:R236)</f>
        <v>558.91976</v>
      </c>
      <c r="S189" s="228"/>
      <c r="T189" s="230">
        <f>SUM(T190:T236)</f>
        <v>104.76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1" t="s">
        <v>89</v>
      </c>
      <c r="AT189" s="232" t="s">
        <v>80</v>
      </c>
      <c r="AU189" s="232" t="s">
        <v>89</v>
      </c>
      <c r="AY189" s="231" t="s">
        <v>135</v>
      </c>
      <c r="BK189" s="233">
        <f>SUM(BK190:BK236)</f>
        <v>0</v>
      </c>
    </row>
    <row r="190" spans="1:65" s="2" customFormat="1" ht="21.75" customHeight="1">
      <c r="A190" s="38"/>
      <c r="B190" s="39"/>
      <c r="C190" s="236" t="s">
        <v>261</v>
      </c>
      <c r="D190" s="236" t="s">
        <v>137</v>
      </c>
      <c r="E190" s="237" t="s">
        <v>408</v>
      </c>
      <c r="F190" s="238" t="s">
        <v>409</v>
      </c>
      <c r="G190" s="239" t="s">
        <v>140</v>
      </c>
      <c r="H190" s="240">
        <v>607.5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46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141</v>
      </c>
      <c r="AT190" s="248" t="s">
        <v>137</v>
      </c>
      <c r="AU190" s="248" t="s">
        <v>21</v>
      </c>
      <c r="AY190" s="16" t="s">
        <v>135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6" t="s">
        <v>89</v>
      </c>
      <c r="BK190" s="249">
        <f>ROUND(I190*H190,2)</f>
        <v>0</v>
      </c>
      <c r="BL190" s="16" t="s">
        <v>141</v>
      </c>
      <c r="BM190" s="248" t="s">
        <v>724</v>
      </c>
    </row>
    <row r="191" spans="1:47" s="2" customFormat="1" ht="12">
      <c r="A191" s="38"/>
      <c r="B191" s="39"/>
      <c r="C191" s="40"/>
      <c r="D191" s="250" t="s">
        <v>147</v>
      </c>
      <c r="E191" s="40"/>
      <c r="F191" s="251" t="s">
        <v>725</v>
      </c>
      <c r="G191" s="40"/>
      <c r="H191" s="40"/>
      <c r="I191" s="144"/>
      <c r="J191" s="40"/>
      <c r="K191" s="40"/>
      <c r="L191" s="44"/>
      <c r="M191" s="252"/>
      <c r="N191" s="25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6" t="s">
        <v>147</v>
      </c>
      <c r="AU191" s="16" t="s">
        <v>21</v>
      </c>
    </row>
    <row r="192" spans="1:51" s="13" customFormat="1" ht="12">
      <c r="A192" s="13"/>
      <c r="B192" s="254"/>
      <c r="C192" s="255"/>
      <c r="D192" s="250" t="s">
        <v>203</v>
      </c>
      <c r="E192" s="256" t="s">
        <v>1</v>
      </c>
      <c r="F192" s="257" t="s">
        <v>726</v>
      </c>
      <c r="G192" s="255"/>
      <c r="H192" s="258">
        <v>607.5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4" t="s">
        <v>203</v>
      </c>
      <c r="AU192" s="264" t="s">
        <v>21</v>
      </c>
      <c r="AV192" s="13" t="s">
        <v>21</v>
      </c>
      <c r="AW192" s="13" t="s">
        <v>38</v>
      </c>
      <c r="AX192" s="13" t="s">
        <v>89</v>
      </c>
      <c r="AY192" s="264" t="s">
        <v>135</v>
      </c>
    </row>
    <row r="193" spans="1:65" s="2" customFormat="1" ht="21.75" customHeight="1">
      <c r="A193" s="38"/>
      <c r="B193" s="39"/>
      <c r="C193" s="236" t="s">
        <v>268</v>
      </c>
      <c r="D193" s="236" t="s">
        <v>137</v>
      </c>
      <c r="E193" s="237" t="s">
        <v>408</v>
      </c>
      <c r="F193" s="238" t="s">
        <v>409</v>
      </c>
      <c r="G193" s="239" t="s">
        <v>140</v>
      </c>
      <c r="H193" s="240">
        <v>570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46</v>
      </c>
      <c r="O193" s="91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141</v>
      </c>
      <c r="AT193" s="248" t="s">
        <v>137</v>
      </c>
      <c r="AU193" s="248" t="s">
        <v>21</v>
      </c>
      <c r="AY193" s="16" t="s">
        <v>135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6" t="s">
        <v>89</v>
      </c>
      <c r="BK193" s="249">
        <f>ROUND(I193*H193,2)</f>
        <v>0</v>
      </c>
      <c r="BL193" s="16" t="s">
        <v>141</v>
      </c>
      <c r="BM193" s="248" t="s">
        <v>727</v>
      </c>
    </row>
    <row r="194" spans="1:51" s="13" customFormat="1" ht="12">
      <c r="A194" s="13"/>
      <c r="B194" s="254"/>
      <c r="C194" s="255"/>
      <c r="D194" s="250" t="s">
        <v>203</v>
      </c>
      <c r="E194" s="256" t="s">
        <v>1</v>
      </c>
      <c r="F194" s="257" t="s">
        <v>728</v>
      </c>
      <c r="G194" s="255"/>
      <c r="H194" s="258">
        <v>570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4" t="s">
        <v>203</v>
      </c>
      <c r="AU194" s="264" t="s">
        <v>21</v>
      </c>
      <c r="AV194" s="13" t="s">
        <v>21</v>
      </c>
      <c r="AW194" s="13" t="s">
        <v>38</v>
      </c>
      <c r="AX194" s="13" t="s">
        <v>89</v>
      </c>
      <c r="AY194" s="264" t="s">
        <v>135</v>
      </c>
    </row>
    <row r="195" spans="1:65" s="2" customFormat="1" ht="21.75" customHeight="1">
      <c r="A195" s="38"/>
      <c r="B195" s="39"/>
      <c r="C195" s="236" t="s">
        <v>273</v>
      </c>
      <c r="D195" s="236" t="s">
        <v>137</v>
      </c>
      <c r="E195" s="237" t="s">
        <v>729</v>
      </c>
      <c r="F195" s="238" t="s">
        <v>730</v>
      </c>
      <c r="G195" s="239" t="s">
        <v>330</v>
      </c>
      <c r="H195" s="240">
        <v>405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46</v>
      </c>
      <c r="O195" s="91"/>
      <c r="P195" s="246">
        <f>O195*H195</f>
        <v>0</v>
      </c>
      <c r="Q195" s="246">
        <v>0</v>
      </c>
      <c r="R195" s="246">
        <f>Q195*H195</f>
        <v>0</v>
      </c>
      <c r="S195" s="246">
        <v>0.194</v>
      </c>
      <c r="T195" s="247">
        <f>S195*H195</f>
        <v>78.57000000000001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141</v>
      </c>
      <c r="AT195" s="248" t="s">
        <v>137</v>
      </c>
      <c r="AU195" s="248" t="s">
        <v>21</v>
      </c>
      <c r="AY195" s="16" t="s">
        <v>135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6" t="s">
        <v>89</v>
      </c>
      <c r="BK195" s="249">
        <f>ROUND(I195*H195,2)</f>
        <v>0</v>
      </c>
      <c r="BL195" s="16" t="s">
        <v>141</v>
      </c>
      <c r="BM195" s="248" t="s">
        <v>731</v>
      </c>
    </row>
    <row r="196" spans="1:47" s="2" customFormat="1" ht="12">
      <c r="A196" s="38"/>
      <c r="B196" s="39"/>
      <c r="C196" s="40"/>
      <c r="D196" s="250" t="s">
        <v>147</v>
      </c>
      <c r="E196" s="40"/>
      <c r="F196" s="251" t="s">
        <v>732</v>
      </c>
      <c r="G196" s="40"/>
      <c r="H196" s="40"/>
      <c r="I196" s="144"/>
      <c r="J196" s="40"/>
      <c r="K196" s="40"/>
      <c r="L196" s="44"/>
      <c r="M196" s="252"/>
      <c r="N196" s="25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6" t="s">
        <v>147</v>
      </c>
      <c r="AU196" s="16" t="s">
        <v>21</v>
      </c>
    </row>
    <row r="197" spans="1:51" s="13" customFormat="1" ht="12">
      <c r="A197" s="13"/>
      <c r="B197" s="254"/>
      <c r="C197" s="255"/>
      <c r="D197" s="250" t="s">
        <v>203</v>
      </c>
      <c r="E197" s="256" t="s">
        <v>1</v>
      </c>
      <c r="F197" s="257" t="s">
        <v>733</v>
      </c>
      <c r="G197" s="255"/>
      <c r="H197" s="258">
        <v>405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4" t="s">
        <v>203</v>
      </c>
      <c r="AU197" s="264" t="s">
        <v>21</v>
      </c>
      <c r="AV197" s="13" t="s">
        <v>21</v>
      </c>
      <c r="AW197" s="13" t="s">
        <v>38</v>
      </c>
      <c r="AX197" s="13" t="s">
        <v>89</v>
      </c>
      <c r="AY197" s="264" t="s">
        <v>135</v>
      </c>
    </row>
    <row r="198" spans="1:65" s="2" customFormat="1" ht="21.75" customHeight="1">
      <c r="A198" s="38"/>
      <c r="B198" s="39"/>
      <c r="C198" s="236" t="s">
        <v>280</v>
      </c>
      <c r="D198" s="236" t="s">
        <v>137</v>
      </c>
      <c r="E198" s="237" t="s">
        <v>729</v>
      </c>
      <c r="F198" s="238" t="s">
        <v>730</v>
      </c>
      <c r="G198" s="239" t="s">
        <v>330</v>
      </c>
      <c r="H198" s="240">
        <v>135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46</v>
      </c>
      <c r="O198" s="91"/>
      <c r="P198" s="246">
        <f>O198*H198</f>
        <v>0</v>
      </c>
      <c r="Q198" s="246">
        <v>0</v>
      </c>
      <c r="R198" s="246">
        <f>Q198*H198</f>
        <v>0</v>
      </c>
      <c r="S198" s="246">
        <v>0.194</v>
      </c>
      <c r="T198" s="247">
        <f>S198*H198</f>
        <v>26.19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141</v>
      </c>
      <c r="AT198" s="248" t="s">
        <v>137</v>
      </c>
      <c r="AU198" s="248" t="s">
        <v>21</v>
      </c>
      <c r="AY198" s="16" t="s">
        <v>135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6" t="s">
        <v>89</v>
      </c>
      <c r="BK198" s="249">
        <f>ROUND(I198*H198,2)</f>
        <v>0</v>
      </c>
      <c r="BL198" s="16" t="s">
        <v>141</v>
      </c>
      <c r="BM198" s="248" t="s">
        <v>734</v>
      </c>
    </row>
    <row r="199" spans="1:47" s="2" customFormat="1" ht="12">
      <c r="A199" s="38"/>
      <c r="B199" s="39"/>
      <c r="C199" s="40"/>
      <c r="D199" s="250" t="s">
        <v>147</v>
      </c>
      <c r="E199" s="40"/>
      <c r="F199" s="251" t="s">
        <v>735</v>
      </c>
      <c r="G199" s="40"/>
      <c r="H199" s="40"/>
      <c r="I199" s="144"/>
      <c r="J199" s="40"/>
      <c r="K199" s="40"/>
      <c r="L199" s="44"/>
      <c r="M199" s="252"/>
      <c r="N199" s="25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6" t="s">
        <v>147</v>
      </c>
      <c r="AU199" s="16" t="s">
        <v>21</v>
      </c>
    </row>
    <row r="200" spans="1:51" s="13" customFormat="1" ht="12">
      <c r="A200" s="13"/>
      <c r="B200" s="254"/>
      <c r="C200" s="255"/>
      <c r="D200" s="250" t="s">
        <v>203</v>
      </c>
      <c r="E200" s="256" t="s">
        <v>1</v>
      </c>
      <c r="F200" s="257" t="s">
        <v>736</v>
      </c>
      <c r="G200" s="255"/>
      <c r="H200" s="258">
        <v>135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4" t="s">
        <v>203</v>
      </c>
      <c r="AU200" s="264" t="s">
        <v>21</v>
      </c>
      <c r="AV200" s="13" t="s">
        <v>21</v>
      </c>
      <c r="AW200" s="13" t="s">
        <v>38</v>
      </c>
      <c r="AX200" s="13" t="s">
        <v>89</v>
      </c>
      <c r="AY200" s="264" t="s">
        <v>135</v>
      </c>
    </row>
    <row r="201" spans="1:65" s="2" customFormat="1" ht="21.75" customHeight="1">
      <c r="A201" s="38"/>
      <c r="B201" s="39"/>
      <c r="C201" s="236" t="s">
        <v>287</v>
      </c>
      <c r="D201" s="236" t="s">
        <v>137</v>
      </c>
      <c r="E201" s="237" t="s">
        <v>737</v>
      </c>
      <c r="F201" s="238" t="s">
        <v>738</v>
      </c>
      <c r="G201" s="239" t="s">
        <v>200</v>
      </c>
      <c r="H201" s="240">
        <v>328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46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141</v>
      </c>
      <c r="AT201" s="248" t="s">
        <v>137</v>
      </c>
      <c r="AU201" s="248" t="s">
        <v>21</v>
      </c>
      <c r="AY201" s="16" t="s">
        <v>135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6" t="s">
        <v>89</v>
      </c>
      <c r="BK201" s="249">
        <f>ROUND(I201*H201,2)</f>
        <v>0</v>
      </c>
      <c r="BL201" s="16" t="s">
        <v>141</v>
      </c>
      <c r="BM201" s="248" t="s">
        <v>739</v>
      </c>
    </row>
    <row r="202" spans="1:51" s="13" customFormat="1" ht="12">
      <c r="A202" s="13"/>
      <c r="B202" s="254"/>
      <c r="C202" s="255"/>
      <c r="D202" s="250" t="s">
        <v>203</v>
      </c>
      <c r="E202" s="256" t="s">
        <v>1</v>
      </c>
      <c r="F202" s="257" t="s">
        <v>740</v>
      </c>
      <c r="G202" s="255"/>
      <c r="H202" s="258">
        <v>162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4" t="s">
        <v>203</v>
      </c>
      <c r="AU202" s="264" t="s">
        <v>21</v>
      </c>
      <c r="AV202" s="13" t="s">
        <v>21</v>
      </c>
      <c r="AW202" s="13" t="s">
        <v>38</v>
      </c>
      <c r="AX202" s="13" t="s">
        <v>81</v>
      </c>
      <c r="AY202" s="264" t="s">
        <v>135</v>
      </c>
    </row>
    <row r="203" spans="1:51" s="13" customFormat="1" ht="12">
      <c r="A203" s="13"/>
      <c r="B203" s="254"/>
      <c r="C203" s="255"/>
      <c r="D203" s="250" t="s">
        <v>203</v>
      </c>
      <c r="E203" s="256" t="s">
        <v>1</v>
      </c>
      <c r="F203" s="257" t="s">
        <v>741</v>
      </c>
      <c r="G203" s="255"/>
      <c r="H203" s="258">
        <v>66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4" t="s">
        <v>203</v>
      </c>
      <c r="AU203" s="264" t="s">
        <v>21</v>
      </c>
      <c r="AV203" s="13" t="s">
        <v>21</v>
      </c>
      <c r="AW203" s="13" t="s">
        <v>38</v>
      </c>
      <c r="AX203" s="13" t="s">
        <v>81</v>
      </c>
      <c r="AY203" s="264" t="s">
        <v>135</v>
      </c>
    </row>
    <row r="204" spans="1:51" s="13" customFormat="1" ht="12">
      <c r="A204" s="13"/>
      <c r="B204" s="254"/>
      <c r="C204" s="255"/>
      <c r="D204" s="250" t="s">
        <v>203</v>
      </c>
      <c r="E204" s="256" t="s">
        <v>1</v>
      </c>
      <c r="F204" s="257" t="s">
        <v>742</v>
      </c>
      <c r="G204" s="255"/>
      <c r="H204" s="258">
        <v>100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4" t="s">
        <v>203</v>
      </c>
      <c r="AU204" s="264" t="s">
        <v>21</v>
      </c>
      <c r="AV204" s="13" t="s">
        <v>21</v>
      </c>
      <c r="AW204" s="13" t="s">
        <v>38</v>
      </c>
      <c r="AX204" s="13" t="s">
        <v>81</v>
      </c>
      <c r="AY204" s="264" t="s">
        <v>135</v>
      </c>
    </row>
    <row r="205" spans="1:51" s="14" customFormat="1" ht="12">
      <c r="A205" s="14"/>
      <c r="B205" s="265"/>
      <c r="C205" s="266"/>
      <c r="D205" s="250" t="s">
        <v>203</v>
      </c>
      <c r="E205" s="267" t="s">
        <v>1</v>
      </c>
      <c r="F205" s="268" t="s">
        <v>235</v>
      </c>
      <c r="G205" s="266"/>
      <c r="H205" s="269">
        <v>328</v>
      </c>
      <c r="I205" s="270"/>
      <c r="J205" s="266"/>
      <c r="K205" s="266"/>
      <c r="L205" s="271"/>
      <c r="M205" s="272"/>
      <c r="N205" s="273"/>
      <c r="O205" s="273"/>
      <c r="P205" s="273"/>
      <c r="Q205" s="273"/>
      <c r="R205" s="273"/>
      <c r="S205" s="273"/>
      <c r="T205" s="27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5" t="s">
        <v>203</v>
      </c>
      <c r="AU205" s="275" t="s">
        <v>21</v>
      </c>
      <c r="AV205" s="14" t="s">
        <v>141</v>
      </c>
      <c r="AW205" s="14" t="s">
        <v>38</v>
      </c>
      <c r="AX205" s="14" t="s">
        <v>89</v>
      </c>
      <c r="AY205" s="275" t="s">
        <v>135</v>
      </c>
    </row>
    <row r="206" spans="1:65" s="2" customFormat="1" ht="21.75" customHeight="1">
      <c r="A206" s="38"/>
      <c r="B206" s="39"/>
      <c r="C206" s="236" t="s">
        <v>292</v>
      </c>
      <c r="D206" s="236" t="s">
        <v>137</v>
      </c>
      <c r="E206" s="237" t="s">
        <v>256</v>
      </c>
      <c r="F206" s="238" t="s">
        <v>257</v>
      </c>
      <c r="G206" s="239" t="s">
        <v>200</v>
      </c>
      <c r="H206" s="240">
        <v>328</v>
      </c>
      <c r="I206" s="241"/>
      <c r="J206" s="242">
        <f>ROUND(I206*H206,2)</f>
        <v>0</v>
      </c>
      <c r="K206" s="243"/>
      <c r="L206" s="44"/>
      <c r="M206" s="244" t="s">
        <v>1</v>
      </c>
      <c r="N206" s="245" t="s">
        <v>46</v>
      </c>
      <c r="O206" s="91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8" t="s">
        <v>141</v>
      </c>
      <c r="AT206" s="248" t="s">
        <v>137</v>
      </c>
      <c r="AU206" s="248" t="s">
        <v>21</v>
      </c>
      <c r="AY206" s="16" t="s">
        <v>135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6" t="s">
        <v>89</v>
      </c>
      <c r="BK206" s="249">
        <f>ROUND(I206*H206,2)</f>
        <v>0</v>
      </c>
      <c r="BL206" s="16" t="s">
        <v>141</v>
      </c>
      <c r="BM206" s="248" t="s">
        <v>743</v>
      </c>
    </row>
    <row r="207" spans="1:47" s="2" customFormat="1" ht="12">
      <c r="A207" s="38"/>
      <c r="B207" s="39"/>
      <c r="C207" s="40"/>
      <c r="D207" s="250" t="s">
        <v>147</v>
      </c>
      <c r="E207" s="40"/>
      <c r="F207" s="251" t="s">
        <v>259</v>
      </c>
      <c r="G207" s="40"/>
      <c r="H207" s="40"/>
      <c r="I207" s="144"/>
      <c r="J207" s="40"/>
      <c r="K207" s="40"/>
      <c r="L207" s="44"/>
      <c r="M207" s="252"/>
      <c r="N207" s="25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6" t="s">
        <v>147</v>
      </c>
      <c r="AU207" s="16" t="s">
        <v>21</v>
      </c>
    </row>
    <row r="208" spans="1:51" s="13" customFormat="1" ht="12">
      <c r="A208" s="13"/>
      <c r="B208" s="254"/>
      <c r="C208" s="255"/>
      <c r="D208" s="250" t="s">
        <v>203</v>
      </c>
      <c r="E208" s="256" t="s">
        <v>1</v>
      </c>
      <c r="F208" s="257" t="s">
        <v>744</v>
      </c>
      <c r="G208" s="255"/>
      <c r="H208" s="258">
        <v>328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4" t="s">
        <v>203</v>
      </c>
      <c r="AU208" s="264" t="s">
        <v>21</v>
      </c>
      <c r="AV208" s="13" t="s">
        <v>21</v>
      </c>
      <c r="AW208" s="13" t="s">
        <v>38</v>
      </c>
      <c r="AX208" s="13" t="s">
        <v>81</v>
      </c>
      <c r="AY208" s="264" t="s">
        <v>135</v>
      </c>
    </row>
    <row r="209" spans="1:51" s="14" customFormat="1" ht="12">
      <c r="A209" s="14"/>
      <c r="B209" s="265"/>
      <c r="C209" s="266"/>
      <c r="D209" s="250" t="s">
        <v>203</v>
      </c>
      <c r="E209" s="267" t="s">
        <v>1</v>
      </c>
      <c r="F209" s="268" t="s">
        <v>235</v>
      </c>
      <c r="G209" s="266"/>
      <c r="H209" s="269">
        <v>328</v>
      </c>
      <c r="I209" s="270"/>
      <c r="J209" s="266"/>
      <c r="K209" s="266"/>
      <c r="L209" s="271"/>
      <c r="M209" s="272"/>
      <c r="N209" s="273"/>
      <c r="O209" s="273"/>
      <c r="P209" s="273"/>
      <c r="Q209" s="273"/>
      <c r="R209" s="273"/>
      <c r="S209" s="273"/>
      <c r="T209" s="27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5" t="s">
        <v>203</v>
      </c>
      <c r="AU209" s="275" t="s">
        <v>21</v>
      </c>
      <c r="AV209" s="14" t="s">
        <v>141</v>
      </c>
      <c r="AW209" s="14" t="s">
        <v>38</v>
      </c>
      <c r="AX209" s="14" t="s">
        <v>89</v>
      </c>
      <c r="AY209" s="275" t="s">
        <v>135</v>
      </c>
    </row>
    <row r="210" spans="1:65" s="2" customFormat="1" ht="21.75" customHeight="1">
      <c r="A210" s="38"/>
      <c r="B210" s="39"/>
      <c r="C210" s="236" t="s">
        <v>296</v>
      </c>
      <c r="D210" s="236" t="s">
        <v>137</v>
      </c>
      <c r="E210" s="237" t="s">
        <v>745</v>
      </c>
      <c r="F210" s="238" t="s">
        <v>275</v>
      </c>
      <c r="G210" s="239" t="s">
        <v>200</v>
      </c>
      <c r="H210" s="240">
        <v>328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46</v>
      </c>
      <c r="O210" s="91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141</v>
      </c>
      <c r="AT210" s="248" t="s">
        <v>137</v>
      </c>
      <c r="AU210" s="248" t="s">
        <v>21</v>
      </c>
      <c r="AY210" s="16" t="s">
        <v>135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6" t="s">
        <v>89</v>
      </c>
      <c r="BK210" s="249">
        <f>ROUND(I210*H210,2)</f>
        <v>0</v>
      </c>
      <c r="BL210" s="16" t="s">
        <v>141</v>
      </c>
      <c r="BM210" s="248" t="s">
        <v>746</v>
      </c>
    </row>
    <row r="211" spans="1:47" s="2" customFormat="1" ht="12">
      <c r="A211" s="38"/>
      <c r="B211" s="39"/>
      <c r="C211" s="40"/>
      <c r="D211" s="250" t="s">
        <v>147</v>
      </c>
      <c r="E211" s="40"/>
      <c r="F211" s="251" t="s">
        <v>277</v>
      </c>
      <c r="G211" s="40"/>
      <c r="H211" s="40"/>
      <c r="I211" s="144"/>
      <c r="J211" s="40"/>
      <c r="K211" s="40"/>
      <c r="L211" s="44"/>
      <c r="M211" s="252"/>
      <c r="N211" s="253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6" t="s">
        <v>147</v>
      </c>
      <c r="AU211" s="16" t="s">
        <v>21</v>
      </c>
    </row>
    <row r="212" spans="1:51" s="13" customFormat="1" ht="12">
      <c r="A212" s="13"/>
      <c r="B212" s="254"/>
      <c r="C212" s="255"/>
      <c r="D212" s="250" t="s">
        <v>203</v>
      </c>
      <c r="E212" s="256" t="s">
        <v>1</v>
      </c>
      <c r="F212" s="257" t="s">
        <v>744</v>
      </c>
      <c r="G212" s="255"/>
      <c r="H212" s="258">
        <v>328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4" t="s">
        <v>203</v>
      </c>
      <c r="AU212" s="264" t="s">
        <v>21</v>
      </c>
      <c r="AV212" s="13" t="s">
        <v>21</v>
      </c>
      <c r="AW212" s="13" t="s">
        <v>38</v>
      </c>
      <c r="AX212" s="13" t="s">
        <v>81</v>
      </c>
      <c r="AY212" s="264" t="s">
        <v>135</v>
      </c>
    </row>
    <row r="213" spans="1:51" s="14" customFormat="1" ht="12">
      <c r="A213" s="14"/>
      <c r="B213" s="265"/>
      <c r="C213" s="266"/>
      <c r="D213" s="250" t="s">
        <v>203</v>
      </c>
      <c r="E213" s="267" t="s">
        <v>1</v>
      </c>
      <c r="F213" s="268" t="s">
        <v>235</v>
      </c>
      <c r="G213" s="266"/>
      <c r="H213" s="269">
        <v>328</v>
      </c>
      <c r="I213" s="270"/>
      <c r="J213" s="266"/>
      <c r="K213" s="266"/>
      <c r="L213" s="271"/>
      <c r="M213" s="272"/>
      <c r="N213" s="273"/>
      <c r="O213" s="273"/>
      <c r="P213" s="273"/>
      <c r="Q213" s="273"/>
      <c r="R213" s="273"/>
      <c r="S213" s="273"/>
      <c r="T213" s="27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5" t="s">
        <v>203</v>
      </c>
      <c r="AU213" s="275" t="s">
        <v>21</v>
      </c>
      <c r="AV213" s="14" t="s">
        <v>141</v>
      </c>
      <c r="AW213" s="14" t="s">
        <v>38</v>
      </c>
      <c r="AX213" s="14" t="s">
        <v>89</v>
      </c>
      <c r="AY213" s="275" t="s">
        <v>135</v>
      </c>
    </row>
    <row r="214" spans="1:65" s="2" customFormat="1" ht="21.75" customHeight="1">
      <c r="A214" s="38"/>
      <c r="B214" s="39"/>
      <c r="C214" s="236" t="s">
        <v>301</v>
      </c>
      <c r="D214" s="236" t="s">
        <v>137</v>
      </c>
      <c r="E214" s="237" t="s">
        <v>747</v>
      </c>
      <c r="F214" s="238" t="s">
        <v>748</v>
      </c>
      <c r="G214" s="239" t="s">
        <v>140</v>
      </c>
      <c r="H214" s="240">
        <v>160</v>
      </c>
      <c r="I214" s="241"/>
      <c r="J214" s="242">
        <f>ROUND(I214*H214,2)</f>
        <v>0</v>
      </c>
      <c r="K214" s="243"/>
      <c r="L214" s="44"/>
      <c r="M214" s="244" t="s">
        <v>1</v>
      </c>
      <c r="N214" s="245" t="s">
        <v>46</v>
      </c>
      <c r="O214" s="91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8" t="s">
        <v>141</v>
      </c>
      <c r="AT214" s="248" t="s">
        <v>137</v>
      </c>
      <c r="AU214" s="248" t="s">
        <v>21</v>
      </c>
      <c r="AY214" s="16" t="s">
        <v>135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6" t="s">
        <v>89</v>
      </c>
      <c r="BK214" s="249">
        <f>ROUND(I214*H214,2)</f>
        <v>0</v>
      </c>
      <c r="BL214" s="16" t="s">
        <v>141</v>
      </c>
      <c r="BM214" s="248" t="s">
        <v>749</v>
      </c>
    </row>
    <row r="215" spans="1:65" s="2" customFormat="1" ht="21.75" customHeight="1">
      <c r="A215" s="38"/>
      <c r="B215" s="39"/>
      <c r="C215" s="236" t="s">
        <v>305</v>
      </c>
      <c r="D215" s="236" t="s">
        <v>137</v>
      </c>
      <c r="E215" s="237" t="s">
        <v>750</v>
      </c>
      <c r="F215" s="238" t="s">
        <v>751</v>
      </c>
      <c r="G215" s="239" t="s">
        <v>140</v>
      </c>
      <c r="H215" s="240">
        <v>160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46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141</v>
      </c>
      <c r="AT215" s="248" t="s">
        <v>137</v>
      </c>
      <c r="AU215" s="248" t="s">
        <v>21</v>
      </c>
      <c r="AY215" s="16" t="s">
        <v>135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6" t="s">
        <v>89</v>
      </c>
      <c r="BK215" s="249">
        <f>ROUND(I215*H215,2)</f>
        <v>0</v>
      </c>
      <c r="BL215" s="16" t="s">
        <v>141</v>
      </c>
      <c r="BM215" s="248" t="s">
        <v>752</v>
      </c>
    </row>
    <row r="216" spans="1:47" s="2" customFormat="1" ht="12">
      <c r="A216" s="38"/>
      <c r="B216" s="39"/>
      <c r="C216" s="40"/>
      <c r="D216" s="250" t="s">
        <v>147</v>
      </c>
      <c r="E216" s="40"/>
      <c r="F216" s="251" t="s">
        <v>753</v>
      </c>
      <c r="G216" s="40"/>
      <c r="H216" s="40"/>
      <c r="I216" s="144"/>
      <c r="J216" s="40"/>
      <c r="K216" s="40"/>
      <c r="L216" s="44"/>
      <c r="M216" s="252"/>
      <c r="N216" s="25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6" t="s">
        <v>147</v>
      </c>
      <c r="AU216" s="16" t="s">
        <v>21</v>
      </c>
    </row>
    <row r="217" spans="1:65" s="2" customFormat="1" ht="16.5" customHeight="1">
      <c r="A217" s="38"/>
      <c r="B217" s="39"/>
      <c r="C217" s="276" t="s">
        <v>309</v>
      </c>
      <c r="D217" s="276" t="s">
        <v>281</v>
      </c>
      <c r="E217" s="277" t="s">
        <v>403</v>
      </c>
      <c r="F217" s="278" t="s">
        <v>404</v>
      </c>
      <c r="G217" s="279" t="s">
        <v>405</v>
      </c>
      <c r="H217" s="280">
        <v>2.4</v>
      </c>
      <c r="I217" s="281"/>
      <c r="J217" s="282">
        <f>ROUND(I217*H217,2)</f>
        <v>0</v>
      </c>
      <c r="K217" s="283"/>
      <c r="L217" s="284"/>
      <c r="M217" s="285" t="s">
        <v>1</v>
      </c>
      <c r="N217" s="286" t="s">
        <v>46</v>
      </c>
      <c r="O217" s="91"/>
      <c r="P217" s="246">
        <f>O217*H217</f>
        <v>0</v>
      </c>
      <c r="Q217" s="246">
        <v>0.001</v>
      </c>
      <c r="R217" s="246">
        <f>Q217*H217</f>
        <v>0.0024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169</v>
      </c>
      <c r="AT217" s="248" t="s">
        <v>281</v>
      </c>
      <c r="AU217" s="248" t="s">
        <v>21</v>
      </c>
      <c r="AY217" s="16" t="s">
        <v>135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6" t="s">
        <v>89</v>
      </c>
      <c r="BK217" s="249">
        <f>ROUND(I217*H217,2)</f>
        <v>0</v>
      </c>
      <c r="BL217" s="16" t="s">
        <v>141</v>
      </c>
      <c r="BM217" s="248" t="s">
        <v>754</v>
      </c>
    </row>
    <row r="218" spans="1:51" s="13" customFormat="1" ht="12">
      <c r="A218" s="13"/>
      <c r="B218" s="254"/>
      <c r="C218" s="255"/>
      <c r="D218" s="250" t="s">
        <v>203</v>
      </c>
      <c r="E218" s="255"/>
      <c r="F218" s="257" t="s">
        <v>755</v>
      </c>
      <c r="G218" s="255"/>
      <c r="H218" s="258">
        <v>2.4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4" t="s">
        <v>203</v>
      </c>
      <c r="AU218" s="264" t="s">
        <v>21</v>
      </c>
      <c r="AV218" s="13" t="s">
        <v>21</v>
      </c>
      <c r="AW218" s="13" t="s">
        <v>4</v>
      </c>
      <c r="AX218" s="13" t="s">
        <v>89</v>
      </c>
      <c r="AY218" s="264" t="s">
        <v>135</v>
      </c>
    </row>
    <row r="219" spans="1:65" s="2" customFormat="1" ht="21.75" customHeight="1">
      <c r="A219" s="38"/>
      <c r="B219" s="39"/>
      <c r="C219" s="236" t="s">
        <v>314</v>
      </c>
      <c r="D219" s="236" t="s">
        <v>137</v>
      </c>
      <c r="E219" s="237" t="s">
        <v>756</v>
      </c>
      <c r="F219" s="238" t="s">
        <v>757</v>
      </c>
      <c r="G219" s="239" t="s">
        <v>145</v>
      </c>
      <c r="H219" s="240">
        <v>2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46</v>
      </c>
      <c r="O219" s="91"/>
      <c r="P219" s="246">
        <f>O219*H219</f>
        <v>0</v>
      </c>
      <c r="Q219" s="246">
        <v>7.00566</v>
      </c>
      <c r="R219" s="246">
        <f>Q219*H219</f>
        <v>14.01132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141</v>
      </c>
      <c r="AT219" s="248" t="s">
        <v>137</v>
      </c>
      <c r="AU219" s="248" t="s">
        <v>21</v>
      </c>
      <c r="AY219" s="16" t="s">
        <v>135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6" t="s">
        <v>89</v>
      </c>
      <c r="BK219" s="249">
        <f>ROUND(I219*H219,2)</f>
        <v>0</v>
      </c>
      <c r="BL219" s="16" t="s">
        <v>141</v>
      </c>
      <c r="BM219" s="248" t="s">
        <v>758</v>
      </c>
    </row>
    <row r="220" spans="1:65" s="2" customFormat="1" ht="21.75" customHeight="1">
      <c r="A220" s="38"/>
      <c r="B220" s="39"/>
      <c r="C220" s="236" t="s">
        <v>319</v>
      </c>
      <c r="D220" s="236" t="s">
        <v>137</v>
      </c>
      <c r="E220" s="237" t="s">
        <v>759</v>
      </c>
      <c r="F220" s="238" t="s">
        <v>760</v>
      </c>
      <c r="G220" s="239" t="s">
        <v>145</v>
      </c>
      <c r="H220" s="240">
        <v>2</v>
      </c>
      <c r="I220" s="241"/>
      <c r="J220" s="242">
        <f>ROUND(I220*H220,2)</f>
        <v>0</v>
      </c>
      <c r="K220" s="243"/>
      <c r="L220" s="44"/>
      <c r="M220" s="244" t="s">
        <v>1</v>
      </c>
      <c r="N220" s="245" t="s">
        <v>46</v>
      </c>
      <c r="O220" s="91"/>
      <c r="P220" s="246">
        <f>O220*H220</f>
        <v>0</v>
      </c>
      <c r="Q220" s="246">
        <v>16.75142</v>
      </c>
      <c r="R220" s="246">
        <f>Q220*H220</f>
        <v>33.50284</v>
      </c>
      <c r="S220" s="246">
        <v>0</v>
      </c>
      <c r="T220" s="24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8" t="s">
        <v>141</v>
      </c>
      <c r="AT220" s="248" t="s">
        <v>137</v>
      </c>
      <c r="AU220" s="248" t="s">
        <v>21</v>
      </c>
      <c r="AY220" s="16" t="s">
        <v>135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6" t="s">
        <v>89</v>
      </c>
      <c r="BK220" s="249">
        <f>ROUND(I220*H220,2)</f>
        <v>0</v>
      </c>
      <c r="BL220" s="16" t="s">
        <v>141</v>
      </c>
      <c r="BM220" s="248" t="s">
        <v>761</v>
      </c>
    </row>
    <row r="221" spans="1:65" s="2" customFormat="1" ht="21.75" customHeight="1">
      <c r="A221" s="38"/>
      <c r="B221" s="39"/>
      <c r="C221" s="236" t="s">
        <v>323</v>
      </c>
      <c r="D221" s="236" t="s">
        <v>137</v>
      </c>
      <c r="E221" s="237" t="s">
        <v>762</v>
      </c>
      <c r="F221" s="238" t="s">
        <v>763</v>
      </c>
      <c r="G221" s="239" t="s">
        <v>330</v>
      </c>
      <c r="H221" s="240">
        <v>4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46</v>
      </c>
      <c r="O221" s="91"/>
      <c r="P221" s="246">
        <f>O221*H221</f>
        <v>0</v>
      </c>
      <c r="Q221" s="246">
        <v>0.61348</v>
      </c>
      <c r="R221" s="246">
        <f>Q221*H221</f>
        <v>2.45392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141</v>
      </c>
      <c r="AT221" s="248" t="s">
        <v>137</v>
      </c>
      <c r="AU221" s="248" t="s">
        <v>21</v>
      </c>
      <c r="AY221" s="16" t="s">
        <v>135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6" t="s">
        <v>89</v>
      </c>
      <c r="BK221" s="249">
        <f>ROUND(I221*H221,2)</f>
        <v>0</v>
      </c>
      <c r="BL221" s="16" t="s">
        <v>141</v>
      </c>
      <c r="BM221" s="248" t="s">
        <v>764</v>
      </c>
    </row>
    <row r="222" spans="1:65" s="2" customFormat="1" ht="21.75" customHeight="1">
      <c r="A222" s="38"/>
      <c r="B222" s="39"/>
      <c r="C222" s="236" t="s">
        <v>327</v>
      </c>
      <c r="D222" s="236" t="s">
        <v>137</v>
      </c>
      <c r="E222" s="237" t="s">
        <v>765</v>
      </c>
      <c r="F222" s="238" t="s">
        <v>766</v>
      </c>
      <c r="G222" s="239" t="s">
        <v>330</v>
      </c>
      <c r="H222" s="240">
        <v>3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46</v>
      </c>
      <c r="O222" s="91"/>
      <c r="P222" s="246">
        <f>O222*H222</f>
        <v>0</v>
      </c>
      <c r="Q222" s="246">
        <v>0.88535</v>
      </c>
      <c r="R222" s="246">
        <f>Q222*H222</f>
        <v>2.65605</v>
      </c>
      <c r="S222" s="246">
        <v>0</v>
      </c>
      <c r="T222" s="24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141</v>
      </c>
      <c r="AT222" s="248" t="s">
        <v>137</v>
      </c>
      <c r="AU222" s="248" t="s">
        <v>21</v>
      </c>
      <c r="AY222" s="16" t="s">
        <v>135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6" t="s">
        <v>89</v>
      </c>
      <c r="BK222" s="249">
        <f>ROUND(I222*H222,2)</f>
        <v>0</v>
      </c>
      <c r="BL222" s="16" t="s">
        <v>141</v>
      </c>
      <c r="BM222" s="248" t="s">
        <v>767</v>
      </c>
    </row>
    <row r="223" spans="1:65" s="2" customFormat="1" ht="16.5" customHeight="1">
      <c r="A223" s="38"/>
      <c r="B223" s="39"/>
      <c r="C223" s="276" t="s">
        <v>333</v>
      </c>
      <c r="D223" s="276" t="s">
        <v>281</v>
      </c>
      <c r="E223" s="277" t="s">
        <v>768</v>
      </c>
      <c r="F223" s="278" t="s">
        <v>769</v>
      </c>
      <c r="G223" s="279" t="s">
        <v>330</v>
      </c>
      <c r="H223" s="280">
        <v>4</v>
      </c>
      <c r="I223" s="281"/>
      <c r="J223" s="282">
        <f>ROUND(I223*H223,2)</f>
        <v>0</v>
      </c>
      <c r="K223" s="283"/>
      <c r="L223" s="284"/>
      <c r="M223" s="285" t="s">
        <v>1</v>
      </c>
      <c r="N223" s="286" t="s">
        <v>46</v>
      </c>
      <c r="O223" s="91"/>
      <c r="P223" s="246">
        <f>O223*H223</f>
        <v>0</v>
      </c>
      <c r="Q223" s="246">
        <v>0.335</v>
      </c>
      <c r="R223" s="246">
        <f>Q223*H223</f>
        <v>1.34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169</v>
      </c>
      <c r="AT223" s="248" t="s">
        <v>281</v>
      </c>
      <c r="AU223" s="248" t="s">
        <v>21</v>
      </c>
      <c r="AY223" s="16" t="s">
        <v>135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6" t="s">
        <v>89</v>
      </c>
      <c r="BK223" s="249">
        <f>ROUND(I223*H223,2)</f>
        <v>0</v>
      </c>
      <c r="BL223" s="16" t="s">
        <v>141</v>
      </c>
      <c r="BM223" s="248" t="s">
        <v>770</v>
      </c>
    </row>
    <row r="224" spans="1:47" s="2" customFormat="1" ht="12">
      <c r="A224" s="38"/>
      <c r="B224" s="39"/>
      <c r="C224" s="40"/>
      <c r="D224" s="250" t="s">
        <v>147</v>
      </c>
      <c r="E224" s="40"/>
      <c r="F224" s="251" t="s">
        <v>771</v>
      </c>
      <c r="G224" s="40"/>
      <c r="H224" s="40"/>
      <c r="I224" s="144"/>
      <c r="J224" s="40"/>
      <c r="K224" s="40"/>
      <c r="L224" s="44"/>
      <c r="M224" s="252"/>
      <c r="N224" s="253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6" t="s">
        <v>147</v>
      </c>
      <c r="AU224" s="16" t="s">
        <v>21</v>
      </c>
    </row>
    <row r="225" spans="1:65" s="2" customFormat="1" ht="16.5" customHeight="1">
      <c r="A225" s="38"/>
      <c r="B225" s="39"/>
      <c r="C225" s="276" t="s">
        <v>29</v>
      </c>
      <c r="D225" s="276" t="s">
        <v>281</v>
      </c>
      <c r="E225" s="277" t="s">
        <v>772</v>
      </c>
      <c r="F225" s="278" t="s">
        <v>773</v>
      </c>
      <c r="G225" s="279" t="s">
        <v>330</v>
      </c>
      <c r="H225" s="280">
        <v>3</v>
      </c>
      <c r="I225" s="281"/>
      <c r="J225" s="282">
        <f>ROUND(I225*H225,2)</f>
        <v>0</v>
      </c>
      <c r="K225" s="283"/>
      <c r="L225" s="284"/>
      <c r="M225" s="285" t="s">
        <v>1</v>
      </c>
      <c r="N225" s="286" t="s">
        <v>46</v>
      </c>
      <c r="O225" s="91"/>
      <c r="P225" s="246">
        <f>O225*H225</f>
        <v>0</v>
      </c>
      <c r="Q225" s="246">
        <v>0.49</v>
      </c>
      <c r="R225" s="246">
        <f>Q225*H225</f>
        <v>1.47</v>
      </c>
      <c r="S225" s="246">
        <v>0</v>
      </c>
      <c r="T225" s="24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169</v>
      </c>
      <c r="AT225" s="248" t="s">
        <v>281</v>
      </c>
      <c r="AU225" s="248" t="s">
        <v>21</v>
      </c>
      <c r="AY225" s="16" t="s">
        <v>135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6" t="s">
        <v>89</v>
      </c>
      <c r="BK225" s="249">
        <f>ROUND(I225*H225,2)</f>
        <v>0</v>
      </c>
      <c r="BL225" s="16" t="s">
        <v>141</v>
      </c>
      <c r="BM225" s="248" t="s">
        <v>774</v>
      </c>
    </row>
    <row r="226" spans="1:47" s="2" customFormat="1" ht="12">
      <c r="A226" s="38"/>
      <c r="B226" s="39"/>
      <c r="C226" s="40"/>
      <c r="D226" s="250" t="s">
        <v>147</v>
      </c>
      <c r="E226" s="40"/>
      <c r="F226" s="251" t="s">
        <v>775</v>
      </c>
      <c r="G226" s="40"/>
      <c r="H226" s="40"/>
      <c r="I226" s="144"/>
      <c r="J226" s="40"/>
      <c r="K226" s="40"/>
      <c r="L226" s="44"/>
      <c r="M226" s="252"/>
      <c r="N226" s="25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6" t="s">
        <v>147</v>
      </c>
      <c r="AU226" s="16" t="s">
        <v>21</v>
      </c>
    </row>
    <row r="227" spans="1:65" s="2" customFormat="1" ht="21.75" customHeight="1">
      <c r="A227" s="38"/>
      <c r="B227" s="39"/>
      <c r="C227" s="236" t="s">
        <v>342</v>
      </c>
      <c r="D227" s="236" t="s">
        <v>137</v>
      </c>
      <c r="E227" s="237" t="s">
        <v>776</v>
      </c>
      <c r="F227" s="238" t="s">
        <v>777</v>
      </c>
      <c r="G227" s="239" t="s">
        <v>200</v>
      </c>
      <c r="H227" s="240">
        <v>4</v>
      </c>
      <c r="I227" s="241"/>
      <c r="J227" s="242">
        <f>ROUND(I227*H227,2)</f>
        <v>0</v>
      </c>
      <c r="K227" s="243"/>
      <c r="L227" s="44"/>
      <c r="M227" s="244" t="s">
        <v>1</v>
      </c>
      <c r="N227" s="245" t="s">
        <v>46</v>
      </c>
      <c r="O227" s="91"/>
      <c r="P227" s="246">
        <f>O227*H227</f>
        <v>0</v>
      </c>
      <c r="Q227" s="246">
        <v>2.26672</v>
      </c>
      <c r="R227" s="246">
        <f>Q227*H227</f>
        <v>9.06688</v>
      </c>
      <c r="S227" s="246">
        <v>0</v>
      </c>
      <c r="T227" s="24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141</v>
      </c>
      <c r="AT227" s="248" t="s">
        <v>137</v>
      </c>
      <c r="AU227" s="248" t="s">
        <v>21</v>
      </c>
      <c r="AY227" s="16" t="s">
        <v>135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6" t="s">
        <v>89</v>
      </c>
      <c r="BK227" s="249">
        <f>ROUND(I227*H227,2)</f>
        <v>0</v>
      </c>
      <c r="BL227" s="16" t="s">
        <v>141</v>
      </c>
      <c r="BM227" s="248" t="s">
        <v>778</v>
      </c>
    </row>
    <row r="228" spans="1:65" s="2" customFormat="1" ht="21.75" customHeight="1">
      <c r="A228" s="38"/>
      <c r="B228" s="39"/>
      <c r="C228" s="236" t="s">
        <v>346</v>
      </c>
      <c r="D228" s="236" t="s">
        <v>137</v>
      </c>
      <c r="E228" s="237" t="s">
        <v>779</v>
      </c>
      <c r="F228" s="238" t="s">
        <v>780</v>
      </c>
      <c r="G228" s="239" t="s">
        <v>140</v>
      </c>
      <c r="H228" s="240">
        <v>30</v>
      </c>
      <c r="I228" s="241"/>
      <c r="J228" s="242">
        <f>ROUND(I228*H228,2)</f>
        <v>0</v>
      </c>
      <c r="K228" s="243"/>
      <c r="L228" s="44"/>
      <c r="M228" s="244" t="s">
        <v>1</v>
      </c>
      <c r="N228" s="245" t="s">
        <v>46</v>
      </c>
      <c r="O228" s="91"/>
      <c r="P228" s="246">
        <f>O228*H228</f>
        <v>0</v>
      </c>
      <c r="Q228" s="246">
        <v>0.61404</v>
      </c>
      <c r="R228" s="246">
        <f>Q228*H228</f>
        <v>18.421200000000002</v>
      </c>
      <c r="S228" s="246">
        <v>0</v>
      </c>
      <c r="T228" s="24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141</v>
      </c>
      <c r="AT228" s="248" t="s">
        <v>137</v>
      </c>
      <c r="AU228" s="248" t="s">
        <v>21</v>
      </c>
      <c r="AY228" s="16" t="s">
        <v>135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6" t="s">
        <v>89</v>
      </c>
      <c r="BK228" s="249">
        <f>ROUND(I228*H228,2)</f>
        <v>0</v>
      </c>
      <c r="BL228" s="16" t="s">
        <v>141</v>
      </c>
      <c r="BM228" s="248" t="s">
        <v>781</v>
      </c>
    </row>
    <row r="229" spans="1:65" s="2" customFormat="1" ht="21.75" customHeight="1">
      <c r="A229" s="38"/>
      <c r="B229" s="39"/>
      <c r="C229" s="236" t="s">
        <v>350</v>
      </c>
      <c r="D229" s="236" t="s">
        <v>137</v>
      </c>
      <c r="E229" s="237" t="s">
        <v>782</v>
      </c>
      <c r="F229" s="238" t="s">
        <v>783</v>
      </c>
      <c r="G229" s="239" t="s">
        <v>330</v>
      </c>
      <c r="H229" s="240">
        <v>540</v>
      </c>
      <c r="I229" s="241"/>
      <c r="J229" s="242">
        <f>ROUND(I229*H229,2)</f>
        <v>0</v>
      </c>
      <c r="K229" s="243"/>
      <c r="L229" s="44"/>
      <c r="M229" s="244" t="s">
        <v>1</v>
      </c>
      <c r="N229" s="245" t="s">
        <v>46</v>
      </c>
      <c r="O229" s="91"/>
      <c r="P229" s="246">
        <f>O229*H229</f>
        <v>0</v>
      </c>
      <c r="Q229" s="246">
        <v>0.13096</v>
      </c>
      <c r="R229" s="246">
        <f>Q229*H229</f>
        <v>70.7184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141</v>
      </c>
      <c r="AT229" s="248" t="s">
        <v>137</v>
      </c>
      <c r="AU229" s="248" t="s">
        <v>21</v>
      </c>
      <c r="AY229" s="16" t="s">
        <v>135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6" t="s">
        <v>89</v>
      </c>
      <c r="BK229" s="249">
        <f>ROUND(I229*H229,2)</f>
        <v>0</v>
      </c>
      <c r="BL229" s="16" t="s">
        <v>141</v>
      </c>
      <c r="BM229" s="248" t="s">
        <v>784</v>
      </c>
    </row>
    <row r="230" spans="1:65" s="2" customFormat="1" ht="16.5" customHeight="1">
      <c r="A230" s="38"/>
      <c r="B230" s="39"/>
      <c r="C230" s="276" t="s">
        <v>354</v>
      </c>
      <c r="D230" s="276" t="s">
        <v>281</v>
      </c>
      <c r="E230" s="277" t="s">
        <v>785</v>
      </c>
      <c r="F230" s="278" t="s">
        <v>786</v>
      </c>
      <c r="G230" s="279" t="s">
        <v>658</v>
      </c>
      <c r="H230" s="280">
        <v>1080</v>
      </c>
      <c r="I230" s="281"/>
      <c r="J230" s="282">
        <f>ROUND(I230*H230,2)</f>
        <v>0</v>
      </c>
      <c r="K230" s="283"/>
      <c r="L230" s="284"/>
      <c r="M230" s="285" t="s">
        <v>1</v>
      </c>
      <c r="N230" s="286" t="s">
        <v>46</v>
      </c>
      <c r="O230" s="91"/>
      <c r="P230" s="246">
        <f>O230*H230</f>
        <v>0</v>
      </c>
      <c r="Q230" s="246">
        <v>0.134</v>
      </c>
      <c r="R230" s="246">
        <f>Q230*H230</f>
        <v>144.72</v>
      </c>
      <c r="S230" s="246">
        <v>0</v>
      </c>
      <c r="T230" s="24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8" t="s">
        <v>169</v>
      </c>
      <c r="AT230" s="248" t="s">
        <v>281</v>
      </c>
      <c r="AU230" s="248" t="s">
        <v>21</v>
      </c>
      <c r="AY230" s="16" t="s">
        <v>135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6" t="s">
        <v>89</v>
      </c>
      <c r="BK230" s="249">
        <f>ROUND(I230*H230,2)</f>
        <v>0</v>
      </c>
      <c r="BL230" s="16" t="s">
        <v>141</v>
      </c>
      <c r="BM230" s="248" t="s">
        <v>787</v>
      </c>
    </row>
    <row r="231" spans="1:51" s="13" customFormat="1" ht="12">
      <c r="A231" s="13"/>
      <c r="B231" s="254"/>
      <c r="C231" s="255"/>
      <c r="D231" s="250" t="s">
        <v>203</v>
      </c>
      <c r="E231" s="256" t="s">
        <v>1</v>
      </c>
      <c r="F231" s="257" t="s">
        <v>788</v>
      </c>
      <c r="G231" s="255"/>
      <c r="H231" s="258">
        <v>1080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4" t="s">
        <v>203</v>
      </c>
      <c r="AU231" s="264" t="s">
        <v>21</v>
      </c>
      <c r="AV231" s="13" t="s">
        <v>21</v>
      </c>
      <c r="AW231" s="13" t="s">
        <v>38</v>
      </c>
      <c r="AX231" s="13" t="s">
        <v>89</v>
      </c>
      <c r="AY231" s="264" t="s">
        <v>135</v>
      </c>
    </row>
    <row r="232" spans="1:65" s="2" customFormat="1" ht="21.75" customHeight="1">
      <c r="A232" s="38"/>
      <c r="B232" s="39"/>
      <c r="C232" s="236" t="s">
        <v>360</v>
      </c>
      <c r="D232" s="236" t="s">
        <v>137</v>
      </c>
      <c r="E232" s="237" t="s">
        <v>789</v>
      </c>
      <c r="F232" s="238" t="s">
        <v>790</v>
      </c>
      <c r="G232" s="239" t="s">
        <v>140</v>
      </c>
      <c r="H232" s="240">
        <v>675</v>
      </c>
      <c r="I232" s="241"/>
      <c r="J232" s="242">
        <f>ROUND(I232*H232,2)</f>
        <v>0</v>
      </c>
      <c r="K232" s="243"/>
      <c r="L232" s="44"/>
      <c r="M232" s="244" t="s">
        <v>1</v>
      </c>
      <c r="N232" s="245" t="s">
        <v>46</v>
      </c>
      <c r="O232" s="91"/>
      <c r="P232" s="246">
        <f>O232*H232</f>
        <v>0</v>
      </c>
      <c r="Q232" s="246">
        <v>0.24601</v>
      </c>
      <c r="R232" s="246">
        <f>Q232*H232</f>
        <v>166.05675</v>
      </c>
      <c r="S232" s="246">
        <v>0</v>
      </c>
      <c r="T232" s="24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8" t="s">
        <v>141</v>
      </c>
      <c r="AT232" s="248" t="s">
        <v>137</v>
      </c>
      <c r="AU232" s="248" t="s">
        <v>21</v>
      </c>
      <c r="AY232" s="16" t="s">
        <v>135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6" t="s">
        <v>89</v>
      </c>
      <c r="BK232" s="249">
        <f>ROUND(I232*H232,2)</f>
        <v>0</v>
      </c>
      <c r="BL232" s="16" t="s">
        <v>141</v>
      </c>
      <c r="BM232" s="248" t="s">
        <v>791</v>
      </c>
    </row>
    <row r="233" spans="1:47" s="2" customFormat="1" ht="12">
      <c r="A233" s="38"/>
      <c r="B233" s="39"/>
      <c r="C233" s="40"/>
      <c r="D233" s="250" t="s">
        <v>147</v>
      </c>
      <c r="E233" s="40"/>
      <c r="F233" s="251" t="s">
        <v>792</v>
      </c>
      <c r="G233" s="40"/>
      <c r="H233" s="40"/>
      <c r="I233" s="144"/>
      <c r="J233" s="40"/>
      <c r="K233" s="40"/>
      <c r="L233" s="44"/>
      <c r="M233" s="252"/>
      <c r="N233" s="253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6" t="s">
        <v>147</v>
      </c>
      <c r="AU233" s="16" t="s">
        <v>21</v>
      </c>
    </row>
    <row r="234" spans="1:51" s="13" customFormat="1" ht="12">
      <c r="A234" s="13"/>
      <c r="B234" s="254"/>
      <c r="C234" s="255"/>
      <c r="D234" s="250" t="s">
        <v>203</v>
      </c>
      <c r="E234" s="256" t="s">
        <v>1</v>
      </c>
      <c r="F234" s="257" t="s">
        <v>793</v>
      </c>
      <c r="G234" s="255"/>
      <c r="H234" s="258">
        <v>675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4" t="s">
        <v>203</v>
      </c>
      <c r="AU234" s="264" t="s">
        <v>21</v>
      </c>
      <c r="AV234" s="13" t="s">
        <v>21</v>
      </c>
      <c r="AW234" s="13" t="s">
        <v>38</v>
      </c>
      <c r="AX234" s="13" t="s">
        <v>89</v>
      </c>
      <c r="AY234" s="264" t="s">
        <v>135</v>
      </c>
    </row>
    <row r="235" spans="1:65" s="2" customFormat="1" ht="16.5" customHeight="1">
      <c r="A235" s="38"/>
      <c r="B235" s="39"/>
      <c r="C235" s="276" t="s">
        <v>367</v>
      </c>
      <c r="D235" s="276" t="s">
        <v>281</v>
      </c>
      <c r="E235" s="277" t="s">
        <v>794</v>
      </c>
      <c r="F235" s="278" t="s">
        <v>795</v>
      </c>
      <c r="G235" s="279" t="s">
        <v>658</v>
      </c>
      <c r="H235" s="280">
        <v>1350</v>
      </c>
      <c r="I235" s="281"/>
      <c r="J235" s="282">
        <f>ROUND(I235*H235,2)</f>
        <v>0</v>
      </c>
      <c r="K235" s="283"/>
      <c r="L235" s="284"/>
      <c r="M235" s="285" t="s">
        <v>1</v>
      </c>
      <c r="N235" s="286" t="s">
        <v>46</v>
      </c>
      <c r="O235" s="91"/>
      <c r="P235" s="246">
        <f>O235*H235</f>
        <v>0</v>
      </c>
      <c r="Q235" s="246">
        <v>0.07</v>
      </c>
      <c r="R235" s="246">
        <f>Q235*H235</f>
        <v>94.50000000000001</v>
      </c>
      <c r="S235" s="246">
        <v>0</v>
      </c>
      <c r="T235" s="24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8" t="s">
        <v>169</v>
      </c>
      <c r="AT235" s="248" t="s">
        <v>281</v>
      </c>
      <c r="AU235" s="248" t="s">
        <v>21</v>
      </c>
      <c r="AY235" s="16" t="s">
        <v>135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6" t="s">
        <v>89</v>
      </c>
      <c r="BK235" s="249">
        <f>ROUND(I235*H235,2)</f>
        <v>0</v>
      </c>
      <c r="BL235" s="16" t="s">
        <v>141</v>
      </c>
      <c r="BM235" s="248" t="s">
        <v>796</v>
      </c>
    </row>
    <row r="236" spans="1:65" s="2" customFormat="1" ht="16.5" customHeight="1">
      <c r="A236" s="38"/>
      <c r="B236" s="39"/>
      <c r="C236" s="236" t="s">
        <v>372</v>
      </c>
      <c r="D236" s="236" t="s">
        <v>137</v>
      </c>
      <c r="E236" s="237" t="s">
        <v>797</v>
      </c>
      <c r="F236" s="238" t="s">
        <v>798</v>
      </c>
      <c r="G236" s="239" t="s">
        <v>799</v>
      </c>
      <c r="H236" s="240">
        <v>1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46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141</v>
      </c>
      <c r="AT236" s="248" t="s">
        <v>137</v>
      </c>
      <c r="AU236" s="248" t="s">
        <v>21</v>
      </c>
      <c r="AY236" s="16" t="s">
        <v>135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6" t="s">
        <v>89</v>
      </c>
      <c r="BK236" s="249">
        <f>ROUND(I236*H236,2)</f>
        <v>0</v>
      </c>
      <c r="BL236" s="16" t="s">
        <v>141</v>
      </c>
      <c r="BM236" s="248" t="s">
        <v>800</v>
      </c>
    </row>
    <row r="237" spans="1:63" s="12" customFormat="1" ht="22.8" customHeight="1">
      <c r="A237" s="12"/>
      <c r="B237" s="220"/>
      <c r="C237" s="221"/>
      <c r="D237" s="222" t="s">
        <v>80</v>
      </c>
      <c r="E237" s="234" t="s">
        <v>173</v>
      </c>
      <c r="F237" s="234" t="s">
        <v>594</v>
      </c>
      <c r="G237" s="221"/>
      <c r="H237" s="221"/>
      <c r="I237" s="224"/>
      <c r="J237" s="235">
        <f>BK237</f>
        <v>0</v>
      </c>
      <c r="K237" s="221"/>
      <c r="L237" s="226"/>
      <c r="M237" s="227"/>
      <c r="N237" s="228"/>
      <c r="O237" s="228"/>
      <c r="P237" s="229">
        <f>SUM(P238:P257)</f>
        <v>0</v>
      </c>
      <c r="Q237" s="228"/>
      <c r="R237" s="229">
        <f>SUM(R238:R257)</f>
        <v>223.58168</v>
      </c>
      <c r="S237" s="228"/>
      <c r="T237" s="230">
        <f>SUM(T238:T257)</f>
        <v>0.072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31" t="s">
        <v>89</v>
      </c>
      <c r="AT237" s="232" t="s">
        <v>80</v>
      </c>
      <c r="AU237" s="232" t="s">
        <v>89</v>
      </c>
      <c r="AY237" s="231" t="s">
        <v>135</v>
      </c>
      <c r="BK237" s="233">
        <f>SUM(BK238:BK257)</f>
        <v>0</v>
      </c>
    </row>
    <row r="238" spans="1:65" s="2" customFormat="1" ht="21.75" customHeight="1">
      <c r="A238" s="38"/>
      <c r="B238" s="39"/>
      <c r="C238" s="236" t="s">
        <v>565</v>
      </c>
      <c r="D238" s="236" t="s">
        <v>137</v>
      </c>
      <c r="E238" s="237" t="s">
        <v>606</v>
      </c>
      <c r="F238" s="238" t="s">
        <v>607</v>
      </c>
      <c r="G238" s="239" t="s">
        <v>145</v>
      </c>
      <c r="H238" s="240">
        <v>14</v>
      </c>
      <c r="I238" s="241"/>
      <c r="J238" s="242">
        <f>ROUND(I238*H238,2)</f>
        <v>0</v>
      </c>
      <c r="K238" s="243"/>
      <c r="L238" s="44"/>
      <c r="M238" s="244" t="s">
        <v>1</v>
      </c>
      <c r="N238" s="245" t="s">
        <v>46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141</v>
      </c>
      <c r="AT238" s="248" t="s">
        <v>137</v>
      </c>
      <c r="AU238" s="248" t="s">
        <v>21</v>
      </c>
      <c r="AY238" s="16" t="s">
        <v>135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6" t="s">
        <v>89</v>
      </c>
      <c r="BK238" s="249">
        <f>ROUND(I238*H238,2)</f>
        <v>0</v>
      </c>
      <c r="BL238" s="16" t="s">
        <v>141</v>
      </c>
      <c r="BM238" s="248" t="s">
        <v>801</v>
      </c>
    </row>
    <row r="239" spans="1:65" s="2" customFormat="1" ht="16.5" customHeight="1">
      <c r="A239" s="38"/>
      <c r="B239" s="39"/>
      <c r="C239" s="276" t="s">
        <v>569</v>
      </c>
      <c r="D239" s="276" t="s">
        <v>281</v>
      </c>
      <c r="E239" s="277" t="s">
        <v>610</v>
      </c>
      <c r="F239" s="278" t="s">
        <v>611</v>
      </c>
      <c r="G239" s="279" t="s">
        <v>145</v>
      </c>
      <c r="H239" s="280">
        <v>14</v>
      </c>
      <c r="I239" s="281"/>
      <c r="J239" s="282">
        <f>ROUND(I239*H239,2)</f>
        <v>0</v>
      </c>
      <c r="K239" s="283"/>
      <c r="L239" s="284"/>
      <c r="M239" s="285" t="s">
        <v>1</v>
      </c>
      <c r="N239" s="286" t="s">
        <v>46</v>
      </c>
      <c r="O239" s="91"/>
      <c r="P239" s="246">
        <f>O239*H239</f>
        <v>0</v>
      </c>
      <c r="Q239" s="246">
        <v>0.00145</v>
      </c>
      <c r="R239" s="246">
        <f>Q239*H239</f>
        <v>0.0203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169</v>
      </c>
      <c r="AT239" s="248" t="s">
        <v>281</v>
      </c>
      <c r="AU239" s="248" t="s">
        <v>21</v>
      </c>
      <c r="AY239" s="16" t="s">
        <v>135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6" t="s">
        <v>89</v>
      </c>
      <c r="BK239" s="249">
        <f>ROUND(I239*H239,2)</f>
        <v>0</v>
      </c>
      <c r="BL239" s="16" t="s">
        <v>141</v>
      </c>
      <c r="BM239" s="248" t="s">
        <v>802</v>
      </c>
    </row>
    <row r="240" spans="1:47" s="2" customFormat="1" ht="12">
      <c r="A240" s="38"/>
      <c r="B240" s="39"/>
      <c r="C240" s="40"/>
      <c r="D240" s="250" t="s">
        <v>147</v>
      </c>
      <c r="E240" s="40"/>
      <c r="F240" s="251" t="s">
        <v>803</v>
      </c>
      <c r="G240" s="40"/>
      <c r="H240" s="40"/>
      <c r="I240" s="144"/>
      <c r="J240" s="40"/>
      <c r="K240" s="40"/>
      <c r="L240" s="44"/>
      <c r="M240" s="252"/>
      <c r="N240" s="253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6" t="s">
        <v>147</v>
      </c>
      <c r="AU240" s="16" t="s">
        <v>21</v>
      </c>
    </row>
    <row r="241" spans="1:65" s="2" customFormat="1" ht="21.75" customHeight="1">
      <c r="A241" s="38"/>
      <c r="B241" s="39"/>
      <c r="C241" s="236" t="s">
        <v>573</v>
      </c>
      <c r="D241" s="236" t="s">
        <v>137</v>
      </c>
      <c r="E241" s="237" t="s">
        <v>616</v>
      </c>
      <c r="F241" s="238" t="s">
        <v>617</v>
      </c>
      <c r="G241" s="239" t="s">
        <v>145</v>
      </c>
      <c r="H241" s="240">
        <v>2</v>
      </c>
      <c r="I241" s="241"/>
      <c r="J241" s="242">
        <f>ROUND(I241*H241,2)</f>
        <v>0</v>
      </c>
      <c r="K241" s="243"/>
      <c r="L241" s="44"/>
      <c r="M241" s="244" t="s">
        <v>1</v>
      </c>
      <c r="N241" s="245" t="s">
        <v>46</v>
      </c>
      <c r="O241" s="91"/>
      <c r="P241" s="246">
        <f>O241*H241</f>
        <v>0</v>
      </c>
      <c r="Q241" s="246">
        <v>0.00105</v>
      </c>
      <c r="R241" s="246">
        <f>Q241*H241</f>
        <v>0.0021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141</v>
      </c>
      <c r="AT241" s="248" t="s">
        <v>137</v>
      </c>
      <c r="AU241" s="248" t="s">
        <v>21</v>
      </c>
      <c r="AY241" s="16" t="s">
        <v>135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6" t="s">
        <v>89</v>
      </c>
      <c r="BK241" s="249">
        <f>ROUND(I241*H241,2)</f>
        <v>0</v>
      </c>
      <c r="BL241" s="16" t="s">
        <v>141</v>
      </c>
      <c r="BM241" s="248" t="s">
        <v>804</v>
      </c>
    </row>
    <row r="242" spans="1:65" s="2" customFormat="1" ht="16.5" customHeight="1">
      <c r="A242" s="38"/>
      <c r="B242" s="39"/>
      <c r="C242" s="276" t="s">
        <v>577</v>
      </c>
      <c r="D242" s="276" t="s">
        <v>281</v>
      </c>
      <c r="E242" s="277" t="s">
        <v>805</v>
      </c>
      <c r="F242" s="278" t="s">
        <v>806</v>
      </c>
      <c r="G242" s="279" t="s">
        <v>145</v>
      </c>
      <c r="H242" s="280">
        <v>1</v>
      </c>
      <c r="I242" s="281"/>
      <c r="J242" s="282">
        <f>ROUND(I242*H242,2)</f>
        <v>0</v>
      </c>
      <c r="K242" s="283"/>
      <c r="L242" s="284"/>
      <c r="M242" s="285" t="s">
        <v>1</v>
      </c>
      <c r="N242" s="286" t="s">
        <v>46</v>
      </c>
      <c r="O242" s="91"/>
      <c r="P242" s="246">
        <f>O242*H242</f>
        <v>0</v>
      </c>
      <c r="Q242" s="246">
        <v>0.004</v>
      </c>
      <c r="R242" s="246">
        <f>Q242*H242</f>
        <v>0.004</v>
      </c>
      <c r="S242" s="246">
        <v>0</v>
      </c>
      <c r="T242" s="24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8" t="s">
        <v>169</v>
      </c>
      <c r="AT242" s="248" t="s">
        <v>281</v>
      </c>
      <c r="AU242" s="248" t="s">
        <v>21</v>
      </c>
      <c r="AY242" s="16" t="s">
        <v>135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6" t="s">
        <v>89</v>
      </c>
      <c r="BK242" s="249">
        <f>ROUND(I242*H242,2)</f>
        <v>0</v>
      </c>
      <c r="BL242" s="16" t="s">
        <v>141</v>
      </c>
      <c r="BM242" s="248" t="s">
        <v>807</v>
      </c>
    </row>
    <row r="243" spans="1:65" s="2" customFormat="1" ht="21.75" customHeight="1">
      <c r="A243" s="38"/>
      <c r="B243" s="39"/>
      <c r="C243" s="276" t="s">
        <v>581</v>
      </c>
      <c r="D243" s="276" t="s">
        <v>281</v>
      </c>
      <c r="E243" s="277" t="s">
        <v>808</v>
      </c>
      <c r="F243" s="278" t="s">
        <v>809</v>
      </c>
      <c r="G243" s="279" t="s">
        <v>145</v>
      </c>
      <c r="H243" s="280">
        <v>1</v>
      </c>
      <c r="I243" s="281"/>
      <c r="J243" s="282">
        <f>ROUND(I243*H243,2)</f>
        <v>0</v>
      </c>
      <c r="K243" s="283"/>
      <c r="L243" s="284"/>
      <c r="M243" s="285" t="s">
        <v>1</v>
      </c>
      <c r="N243" s="286" t="s">
        <v>46</v>
      </c>
      <c r="O243" s="91"/>
      <c r="P243" s="246">
        <f>O243*H243</f>
        <v>0</v>
      </c>
      <c r="Q243" s="246">
        <v>0.0025</v>
      </c>
      <c r="R243" s="246">
        <f>Q243*H243</f>
        <v>0.0025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169</v>
      </c>
      <c r="AT243" s="248" t="s">
        <v>281</v>
      </c>
      <c r="AU243" s="248" t="s">
        <v>21</v>
      </c>
      <c r="AY243" s="16" t="s">
        <v>135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6" t="s">
        <v>89</v>
      </c>
      <c r="BK243" s="249">
        <f>ROUND(I243*H243,2)</f>
        <v>0</v>
      </c>
      <c r="BL243" s="16" t="s">
        <v>141</v>
      </c>
      <c r="BM243" s="248" t="s">
        <v>810</v>
      </c>
    </row>
    <row r="244" spans="1:65" s="2" customFormat="1" ht="21.75" customHeight="1">
      <c r="A244" s="38"/>
      <c r="B244" s="39"/>
      <c r="C244" s="236" t="s">
        <v>585</v>
      </c>
      <c r="D244" s="236" t="s">
        <v>137</v>
      </c>
      <c r="E244" s="237" t="s">
        <v>624</v>
      </c>
      <c r="F244" s="238" t="s">
        <v>625</v>
      </c>
      <c r="G244" s="239" t="s">
        <v>145</v>
      </c>
      <c r="H244" s="240">
        <v>1</v>
      </c>
      <c r="I244" s="241"/>
      <c r="J244" s="242">
        <f>ROUND(I244*H244,2)</f>
        <v>0</v>
      </c>
      <c r="K244" s="243"/>
      <c r="L244" s="44"/>
      <c r="M244" s="244" t="s">
        <v>1</v>
      </c>
      <c r="N244" s="245" t="s">
        <v>46</v>
      </c>
      <c r="O244" s="91"/>
      <c r="P244" s="246">
        <f>O244*H244</f>
        <v>0</v>
      </c>
      <c r="Q244" s="246">
        <v>0.10941</v>
      </c>
      <c r="R244" s="246">
        <f>Q244*H244</f>
        <v>0.10941</v>
      </c>
      <c r="S244" s="246">
        <v>0</v>
      </c>
      <c r="T244" s="24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8" t="s">
        <v>141</v>
      </c>
      <c r="AT244" s="248" t="s">
        <v>137</v>
      </c>
      <c r="AU244" s="248" t="s">
        <v>21</v>
      </c>
      <c r="AY244" s="16" t="s">
        <v>135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6" t="s">
        <v>89</v>
      </c>
      <c r="BK244" s="249">
        <f>ROUND(I244*H244,2)</f>
        <v>0</v>
      </c>
      <c r="BL244" s="16" t="s">
        <v>141</v>
      </c>
      <c r="BM244" s="248" t="s">
        <v>811</v>
      </c>
    </row>
    <row r="245" spans="1:65" s="2" customFormat="1" ht="16.5" customHeight="1">
      <c r="A245" s="38"/>
      <c r="B245" s="39"/>
      <c r="C245" s="276" t="s">
        <v>590</v>
      </c>
      <c r="D245" s="276" t="s">
        <v>281</v>
      </c>
      <c r="E245" s="277" t="s">
        <v>628</v>
      </c>
      <c r="F245" s="278" t="s">
        <v>629</v>
      </c>
      <c r="G245" s="279" t="s">
        <v>145</v>
      </c>
      <c r="H245" s="280">
        <v>1</v>
      </c>
      <c r="I245" s="281"/>
      <c r="J245" s="282">
        <f>ROUND(I245*H245,2)</f>
        <v>0</v>
      </c>
      <c r="K245" s="283"/>
      <c r="L245" s="284"/>
      <c r="M245" s="285" t="s">
        <v>1</v>
      </c>
      <c r="N245" s="286" t="s">
        <v>46</v>
      </c>
      <c r="O245" s="91"/>
      <c r="P245" s="246">
        <f>O245*H245</f>
        <v>0</v>
      </c>
      <c r="Q245" s="246">
        <v>0.0061</v>
      </c>
      <c r="R245" s="246">
        <f>Q245*H245</f>
        <v>0.0061</v>
      </c>
      <c r="S245" s="246">
        <v>0</v>
      </c>
      <c r="T245" s="24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8" t="s">
        <v>169</v>
      </c>
      <c r="AT245" s="248" t="s">
        <v>281</v>
      </c>
      <c r="AU245" s="248" t="s">
        <v>21</v>
      </c>
      <c r="AY245" s="16" t="s">
        <v>135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6" t="s">
        <v>89</v>
      </c>
      <c r="BK245" s="249">
        <f>ROUND(I245*H245,2)</f>
        <v>0</v>
      </c>
      <c r="BL245" s="16" t="s">
        <v>141</v>
      </c>
      <c r="BM245" s="248" t="s">
        <v>812</v>
      </c>
    </row>
    <row r="246" spans="1:65" s="2" customFormat="1" ht="21.75" customHeight="1">
      <c r="A246" s="38"/>
      <c r="B246" s="39"/>
      <c r="C246" s="236" t="s">
        <v>595</v>
      </c>
      <c r="D246" s="236" t="s">
        <v>137</v>
      </c>
      <c r="E246" s="237" t="s">
        <v>637</v>
      </c>
      <c r="F246" s="238" t="s">
        <v>638</v>
      </c>
      <c r="G246" s="239" t="s">
        <v>330</v>
      </c>
      <c r="H246" s="240">
        <v>110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46</v>
      </c>
      <c r="O246" s="91"/>
      <c r="P246" s="246">
        <f>O246*H246</f>
        <v>0</v>
      </c>
      <c r="Q246" s="246">
        <v>0.1554</v>
      </c>
      <c r="R246" s="246">
        <f>Q246*H246</f>
        <v>17.094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141</v>
      </c>
      <c r="AT246" s="248" t="s">
        <v>137</v>
      </c>
      <c r="AU246" s="248" t="s">
        <v>21</v>
      </c>
      <c r="AY246" s="16" t="s">
        <v>135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6" t="s">
        <v>89</v>
      </c>
      <c r="BK246" s="249">
        <f>ROUND(I246*H246,2)</f>
        <v>0</v>
      </c>
      <c r="BL246" s="16" t="s">
        <v>141</v>
      </c>
      <c r="BM246" s="248" t="s">
        <v>813</v>
      </c>
    </row>
    <row r="247" spans="1:65" s="2" customFormat="1" ht="16.5" customHeight="1">
      <c r="A247" s="38"/>
      <c r="B247" s="39"/>
      <c r="C247" s="276" t="s">
        <v>600</v>
      </c>
      <c r="D247" s="276" t="s">
        <v>281</v>
      </c>
      <c r="E247" s="277" t="s">
        <v>646</v>
      </c>
      <c r="F247" s="278" t="s">
        <v>647</v>
      </c>
      <c r="G247" s="279" t="s">
        <v>330</v>
      </c>
      <c r="H247" s="280">
        <v>130</v>
      </c>
      <c r="I247" s="281"/>
      <c r="J247" s="282">
        <f>ROUND(I247*H247,2)</f>
        <v>0</v>
      </c>
      <c r="K247" s="283"/>
      <c r="L247" s="284"/>
      <c r="M247" s="285" t="s">
        <v>1</v>
      </c>
      <c r="N247" s="286" t="s">
        <v>46</v>
      </c>
      <c r="O247" s="91"/>
      <c r="P247" s="246">
        <f>O247*H247</f>
        <v>0</v>
      </c>
      <c r="Q247" s="246">
        <v>0.085</v>
      </c>
      <c r="R247" s="246">
        <f>Q247*H247</f>
        <v>11.05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169</v>
      </c>
      <c r="AT247" s="248" t="s">
        <v>281</v>
      </c>
      <c r="AU247" s="248" t="s">
        <v>21</v>
      </c>
      <c r="AY247" s="16" t="s">
        <v>135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6" t="s">
        <v>89</v>
      </c>
      <c r="BK247" s="249">
        <f>ROUND(I247*H247,2)</f>
        <v>0</v>
      </c>
      <c r="BL247" s="16" t="s">
        <v>141</v>
      </c>
      <c r="BM247" s="248" t="s">
        <v>814</v>
      </c>
    </row>
    <row r="248" spans="1:47" s="2" customFormat="1" ht="12">
      <c r="A248" s="38"/>
      <c r="B248" s="39"/>
      <c r="C248" s="40"/>
      <c r="D248" s="250" t="s">
        <v>147</v>
      </c>
      <c r="E248" s="40"/>
      <c r="F248" s="251" t="s">
        <v>815</v>
      </c>
      <c r="G248" s="40"/>
      <c r="H248" s="40"/>
      <c r="I248" s="144"/>
      <c r="J248" s="40"/>
      <c r="K248" s="40"/>
      <c r="L248" s="44"/>
      <c r="M248" s="252"/>
      <c r="N248" s="253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6" t="s">
        <v>147</v>
      </c>
      <c r="AU248" s="16" t="s">
        <v>21</v>
      </c>
    </row>
    <row r="249" spans="1:65" s="2" customFormat="1" ht="21.75" customHeight="1">
      <c r="A249" s="38"/>
      <c r="B249" s="39"/>
      <c r="C249" s="276" t="s">
        <v>605</v>
      </c>
      <c r="D249" s="276" t="s">
        <v>281</v>
      </c>
      <c r="E249" s="277" t="s">
        <v>632</v>
      </c>
      <c r="F249" s="278" t="s">
        <v>633</v>
      </c>
      <c r="G249" s="279" t="s">
        <v>330</v>
      </c>
      <c r="H249" s="280">
        <v>8</v>
      </c>
      <c r="I249" s="281"/>
      <c r="J249" s="282">
        <f>ROUND(I249*H249,2)</f>
        <v>0</v>
      </c>
      <c r="K249" s="283"/>
      <c r="L249" s="284"/>
      <c r="M249" s="285" t="s">
        <v>1</v>
      </c>
      <c r="N249" s="286" t="s">
        <v>46</v>
      </c>
      <c r="O249" s="91"/>
      <c r="P249" s="246">
        <f>O249*H249</f>
        <v>0</v>
      </c>
      <c r="Q249" s="246">
        <v>0.069</v>
      </c>
      <c r="R249" s="246">
        <f>Q249*H249</f>
        <v>0.552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169</v>
      </c>
      <c r="AT249" s="248" t="s">
        <v>281</v>
      </c>
      <c r="AU249" s="248" t="s">
        <v>21</v>
      </c>
      <c r="AY249" s="16" t="s">
        <v>135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6" t="s">
        <v>89</v>
      </c>
      <c r="BK249" s="249">
        <f>ROUND(I249*H249,2)</f>
        <v>0</v>
      </c>
      <c r="BL249" s="16" t="s">
        <v>141</v>
      </c>
      <c r="BM249" s="248" t="s">
        <v>816</v>
      </c>
    </row>
    <row r="250" spans="1:47" s="2" customFormat="1" ht="12">
      <c r="A250" s="38"/>
      <c r="B250" s="39"/>
      <c r="C250" s="40"/>
      <c r="D250" s="250" t="s">
        <v>147</v>
      </c>
      <c r="E250" s="40"/>
      <c r="F250" s="251" t="s">
        <v>635</v>
      </c>
      <c r="G250" s="40"/>
      <c r="H250" s="40"/>
      <c r="I250" s="144"/>
      <c r="J250" s="40"/>
      <c r="K250" s="40"/>
      <c r="L250" s="44"/>
      <c r="M250" s="252"/>
      <c r="N250" s="253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6" t="s">
        <v>147</v>
      </c>
      <c r="AU250" s="16" t="s">
        <v>21</v>
      </c>
    </row>
    <row r="251" spans="1:65" s="2" customFormat="1" ht="21.75" customHeight="1">
      <c r="A251" s="38"/>
      <c r="B251" s="39"/>
      <c r="C251" s="236" t="s">
        <v>609</v>
      </c>
      <c r="D251" s="236" t="s">
        <v>137</v>
      </c>
      <c r="E251" s="237" t="s">
        <v>817</v>
      </c>
      <c r="F251" s="238" t="s">
        <v>818</v>
      </c>
      <c r="G251" s="239" t="s">
        <v>330</v>
      </c>
      <c r="H251" s="240">
        <v>255</v>
      </c>
      <c r="I251" s="241"/>
      <c r="J251" s="242">
        <f>ROUND(I251*H251,2)</f>
        <v>0</v>
      </c>
      <c r="K251" s="243"/>
      <c r="L251" s="44"/>
      <c r="M251" s="244" t="s">
        <v>1</v>
      </c>
      <c r="N251" s="245" t="s">
        <v>46</v>
      </c>
      <c r="O251" s="91"/>
      <c r="P251" s="246">
        <f>O251*H251</f>
        <v>0</v>
      </c>
      <c r="Q251" s="246">
        <v>0.1295</v>
      </c>
      <c r="R251" s="246">
        <f>Q251*H251</f>
        <v>33.0225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141</v>
      </c>
      <c r="AT251" s="248" t="s">
        <v>137</v>
      </c>
      <c r="AU251" s="248" t="s">
        <v>21</v>
      </c>
      <c r="AY251" s="16" t="s">
        <v>135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6" t="s">
        <v>89</v>
      </c>
      <c r="BK251" s="249">
        <f>ROUND(I251*H251,2)</f>
        <v>0</v>
      </c>
      <c r="BL251" s="16" t="s">
        <v>141</v>
      </c>
      <c r="BM251" s="248" t="s">
        <v>819</v>
      </c>
    </row>
    <row r="252" spans="1:65" s="2" customFormat="1" ht="16.5" customHeight="1">
      <c r="A252" s="38"/>
      <c r="B252" s="39"/>
      <c r="C252" s="276" t="s">
        <v>615</v>
      </c>
      <c r="D252" s="276" t="s">
        <v>281</v>
      </c>
      <c r="E252" s="277" t="s">
        <v>646</v>
      </c>
      <c r="F252" s="278" t="s">
        <v>647</v>
      </c>
      <c r="G252" s="279" t="s">
        <v>330</v>
      </c>
      <c r="H252" s="280">
        <v>270</v>
      </c>
      <c r="I252" s="281"/>
      <c r="J252" s="282">
        <f>ROUND(I252*H252,2)</f>
        <v>0</v>
      </c>
      <c r="K252" s="283"/>
      <c r="L252" s="284"/>
      <c r="M252" s="285" t="s">
        <v>1</v>
      </c>
      <c r="N252" s="286" t="s">
        <v>46</v>
      </c>
      <c r="O252" s="91"/>
      <c r="P252" s="246">
        <f>O252*H252</f>
        <v>0</v>
      </c>
      <c r="Q252" s="246">
        <v>0.085</v>
      </c>
      <c r="R252" s="246">
        <f>Q252*H252</f>
        <v>22.950000000000003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169</v>
      </c>
      <c r="AT252" s="248" t="s">
        <v>281</v>
      </c>
      <c r="AU252" s="248" t="s">
        <v>21</v>
      </c>
      <c r="AY252" s="16" t="s">
        <v>135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6" t="s">
        <v>89</v>
      </c>
      <c r="BK252" s="249">
        <f>ROUND(I252*H252,2)</f>
        <v>0</v>
      </c>
      <c r="BL252" s="16" t="s">
        <v>141</v>
      </c>
      <c r="BM252" s="248" t="s">
        <v>820</v>
      </c>
    </row>
    <row r="253" spans="1:47" s="2" customFormat="1" ht="12">
      <c r="A253" s="38"/>
      <c r="B253" s="39"/>
      <c r="C253" s="40"/>
      <c r="D253" s="250" t="s">
        <v>147</v>
      </c>
      <c r="E253" s="40"/>
      <c r="F253" s="251" t="s">
        <v>815</v>
      </c>
      <c r="G253" s="40"/>
      <c r="H253" s="40"/>
      <c r="I253" s="144"/>
      <c r="J253" s="40"/>
      <c r="K253" s="40"/>
      <c r="L253" s="44"/>
      <c r="M253" s="252"/>
      <c r="N253" s="25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6" t="s">
        <v>147</v>
      </c>
      <c r="AU253" s="16" t="s">
        <v>21</v>
      </c>
    </row>
    <row r="254" spans="1:65" s="2" customFormat="1" ht="21.75" customHeight="1">
      <c r="A254" s="38"/>
      <c r="B254" s="39"/>
      <c r="C254" s="236" t="s">
        <v>619</v>
      </c>
      <c r="D254" s="236" t="s">
        <v>137</v>
      </c>
      <c r="E254" s="237" t="s">
        <v>651</v>
      </c>
      <c r="F254" s="238" t="s">
        <v>652</v>
      </c>
      <c r="G254" s="239" t="s">
        <v>330</v>
      </c>
      <c r="H254" s="240">
        <v>255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46</v>
      </c>
      <c r="O254" s="91"/>
      <c r="P254" s="246">
        <f>O254*H254</f>
        <v>0</v>
      </c>
      <c r="Q254" s="246">
        <v>0.20219</v>
      </c>
      <c r="R254" s="246">
        <f>Q254*H254</f>
        <v>51.55845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141</v>
      </c>
      <c r="AT254" s="248" t="s">
        <v>137</v>
      </c>
      <c r="AU254" s="248" t="s">
        <v>21</v>
      </c>
      <c r="AY254" s="16" t="s">
        <v>135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6" t="s">
        <v>89</v>
      </c>
      <c r="BK254" s="249">
        <f>ROUND(I254*H254,2)</f>
        <v>0</v>
      </c>
      <c r="BL254" s="16" t="s">
        <v>141</v>
      </c>
      <c r="BM254" s="248" t="s">
        <v>821</v>
      </c>
    </row>
    <row r="255" spans="1:65" s="2" customFormat="1" ht="16.5" customHeight="1">
      <c r="A255" s="38"/>
      <c r="B255" s="39"/>
      <c r="C255" s="276" t="s">
        <v>623</v>
      </c>
      <c r="D255" s="276" t="s">
        <v>281</v>
      </c>
      <c r="E255" s="277" t="s">
        <v>656</v>
      </c>
      <c r="F255" s="278" t="s">
        <v>657</v>
      </c>
      <c r="G255" s="279" t="s">
        <v>658</v>
      </c>
      <c r="H255" s="280">
        <v>765</v>
      </c>
      <c r="I255" s="281"/>
      <c r="J255" s="282">
        <f>ROUND(I255*H255,2)</f>
        <v>0</v>
      </c>
      <c r="K255" s="283"/>
      <c r="L255" s="284"/>
      <c r="M255" s="285" t="s">
        <v>1</v>
      </c>
      <c r="N255" s="286" t="s">
        <v>46</v>
      </c>
      <c r="O255" s="91"/>
      <c r="P255" s="246">
        <f>O255*H255</f>
        <v>0</v>
      </c>
      <c r="Q255" s="246">
        <v>0.114</v>
      </c>
      <c r="R255" s="246">
        <f>Q255*H255</f>
        <v>87.21000000000001</v>
      </c>
      <c r="S255" s="246">
        <v>0</v>
      </c>
      <c r="T255" s="24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8" t="s">
        <v>169</v>
      </c>
      <c r="AT255" s="248" t="s">
        <v>281</v>
      </c>
      <c r="AU255" s="248" t="s">
        <v>21</v>
      </c>
      <c r="AY255" s="16" t="s">
        <v>135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16" t="s">
        <v>89</v>
      </c>
      <c r="BK255" s="249">
        <f>ROUND(I255*H255,2)</f>
        <v>0</v>
      </c>
      <c r="BL255" s="16" t="s">
        <v>141</v>
      </c>
      <c r="BM255" s="248" t="s">
        <v>822</v>
      </c>
    </row>
    <row r="256" spans="1:51" s="13" customFormat="1" ht="12">
      <c r="A256" s="13"/>
      <c r="B256" s="254"/>
      <c r="C256" s="255"/>
      <c r="D256" s="250" t="s">
        <v>203</v>
      </c>
      <c r="E256" s="256" t="s">
        <v>1</v>
      </c>
      <c r="F256" s="257" t="s">
        <v>823</v>
      </c>
      <c r="G256" s="255"/>
      <c r="H256" s="258">
        <v>765</v>
      </c>
      <c r="I256" s="259"/>
      <c r="J256" s="255"/>
      <c r="K256" s="255"/>
      <c r="L256" s="260"/>
      <c r="M256" s="261"/>
      <c r="N256" s="262"/>
      <c r="O256" s="262"/>
      <c r="P256" s="262"/>
      <c r="Q256" s="262"/>
      <c r="R256" s="262"/>
      <c r="S256" s="262"/>
      <c r="T256" s="26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4" t="s">
        <v>203</v>
      </c>
      <c r="AU256" s="264" t="s">
        <v>21</v>
      </c>
      <c r="AV256" s="13" t="s">
        <v>21</v>
      </c>
      <c r="AW256" s="13" t="s">
        <v>38</v>
      </c>
      <c r="AX256" s="13" t="s">
        <v>89</v>
      </c>
      <c r="AY256" s="264" t="s">
        <v>135</v>
      </c>
    </row>
    <row r="257" spans="1:65" s="2" customFormat="1" ht="16.5" customHeight="1">
      <c r="A257" s="38"/>
      <c r="B257" s="39"/>
      <c r="C257" s="236" t="s">
        <v>627</v>
      </c>
      <c r="D257" s="236" t="s">
        <v>137</v>
      </c>
      <c r="E257" s="237" t="s">
        <v>824</v>
      </c>
      <c r="F257" s="238" t="s">
        <v>825</v>
      </c>
      <c r="G257" s="239" t="s">
        <v>330</v>
      </c>
      <c r="H257" s="240">
        <v>4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46</v>
      </c>
      <c r="O257" s="91"/>
      <c r="P257" s="246">
        <f>O257*H257</f>
        <v>0</v>
      </c>
      <c r="Q257" s="246">
        <v>8E-05</v>
      </c>
      <c r="R257" s="246">
        <f>Q257*H257</f>
        <v>0.00032</v>
      </c>
      <c r="S257" s="246">
        <v>0.018</v>
      </c>
      <c r="T257" s="247">
        <f>S257*H257</f>
        <v>0.072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141</v>
      </c>
      <c r="AT257" s="248" t="s">
        <v>137</v>
      </c>
      <c r="AU257" s="248" t="s">
        <v>21</v>
      </c>
      <c r="AY257" s="16" t="s">
        <v>135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6" t="s">
        <v>89</v>
      </c>
      <c r="BK257" s="249">
        <f>ROUND(I257*H257,2)</f>
        <v>0</v>
      </c>
      <c r="BL257" s="16" t="s">
        <v>141</v>
      </c>
      <c r="BM257" s="248" t="s">
        <v>826</v>
      </c>
    </row>
    <row r="258" spans="1:63" s="12" customFormat="1" ht="22.8" customHeight="1">
      <c r="A258" s="12"/>
      <c r="B258" s="220"/>
      <c r="C258" s="221"/>
      <c r="D258" s="222" t="s">
        <v>80</v>
      </c>
      <c r="E258" s="234" t="s">
        <v>670</v>
      </c>
      <c r="F258" s="234" t="s">
        <v>671</v>
      </c>
      <c r="G258" s="221"/>
      <c r="H258" s="221"/>
      <c r="I258" s="224"/>
      <c r="J258" s="235">
        <f>BK258</f>
        <v>0</v>
      </c>
      <c r="K258" s="221"/>
      <c r="L258" s="226"/>
      <c r="M258" s="227"/>
      <c r="N258" s="228"/>
      <c r="O258" s="228"/>
      <c r="P258" s="229">
        <f>P259</f>
        <v>0</v>
      </c>
      <c r="Q258" s="228"/>
      <c r="R258" s="229">
        <f>R259</f>
        <v>0</v>
      </c>
      <c r="S258" s="228"/>
      <c r="T258" s="230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31" t="s">
        <v>89</v>
      </c>
      <c r="AT258" s="232" t="s">
        <v>80</v>
      </c>
      <c r="AU258" s="232" t="s">
        <v>89</v>
      </c>
      <c r="AY258" s="231" t="s">
        <v>135</v>
      </c>
      <c r="BK258" s="233">
        <f>BK259</f>
        <v>0</v>
      </c>
    </row>
    <row r="259" spans="1:65" s="2" customFormat="1" ht="21.75" customHeight="1">
      <c r="A259" s="38"/>
      <c r="B259" s="39"/>
      <c r="C259" s="236" t="s">
        <v>631</v>
      </c>
      <c r="D259" s="236" t="s">
        <v>137</v>
      </c>
      <c r="E259" s="237" t="s">
        <v>673</v>
      </c>
      <c r="F259" s="238" t="s">
        <v>674</v>
      </c>
      <c r="G259" s="239" t="s">
        <v>284</v>
      </c>
      <c r="H259" s="240">
        <v>890.534</v>
      </c>
      <c r="I259" s="241"/>
      <c r="J259" s="242">
        <f>ROUND(I259*H259,2)</f>
        <v>0</v>
      </c>
      <c r="K259" s="243"/>
      <c r="L259" s="44"/>
      <c r="M259" s="287" t="s">
        <v>1</v>
      </c>
      <c r="N259" s="288" t="s">
        <v>46</v>
      </c>
      <c r="O259" s="289"/>
      <c r="P259" s="290">
        <f>O259*H259</f>
        <v>0</v>
      </c>
      <c r="Q259" s="290">
        <v>0</v>
      </c>
      <c r="R259" s="290">
        <f>Q259*H259</f>
        <v>0</v>
      </c>
      <c r="S259" s="290">
        <v>0</v>
      </c>
      <c r="T259" s="29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8" t="s">
        <v>141</v>
      </c>
      <c r="AT259" s="248" t="s">
        <v>137</v>
      </c>
      <c r="AU259" s="248" t="s">
        <v>21</v>
      </c>
      <c r="AY259" s="16" t="s">
        <v>135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6" t="s">
        <v>89</v>
      </c>
      <c r="BK259" s="249">
        <f>ROUND(I259*H259,2)</f>
        <v>0</v>
      </c>
      <c r="BL259" s="16" t="s">
        <v>141</v>
      </c>
      <c r="BM259" s="248" t="s">
        <v>827</v>
      </c>
    </row>
    <row r="260" spans="1:31" s="2" customFormat="1" ht="6.95" customHeight="1">
      <c r="A260" s="38"/>
      <c r="B260" s="66"/>
      <c r="C260" s="67"/>
      <c r="D260" s="67"/>
      <c r="E260" s="67"/>
      <c r="F260" s="67"/>
      <c r="G260" s="67"/>
      <c r="H260" s="67"/>
      <c r="I260" s="183"/>
      <c r="J260" s="67"/>
      <c r="K260" s="67"/>
      <c r="L260" s="44"/>
      <c r="M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</row>
  </sheetData>
  <sheetProtection password="CC35" sheet="1" objects="1" scenarios="1" formatColumns="0" formatRows="0" autoFilter="0"/>
  <autoFilter ref="C122:K25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828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ROUND((SUM(BE121:BE238)),2)</f>
        <v>0</v>
      </c>
      <c r="G33" s="38"/>
      <c r="H33" s="38"/>
      <c r="I33" s="162">
        <v>0.21</v>
      </c>
      <c r="J33" s="161">
        <f>ROUND(((SUM(BE121:BE238))*I33),2)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ROUND((SUM(BF121:BF238)),2)</f>
        <v>0</v>
      </c>
      <c r="G34" s="38"/>
      <c r="H34" s="38"/>
      <c r="I34" s="162">
        <v>0.15</v>
      </c>
      <c r="J34" s="161">
        <f>ROUND(((SUM(BF121:BF238))*I34),2)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ROUND((SUM(BG121:BG238)),2)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ROUND((SUM(BH121:BH238)),2)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ROUND((SUM(BI121:BI238)),2)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301 - Dešťová kanalizace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pans="1:31" s="9" customFormat="1" ht="24.95" customHeight="1">
      <c r="A97" s="9"/>
      <c r="B97" s="193"/>
      <c r="C97" s="194"/>
      <c r="D97" s="195" t="s">
        <v>114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115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377</v>
      </c>
      <c r="E99" s="203"/>
      <c r="F99" s="203"/>
      <c r="G99" s="203"/>
      <c r="H99" s="203"/>
      <c r="I99" s="204"/>
      <c r="J99" s="205">
        <f>J175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378</v>
      </c>
      <c r="E100" s="203"/>
      <c r="F100" s="203"/>
      <c r="G100" s="203"/>
      <c r="H100" s="203"/>
      <c r="I100" s="204"/>
      <c r="J100" s="205">
        <f>J189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200"/>
      <c r="C101" s="201"/>
      <c r="D101" s="202" t="s">
        <v>829</v>
      </c>
      <c r="E101" s="203"/>
      <c r="F101" s="203"/>
      <c r="G101" s="203"/>
      <c r="H101" s="203"/>
      <c r="I101" s="204"/>
      <c r="J101" s="205">
        <f>J232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2" t="s">
        <v>120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1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Cyklostezka Cheb - Waldsassen III. a</v>
      </c>
      <c r="F111" s="31"/>
      <c r="G111" s="31"/>
      <c r="H111" s="31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1" t="s">
        <v>107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 301 - Dešťová kanalizace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22</v>
      </c>
      <c r="D115" s="40"/>
      <c r="E115" s="40"/>
      <c r="F115" s="26" t="str">
        <f>F12</f>
        <v>Háje u Chebu, Slapany</v>
      </c>
      <c r="G115" s="40"/>
      <c r="H115" s="40"/>
      <c r="I115" s="147" t="s">
        <v>24</v>
      </c>
      <c r="J115" s="79" t="str">
        <f>IF(J12="","",J12)</f>
        <v>24. 7. 2020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1" t="s">
        <v>30</v>
      </c>
      <c r="D117" s="40"/>
      <c r="E117" s="40"/>
      <c r="F117" s="26" t="str">
        <f>E15</f>
        <v>Město Cheb</v>
      </c>
      <c r="G117" s="40"/>
      <c r="H117" s="40"/>
      <c r="I117" s="147" t="s">
        <v>36</v>
      </c>
      <c r="J117" s="36" t="str">
        <f>E21</f>
        <v>DSVA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1" t="s">
        <v>34</v>
      </c>
      <c r="D118" s="40"/>
      <c r="E118" s="40"/>
      <c r="F118" s="26" t="str">
        <f>IF(E18="","",E18)</f>
        <v>Vyplň údaj</v>
      </c>
      <c r="G118" s="40"/>
      <c r="H118" s="40"/>
      <c r="I118" s="147" t="s">
        <v>39</v>
      </c>
      <c r="J118" s="36" t="str">
        <f>E24</f>
        <v>DSVA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121</v>
      </c>
      <c r="D120" s="210" t="s">
        <v>66</v>
      </c>
      <c r="E120" s="210" t="s">
        <v>62</v>
      </c>
      <c r="F120" s="210" t="s">
        <v>63</v>
      </c>
      <c r="G120" s="210" t="s">
        <v>122</v>
      </c>
      <c r="H120" s="210" t="s">
        <v>123</v>
      </c>
      <c r="I120" s="211" t="s">
        <v>124</v>
      </c>
      <c r="J120" s="212" t="s">
        <v>111</v>
      </c>
      <c r="K120" s="213" t="s">
        <v>125</v>
      </c>
      <c r="L120" s="214"/>
      <c r="M120" s="100" t="s">
        <v>1</v>
      </c>
      <c r="N120" s="101" t="s">
        <v>45</v>
      </c>
      <c r="O120" s="101" t="s">
        <v>126</v>
      </c>
      <c r="P120" s="101" t="s">
        <v>127</v>
      </c>
      <c r="Q120" s="101" t="s">
        <v>128</v>
      </c>
      <c r="R120" s="101" t="s">
        <v>129</v>
      </c>
      <c r="S120" s="101" t="s">
        <v>130</v>
      </c>
      <c r="T120" s="102" t="s">
        <v>131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132</v>
      </c>
      <c r="D121" s="40"/>
      <c r="E121" s="40"/>
      <c r="F121" s="40"/>
      <c r="G121" s="40"/>
      <c r="H121" s="40"/>
      <c r="I121" s="144"/>
      <c r="J121" s="215">
        <f>BK121</f>
        <v>0</v>
      </c>
      <c r="K121" s="40"/>
      <c r="L121" s="44"/>
      <c r="M121" s="103"/>
      <c r="N121" s="216"/>
      <c r="O121" s="104"/>
      <c r="P121" s="217">
        <f>P122</f>
        <v>0</v>
      </c>
      <c r="Q121" s="104"/>
      <c r="R121" s="217">
        <f>R122</f>
        <v>2188.41372</v>
      </c>
      <c r="S121" s="104"/>
      <c r="T121" s="218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80</v>
      </c>
      <c r="AU121" s="16" t="s">
        <v>113</v>
      </c>
      <c r="BK121" s="219">
        <f>BK122</f>
        <v>0</v>
      </c>
    </row>
    <row r="122" spans="1:63" s="12" customFormat="1" ht="25.9" customHeight="1">
      <c r="A122" s="12"/>
      <c r="B122" s="220"/>
      <c r="C122" s="221"/>
      <c r="D122" s="222" t="s">
        <v>80</v>
      </c>
      <c r="E122" s="223" t="s">
        <v>133</v>
      </c>
      <c r="F122" s="223" t="s">
        <v>134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P123+P175+P189</f>
        <v>0</v>
      </c>
      <c r="Q122" s="228"/>
      <c r="R122" s="229">
        <f>R123+R175+R189</f>
        <v>2188.41372</v>
      </c>
      <c r="S122" s="228"/>
      <c r="T122" s="230">
        <f>T123+T175+T189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89</v>
      </c>
      <c r="AT122" s="232" t="s">
        <v>80</v>
      </c>
      <c r="AU122" s="232" t="s">
        <v>81</v>
      </c>
      <c r="AY122" s="231" t="s">
        <v>135</v>
      </c>
      <c r="BK122" s="233">
        <f>BK123+BK175+BK189</f>
        <v>0</v>
      </c>
    </row>
    <row r="123" spans="1:63" s="12" customFormat="1" ht="22.8" customHeight="1">
      <c r="A123" s="12"/>
      <c r="B123" s="220"/>
      <c r="C123" s="221"/>
      <c r="D123" s="222" t="s">
        <v>80</v>
      </c>
      <c r="E123" s="234" t="s">
        <v>89</v>
      </c>
      <c r="F123" s="234" t="s">
        <v>136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SUM(P124:P174)</f>
        <v>0</v>
      </c>
      <c r="Q123" s="228"/>
      <c r="R123" s="229">
        <f>SUM(R124:R174)</f>
        <v>1992.845</v>
      </c>
      <c r="S123" s="228"/>
      <c r="T123" s="230">
        <f>SUM(T124:T174)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89</v>
      </c>
      <c r="AT123" s="232" t="s">
        <v>80</v>
      </c>
      <c r="AU123" s="232" t="s">
        <v>89</v>
      </c>
      <c r="AY123" s="231" t="s">
        <v>135</v>
      </c>
      <c r="BK123" s="233">
        <f>SUM(BK124:BK174)</f>
        <v>0</v>
      </c>
    </row>
    <row r="124" spans="1:65" s="2" customFormat="1" ht="21.75" customHeight="1">
      <c r="A124" s="38"/>
      <c r="B124" s="39"/>
      <c r="C124" s="236" t="s">
        <v>89</v>
      </c>
      <c r="D124" s="236" t="s">
        <v>137</v>
      </c>
      <c r="E124" s="237" t="s">
        <v>830</v>
      </c>
      <c r="F124" s="238" t="s">
        <v>831</v>
      </c>
      <c r="G124" s="239" t="s">
        <v>200</v>
      </c>
      <c r="H124" s="240">
        <v>289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46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141</v>
      </c>
      <c r="AT124" s="248" t="s">
        <v>137</v>
      </c>
      <c r="AU124" s="248" t="s">
        <v>21</v>
      </c>
      <c r="AY124" s="16" t="s">
        <v>135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6" t="s">
        <v>89</v>
      </c>
      <c r="BK124" s="249">
        <f>ROUND(I124*H124,2)</f>
        <v>0</v>
      </c>
      <c r="BL124" s="16" t="s">
        <v>141</v>
      </c>
      <c r="BM124" s="248" t="s">
        <v>832</v>
      </c>
    </row>
    <row r="125" spans="1:51" s="13" customFormat="1" ht="12">
      <c r="A125" s="13"/>
      <c r="B125" s="254"/>
      <c r="C125" s="255"/>
      <c r="D125" s="250" t="s">
        <v>203</v>
      </c>
      <c r="E125" s="256" t="s">
        <v>1</v>
      </c>
      <c r="F125" s="257" t="s">
        <v>833</v>
      </c>
      <c r="G125" s="255"/>
      <c r="H125" s="258">
        <v>114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4" t="s">
        <v>203</v>
      </c>
      <c r="AU125" s="264" t="s">
        <v>21</v>
      </c>
      <c r="AV125" s="13" t="s">
        <v>21</v>
      </c>
      <c r="AW125" s="13" t="s">
        <v>38</v>
      </c>
      <c r="AX125" s="13" t="s">
        <v>81</v>
      </c>
      <c r="AY125" s="264" t="s">
        <v>135</v>
      </c>
    </row>
    <row r="126" spans="1:51" s="13" customFormat="1" ht="12">
      <c r="A126" s="13"/>
      <c r="B126" s="254"/>
      <c r="C126" s="255"/>
      <c r="D126" s="250" t="s">
        <v>203</v>
      </c>
      <c r="E126" s="256" t="s">
        <v>1</v>
      </c>
      <c r="F126" s="257" t="s">
        <v>834</v>
      </c>
      <c r="G126" s="255"/>
      <c r="H126" s="258">
        <v>65</v>
      </c>
      <c r="I126" s="259"/>
      <c r="J126" s="255"/>
      <c r="K126" s="255"/>
      <c r="L126" s="260"/>
      <c r="M126" s="261"/>
      <c r="N126" s="262"/>
      <c r="O126" s="262"/>
      <c r="P126" s="262"/>
      <c r="Q126" s="262"/>
      <c r="R126" s="262"/>
      <c r="S126" s="262"/>
      <c r="T126" s="26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4" t="s">
        <v>203</v>
      </c>
      <c r="AU126" s="264" t="s">
        <v>21</v>
      </c>
      <c r="AV126" s="13" t="s">
        <v>21</v>
      </c>
      <c r="AW126" s="13" t="s">
        <v>38</v>
      </c>
      <c r="AX126" s="13" t="s">
        <v>81</v>
      </c>
      <c r="AY126" s="264" t="s">
        <v>135</v>
      </c>
    </row>
    <row r="127" spans="1:51" s="13" customFormat="1" ht="12">
      <c r="A127" s="13"/>
      <c r="B127" s="254"/>
      <c r="C127" s="255"/>
      <c r="D127" s="250" t="s">
        <v>203</v>
      </c>
      <c r="E127" s="256" t="s">
        <v>1</v>
      </c>
      <c r="F127" s="257" t="s">
        <v>835</v>
      </c>
      <c r="G127" s="255"/>
      <c r="H127" s="258">
        <v>16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4" t="s">
        <v>203</v>
      </c>
      <c r="AU127" s="264" t="s">
        <v>21</v>
      </c>
      <c r="AV127" s="13" t="s">
        <v>21</v>
      </c>
      <c r="AW127" s="13" t="s">
        <v>38</v>
      </c>
      <c r="AX127" s="13" t="s">
        <v>81</v>
      </c>
      <c r="AY127" s="264" t="s">
        <v>135</v>
      </c>
    </row>
    <row r="128" spans="1:51" s="13" customFormat="1" ht="12">
      <c r="A128" s="13"/>
      <c r="B128" s="254"/>
      <c r="C128" s="255"/>
      <c r="D128" s="250" t="s">
        <v>203</v>
      </c>
      <c r="E128" s="256" t="s">
        <v>1</v>
      </c>
      <c r="F128" s="257" t="s">
        <v>836</v>
      </c>
      <c r="G128" s="255"/>
      <c r="H128" s="258">
        <v>4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4" t="s">
        <v>203</v>
      </c>
      <c r="AU128" s="264" t="s">
        <v>21</v>
      </c>
      <c r="AV128" s="13" t="s">
        <v>21</v>
      </c>
      <c r="AW128" s="13" t="s">
        <v>38</v>
      </c>
      <c r="AX128" s="13" t="s">
        <v>81</v>
      </c>
      <c r="AY128" s="264" t="s">
        <v>135</v>
      </c>
    </row>
    <row r="129" spans="1:51" s="13" customFormat="1" ht="12">
      <c r="A129" s="13"/>
      <c r="B129" s="254"/>
      <c r="C129" s="255"/>
      <c r="D129" s="250" t="s">
        <v>203</v>
      </c>
      <c r="E129" s="256" t="s">
        <v>1</v>
      </c>
      <c r="F129" s="257" t="s">
        <v>837</v>
      </c>
      <c r="G129" s="255"/>
      <c r="H129" s="258">
        <v>10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4" t="s">
        <v>203</v>
      </c>
      <c r="AU129" s="264" t="s">
        <v>21</v>
      </c>
      <c r="AV129" s="13" t="s">
        <v>21</v>
      </c>
      <c r="AW129" s="13" t="s">
        <v>38</v>
      </c>
      <c r="AX129" s="13" t="s">
        <v>81</v>
      </c>
      <c r="AY129" s="264" t="s">
        <v>135</v>
      </c>
    </row>
    <row r="130" spans="1:51" s="13" customFormat="1" ht="12">
      <c r="A130" s="13"/>
      <c r="B130" s="254"/>
      <c r="C130" s="255"/>
      <c r="D130" s="250" t="s">
        <v>203</v>
      </c>
      <c r="E130" s="256" t="s">
        <v>1</v>
      </c>
      <c r="F130" s="257" t="s">
        <v>392</v>
      </c>
      <c r="G130" s="255"/>
      <c r="H130" s="258">
        <v>80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4" t="s">
        <v>203</v>
      </c>
      <c r="AU130" s="264" t="s">
        <v>21</v>
      </c>
      <c r="AV130" s="13" t="s">
        <v>21</v>
      </c>
      <c r="AW130" s="13" t="s">
        <v>38</v>
      </c>
      <c r="AX130" s="13" t="s">
        <v>81</v>
      </c>
      <c r="AY130" s="264" t="s">
        <v>135</v>
      </c>
    </row>
    <row r="131" spans="1:51" s="14" customFormat="1" ht="12">
      <c r="A131" s="14"/>
      <c r="B131" s="265"/>
      <c r="C131" s="266"/>
      <c r="D131" s="250" t="s">
        <v>203</v>
      </c>
      <c r="E131" s="267" t="s">
        <v>1</v>
      </c>
      <c r="F131" s="268" t="s">
        <v>235</v>
      </c>
      <c r="G131" s="266"/>
      <c r="H131" s="269">
        <v>289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5" t="s">
        <v>203</v>
      </c>
      <c r="AU131" s="275" t="s">
        <v>21</v>
      </c>
      <c r="AV131" s="14" t="s">
        <v>141</v>
      </c>
      <c r="AW131" s="14" t="s">
        <v>38</v>
      </c>
      <c r="AX131" s="14" t="s">
        <v>89</v>
      </c>
      <c r="AY131" s="275" t="s">
        <v>135</v>
      </c>
    </row>
    <row r="132" spans="1:65" s="2" customFormat="1" ht="21.75" customHeight="1">
      <c r="A132" s="38"/>
      <c r="B132" s="39"/>
      <c r="C132" s="236" t="s">
        <v>21</v>
      </c>
      <c r="D132" s="236" t="s">
        <v>137</v>
      </c>
      <c r="E132" s="237" t="s">
        <v>838</v>
      </c>
      <c r="F132" s="238" t="s">
        <v>839</v>
      </c>
      <c r="G132" s="239" t="s">
        <v>200</v>
      </c>
      <c r="H132" s="240">
        <v>1200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46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141</v>
      </c>
      <c r="AT132" s="248" t="s">
        <v>137</v>
      </c>
      <c r="AU132" s="248" t="s">
        <v>21</v>
      </c>
      <c r="AY132" s="16" t="s">
        <v>135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6" t="s">
        <v>89</v>
      </c>
      <c r="BK132" s="249">
        <f>ROUND(I132*H132,2)</f>
        <v>0</v>
      </c>
      <c r="BL132" s="16" t="s">
        <v>141</v>
      </c>
      <c r="BM132" s="248" t="s">
        <v>840</v>
      </c>
    </row>
    <row r="133" spans="1:47" s="2" customFormat="1" ht="12">
      <c r="A133" s="38"/>
      <c r="B133" s="39"/>
      <c r="C133" s="40"/>
      <c r="D133" s="250" t="s">
        <v>147</v>
      </c>
      <c r="E133" s="40"/>
      <c r="F133" s="251" t="s">
        <v>841</v>
      </c>
      <c r="G133" s="40"/>
      <c r="H133" s="40"/>
      <c r="I133" s="144"/>
      <c r="J133" s="40"/>
      <c r="K133" s="40"/>
      <c r="L133" s="44"/>
      <c r="M133" s="252"/>
      <c r="N133" s="25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147</v>
      </c>
      <c r="AU133" s="16" t="s">
        <v>21</v>
      </c>
    </row>
    <row r="134" spans="1:51" s="13" customFormat="1" ht="12">
      <c r="A134" s="13"/>
      <c r="B134" s="254"/>
      <c r="C134" s="255"/>
      <c r="D134" s="250" t="s">
        <v>203</v>
      </c>
      <c r="E134" s="256" t="s">
        <v>1</v>
      </c>
      <c r="F134" s="257" t="s">
        <v>842</v>
      </c>
      <c r="G134" s="255"/>
      <c r="H134" s="258">
        <v>315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4" t="s">
        <v>203</v>
      </c>
      <c r="AU134" s="264" t="s">
        <v>21</v>
      </c>
      <c r="AV134" s="13" t="s">
        <v>21</v>
      </c>
      <c r="AW134" s="13" t="s">
        <v>38</v>
      </c>
      <c r="AX134" s="13" t="s">
        <v>81</v>
      </c>
      <c r="AY134" s="264" t="s">
        <v>135</v>
      </c>
    </row>
    <row r="135" spans="1:51" s="13" customFormat="1" ht="12">
      <c r="A135" s="13"/>
      <c r="B135" s="254"/>
      <c r="C135" s="255"/>
      <c r="D135" s="250" t="s">
        <v>203</v>
      </c>
      <c r="E135" s="256" t="s">
        <v>1</v>
      </c>
      <c r="F135" s="257" t="s">
        <v>843</v>
      </c>
      <c r="G135" s="255"/>
      <c r="H135" s="258">
        <v>685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4" t="s">
        <v>203</v>
      </c>
      <c r="AU135" s="264" t="s">
        <v>21</v>
      </c>
      <c r="AV135" s="13" t="s">
        <v>21</v>
      </c>
      <c r="AW135" s="13" t="s">
        <v>38</v>
      </c>
      <c r="AX135" s="13" t="s">
        <v>81</v>
      </c>
      <c r="AY135" s="264" t="s">
        <v>135</v>
      </c>
    </row>
    <row r="136" spans="1:51" s="13" customFormat="1" ht="12">
      <c r="A136" s="13"/>
      <c r="B136" s="254"/>
      <c r="C136" s="255"/>
      <c r="D136" s="250" t="s">
        <v>203</v>
      </c>
      <c r="E136" s="256" t="s">
        <v>1</v>
      </c>
      <c r="F136" s="257" t="s">
        <v>844</v>
      </c>
      <c r="G136" s="255"/>
      <c r="H136" s="258">
        <v>61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4" t="s">
        <v>203</v>
      </c>
      <c r="AU136" s="264" t="s">
        <v>21</v>
      </c>
      <c r="AV136" s="13" t="s">
        <v>21</v>
      </c>
      <c r="AW136" s="13" t="s">
        <v>38</v>
      </c>
      <c r="AX136" s="13" t="s">
        <v>81</v>
      </c>
      <c r="AY136" s="264" t="s">
        <v>135</v>
      </c>
    </row>
    <row r="137" spans="1:51" s="13" customFormat="1" ht="12">
      <c r="A137" s="13"/>
      <c r="B137" s="254"/>
      <c r="C137" s="255"/>
      <c r="D137" s="250" t="s">
        <v>203</v>
      </c>
      <c r="E137" s="256" t="s">
        <v>1</v>
      </c>
      <c r="F137" s="257" t="s">
        <v>845</v>
      </c>
      <c r="G137" s="255"/>
      <c r="H137" s="258">
        <v>19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4" t="s">
        <v>203</v>
      </c>
      <c r="AU137" s="264" t="s">
        <v>21</v>
      </c>
      <c r="AV137" s="13" t="s">
        <v>21</v>
      </c>
      <c r="AW137" s="13" t="s">
        <v>38</v>
      </c>
      <c r="AX137" s="13" t="s">
        <v>81</v>
      </c>
      <c r="AY137" s="264" t="s">
        <v>135</v>
      </c>
    </row>
    <row r="138" spans="1:51" s="13" customFormat="1" ht="12">
      <c r="A138" s="13"/>
      <c r="B138" s="254"/>
      <c r="C138" s="255"/>
      <c r="D138" s="250" t="s">
        <v>203</v>
      </c>
      <c r="E138" s="256" t="s">
        <v>1</v>
      </c>
      <c r="F138" s="257" t="s">
        <v>846</v>
      </c>
      <c r="G138" s="255"/>
      <c r="H138" s="258">
        <v>120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4" t="s">
        <v>203</v>
      </c>
      <c r="AU138" s="264" t="s">
        <v>21</v>
      </c>
      <c r="AV138" s="13" t="s">
        <v>21</v>
      </c>
      <c r="AW138" s="13" t="s">
        <v>38</v>
      </c>
      <c r="AX138" s="13" t="s">
        <v>81</v>
      </c>
      <c r="AY138" s="264" t="s">
        <v>135</v>
      </c>
    </row>
    <row r="139" spans="1:51" s="14" customFormat="1" ht="12">
      <c r="A139" s="14"/>
      <c r="B139" s="265"/>
      <c r="C139" s="266"/>
      <c r="D139" s="250" t="s">
        <v>203</v>
      </c>
      <c r="E139" s="267" t="s">
        <v>1</v>
      </c>
      <c r="F139" s="268" t="s">
        <v>235</v>
      </c>
      <c r="G139" s="266"/>
      <c r="H139" s="269">
        <v>1200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5" t="s">
        <v>203</v>
      </c>
      <c r="AU139" s="275" t="s">
        <v>21</v>
      </c>
      <c r="AV139" s="14" t="s">
        <v>141</v>
      </c>
      <c r="AW139" s="14" t="s">
        <v>38</v>
      </c>
      <c r="AX139" s="14" t="s">
        <v>89</v>
      </c>
      <c r="AY139" s="275" t="s">
        <v>135</v>
      </c>
    </row>
    <row r="140" spans="1:65" s="2" customFormat="1" ht="16.5" customHeight="1">
      <c r="A140" s="38"/>
      <c r="B140" s="39"/>
      <c r="C140" s="236" t="s">
        <v>149</v>
      </c>
      <c r="D140" s="236" t="s">
        <v>137</v>
      </c>
      <c r="E140" s="237" t="s">
        <v>847</v>
      </c>
      <c r="F140" s="238" t="s">
        <v>848</v>
      </c>
      <c r="G140" s="239" t="s">
        <v>140</v>
      </c>
      <c r="H140" s="240">
        <v>100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46</v>
      </c>
      <c r="O140" s="91"/>
      <c r="P140" s="246">
        <f>O140*H140</f>
        <v>0</v>
      </c>
      <c r="Q140" s="246">
        <v>0.00085</v>
      </c>
      <c r="R140" s="246">
        <f>Q140*H140</f>
        <v>0.08499999999999999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141</v>
      </c>
      <c r="AT140" s="248" t="s">
        <v>137</v>
      </c>
      <c r="AU140" s="248" t="s">
        <v>21</v>
      </c>
      <c r="AY140" s="16" t="s">
        <v>135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6" t="s">
        <v>89</v>
      </c>
      <c r="BK140" s="249">
        <f>ROUND(I140*H140,2)</f>
        <v>0</v>
      </c>
      <c r="BL140" s="16" t="s">
        <v>141</v>
      </c>
      <c r="BM140" s="248" t="s">
        <v>849</v>
      </c>
    </row>
    <row r="141" spans="1:47" s="2" customFormat="1" ht="12">
      <c r="A141" s="38"/>
      <c r="B141" s="39"/>
      <c r="C141" s="40"/>
      <c r="D141" s="250" t="s">
        <v>147</v>
      </c>
      <c r="E141" s="40"/>
      <c r="F141" s="251" t="s">
        <v>850</v>
      </c>
      <c r="G141" s="40"/>
      <c r="H141" s="40"/>
      <c r="I141" s="144"/>
      <c r="J141" s="40"/>
      <c r="K141" s="40"/>
      <c r="L141" s="44"/>
      <c r="M141" s="252"/>
      <c r="N141" s="25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147</v>
      </c>
      <c r="AU141" s="16" t="s">
        <v>21</v>
      </c>
    </row>
    <row r="142" spans="1:51" s="13" customFormat="1" ht="12">
      <c r="A142" s="13"/>
      <c r="B142" s="254"/>
      <c r="C142" s="255"/>
      <c r="D142" s="250" t="s">
        <v>203</v>
      </c>
      <c r="E142" s="256" t="s">
        <v>1</v>
      </c>
      <c r="F142" s="257" t="s">
        <v>851</v>
      </c>
      <c r="G142" s="255"/>
      <c r="H142" s="258">
        <v>100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4" t="s">
        <v>203</v>
      </c>
      <c r="AU142" s="264" t="s">
        <v>21</v>
      </c>
      <c r="AV142" s="13" t="s">
        <v>21</v>
      </c>
      <c r="AW142" s="13" t="s">
        <v>38</v>
      </c>
      <c r="AX142" s="13" t="s">
        <v>89</v>
      </c>
      <c r="AY142" s="264" t="s">
        <v>135</v>
      </c>
    </row>
    <row r="143" spans="1:65" s="2" customFormat="1" ht="21.75" customHeight="1">
      <c r="A143" s="38"/>
      <c r="B143" s="39"/>
      <c r="C143" s="236" t="s">
        <v>141</v>
      </c>
      <c r="D143" s="236" t="s">
        <v>137</v>
      </c>
      <c r="E143" s="237" t="s">
        <v>852</v>
      </c>
      <c r="F143" s="238" t="s">
        <v>853</v>
      </c>
      <c r="G143" s="239" t="s">
        <v>140</v>
      </c>
      <c r="H143" s="240">
        <v>100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46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141</v>
      </c>
      <c r="AT143" s="248" t="s">
        <v>137</v>
      </c>
      <c r="AU143" s="248" t="s">
        <v>21</v>
      </c>
      <c r="AY143" s="16" t="s">
        <v>135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6" t="s">
        <v>89</v>
      </c>
      <c r="BK143" s="249">
        <f>ROUND(I143*H143,2)</f>
        <v>0</v>
      </c>
      <c r="BL143" s="16" t="s">
        <v>141</v>
      </c>
      <c r="BM143" s="248" t="s">
        <v>854</v>
      </c>
    </row>
    <row r="144" spans="1:65" s="2" customFormat="1" ht="21.75" customHeight="1">
      <c r="A144" s="38"/>
      <c r="B144" s="39"/>
      <c r="C144" s="236" t="s">
        <v>156</v>
      </c>
      <c r="D144" s="236" t="s">
        <v>137</v>
      </c>
      <c r="E144" s="237" t="s">
        <v>855</v>
      </c>
      <c r="F144" s="238" t="s">
        <v>856</v>
      </c>
      <c r="G144" s="239" t="s">
        <v>200</v>
      </c>
      <c r="H144" s="240">
        <v>1489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46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141</v>
      </c>
      <c r="AT144" s="248" t="s">
        <v>137</v>
      </c>
      <c r="AU144" s="248" t="s">
        <v>21</v>
      </c>
      <c r="AY144" s="16" t="s">
        <v>135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6" t="s">
        <v>89</v>
      </c>
      <c r="BK144" s="249">
        <f>ROUND(I144*H144,2)</f>
        <v>0</v>
      </c>
      <c r="BL144" s="16" t="s">
        <v>141</v>
      </c>
      <c r="BM144" s="248" t="s">
        <v>857</v>
      </c>
    </row>
    <row r="145" spans="1:51" s="13" customFormat="1" ht="12">
      <c r="A145" s="13"/>
      <c r="B145" s="254"/>
      <c r="C145" s="255"/>
      <c r="D145" s="250" t="s">
        <v>203</v>
      </c>
      <c r="E145" s="256" t="s">
        <v>1</v>
      </c>
      <c r="F145" s="257" t="s">
        <v>858</v>
      </c>
      <c r="G145" s="255"/>
      <c r="H145" s="258">
        <v>1489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4" t="s">
        <v>203</v>
      </c>
      <c r="AU145" s="264" t="s">
        <v>21</v>
      </c>
      <c r="AV145" s="13" t="s">
        <v>21</v>
      </c>
      <c r="AW145" s="13" t="s">
        <v>38</v>
      </c>
      <c r="AX145" s="13" t="s">
        <v>81</v>
      </c>
      <c r="AY145" s="264" t="s">
        <v>135</v>
      </c>
    </row>
    <row r="146" spans="1:51" s="14" customFormat="1" ht="12">
      <c r="A146" s="14"/>
      <c r="B146" s="265"/>
      <c r="C146" s="266"/>
      <c r="D146" s="250" t="s">
        <v>203</v>
      </c>
      <c r="E146" s="267" t="s">
        <v>1</v>
      </c>
      <c r="F146" s="268" t="s">
        <v>235</v>
      </c>
      <c r="G146" s="266"/>
      <c r="H146" s="269">
        <v>1489</v>
      </c>
      <c r="I146" s="270"/>
      <c r="J146" s="266"/>
      <c r="K146" s="266"/>
      <c r="L146" s="271"/>
      <c r="M146" s="272"/>
      <c r="N146" s="273"/>
      <c r="O146" s="273"/>
      <c r="P146" s="273"/>
      <c r="Q146" s="273"/>
      <c r="R146" s="273"/>
      <c r="S146" s="273"/>
      <c r="T146" s="27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5" t="s">
        <v>203</v>
      </c>
      <c r="AU146" s="275" t="s">
        <v>21</v>
      </c>
      <c r="AV146" s="14" t="s">
        <v>141</v>
      </c>
      <c r="AW146" s="14" t="s">
        <v>38</v>
      </c>
      <c r="AX146" s="14" t="s">
        <v>89</v>
      </c>
      <c r="AY146" s="275" t="s">
        <v>135</v>
      </c>
    </row>
    <row r="147" spans="1:65" s="2" customFormat="1" ht="21.75" customHeight="1">
      <c r="A147" s="38"/>
      <c r="B147" s="39"/>
      <c r="C147" s="236" t="s">
        <v>160</v>
      </c>
      <c r="D147" s="236" t="s">
        <v>137</v>
      </c>
      <c r="E147" s="237" t="s">
        <v>256</v>
      </c>
      <c r="F147" s="238" t="s">
        <v>257</v>
      </c>
      <c r="G147" s="239" t="s">
        <v>200</v>
      </c>
      <c r="H147" s="240">
        <v>1489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46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141</v>
      </c>
      <c r="AT147" s="248" t="s">
        <v>137</v>
      </c>
      <c r="AU147" s="248" t="s">
        <v>21</v>
      </c>
      <c r="AY147" s="16" t="s">
        <v>135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6" t="s">
        <v>89</v>
      </c>
      <c r="BK147" s="249">
        <f>ROUND(I147*H147,2)</f>
        <v>0</v>
      </c>
      <c r="BL147" s="16" t="s">
        <v>141</v>
      </c>
      <c r="BM147" s="248" t="s">
        <v>859</v>
      </c>
    </row>
    <row r="148" spans="1:47" s="2" customFormat="1" ht="12">
      <c r="A148" s="38"/>
      <c r="B148" s="39"/>
      <c r="C148" s="40"/>
      <c r="D148" s="250" t="s">
        <v>147</v>
      </c>
      <c r="E148" s="40"/>
      <c r="F148" s="251" t="s">
        <v>259</v>
      </c>
      <c r="G148" s="40"/>
      <c r="H148" s="40"/>
      <c r="I148" s="144"/>
      <c r="J148" s="40"/>
      <c r="K148" s="40"/>
      <c r="L148" s="44"/>
      <c r="M148" s="252"/>
      <c r="N148" s="25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6" t="s">
        <v>147</v>
      </c>
      <c r="AU148" s="16" t="s">
        <v>21</v>
      </c>
    </row>
    <row r="149" spans="1:51" s="13" customFormat="1" ht="12">
      <c r="A149" s="13"/>
      <c r="B149" s="254"/>
      <c r="C149" s="255"/>
      <c r="D149" s="250" t="s">
        <v>203</v>
      </c>
      <c r="E149" s="256" t="s">
        <v>1</v>
      </c>
      <c r="F149" s="257" t="s">
        <v>860</v>
      </c>
      <c r="G149" s="255"/>
      <c r="H149" s="258">
        <v>1489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4" t="s">
        <v>203</v>
      </c>
      <c r="AU149" s="264" t="s">
        <v>21</v>
      </c>
      <c r="AV149" s="13" t="s">
        <v>21</v>
      </c>
      <c r="AW149" s="13" t="s">
        <v>38</v>
      </c>
      <c r="AX149" s="13" t="s">
        <v>81</v>
      </c>
      <c r="AY149" s="264" t="s">
        <v>135</v>
      </c>
    </row>
    <row r="150" spans="1:51" s="14" customFormat="1" ht="12">
      <c r="A150" s="14"/>
      <c r="B150" s="265"/>
      <c r="C150" s="266"/>
      <c r="D150" s="250" t="s">
        <v>203</v>
      </c>
      <c r="E150" s="267" t="s">
        <v>1</v>
      </c>
      <c r="F150" s="268" t="s">
        <v>235</v>
      </c>
      <c r="G150" s="266"/>
      <c r="H150" s="269">
        <v>1489</v>
      </c>
      <c r="I150" s="270"/>
      <c r="J150" s="266"/>
      <c r="K150" s="266"/>
      <c r="L150" s="271"/>
      <c r="M150" s="272"/>
      <c r="N150" s="273"/>
      <c r="O150" s="273"/>
      <c r="P150" s="273"/>
      <c r="Q150" s="273"/>
      <c r="R150" s="273"/>
      <c r="S150" s="273"/>
      <c r="T150" s="27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5" t="s">
        <v>203</v>
      </c>
      <c r="AU150" s="275" t="s">
        <v>21</v>
      </c>
      <c r="AV150" s="14" t="s">
        <v>141</v>
      </c>
      <c r="AW150" s="14" t="s">
        <v>38</v>
      </c>
      <c r="AX150" s="14" t="s">
        <v>89</v>
      </c>
      <c r="AY150" s="275" t="s">
        <v>135</v>
      </c>
    </row>
    <row r="151" spans="1:65" s="2" customFormat="1" ht="21.75" customHeight="1">
      <c r="A151" s="38"/>
      <c r="B151" s="39"/>
      <c r="C151" s="236" t="s">
        <v>164</v>
      </c>
      <c r="D151" s="236" t="s">
        <v>137</v>
      </c>
      <c r="E151" s="237" t="s">
        <v>274</v>
      </c>
      <c r="F151" s="238" t="s">
        <v>275</v>
      </c>
      <c r="G151" s="239" t="s">
        <v>200</v>
      </c>
      <c r="H151" s="240">
        <v>1489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46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141</v>
      </c>
      <c r="AT151" s="248" t="s">
        <v>137</v>
      </c>
      <c r="AU151" s="248" t="s">
        <v>21</v>
      </c>
      <c r="AY151" s="16" t="s">
        <v>135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6" t="s">
        <v>89</v>
      </c>
      <c r="BK151" s="249">
        <f>ROUND(I151*H151,2)</f>
        <v>0</v>
      </c>
      <c r="BL151" s="16" t="s">
        <v>141</v>
      </c>
      <c r="BM151" s="248" t="s">
        <v>861</v>
      </c>
    </row>
    <row r="152" spans="1:47" s="2" customFormat="1" ht="12">
      <c r="A152" s="38"/>
      <c r="B152" s="39"/>
      <c r="C152" s="40"/>
      <c r="D152" s="250" t="s">
        <v>147</v>
      </c>
      <c r="E152" s="40"/>
      <c r="F152" s="251" t="s">
        <v>277</v>
      </c>
      <c r="G152" s="40"/>
      <c r="H152" s="40"/>
      <c r="I152" s="144"/>
      <c r="J152" s="40"/>
      <c r="K152" s="40"/>
      <c r="L152" s="44"/>
      <c r="M152" s="252"/>
      <c r="N152" s="253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147</v>
      </c>
      <c r="AU152" s="16" t="s">
        <v>21</v>
      </c>
    </row>
    <row r="153" spans="1:51" s="13" customFormat="1" ht="12">
      <c r="A153" s="13"/>
      <c r="B153" s="254"/>
      <c r="C153" s="255"/>
      <c r="D153" s="250" t="s">
        <v>203</v>
      </c>
      <c r="E153" s="256" t="s">
        <v>1</v>
      </c>
      <c r="F153" s="257" t="s">
        <v>858</v>
      </c>
      <c r="G153" s="255"/>
      <c r="H153" s="258">
        <v>1489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4" t="s">
        <v>203</v>
      </c>
      <c r="AU153" s="264" t="s">
        <v>21</v>
      </c>
      <c r="AV153" s="13" t="s">
        <v>21</v>
      </c>
      <c r="AW153" s="13" t="s">
        <v>38</v>
      </c>
      <c r="AX153" s="13" t="s">
        <v>81</v>
      </c>
      <c r="AY153" s="264" t="s">
        <v>135</v>
      </c>
    </row>
    <row r="154" spans="1:51" s="14" customFormat="1" ht="12">
      <c r="A154" s="14"/>
      <c r="B154" s="265"/>
      <c r="C154" s="266"/>
      <c r="D154" s="250" t="s">
        <v>203</v>
      </c>
      <c r="E154" s="267" t="s">
        <v>1</v>
      </c>
      <c r="F154" s="268" t="s">
        <v>235</v>
      </c>
      <c r="G154" s="266"/>
      <c r="H154" s="269">
        <v>1489</v>
      </c>
      <c r="I154" s="270"/>
      <c r="J154" s="266"/>
      <c r="K154" s="266"/>
      <c r="L154" s="271"/>
      <c r="M154" s="272"/>
      <c r="N154" s="273"/>
      <c r="O154" s="273"/>
      <c r="P154" s="273"/>
      <c r="Q154" s="273"/>
      <c r="R154" s="273"/>
      <c r="S154" s="273"/>
      <c r="T154" s="27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5" t="s">
        <v>203</v>
      </c>
      <c r="AU154" s="275" t="s">
        <v>21</v>
      </c>
      <c r="AV154" s="14" t="s">
        <v>141</v>
      </c>
      <c r="AW154" s="14" t="s">
        <v>38</v>
      </c>
      <c r="AX154" s="14" t="s">
        <v>89</v>
      </c>
      <c r="AY154" s="275" t="s">
        <v>135</v>
      </c>
    </row>
    <row r="155" spans="1:65" s="2" customFormat="1" ht="21.75" customHeight="1">
      <c r="A155" s="38"/>
      <c r="B155" s="39"/>
      <c r="C155" s="236" t="s">
        <v>169</v>
      </c>
      <c r="D155" s="236" t="s">
        <v>137</v>
      </c>
      <c r="E155" s="237" t="s">
        <v>862</v>
      </c>
      <c r="F155" s="238" t="s">
        <v>863</v>
      </c>
      <c r="G155" s="239" t="s">
        <v>200</v>
      </c>
      <c r="H155" s="240">
        <v>98.06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46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141</v>
      </c>
      <c r="AT155" s="248" t="s">
        <v>137</v>
      </c>
      <c r="AU155" s="248" t="s">
        <v>21</v>
      </c>
      <c r="AY155" s="16" t="s">
        <v>135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6" t="s">
        <v>89</v>
      </c>
      <c r="BK155" s="249">
        <f>ROUND(I155*H155,2)</f>
        <v>0</v>
      </c>
      <c r="BL155" s="16" t="s">
        <v>141</v>
      </c>
      <c r="BM155" s="248" t="s">
        <v>864</v>
      </c>
    </row>
    <row r="156" spans="1:47" s="2" customFormat="1" ht="12">
      <c r="A156" s="38"/>
      <c r="B156" s="39"/>
      <c r="C156" s="40"/>
      <c r="D156" s="250" t="s">
        <v>147</v>
      </c>
      <c r="E156" s="40"/>
      <c r="F156" s="251" t="s">
        <v>865</v>
      </c>
      <c r="G156" s="40"/>
      <c r="H156" s="40"/>
      <c r="I156" s="144"/>
      <c r="J156" s="40"/>
      <c r="K156" s="40"/>
      <c r="L156" s="44"/>
      <c r="M156" s="252"/>
      <c r="N156" s="25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6" t="s">
        <v>147</v>
      </c>
      <c r="AU156" s="16" t="s">
        <v>21</v>
      </c>
    </row>
    <row r="157" spans="1:51" s="13" customFormat="1" ht="12">
      <c r="A157" s="13"/>
      <c r="B157" s="254"/>
      <c r="C157" s="255"/>
      <c r="D157" s="250" t="s">
        <v>203</v>
      </c>
      <c r="E157" s="256" t="s">
        <v>1</v>
      </c>
      <c r="F157" s="257" t="s">
        <v>866</v>
      </c>
      <c r="G157" s="255"/>
      <c r="H157" s="258">
        <v>98.06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4" t="s">
        <v>203</v>
      </c>
      <c r="AU157" s="264" t="s">
        <v>21</v>
      </c>
      <c r="AV157" s="13" t="s">
        <v>21</v>
      </c>
      <c r="AW157" s="13" t="s">
        <v>38</v>
      </c>
      <c r="AX157" s="13" t="s">
        <v>81</v>
      </c>
      <c r="AY157" s="264" t="s">
        <v>135</v>
      </c>
    </row>
    <row r="158" spans="1:51" s="14" customFormat="1" ht="12">
      <c r="A158" s="14"/>
      <c r="B158" s="265"/>
      <c r="C158" s="266"/>
      <c r="D158" s="250" t="s">
        <v>203</v>
      </c>
      <c r="E158" s="267" t="s">
        <v>1</v>
      </c>
      <c r="F158" s="268" t="s">
        <v>235</v>
      </c>
      <c r="G158" s="266"/>
      <c r="H158" s="269">
        <v>98.06</v>
      </c>
      <c r="I158" s="270"/>
      <c r="J158" s="266"/>
      <c r="K158" s="266"/>
      <c r="L158" s="271"/>
      <c r="M158" s="272"/>
      <c r="N158" s="273"/>
      <c r="O158" s="273"/>
      <c r="P158" s="273"/>
      <c r="Q158" s="273"/>
      <c r="R158" s="273"/>
      <c r="S158" s="273"/>
      <c r="T158" s="27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5" t="s">
        <v>203</v>
      </c>
      <c r="AU158" s="275" t="s">
        <v>21</v>
      </c>
      <c r="AV158" s="14" t="s">
        <v>141</v>
      </c>
      <c r="AW158" s="14" t="s">
        <v>38</v>
      </c>
      <c r="AX158" s="14" t="s">
        <v>89</v>
      </c>
      <c r="AY158" s="275" t="s">
        <v>135</v>
      </c>
    </row>
    <row r="159" spans="1:65" s="2" customFormat="1" ht="16.5" customHeight="1">
      <c r="A159" s="38"/>
      <c r="B159" s="39"/>
      <c r="C159" s="236" t="s">
        <v>173</v>
      </c>
      <c r="D159" s="236" t="s">
        <v>137</v>
      </c>
      <c r="E159" s="237" t="s">
        <v>867</v>
      </c>
      <c r="F159" s="238" t="s">
        <v>868</v>
      </c>
      <c r="G159" s="239" t="s">
        <v>200</v>
      </c>
      <c r="H159" s="240">
        <v>732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46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141</v>
      </c>
      <c r="AT159" s="248" t="s">
        <v>137</v>
      </c>
      <c r="AU159" s="248" t="s">
        <v>21</v>
      </c>
      <c r="AY159" s="16" t="s">
        <v>135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6" t="s">
        <v>89</v>
      </c>
      <c r="BK159" s="249">
        <f>ROUND(I159*H159,2)</f>
        <v>0</v>
      </c>
      <c r="BL159" s="16" t="s">
        <v>141</v>
      </c>
      <c r="BM159" s="248" t="s">
        <v>869</v>
      </c>
    </row>
    <row r="160" spans="1:51" s="13" customFormat="1" ht="12">
      <c r="A160" s="13"/>
      <c r="B160" s="254"/>
      <c r="C160" s="255"/>
      <c r="D160" s="250" t="s">
        <v>203</v>
      </c>
      <c r="E160" s="256" t="s">
        <v>1</v>
      </c>
      <c r="F160" s="257" t="s">
        <v>870</v>
      </c>
      <c r="G160" s="255"/>
      <c r="H160" s="258">
        <v>400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4" t="s">
        <v>203</v>
      </c>
      <c r="AU160" s="264" t="s">
        <v>21</v>
      </c>
      <c r="AV160" s="13" t="s">
        <v>21</v>
      </c>
      <c r="AW160" s="13" t="s">
        <v>38</v>
      </c>
      <c r="AX160" s="13" t="s">
        <v>81</v>
      </c>
      <c r="AY160" s="264" t="s">
        <v>135</v>
      </c>
    </row>
    <row r="161" spans="1:51" s="13" customFormat="1" ht="12">
      <c r="A161" s="13"/>
      <c r="B161" s="254"/>
      <c r="C161" s="255"/>
      <c r="D161" s="250" t="s">
        <v>203</v>
      </c>
      <c r="E161" s="256" t="s">
        <v>1</v>
      </c>
      <c r="F161" s="257" t="s">
        <v>871</v>
      </c>
      <c r="G161" s="255"/>
      <c r="H161" s="258">
        <v>26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4" t="s">
        <v>203</v>
      </c>
      <c r="AU161" s="264" t="s">
        <v>21</v>
      </c>
      <c r="AV161" s="13" t="s">
        <v>21</v>
      </c>
      <c r="AW161" s="13" t="s">
        <v>38</v>
      </c>
      <c r="AX161" s="13" t="s">
        <v>81</v>
      </c>
      <c r="AY161" s="264" t="s">
        <v>135</v>
      </c>
    </row>
    <row r="162" spans="1:51" s="13" customFormat="1" ht="12">
      <c r="A162" s="13"/>
      <c r="B162" s="254"/>
      <c r="C162" s="255"/>
      <c r="D162" s="250" t="s">
        <v>203</v>
      </c>
      <c r="E162" s="256" t="s">
        <v>1</v>
      </c>
      <c r="F162" s="257" t="s">
        <v>872</v>
      </c>
      <c r="G162" s="255"/>
      <c r="H162" s="258">
        <v>6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4" t="s">
        <v>203</v>
      </c>
      <c r="AU162" s="264" t="s">
        <v>21</v>
      </c>
      <c r="AV162" s="13" t="s">
        <v>21</v>
      </c>
      <c r="AW162" s="13" t="s">
        <v>38</v>
      </c>
      <c r="AX162" s="13" t="s">
        <v>81</v>
      </c>
      <c r="AY162" s="264" t="s">
        <v>135</v>
      </c>
    </row>
    <row r="163" spans="1:51" s="13" customFormat="1" ht="12">
      <c r="A163" s="13"/>
      <c r="B163" s="254"/>
      <c r="C163" s="255"/>
      <c r="D163" s="250" t="s">
        <v>203</v>
      </c>
      <c r="E163" s="256" t="s">
        <v>1</v>
      </c>
      <c r="F163" s="257" t="s">
        <v>873</v>
      </c>
      <c r="G163" s="255"/>
      <c r="H163" s="258">
        <v>300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4" t="s">
        <v>203</v>
      </c>
      <c r="AU163" s="264" t="s">
        <v>21</v>
      </c>
      <c r="AV163" s="13" t="s">
        <v>21</v>
      </c>
      <c r="AW163" s="13" t="s">
        <v>38</v>
      </c>
      <c r="AX163" s="13" t="s">
        <v>81</v>
      </c>
      <c r="AY163" s="264" t="s">
        <v>135</v>
      </c>
    </row>
    <row r="164" spans="1:51" s="14" customFormat="1" ht="12">
      <c r="A164" s="14"/>
      <c r="B164" s="265"/>
      <c r="C164" s="266"/>
      <c r="D164" s="250" t="s">
        <v>203</v>
      </c>
      <c r="E164" s="267" t="s">
        <v>1</v>
      </c>
      <c r="F164" s="268" t="s">
        <v>235</v>
      </c>
      <c r="G164" s="266"/>
      <c r="H164" s="269">
        <v>732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5" t="s">
        <v>203</v>
      </c>
      <c r="AU164" s="275" t="s">
        <v>21</v>
      </c>
      <c r="AV164" s="14" t="s">
        <v>141</v>
      </c>
      <c r="AW164" s="14" t="s">
        <v>38</v>
      </c>
      <c r="AX164" s="14" t="s">
        <v>89</v>
      </c>
      <c r="AY164" s="275" t="s">
        <v>135</v>
      </c>
    </row>
    <row r="165" spans="1:65" s="2" customFormat="1" ht="16.5" customHeight="1">
      <c r="A165" s="38"/>
      <c r="B165" s="39"/>
      <c r="C165" s="276" t="s">
        <v>177</v>
      </c>
      <c r="D165" s="276" t="s">
        <v>281</v>
      </c>
      <c r="E165" s="277" t="s">
        <v>874</v>
      </c>
      <c r="F165" s="278" t="s">
        <v>875</v>
      </c>
      <c r="G165" s="279" t="s">
        <v>284</v>
      </c>
      <c r="H165" s="280">
        <v>1826</v>
      </c>
      <c r="I165" s="281"/>
      <c r="J165" s="282">
        <f>ROUND(I165*H165,2)</f>
        <v>0</v>
      </c>
      <c r="K165" s="283"/>
      <c r="L165" s="284"/>
      <c r="M165" s="285" t="s">
        <v>1</v>
      </c>
      <c r="N165" s="286" t="s">
        <v>46</v>
      </c>
      <c r="O165" s="91"/>
      <c r="P165" s="246">
        <f>O165*H165</f>
        <v>0</v>
      </c>
      <c r="Q165" s="246">
        <v>1</v>
      </c>
      <c r="R165" s="246">
        <f>Q165*H165</f>
        <v>1826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169</v>
      </c>
      <c r="AT165" s="248" t="s">
        <v>281</v>
      </c>
      <c r="AU165" s="248" t="s">
        <v>21</v>
      </c>
      <c r="AY165" s="16" t="s">
        <v>135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6" t="s">
        <v>89</v>
      </c>
      <c r="BK165" s="249">
        <f>ROUND(I165*H165,2)</f>
        <v>0</v>
      </c>
      <c r="BL165" s="16" t="s">
        <v>141</v>
      </c>
      <c r="BM165" s="248" t="s">
        <v>876</v>
      </c>
    </row>
    <row r="166" spans="1:47" s="2" customFormat="1" ht="12">
      <c r="A166" s="38"/>
      <c r="B166" s="39"/>
      <c r="C166" s="40"/>
      <c r="D166" s="250" t="s">
        <v>147</v>
      </c>
      <c r="E166" s="40"/>
      <c r="F166" s="251" t="s">
        <v>877</v>
      </c>
      <c r="G166" s="40"/>
      <c r="H166" s="40"/>
      <c r="I166" s="144"/>
      <c r="J166" s="40"/>
      <c r="K166" s="40"/>
      <c r="L166" s="44"/>
      <c r="M166" s="252"/>
      <c r="N166" s="25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6" t="s">
        <v>147</v>
      </c>
      <c r="AU166" s="16" t="s">
        <v>21</v>
      </c>
    </row>
    <row r="167" spans="1:51" s="13" customFormat="1" ht="12">
      <c r="A167" s="13"/>
      <c r="B167" s="254"/>
      <c r="C167" s="255"/>
      <c r="D167" s="250" t="s">
        <v>203</v>
      </c>
      <c r="E167" s="256" t="s">
        <v>1</v>
      </c>
      <c r="F167" s="257" t="s">
        <v>878</v>
      </c>
      <c r="G167" s="255"/>
      <c r="H167" s="258">
        <v>1826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4" t="s">
        <v>203</v>
      </c>
      <c r="AU167" s="264" t="s">
        <v>21</v>
      </c>
      <c r="AV167" s="13" t="s">
        <v>21</v>
      </c>
      <c r="AW167" s="13" t="s">
        <v>38</v>
      </c>
      <c r="AX167" s="13" t="s">
        <v>81</v>
      </c>
      <c r="AY167" s="264" t="s">
        <v>135</v>
      </c>
    </row>
    <row r="168" spans="1:51" s="14" customFormat="1" ht="12">
      <c r="A168" s="14"/>
      <c r="B168" s="265"/>
      <c r="C168" s="266"/>
      <c r="D168" s="250" t="s">
        <v>203</v>
      </c>
      <c r="E168" s="267" t="s">
        <v>1</v>
      </c>
      <c r="F168" s="268" t="s">
        <v>235</v>
      </c>
      <c r="G168" s="266"/>
      <c r="H168" s="269">
        <v>1826</v>
      </c>
      <c r="I168" s="270"/>
      <c r="J168" s="266"/>
      <c r="K168" s="266"/>
      <c r="L168" s="271"/>
      <c r="M168" s="272"/>
      <c r="N168" s="273"/>
      <c r="O168" s="273"/>
      <c r="P168" s="273"/>
      <c r="Q168" s="273"/>
      <c r="R168" s="273"/>
      <c r="S168" s="273"/>
      <c r="T168" s="27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5" t="s">
        <v>203</v>
      </c>
      <c r="AU168" s="275" t="s">
        <v>21</v>
      </c>
      <c r="AV168" s="14" t="s">
        <v>141</v>
      </c>
      <c r="AW168" s="14" t="s">
        <v>38</v>
      </c>
      <c r="AX168" s="14" t="s">
        <v>89</v>
      </c>
      <c r="AY168" s="275" t="s">
        <v>135</v>
      </c>
    </row>
    <row r="169" spans="1:65" s="2" customFormat="1" ht="16.5" customHeight="1">
      <c r="A169" s="38"/>
      <c r="B169" s="39"/>
      <c r="C169" s="276" t="s">
        <v>181</v>
      </c>
      <c r="D169" s="276" t="s">
        <v>281</v>
      </c>
      <c r="E169" s="277" t="s">
        <v>879</v>
      </c>
      <c r="F169" s="278" t="s">
        <v>880</v>
      </c>
      <c r="G169" s="279" t="s">
        <v>284</v>
      </c>
      <c r="H169" s="280">
        <v>166.76</v>
      </c>
      <c r="I169" s="281"/>
      <c r="J169" s="282">
        <f>ROUND(I169*H169,2)</f>
        <v>0</v>
      </c>
      <c r="K169" s="283"/>
      <c r="L169" s="284"/>
      <c r="M169" s="285" t="s">
        <v>1</v>
      </c>
      <c r="N169" s="286" t="s">
        <v>46</v>
      </c>
      <c r="O169" s="91"/>
      <c r="P169" s="246">
        <f>O169*H169</f>
        <v>0</v>
      </c>
      <c r="Q169" s="246">
        <v>1</v>
      </c>
      <c r="R169" s="246">
        <f>Q169*H169</f>
        <v>166.76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169</v>
      </c>
      <c r="AT169" s="248" t="s">
        <v>281</v>
      </c>
      <c r="AU169" s="248" t="s">
        <v>21</v>
      </c>
      <c r="AY169" s="16" t="s">
        <v>135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6" t="s">
        <v>89</v>
      </c>
      <c r="BK169" s="249">
        <f>ROUND(I169*H169,2)</f>
        <v>0</v>
      </c>
      <c r="BL169" s="16" t="s">
        <v>141</v>
      </c>
      <c r="BM169" s="248" t="s">
        <v>881</v>
      </c>
    </row>
    <row r="170" spans="1:51" s="13" customFormat="1" ht="12">
      <c r="A170" s="13"/>
      <c r="B170" s="254"/>
      <c r="C170" s="255"/>
      <c r="D170" s="250" t="s">
        <v>203</v>
      </c>
      <c r="E170" s="256" t="s">
        <v>1</v>
      </c>
      <c r="F170" s="257" t="s">
        <v>882</v>
      </c>
      <c r="G170" s="255"/>
      <c r="H170" s="258">
        <v>166.76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4" t="s">
        <v>203</v>
      </c>
      <c r="AU170" s="264" t="s">
        <v>21</v>
      </c>
      <c r="AV170" s="13" t="s">
        <v>21</v>
      </c>
      <c r="AW170" s="13" t="s">
        <v>38</v>
      </c>
      <c r="AX170" s="13" t="s">
        <v>81</v>
      </c>
      <c r="AY170" s="264" t="s">
        <v>135</v>
      </c>
    </row>
    <row r="171" spans="1:51" s="14" customFormat="1" ht="12">
      <c r="A171" s="14"/>
      <c r="B171" s="265"/>
      <c r="C171" s="266"/>
      <c r="D171" s="250" t="s">
        <v>203</v>
      </c>
      <c r="E171" s="267" t="s">
        <v>1</v>
      </c>
      <c r="F171" s="268" t="s">
        <v>235</v>
      </c>
      <c r="G171" s="266"/>
      <c r="H171" s="269">
        <v>166.76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5" t="s">
        <v>203</v>
      </c>
      <c r="AU171" s="275" t="s">
        <v>21</v>
      </c>
      <c r="AV171" s="14" t="s">
        <v>141</v>
      </c>
      <c r="AW171" s="14" t="s">
        <v>38</v>
      </c>
      <c r="AX171" s="14" t="s">
        <v>89</v>
      </c>
      <c r="AY171" s="275" t="s">
        <v>135</v>
      </c>
    </row>
    <row r="172" spans="1:65" s="2" customFormat="1" ht="21.75" customHeight="1">
      <c r="A172" s="38"/>
      <c r="B172" s="39"/>
      <c r="C172" s="236" t="s">
        <v>185</v>
      </c>
      <c r="D172" s="236" t="s">
        <v>137</v>
      </c>
      <c r="E172" s="237" t="s">
        <v>883</v>
      </c>
      <c r="F172" s="238" t="s">
        <v>884</v>
      </c>
      <c r="G172" s="239" t="s">
        <v>140</v>
      </c>
      <c r="H172" s="240">
        <v>758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46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141</v>
      </c>
      <c r="AT172" s="248" t="s">
        <v>137</v>
      </c>
      <c r="AU172" s="248" t="s">
        <v>21</v>
      </c>
      <c r="AY172" s="16" t="s">
        <v>135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6" t="s">
        <v>89</v>
      </c>
      <c r="BK172" s="249">
        <f>ROUND(I172*H172,2)</f>
        <v>0</v>
      </c>
      <c r="BL172" s="16" t="s">
        <v>141</v>
      </c>
      <c r="BM172" s="248" t="s">
        <v>885</v>
      </c>
    </row>
    <row r="173" spans="1:51" s="13" customFormat="1" ht="12">
      <c r="A173" s="13"/>
      <c r="B173" s="254"/>
      <c r="C173" s="255"/>
      <c r="D173" s="250" t="s">
        <v>203</v>
      </c>
      <c r="E173" s="256" t="s">
        <v>1</v>
      </c>
      <c r="F173" s="257" t="s">
        <v>886</v>
      </c>
      <c r="G173" s="255"/>
      <c r="H173" s="258">
        <v>758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4" t="s">
        <v>203</v>
      </c>
      <c r="AU173" s="264" t="s">
        <v>21</v>
      </c>
      <c r="AV173" s="13" t="s">
        <v>21</v>
      </c>
      <c r="AW173" s="13" t="s">
        <v>38</v>
      </c>
      <c r="AX173" s="13" t="s">
        <v>81</v>
      </c>
      <c r="AY173" s="264" t="s">
        <v>135</v>
      </c>
    </row>
    <row r="174" spans="1:51" s="14" customFormat="1" ht="12">
      <c r="A174" s="14"/>
      <c r="B174" s="265"/>
      <c r="C174" s="266"/>
      <c r="D174" s="250" t="s">
        <v>203</v>
      </c>
      <c r="E174" s="267" t="s">
        <v>1</v>
      </c>
      <c r="F174" s="268" t="s">
        <v>235</v>
      </c>
      <c r="G174" s="266"/>
      <c r="H174" s="269">
        <v>758</v>
      </c>
      <c r="I174" s="270"/>
      <c r="J174" s="266"/>
      <c r="K174" s="266"/>
      <c r="L174" s="271"/>
      <c r="M174" s="272"/>
      <c r="N174" s="273"/>
      <c r="O174" s="273"/>
      <c r="P174" s="273"/>
      <c r="Q174" s="273"/>
      <c r="R174" s="273"/>
      <c r="S174" s="273"/>
      <c r="T174" s="27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5" t="s">
        <v>203</v>
      </c>
      <c r="AU174" s="275" t="s">
        <v>21</v>
      </c>
      <c r="AV174" s="14" t="s">
        <v>141</v>
      </c>
      <c r="AW174" s="14" t="s">
        <v>38</v>
      </c>
      <c r="AX174" s="14" t="s">
        <v>89</v>
      </c>
      <c r="AY174" s="275" t="s">
        <v>135</v>
      </c>
    </row>
    <row r="175" spans="1:63" s="12" customFormat="1" ht="22.8" customHeight="1">
      <c r="A175" s="12"/>
      <c r="B175" s="220"/>
      <c r="C175" s="221"/>
      <c r="D175" s="222" t="s">
        <v>80</v>
      </c>
      <c r="E175" s="234" t="s">
        <v>21</v>
      </c>
      <c r="F175" s="234" t="s">
        <v>416</v>
      </c>
      <c r="G175" s="221"/>
      <c r="H175" s="221"/>
      <c r="I175" s="224"/>
      <c r="J175" s="235">
        <f>BK175</f>
        <v>0</v>
      </c>
      <c r="K175" s="221"/>
      <c r="L175" s="226"/>
      <c r="M175" s="227"/>
      <c r="N175" s="228"/>
      <c r="O175" s="228"/>
      <c r="P175" s="229">
        <f>SUM(P176:P188)</f>
        <v>0</v>
      </c>
      <c r="Q175" s="228"/>
      <c r="R175" s="229">
        <f>SUM(R176:R188)</f>
        <v>102.6102</v>
      </c>
      <c r="S175" s="228"/>
      <c r="T175" s="230">
        <f>SUM(T176:T188)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1" t="s">
        <v>89</v>
      </c>
      <c r="AT175" s="232" t="s">
        <v>80</v>
      </c>
      <c r="AU175" s="232" t="s">
        <v>89</v>
      </c>
      <c r="AY175" s="231" t="s">
        <v>135</v>
      </c>
      <c r="BK175" s="233">
        <f>SUM(BK176:BK188)</f>
        <v>0</v>
      </c>
    </row>
    <row r="176" spans="1:65" s="2" customFormat="1" ht="21.75" customHeight="1">
      <c r="A176" s="38"/>
      <c r="B176" s="39"/>
      <c r="C176" s="236" t="s">
        <v>189</v>
      </c>
      <c r="D176" s="236" t="s">
        <v>137</v>
      </c>
      <c r="E176" s="237" t="s">
        <v>417</v>
      </c>
      <c r="F176" s="238" t="s">
        <v>418</v>
      </c>
      <c r="G176" s="239" t="s">
        <v>200</v>
      </c>
      <c r="H176" s="240">
        <v>80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46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141</v>
      </c>
      <c r="AT176" s="248" t="s">
        <v>137</v>
      </c>
      <c r="AU176" s="248" t="s">
        <v>21</v>
      </c>
      <c r="AY176" s="16" t="s">
        <v>135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6" t="s">
        <v>89</v>
      </c>
      <c r="BK176" s="249">
        <f>ROUND(I176*H176,2)</f>
        <v>0</v>
      </c>
      <c r="BL176" s="16" t="s">
        <v>141</v>
      </c>
      <c r="BM176" s="248" t="s">
        <v>887</v>
      </c>
    </row>
    <row r="177" spans="1:47" s="2" customFormat="1" ht="12">
      <c r="A177" s="38"/>
      <c r="B177" s="39"/>
      <c r="C177" s="40"/>
      <c r="D177" s="250" t="s">
        <v>147</v>
      </c>
      <c r="E177" s="40"/>
      <c r="F177" s="251" t="s">
        <v>888</v>
      </c>
      <c r="G177" s="40"/>
      <c r="H177" s="40"/>
      <c r="I177" s="144"/>
      <c r="J177" s="40"/>
      <c r="K177" s="40"/>
      <c r="L177" s="44"/>
      <c r="M177" s="252"/>
      <c r="N177" s="25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6" t="s">
        <v>147</v>
      </c>
      <c r="AU177" s="16" t="s">
        <v>21</v>
      </c>
    </row>
    <row r="178" spans="1:51" s="13" customFormat="1" ht="12">
      <c r="A178" s="13"/>
      <c r="B178" s="254"/>
      <c r="C178" s="255"/>
      <c r="D178" s="250" t="s">
        <v>203</v>
      </c>
      <c r="E178" s="256" t="s">
        <v>1</v>
      </c>
      <c r="F178" s="257" t="s">
        <v>421</v>
      </c>
      <c r="G178" s="255"/>
      <c r="H178" s="258">
        <v>80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4" t="s">
        <v>203</v>
      </c>
      <c r="AU178" s="264" t="s">
        <v>21</v>
      </c>
      <c r="AV178" s="13" t="s">
        <v>21</v>
      </c>
      <c r="AW178" s="13" t="s">
        <v>38</v>
      </c>
      <c r="AX178" s="13" t="s">
        <v>81</v>
      </c>
      <c r="AY178" s="264" t="s">
        <v>135</v>
      </c>
    </row>
    <row r="179" spans="1:51" s="14" customFormat="1" ht="12">
      <c r="A179" s="14"/>
      <c r="B179" s="265"/>
      <c r="C179" s="266"/>
      <c r="D179" s="250" t="s">
        <v>203</v>
      </c>
      <c r="E179" s="267" t="s">
        <v>1</v>
      </c>
      <c r="F179" s="268" t="s">
        <v>235</v>
      </c>
      <c r="G179" s="266"/>
      <c r="H179" s="269">
        <v>80</v>
      </c>
      <c r="I179" s="270"/>
      <c r="J179" s="266"/>
      <c r="K179" s="266"/>
      <c r="L179" s="271"/>
      <c r="M179" s="272"/>
      <c r="N179" s="273"/>
      <c r="O179" s="273"/>
      <c r="P179" s="273"/>
      <c r="Q179" s="273"/>
      <c r="R179" s="273"/>
      <c r="S179" s="273"/>
      <c r="T179" s="27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5" t="s">
        <v>203</v>
      </c>
      <c r="AU179" s="275" t="s">
        <v>21</v>
      </c>
      <c r="AV179" s="14" t="s">
        <v>141</v>
      </c>
      <c r="AW179" s="14" t="s">
        <v>38</v>
      </c>
      <c r="AX179" s="14" t="s">
        <v>89</v>
      </c>
      <c r="AY179" s="275" t="s">
        <v>135</v>
      </c>
    </row>
    <row r="180" spans="1:65" s="2" customFormat="1" ht="21.75" customHeight="1">
      <c r="A180" s="38"/>
      <c r="B180" s="39"/>
      <c r="C180" s="236" t="s">
        <v>194</v>
      </c>
      <c r="D180" s="236" t="s">
        <v>137</v>
      </c>
      <c r="E180" s="237" t="s">
        <v>430</v>
      </c>
      <c r="F180" s="238" t="s">
        <v>431</v>
      </c>
      <c r="G180" s="239" t="s">
        <v>330</v>
      </c>
      <c r="H180" s="240">
        <v>500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46</v>
      </c>
      <c r="O180" s="91"/>
      <c r="P180" s="246">
        <f>O180*H180</f>
        <v>0</v>
      </c>
      <c r="Q180" s="246">
        <v>0.20449</v>
      </c>
      <c r="R180" s="246">
        <f>Q180*H180</f>
        <v>102.245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141</v>
      </c>
      <c r="AT180" s="248" t="s">
        <v>137</v>
      </c>
      <c r="AU180" s="248" t="s">
        <v>21</v>
      </c>
      <c r="AY180" s="16" t="s">
        <v>135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6" t="s">
        <v>89</v>
      </c>
      <c r="BK180" s="249">
        <f>ROUND(I180*H180,2)</f>
        <v>0</v>
      </c>
      <c r="BL180" s="16" t="s">
        <v>141</v>
      </c>
      <c r="BM180" s="248" t="s">
        <v>889</v>
      </c>
    </row>
    <row r="181" spans="1:47" s="2" customFormat="1" ht="12">
      <c r="A181" s="38"/>
      <c r="B181" s="39"/>
      <c r="C181" s="40"/>
      <c r="D181" s="250" t="s">
        <v>147</v>
      </c>
      <c r="E181" s="40"/>
      <c r="F181" s="251" t="s">
        <v>433</v>
      </c>
      <c r="G181" s="40"/>
      <c r="H181" s="40"/>
      <c r="I181" s="144"/>
      <c r="J181" s="40"/>
      <c r="K181" s="40"/>
      <c r="L181" s="44"/>
      <c r="M181" s="252"/>
      <c r="N181" s="25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6" t="s">
        <v>147</v>
      </c>
      <c r="AU181" s="16" t="s">
        <v>21</v>
      </c>
    </row>
    <row r="182" spans="1:51" s="13" customFormat="1" ht="12">
      <c r="A182" s="13"/>
      <c r="B182" s="254"/>
      <c r="C182" s="255"/>
      <c r="D182" s="250" t="s">
        <v>203</v>
      </c>
      <c r="E182" s="256" t="s">
        <v>1</v>
      </c>
      <c r="F182" s="257" t="s">
        <v>425</v>
      </c>
      <c r="G182" s="255"/>
      <c r="H182" s="258">
        <v>500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4" t="s">
        <v>203</v>
      </c>
      <c r="AU182" s="264" t="s">
        <v>21</v>
      </c>
      <c r="AV182" s="13" t="s">
        <v>21</v>
      </c>
      <c r="AW182" s="13" t="s">
        <v>38</v>
      </c>
      <c r="AX182" s="13" t="s">
        <v>89</v>
      </c>
      <c r="AY182" s="264" t="s">
        <v>135</v>
      </c>
    </row>
    <row r="183" spans="1:65" s="2" customFormat="1" ht="21.75" customHeight="1">
      <c r="A183" s="38"/>
      <c r="B183" s="39"/>
      <c r="C183" s="236" t="s">
        <v>8</v>
      </c>
      <c r="D183" s="236" t="s">
        <v>137</v>
      </c>
      <c r="E183" s="237" t="s">
        <v>890</v>
      </c>
      <c r="F183" s="238" t="s">
        <v>891</v>
      </c>
      <c r="G183" s="239" t="s">
        <v>140</v>
      </c>
      <c r="H183" s="240">
        <v>800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46</v>
      </c>
      <c r="O183" s="91"/>
      <c r="P183" s="246">
        <f>O183*H183</f>
        <v>0</v>
      </c>
      <c r="Q183" s="246">
        <v>0.0001</v>
      </c>
      <c r="R183" s="246">
        <f>Q183*H183</f>
        <v>0.08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141</v>
      </c>
      <c r="AT183" s="248" t="s">
        <v>137</v>
      </c>
      <c r="AU183" s="248" t="s">
        <v>21</v>
      </c>
      <c r="AY183" s="16" t="s">
        <v>135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6" t="s">
        <v>89</v>
      </c>
      <c r="BK183" s="249">
        <f>ROUND(I183*H183,2)</f>
        <v>0</v>
      </c>
      <c r="BL183" s="16" t="s">
        <v>141</v>
      </c>
      <c r="BM183" s="248" t="s">
        <v>892</v>
      </c>
    </row>
    <row r="184" spans="1:65" s="2" customFormat="1" ht="21.75" customHeight="1">
      <c r="A184" s="38"/>
      <c r="B184" s="39"/>
      <c r="C184" s="276" t="s">
        <v>205</v>
      </c>
      <c r="D184" s="276" t="s">
        <v>281</v>
      </c>
      <c r="E184" s="277" t="s">
        <v>893</v>
      </c>
      <c r="F184" s="278" t="s">
        <v>894</v>
      </c>
      <c r="G184" s="279" t="s">
        <v>140</v>
      </c>
      <c r="H184" s="280">
        <v>920</v>
      </c>
      <c r="I184" s="281"/>
      <c r="J184" s="282">
        <f>ROUND(I184*H184,2)</f>
        <v>0</v>
      </c>
      <c r="K184" s="283"/>
      <c r="L184" s="284"/>
      <c r="M184" s="285" t="s">
        <v>1</v>
      </c>
      <c r="N184" s="286" t="s">
        <v>46</v>
      </c>
      <c r="O184" s="91"/>
      <c r="P184" s="246">
        <f>O184*H184</f>
        <v>0</v>
      </c>
      <c r="Q184" s="246">
        <v>0.00031</v>
      </c>
      <c r="R184" s="246">
        <f>Q184*H184</f>
        <v>0.2852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169</v>
      </c>
      <c r="AT184" s="248" t="s">
        <v>281</v>
      </c>
      <c r="AU184" s="248" t="s">
        <v>21</v>
      </c>
      <c r="AY184" s="16" t="s">
        <v>135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6" t="s">
        <v>89</v>
      </c>
      <c r="BK184" s="249">
        <f>ROUND(I184*H184,2)</f>
        <v>0</v>
      </c>
      <c r="BL184" s="16" t="s">
        <v>141</v>
      </c>
      <c r="BM184" s="248" t="s">
        <v>895</v>
      </c>
    </row>
    <row r="185" spans="1:47" s="2" customFormat="1" ht="12">
      <c r="A185" s="38"/>
      <c r="B185" s="39"/>
      <c r="C185" s="40"/>
      <c r="D185" s="250" t="s">
        <v>147</v>
      </c>
      <c r="E185" s="40"/>
      <c r="F185" s="251" t="s">
        <v>896</v>
      </c>
      <c r="G185" s="40"/>
      <c r="H185" s="40"/>
      <c r="I185" s="144"/>
      <c r="J185" s="40"/>
      <c r="K185" s="40"/>
      <c r="L185" s="44"/>
      <c r="M185" s="252"/>
      <c r="N185" s="253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6" t="s">
        <v>147</v>
      </c>
      <c r="AU185" s="16" t="s">
        <v>21</v>
      </c>
    </row>
    <row r="186" spans="1:51" s="13" customFormat="1" ht="12">
      <c r="A186" s="13"/>
      <c r="B186" s="254"/>
      <c r="C186" s="255"/>
      <c r="D186" s="250" t="s">
        <v>203</v>
      </c>
      <c r="E186" s="255"/>
      <c r="F186" s="257" t="s">
        <v>897</v>
      </c>
      <c r="G186" s="255"/>
      <c r="H186" s="258">
        <v>920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4" t="s">
        <v>203</v>
      </c>
      <c r="AU186" s="264" t="s">
        <v>21</v>
      </c>
      <c r="AV186" s="13" t="s">
        <v>21</v>
      </c>
      <c r="AW186" s="13" t="s">
        <v>4</v>
      </c>
      <c r="AX186" s="13" t="s">
        <v>89</v>
      </c>
      <c r="AY186" s="264" t="s">
        <v>135</v>
      </c>
    </row>
    <row r="187" spans="1:65" s="2" customFormat="1" ht="16.5" customHeight="1">
      <c r="A187" s="38"/>
      <c r="B187" s="39"/>
      <c r="C187" s="236" t="s">
        <v>209</v>
      </c>
      <c r="D187" s="236" t="s">
        <v>137</v>
      </c>
      <c r="E187" s="237" t="s">
        <v>898</v>
      </c>
      <c r="F187" s="238" t="s">
        <v>899</v>
      </c>
      <c r="G187" s="239" t="s">
        <v>200</v>
      </c>
      <c r="H187" s="240">
        <v>4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46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141</v>
      </c>
      <c r="AT187" s="248" t="s">
        <v>137</v>
      </c>
      <c r="AU187" s="248" t="s">
        <v>21</v>
      </c>
      <c r="AY187" s="16" t="s">
        <v>135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6" t="s">
        <v>89</v>
      </c>
      <c r="BK187" s="249">
        <f>ROUND(I187*H187,2)</f>
        <v>0</v>
      </c>
      <c r="BL187" s="16" t="s">
        <v>141</v>
      </c>
      <c r="BM187" s="248" t="s">
        <v>900</v>
      </c>
    </row>
    <row r="188" spans="1:47" s="2" customFormat="1" ht="12">
      <c r="A188" s="38"/>
      <c r="B188" s="39"/>
      <c r="C188" s="40"/>
      <c r="D188" s="250" t="s">
        <v>147</v>
      </c>
      <c r="E188" s="40"/>
      <c r="F188" s="251" t="s">
        <v>901</v>
      </c>
      <c r="G188" s="40"/>
      <c r="H188" s="40"/>
      <c r="I188" s="144"/>
      <c r="J188" s="40"/>
      <c r="K188" s="40"/>
      <c r="L188" s="44"/>
      <c r="M188" s="252"/>
      <c r="N188" s="253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6" t="s">
        <v>147</v>
      </c>
      <c r="AU188" s="16" t="s">
        <v>21</v>
      </c>
    </row>
    <row r="189" spans="1:63" s="12" customFormat="1" ht="22.8" customHeight="1">
      <c r="A189" s="12"/>
      <c r="B189" s="220"/>
      <c r="C189" s="221"/>
      <c r="D189" s="222" t="s">
        <v>80</v>
      </c>
      <c r="E189" s="234" t="s">
        <v>169</v>
      </c>
      <c r="F189" s="234" t="s">
        <v>539</v>
      </c>
      <c r="G189" s="221"/>
      <c r="H189" s="221"/>
      <c r="I189" s="224"/>
      <c r="J189" s="235">
        <f>BK189</f>
        <v>0</v>
      </c>
      <c r="K189" s="221"/>
      <c r="L189" s="226"/>
      <c r="M189" s="227"/>
      <c r="N189" s="228"/>
      <c r="O189" s="228"/>
      <c r="P189" s="229">
        <f>P190+SUM(P191:P232)</f>
        <v>0</v>
      </c>
      <c r="Q189" s="228"/>
      <c r="R189" s="229">
        <f>R190+SUM(R191:R232)</f>
        <v>92.95852000000001</v>
      </c>
      <c r="S189" s="228"/>
      <c r="T189" s="230">
        <f>T190+SUM(T191:T232)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1" t="s">
        <v>89</v>
      </c>
      <c r="AT189" s="232" t="s">
        <v>80</v>
      </c>
      <c r="AU189" s="232" t="s">
        <v>89</v>
      </c>
      <c r="AY189" s="231" t="s">
        <v>135</v>
      </c>
      <c r="BK189" s="233">
        <f>BK190+SUM(BK191:BK232)</f>
        <v>0</v>
      </c>
    </row>
    <row r="190" spans="1:65" s="2" customFormat="1" ht="21.75" customHeight="1">
      <c r="A190" s="38"/>
      <c r="B190" s="39"/>
      <c r="C190" s="236" t="s">
        <v>215</v>
      </c>
      <c r="D190" s="236" t="s">
        <v>137</v>
      </c>
      <c r="E190" s="237" t="s">
        <v>902</v>
      </c>
      <c r="F190" s="238" t="s">
        <v>903</v>
      </c>
      <c r="G190" s="239" t="s">
        <v>330</v>
      </c>
      <c r="H190" s="240">
        <v>70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46</v>
      </c>
      <c r="O190" s="91"/>
      <c r="P190" s="246">
        <f>O190*H190</f>
        <v>0</v>
      </c>
      <c r="Q190" s="246">
        <v>1E-05</v>
      </c>
      <c r="R190" s="246">
        <f>Q190*H190</f>
        <v>0.0007000000000000001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141</v>
      </c>
      <c r="AT190" s="248" t="s">
        <v>137</v>
      </c>
      <c r="AU190" s="248" t="s">
        <v>21</v>
      </c>
      <c r="AY190" s="16" t="s">
        <v>135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6" t="s">
        <v>89</v>
      </c>
      <c r="BK190" s="249">
        <f>ROUND(I190*H190,2)</f>
        <v>0</v>
      </c>
      <c r="BL190" s="16" t="s">
        <v>141</v>
      </c>
      <c r="BM190" s="248" t="s">
        <v>904</v>
      </c>
    </row>
    <row r="191" spans="1:47" s="2" customFormat="1" ht="12">
      <c r="A191" s="38"/>
      <c r="B191" s="39"/>
      <c r="C191" s="40"/>
      <c r="D191" s="250" t="s">
        <v>147</v>
      </c>
      <c r="E191" s="40"/>
      <c r="F191" s="251" t="s">
        <v>905</v>
      </c>
      <c r="G191" s="40"/>
      <c r="H191" s="40"/>
      <c r="I191" s="144"/>
      <c r="J191" s="40"/>
      <c r="K191" s="40"/>
      <c r="L191" s="44"/>
      <c r="M191" s="252"/>
      <c r="N191" s="25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6" t="s">
        <v>147</v>
      </c>
      <c r="AU191" s="16" t="s">
        <v>21</v>
      </c>
    </row>
    <row r="192" spans="1:65" s="2" customFormat="1" ht="16.5" customHeight="1">
      <c r="A192" s="38"/>
      <c r="B192" s="39"/>
      <c r="C192" s="276" t="s">
        <v>219</v>
      </c>
      <c r="D192" s="276" t="s">
        <v>281</v>
      </c>
      <c r="E192" s="277" t="s">
        <v>906</v>
      </c>
      <c r="F192" s="278" t="s">
        <v>907</v>
      </c>
      <c r="G192" s="279" t="s">
        <v>330</v>
      </c>
      <c r="H192" s="280">
        <v>70</v>
      </c>
      <c r="I192" s="281"/>
      <c r="J192" s="282">
        <f>ROUND(I192*H192,2)</f>
        <v>0</v>
      </c>
      <c r="K192" s="283"/>
      <c r="L192" s="284"/>
      <c r="M192" s="285" t="s">
        <v>1</v>
      </c>
      <c r="N192" s="286" t="s">
        <v>46</v>
      </c>
      <c r="O192" s="91"/>
      <c r="P192" s="246">
        <f>O192*H192</f>
        <v>0</v>
      </c>
      <c r="Q192" s="246">
        <v>0.00267</v>
      </c>
      <c r="R192" s="246">
        <f>Q192*H192</f>
        <v>0.1869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169</v>
      </c>
      <c r="AT192" s="248" t="s">
        <v>281</v>
      </c>
      <c r="AU192" s="248" t="s">
        <v>21</v>
      </c>
      <c r="AY192" s="16" t="s">
        <v>135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6" t="s">
        <v>89</v>
      </c>
      <c r="BK192" s="249">
        <f>ROUND(I192*H192,2)</f>
        <v>0</v>
      </c>
      <c r="BL192" s="16" t="s">
        <v>141</v>
      </c>
      <c r="BM192" s="248" t="s">
        <v>908</v>
      </c>
    </row>
    <row r="193" spans="1:47" s="2" customFormat="1" ht="12">
      <c r="A193" s="38"/>
      <c r="B193" s="39"/>
      <c r="C193" s="40"/>
      <c r="D193" s="250" t="s">
        <v>147</v>
      </c>
      <c r="E193" s="40"/>
      <c r="F193" s="251" t="s">
        <v>909</v>
      </c>
      <c r="G193" s="40"/>
      <c r="H193" s="40"/>
      <c r="I193" s="144"/>
      <c r="J193" s="40"/>
      <c r="K193" s="40"/>
      <c r="L193" s="44"/>
      <c r="M193" s="252"/>
      <c r="N193" s="25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6" t="s">
        <v>147</v>
      </c>
      <c r="AU193" s="16" t="s">
        <v>21</v>
      </c>
    </row>
    <row r="194" spans="1:51" s="13" customFormat="1" ht="12">
      <c r="A194" s="13"/>
      <c r="B194" s="254"/>
      <c r="C194" s="255"/>
      <c r="D194" s="250" t="s">
        <v>203</v>
      </c>
      <c r="E194" s="255"/>
      <c r="F194" s="257" t="s">
        <v>910</v>
      </c>
      <c r="G194" s="255"/>
      <c r="H194" s="258">
        <v>70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4" t="s">
        <v>203</v>
      </c>
      <c r="AU194" s="264" t="s">
        <v>21</v>
      </c>
      <c r="AV194" s="13" t="s">
        <v>21</v>
      </c>
      <c r="AW194" s="13" t="s">
        <v>4</v>
      </c>
      <c r="AX194" s="13" t="s">
        <v>89</v>
      </c>
      <c r="AY194" s="264" t="s">
        <v>135</v>
      </c>
    </row>
    <row r="195" spans="1:65" s="2" customFormat="1" ht="21.75" customHeight="1">
      <c r="A195" s="38"/>
      <c r="B195" s="39"/>
      <c r="C195" s="236" t="s">
        <v>224</v>
      </c>
      <c r="D195" s="236" t="s">
        <v>137</v>
      </c>
      <c r="E195" s="237" t="s">
        <v>911</v>
      </c>
      <c r="F195" s="238" t="s">
        <v>912</v>
      </c>
      <c r="G195" s="239" t="s">
        <v>330</v>
      </c>
      <c r="H195" s="240">
        <v>20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46</v>
      </c>
      <c r="O195" s="91"/>
      <c r="P195" s="246">
        <f>O195*H195</f>
        <v>0</v>
      </c>
      <c r="Q195" s="246">
        <v>1E-05</v>
      </c>
      <c r="R195" s="246">
        <f>Q195*H195</f>
        <v>0.0002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141</v>
      </c>
      <c r="AT195" s="248" t="s">
        <v>137</v>
      </c>
      <c r="AU195" s="248" t="s">
        <v>21</v>
      </c>
      <c r="AY195" s="16" t="s">
        <v>135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6" t="s">
        <v>89</v>
      </c>
      <c r="BK195" s="249">
        <f>ROUND(I195*H195,2)</f>
        <v>0</v>
      </c>
      <c r="BL195" s="16" t="s">
        <v>141</v>
      </c>
      <c r="BM195" s="248" t="s">
        <v>913</v>
      </c>
    </row>
    <row r="196" spans="1:47" s="2" customFormat="1" ht="12">
      <c r="A196" s="38"/>
      <c r="B196" s="39"/>
      <c r="C196" s="40"/>
      <c r="D196" s="250" t="s">
        <v>147</v>
      </c>
      <c r="E196" s="40"/>
      <c r="F196" s="251" t="s">
        <v>914</v>
      </c>
      <c r="G196" s="40"/>
      <c r="H196" s="40"/>
      <c r="I196" s="144"/>
      <c r="J196" s="40"/>
      <c r="K196" s="40"/>
      <c r="L196" s="44"/>
      <c r="M196" s="252"/>
      <c r="N196" s="25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6" t="s">
        <v>147</v>
      </c>
      <c r="AU196" s="16" t="s">
        <v>21</v>
      </c>
    </row>
    <row r="197" spans="1:65" s="2" customFormat="1" ht="16.5" customHeight="1">
      <c r="A197" s="38"/>
      <c r="B197" s="39"/>
      <c r="C197" s="276" t="s">
        <v>7</v>
      </c>
      <c r="D197" s="276" t="s">
        <v>281</v>
      </c>
      <c r="E197" s="277" t="s">
        <v>915</v>
      </c>
      <c r="F197" s="278" t="s">
        <v>916</v>
      </c>
      <c r="G197" s="279" t="s">
        <v>330</v>
      </c>
      <c r="H197" s="280">
        <v>20</v>
      </c>
      <c r="I197" s="281"/>
      <c r="J197" s="282">
        <f>ROUND(I197*H197,2)</f>
        <v>0</v>
      </c>
      <c r="K197" s="283"/>
      <c r="L197" s="284"/>
      <c r="M197" s="285" t="s">
        <v>1</v>
      </c>
      <c r="N197" s="286" t="s">
        <v>46</v>
      </c>
      <c r="O197" s="91"/>
      <c r="P197" s="246">
        <f>O197*H197</f>
        <v>0</v>
      </c>
      <c r="Q197" s="246">
        <v>0.00382</v>
      </c>
      <c r="R197" s="246">
        <f>Q197*H197</f>
        <v>0.0764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169</v>
      </c>
      <c r="AT197" s="248" t="s">
        <v>281</v>
      </c>
      <c r="AU197" s="248" t="s">
        <v>21</v>
      </c>
      <c r="AY197" s="16" t="s">
        <v>135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6" t="s">
        <v>89</v>
      </c>
      <c r="BK197" s="249">
        <f>ROUND(I197*H197,2)</f>
        <v>0</v>
      </c>
      <c r="BL197" s="16" t="s">
        <v>141</v>
      </c>
      <c r="BM197" s="248" t="s">
        <v>917</v>
      </c>
    </row>
    <row r="198" spans="1:47" s="2" customFormat="1" ht="12">
      <c r="A198" s="38"/>
      <c r="B198" s="39"/>
      <c r="C198" s="40"/>
      <c r="D198" s="250" t="s">
        <v>147</v>
      </c>
      <c r="E198" s="40"/>
      <c r="F198" s="251" t="s">
        <v>918</v>
      </c>
      <c r="G198" s="40"/>
      <c r="H198" s="40"/>
      <c r="I198" s="144"/>
      <c r="J198" s="40"/>
      <c r="K198" s="40"/>
      <c r="L198" s="44"/>
      <c r="M198" s="252"/>
      <c r="N198" s="253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6" t="s">
        <v>147</v>
      </c>
      <c r="AU198" s="16" t="s">
        <v>21</v>
      </c>
    </row>
    <row r="199" spans="1:51" s="13" customFormat="1" ht="12">
      <c r="A199" s="13"/>
      <c r="B199" s="254"/>
      <c r="C199" s="255"/>
      <c r="D199" s="250" t="s">
        <v>203</v>
      </c>
      <c r="E199" s="255"/>
      <c r="F199" s="257" t="s">
        <v>919</v>
      </c>
      <c r="G199" s="255"/>
      <c r="H199" s="258">
        <v>20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4" t="s">
        <v>203</v>
      </c>
      <c r="AU199" s="264" t="s">
        <v>21</v>
      </c>
      <c r="AV199" s="13" t="s">
        <v>21</v>
      </c>
      <c r="AW199" s="13" t="s">
        <v>4</v>
      </c>
      <c r="AX199" s="13" t="s">
        <v>89</v>
      </c>
      <c r="AY199" s="264" t="s">
        <v>135</v>
      </c>
    </row>
    <row r="200" spans="1:65" s="2" customFormat="1" ht="21.75" customHeight="1">
      <c r="A200" s="38"/>
      <c r="B200" s="39"/>
      <c r="C200" s="236" t="s">
        <v>236</v>
      </c>
      <c r="D200" s="236" t="s">
        <v>137</v>
      </c>
      <c r="E200" s="237" t="s">
        <v>920</v>
      </c>
      <c r="F200" s="238" t="s">
        <v>921</v>
      </c>
      <c r="G200" s="239" t="s">
        <v>330</v>
      </c>
      <c r="H200" s="240">
        <v>535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46</v>
      </c>
      <c r="O200" s="91"/>
      <c r="P200" s="246">
        <f>O200*H200</f>
        <v>0</v>
      </c>
      <c r="Q200" s="246">
        <v>2E-05</v>
      </c>
      <c r="R200" s="246">
        <f>Q200*H200</f>
        <v>0.010700000000000001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141</v>
      </c>
      <c r="AT200" s="248" t="s">
        <v>137</v>
      </c>
      <c r="AU200" s="248" t="s">
        <v>21</v>
      </c>
      <c r="AY200" s="16" t="s">
        <v>135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6" t="s">
        <v>89</v>
      </c>
      <c r="BK200" s="249">
        <f>ROUND(I200*H200,2)</f>
        <v>0</v>
      </c>
      <c r="BL200" s="16" t="s">
        <v>141</v>
      </c>
      <c r="BM200" s="248" t="s">
        <v>922</v>
      </c>
    </row>
    <row r="201" spans="1:65" s="2" customFormat="1" ht="21.75" customHeight="1">
      <c r="A201" s="38"/>
      <c r="B201" s="39"/>
      <c r="C201" s="276" t="s">
        <v>240</v>
      </c>
      <c r="D201" s="276" t="s">
        <v>281</v>
      </c>
      <c r="E201" s="277" t="s">
        <v>923</v>
      </c>
      <c r="F201" s="278" t="s">
        <v>924</v>
      </c>
      <c r="G201" s="279" t="s">
        <v>658</v>
      </c>
      <c r="H201" s="280">
        <v>108</v>
      </c>
      <c r="I201" s="281"/>
      <c r="J201" s="282">
        <f>ROUND(I201*H201,2)</f>
        <v>0</v>
      </c>
      <c r="K201" s="283"/>
      <c r="L201" s="284"/>
      <c r="M201" s="285" t="s">
        <v>1</v>
      </c>
      <c r="N201" s="286" t="s">
        <v>46</v>
      </c>
      <c r="O201" s="91"/>
      <c r="P201" s="246">
        <f>O201*H201</f>
        <v>0</v>
      </c>
      <c r="Q201" s="246">
        <v>0.00167</v>
      </c>
      <c r="R201" s="246">
        <f>Q201*H201</f>
        <v>0.18036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169</v>
      </c>
      <c r="AT201" s="248" t="s">
        <v>281</v>
      </c>
      <c r="AU201" s="248" t="s">
        <v>21</v>
      </c>
      <c r="AY201" s="16" t="s">
        <v>135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6" t="s">
        <v>89</v>
      </c>
      <c r="BK201" s="249">
        <f>ROUND(I201*H201,2)</f>
        <v>0</v>
      </c>
      <c r="BL201" s="16" t="s">
        <v>141</v>
      </c>
      <c r="BM201" s="248" t="s">
        <v>925</v>
      </c>
    </row>
    <row r="202" spans="1:47" s="2" customFormat="1" ht="12">
      <c r="A202" s="38"/>
      <c r="B202" s="39"/>
      <c r="C202" s="40"/>
      <c r="D202" s="250" t="s">
        <v>147</v>
      </c>
      <c r="E202" s="40"/>
      <c r="F202" s="251" t="s">
        <v>926</v>
      </c>
      <c r="G202" s="40"/>
      <c r="H202" s="40"/>
      <c r="I202" s="144"/>
      <c r="J202" s="40"/>
      <c r="K202" s="40"/>
      <c r="L202" s="44"/>
      <c r="M202" s="252"/>
      <c r="N202" s="25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6" t="s">
        <v>147</v>
      </c>
      <c r="AU202" s="16" t="s">
        <v>21</v>
      </c>
    </row>
    <row r="203" spans="1:51" s="13" customFormat="1" ht="12">
      <c r="A203" s="13"/>
      <c r="B203" s="254"/>
      <c r="C203" s="255"/>
      <c r="D203" s="250" t="s">
        <v>203</v>
      </c>
      <c r="E203" s="255"/>
      <c r="F203" s="257" t="s">
        <v>927</v>
      </c>
      <c r="G203" s="255"/>
      <c r="H203" s="258">
        <v>108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4" t="s">
        <v>203</v>
      </c>
      <c r="AU203" s="264" t="s">
        <v>21</v>
      </c>
      <c r="AV203" s="13" t="s">
        <v>21</v>
      </c>
      <c r="AW203" s="13" t="s">
        <v>4</v>
      </c>
      <c r="AX203" s="13" t="s">
        <v>89</v>
      </c>
      <c r="AY203" s="264" t="s">
        <v>135</v>
      </c>
    </row>
    <row r="204" spans="1:65" s="2" customFormat="1" ht="21.75" customHeight="1">
      <c r="A204" s="38"/>
      <c r="B204" s="39"/>
      <c r="C204" s="236" t="s">
        <v>244</v>
      </c>
      <c r="D204" s="236" t="s">
        <v>137</v>
      </c>
      <c r="E204" s="237" t="s">
        <v>928</v>
      </c>
      <c r="F204" s="238" t="s">
        <v>929</v>
      </c>
      <c r="G204" s="239" t="s">
        <v>145</v>
      </c>
      <c r="H204" s="240">
        <v>18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46</v>
      </c>
      <c r="O204" s="91"/>
      <c r="P204" s="246">
        <f>O204*H204</f>
        <v>0</v>
      </c>
      <c r="Q204" s="246">
        <v>1E-05</v>
      </c>
      <c r="R204" s="246">
        <f>Q204*H204</f>
        <v>0.00018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141</v>
      </c>
      <c r="AT204" s="248" t="s">
        <v>137</v>
      </c>
      <c r="AU204" s="248" t="s">
        <v>21</v>
      </c>
      <c r="AY204" s="16" t="s">
        <v>135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6" t="s">
        <v>89</v>
      </c>
      <c r="BK204" s="249">
        <f>ROUND(I204*H204,2)</f>
        <v>0</v>
      </c>
      <c r="BL204" s="16" t="s">
        <v>141</v>
      </c>
      <c r="BM204" s="248" t="s">
        <v>930</v>
      </c>
    </row>
    <row r="205" spans="1:47" s="2" customFormat="1" ht="12">
      <c r="A205" s="38"/>
      <c r="B205" s="39"/>
      <c r="C205" s="40"/>
      <c r="D205" s="250" t="s">
        <v>147</v>
      </c>
      <c r="E205" s="40"/>
      <c r="F205" s="251" t="s">
        <v>931</v>
      </c>
      <c r="G205" s="40"/>
      <c r="H205" s="40"/>
      <c r="I205" s="144"/>
      <c r="J205" s="40"/>
      <c r="K205" s="40"/>
      <c r="L205" s="44"/>
      <c r="M205" s="252"/>
      <c r="N205" s="253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6" t="s">
        <v>147</v>
      </c>
      <c r="AU205" s="16" t="s">
        <v>21</v>
      </c>
    </row>
    <row r="206" spans="1:65" s="2" customFormat="1" ht="16.5" customHeight="1">
      <c r="A206" s="38"/>
      <c r="B206" s="39"/>
      <c r="C206" s="276" t="s">
        <v>248</v>
      </c>
      <c r="D206" s="276" t="s">
        <v>281</v>
      </c>
      <c r="E206" s="277" t="s">
        <v>932</v>
      </c>
      <c r="F206" s="278" t="s">
        <v>933</v>
      </c>
      <c r="G206" s="279" t="s">
        <v>145</v>
      </c>
      <c r="H206" s="280">
        <v>18</v>
      </c>
      <c r="I206" s="281"/>
      <c r="J206" s="282">
        <f>ROUND(I206*H206,2)</f>
        <v>0</v>
      </c>
      <c r="K206" s="283"/>
      <c r="L206" s="284"/>
      <c r="M206" s="285" t="s">
        <v>1</v>
      </c>
      <c r="N206" s="286" t="s">
        <v>46</v>
      </c>
      <c r="O206" s="91"/>
      <c r="P206" s="246">
        <f>O206*H206</f>
        <v>0</v>
      </c>
      <c r="Q206" s="246">
        <v>0.0014</v>
      </c>
      <c r="R206" s="246">
        <f>Q206*H206</f>
        <v>0.0252</v>
      </c>
      <c r="S206" s="246">
        <v>0</v>
      </c>
      <c r="T206" s="24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8" t="s">
        <v>169</v>
      </c>
      <c r="AT206" s="248" t="s">
        <v>281</v>
      </c>
      <c r="AU206" s="248" t="s">
        <v>21</v>
      </c>
      <c r="AY206" s="16" t="s">
        <v>135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6" t="s">
        <v>89</v>
      </c>
      <c r="BK206" s="249">
        <f>ROUND(I206*H206,2)</f>
        <v>0</v>
      </c>
      <c r="BL206" s="16" t="s">
        <v>141</v>
      </c>
      <c r="BM206" s="248" t="s">
        <v>934</v>
      </c>
    </row>
    <row r="207" spans="1:47" s="2" customFormat="1" ht="12">
      <c r="A207" s="38"/>
      <c r="B207" s="39"/>
      <c r="C207" s="40"/>
      <c r="D207" s="250" t="s">
        <v>147</v>
      </c>
      <c r="E207" s="40"/>
      <c r="F207" s="251" t="s">
        <v>935</v>
      </c>
      <c r="G207" s="40"/>
      <c r="H207" s="40"/>
      <c r="I207" s="144"/>
      <c r="J207" s="40"/>
      <c r="K207" s="40"/>
      <c r="L207" s="44"/>
      <c r="M207" s="252"/>
      <c r="N207" s="25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6" t="s">
        <v>147</v>
      </c>
      <c r="AU207" s="16" t="s">
        <v>21</v>
      </c>
    </row>
    <row r="208" spans="1:65" s="2" customFormat="1" ht="16.5" customHeight="1">
      <c r="A208" s="38"/>
      <c r="B208" s="39"/>
      <c r="C208" s="236" t="s">
        <v>255</v>
      </c>
      <c r="D208" s="236" t="s">
        <v>137</v>
      </c>
      <c r="E208" s="237" t="s">
        <v>936</v>
      </c>
      <c r="F208" s="238" t="s">
        <v>937</v>
      </c>
      <c r="G208" s="239" t="s">
        <v>145</v>
      </c>
      <c r="H208" s="240">
        <v>46</v>
      </c>
      <c r="I208" s="241"/>
      <c r="J208" s="242">
        <f>ROUND(I208*H208,2)</f>
        <v>0</v>
      </c>
      <c r="K208" s="243"/>
      <c r="L208" s="44"/>
      <c r="M208" s="244" t="s">
        <v>1</v>
      </c>
      <c r="N208" s="245" t="s">
        <v>46</v>
      </c>
      <c r="O208" s="91"/>
      <c r="P208" s="246">
        <f>O208*H208</f>
        <v>0</v>
      </c>
      <c r="Q208" s="246">
        <v>0.03573</v>
      </c>
      <c r="R208" s="246">
        <f>Q208*H208</f>
        <v>1.6435799999999998</v>
      </c>
      <c r="S208" s="246">
        <v>0</v>
      </c>
      <c r="T208" s="24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8" t="s">
        <v>141</v>
      </c>
      <c r="AT208" s="248" t="s">
        <v>137</v>
      </c>
      <c r="AU208" s="248" t="s">
        <v>21</v>
      </c>
      <c r="AY208" s="16" t="s">
        <v>135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6" t="s">
        <v>89</v>
      </c>
      <c r="BK208" s="249">
        <f>ROUND(I208*H208,2)</f>
        <v>0</v>
      </c>
      <c r="BL208" s="16" t="s">
        <v>141</v>
      </c>
      <c r="BM208" s="248" t="s">
        <v>938</v>
      </c>
    </row>
    <row r="209" spans="1:65" s="2" customFormat="1" ht="21.75" customHeight="1">
      <c r="A209" s="38"/>
      <c r="B209" s="39"/>
      <c r="C209" s="236" t="s">
        <v>261</v>
      </c>
      <c r="D209" s="236" t="s">
        <v>137</v>
      </c>
      <c r="E209" s="237" t="s">
        <v>939</v>
      </c>
      <c r="F209" s="238" t="s">
        <v>940</v>
      </c>
      <c r="G209" s="239" t="s">
        <v>145</v>
      </c>
      <c r="H209" s="240">
        <v>15</v>
      </c>
      <c r="I209" s="241"/>
      <c r="J209" s="242">
        <f>ROUND(I209*H209,2)</f>
        <v>0</v>
      </c>
      <c r="K209" s="243"/>
      <c r="L209" s="44"/>
      <c r="M209" s="244" t="s">
        <v>1</v>
      </c>
      <c r="N209" s="245" t="s">
        <v>46</v>
      </c>
      <c r="O209" s="91"/>
      <c r="P209" s="246">
        <f>O209*H209</f>
        <v>0</v>
      </c>
      <c r="Q209" s="246">
        <v>2.11676</v>
      </c>
      <c r="R209" s="246">
        <f>Q209*H209</f>
        <v>31.751400000000004</v>
      </c>
      <c r="S209" s="246">
        <v>0</v>
      </c>
      <c r="T209" s="24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8" t="s">
        <v>141</v>
      </c>
      <c r="AT209" s="248" t="s">
        <v>137</v>
      </c>
      <c r="AU209" s="248" t="s">
        <v>21</v>
      </c>
      <c r="AY209" s="16" t="s">
        <v>135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6" t="s">
        <v>89</v>
      </c>
      <c r="BK209" s="249">
        <f>ROUND(I209*H209,2)</f>
        <v>0</v>
      </c>
      <c r="BL209" s="16" t="s">
        <v>141</v>
      </c>
      <c r="BM209" s="248" t="s">
        <v>941</v>
      </c>
    </row>
    <row r="210" spans="1:65" s="2" customFormat="1" ht="16.5" customHeight="1">
      <c r="A210" s="38"/>
      <c r="B210" s="39"/>
      <c r="C210" s="276" t="s">
        <v>268</v>
      </c>
      <c r="D210" s="276" t="s">
        <v>281</v>
      </c>
      <c r="E210" s="277" t="s">
        <v>942</v>
      </c>
      <c r="F210" s="278" t="s">
        <v>943</v>
      </c>
      <c r="G210" s="279" t="s">
        <v>145</v>
      </c>
      <c r="H210" s="280">
        <v>10</v>
      </c>
      <c r="I210" s="281"/>
      <c r="J210" s="282">
        <f>ROUND(I210*H210,2)</f>
        <v>0</v>
      </c>
      <c r="K210" s="283"/>
      <c r="L210" s="284"/>
      <c r="M210" s="285" t="s">
        <v>1</v>
      </c>
      <c r="N210" s="286" t="s">
        <v>46</v>
      </c>
      <c r="O210" s="91"/>
      <c r="P210" s="246">
        <f>O210*H210</f>
        <v>0</v>
      </c>
      <c r="Q210" s="246">
        <v>0.185</v>
      </c>
      <c r="R210" s="246">
        <f>Q210*H210</f>
        <v>1.85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169</v>
      </c>
      <c r="AT210" s="248" t="s">
        <v>281</v>
      </c>
      <c r="AU210" s="248" t="s">
        <v>21</v>
      </c>
      <c r="AY210" s="16" t="s">
        <v>135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6" t="s">
        <v>89</v>
      </c>
      <c r="BK210" s="249">
        <f>ROUND(I210*H210,2)</f>
        <v>0</v>
      </c>
      <c r="BL210" s="16" t="s">
        <v>141</v>
      </c>
      <c r="BM210" s="248" t="s">
        <v>944</v>
      </c>
    </row>
    <row r="211" spans="1:65" s="2" customFormat="1" ht="16.5" customHeight="1">
      <c r="A211" s="38"/>
      <c r="B211" s="39"/>
      <c r="C211" s="276" t="s">
        <v>273</v>
      </c>
      <c r="D211" s="276" t="s">
        <v>281</v>
      </c>
      <c r="E211" s="277" t="s">
        <v>945</v>
      </c>
      <c r="F211" s="278" t="s">
        <v>946</v>
      </c>
      <c r="G211" s="279" t="s">
        <v>145</v>
      </c>
      <c r="H211" s="280">
        <v>6</v>
      </c>
      <c r="I211" s="281"/>
      <c r="J211" s="282">
        <f>ROUND(I211*H211,2)</f>
        <v>0</v>
      </c>
      <c r="K211" s="283"/>
      <c r="L211" s="284"/>
      <c r="M211" s="285" t="s">
        <v>1</v>
      </c>
      <c r="N211" s="286" t="s">
        <v>46</v>
      </c>
      <c r="O211" s="91"/>
      <c r="P211" s="246">
        <f>O211*H211</f>
        <v>0</v>
      </c>
      <c r="Q211" s="246">
        <v>0.37</v>
      </c>
      <c r="R211" s="246">
        <f>Q211*H211</f>
        <v>2.2199999999999998</v>
      </c>
      <c r="S211" s="246">
        <v>0</v>
      </c>
      <c r="T211" s="24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8" t="s">
        <v>169</v>
      </c>
      <c r="AT211" s="248" t="s">
        <v>281</v>
      </c>
      <c r="AU211" s="248" t="s">
        <v>21</v>
      </c>
      <c r="AY211" s="16" t="s">
        <v>135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6" t="s">
        <v>89</v>
      </c>
      <c r="BK211" s="249">
        <f>ROUND(I211*H211,2)</f>
        <v>0</v>
      </c>
      <c r="BL211" s="16" t="s">
        <v>141</v>
      </c>
      <c r="BM211" s="248" t="s">
        <v>947</v>
      </c>
    </row>
    <row r="212" spans="1:65" s="2" customFormat="1" ht="16.5" customHeight="1">
      <c r="A212" s="38"/>
      <c r="B212" s="39"/>
      <c r="C212" s="276" t="s">
        <v>280</v>
      </c>
      <c r="D212" s="276" t="s">
        <v>281</v>
      </c>
      <c r="E212" s="277" t="s">
        <v>948</v>
      </c>
      <c r="F212" s="278" t="s">
        <v>949</v>
      </c>
      <c r="G212" s="279" t="s">
        <v>145</v>
      </c>
      <c r="H212" s="280">
        <v>15</v>
      </c>
      <c r="I212" s="281"/>
      <c r="J212" s="282">
        <f>ROUND(I212*H212,2)</f>
        <v>0</v>
      </c>
      <c r="K212" s="283"/>
      <c r="L212" s="284"/>
      <c r="M212" s="285" t="s">
        <v>1</v>
      </c>
      <c r="N212" s="286" t="s">
        <v>46</v>
      </c>
      <c r="O212" s="91"/>
      <c r="P212" s="246">
        <f>O212*H212</f>
        <v>0</v>
      </c>
      <c r="Q212" s="246">
        <v>0.74</v>
      </c>
      <c r="R212" s="246">
        <f>Q212*H212</f>
        <v>11.1</v>
      </c>
      <c r="S212" s="246">
        <v>0</v>
      </c>
      <c r="T212" s="24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169</v>
      </c>
      <c r="AT212" s="248" t="s">
        <v>281</v>
      </c>
      <c r="AU212" s="248" t="s">
        <v>21</v>
      </c>
      <c r="AY212" s="16" t="s">
        <v>135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6" t="s">
        <v>89</v>
      </c>
      <c r="BK212" s="249">
        <f>ROUND(I212*H212,2)</f>
        <v>0</v>
      </c>
      <c r="BL212" s="16" t="s">
        <v>141</v>
      </c>
      <c r="BM212" s="248" t="s">
        <v>950</v>
      </c>
    </row>
    <row r="213" spans="1:65" s="2" customFormat="1" ht="21.75" customHeight="1">
      <c r="A213" s="38"/>
      <c r="B213" s="39"/>
      <c r="C213" s="276" t="s">
        <v>287</v>
      </c>
      <c r="D213" s="276" t="s">
        <v>281</v>
      </c>
      <c r="E213" s="277" t="s">
        <v>951</v>
      </c>
      <c r="F213" s="278" t="s">
        <v>952</v>
      </c>
      <c r="G213" s="279" t="s">
        <v>145</v>
      </c>
      <c r="H213" s="280">
        <v>15</v>
      </c>
      <c r="I213" s="281"/>
      <c r="J213" s="282">
        <f>ROUND(I213*H213,2)</f>
        <v>0</v>
      </c>
      <c r="K213" s="283"/>
      <c r="L213" s="284"/>
      <c r="M213" s="285" t="s">
        <v>1</v>
      </c>
      <c r="N213" s="286" t="s">
        <v>46</v>
      </c>
      <c r="O213" s="91"/>
      <c r="P213" s="246">
        <f>O213*H213</f>
        <v>0</v>
      </c>
      <c r="Q213" s="246">
        <v>1.614</v>
      </c>
      <c r="R213" s="246">
        <f>Q213*H213</f>
        <v>24.21</v>
      </c>
      <c r="S213" s="246">
        <v>0</v>
      </c>
      <c r="T213" s="24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8" t="s">
        <v>169</v>
      </c>
      <c r="AT213" s="248" t="s">
        <v>281</v>
      </c>
      <c r="AU213" s="248" t="s">
        <v>21</v>
      </c>
      <c r="AY213" s="16" t="s">
        <v>135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6" t="s">
        <v>89</v>
      </c>
      <c r="BK213" s="249">
        <f>ROUND(I213*H213,2)</f>
        <v>0</v>
      </c>
      <c r="BL213" s="16" t="s">
        <v>141</v>
      </c>
      <c r="BM213" s="248" t="s">
        <v>953</v>
      </c>
    </row>
    <row r="214" spans="1:65" s="2" customFormat="1" ht="21.75" customHeight="1">
      <c r="A214" s="38"/>
      <c r="B214" s="39"/>
      <c r="C214" s="276" t="s">
        <v>292</v>
      </c>
      <c r="D214" s="276" t="s">
        <v>281</v>
      </c>
      <c r="E214" s="277" t="s">
        <v>954</v>
      </c>
      <c r="F214" s="278" t="s">
        <v>955</v>
      </c>
      <c r="G214" s="279" t="s">
        <v>145</v>
      </c>
      <c r="H214" s="280">
        <v>15</v>
      </c>
      <c r="I214" s="281"/>
      <c r="J214" s="282">
        <f>ROUND(I214*H214,2)</f>
        <v>0</v>
      </c>
      <c r="K214" s="283"/>
      <c r="L214" s="284"/>
      <c r="M214" s="285" t="s">
        <v>1</v>
      </c>
      <c r="N214" s="286" t="s">
        <v>46</v>
      </c>
      <c r="O214" s="91"/>
      <c r="P214" s="246">
        <f>O214*H214</f>
        <v>0</v>
      </c>
      <c r="Q214" s="246">
        <v>0.548</v>
      </c>
      <c r="R214" s="246">
        <f>Q214*H214</f>
        <v>8.22</v>
      </c>
      <c r="S214" s="246">
        <v>0</v>
      </c>
      <c r="T214" s="24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8" t="s">
        <v>169</v>
      </c>
      <c r="AT214" s="248" t="s">
        <v>281</v>
      </c>
      <c r="AU214" s="248" t="s">
        <v>21</v>
      </c>
      <c r="AY214" s="16" t="s">
        <v>135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6" t="s">
        <v>89</v>
      </c>
      <c r="BK214" s="249">
        <f>ROUND(I214*H214,2)</f>
        <v>0</v>
      </c>
      <c r="BL214" s="16" t="s">
        <v>141</v>
      </c>
      <c r="BM214" s="248" t="s">
        <v>956</v>
      </c>
    </row>
    <row r="215" spans="1:65" s="2" customFormat="1" ht="21.75" customHeight="1">
      <c r="A215" s="38"/>
      <c r="B215" s="39"/>
      <c r="C215" s="276" t="s">
        <v>296</v>
      </c>
      <c r="D215" s="276" t="s">
        <v>281</v>
      </c>
      <c r="E215" s="277" t="s">
        <v>957</v>
      </c>
      <c r="F215" s="278" t="s">
        <v>958</v>
      </c>
      <c r="G215" s="279" t="s">
        <v>145</v>
      </c>
      <c r="H215" s="280">
        <v>13</v>
      </c>
      <c r="I215" s="281"/>
      <c r="J215" s="282">
        <f>ROUND(I215*H215,2)</f>
        <v>0</v>
      </c>
      <c r="K215" s="283"/>
      <c r="L215" s="284"/>
      <c r="M215" s="285" t="s">
        <v>1</v>
      </c>
      <c r="N215" s="286" t="s">
        <v>46</v>
      </c>
      <c r="O215" s="91"/>
      <c r="P215" s="246">
        <f>O215*H215</f>
        <v>0</v>
      </c>
      <c r="Q215" s="246">
        <v>0.081</v>
      </c>
      <c r="R215" s="246">
        <f>Q215*H215</f>
        <v>1.053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169</v>
      </c>
      <c r="AT215" s="248" t="s">
        <v>281</v>
      </c>
      <c r="AU215" s="248" t="s">
        <v>21</v>
      </c>
      <c r="AY215" s="16" t="s">
        <v>135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6" t="s">
        <v>89</v>
      </c>
      <c r="BK215" s="249">
        <f>ROUND(I215*H215,2)</f>
        <v>0</v>
      </c>
      <c r="BL215" s="16" t="s">
        <v>141</v>
      </c>
      <c r="BM215" s="248" t="s">
        <v>959</v>
      </c>
    </row>
    <row r="216" spans="1:47" s="2" customFormat="1" ht="12">
      <c r="A216" s="38"/>
      <c r="B216" s="39"/>
      <c r="C216" s="40"/>
      <c r="D216" s="250" t="s">
        <v>147</v>
      </c>
      <c r="E216" s="40"/>
      <c r="F216" s="251" t="s">
        <v>960</v>
      </c>
      <c r="G216" s="40"/>
      <c r="H216" s="40"/>
      <c r="I216" s="144"/>
      <c r="J216" s="40"/>
      <c r="K216" s="40"/>
      <c r="L216" s="44"/>
      <c r="M216" s="252"/>
      <c r="N216" s="25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6" t="s">
        <v>147</v>
      </c>
      <c r="AU216" s="16" t="s">
        <v>21</v>
      </c>
    </row>
    <row r="217" spans="1:65" s="2" customFormat="1" ht="16.5" customHeight="1">
      <c r="A217" s="38"/>
      <c r="B217" s="39"/>
      <c r="C217" s="276" t="s">
        <v>301</v>
      </c>
      <c r="D217" s="276" t="s">
        <v>281</v>
      </c>
      <c r="E217" s="277" t="s">
        <v>961</v>
      </c>
      <c r="F217" s="278" t="s">
        <v>962</v>
      </c>
      <c r="G217" s="279" t="s">
        <v>145</v>
      </c>
      <c r="H217" s="280">
        <v>1</v>
      </c>
      <c r="I217" s="281"/>
      <c r="J217" s="282">
        <f>ROUND(I217*H217,2)</f>
        <v>0</v>
      </c>
      <c r="K217" s="283"/>
      <c r="L217" s="284"/>
      <c r="M217" s="285" t="s">
        <v>1</v>
      </c>
      <c r="N217" s="286" t="s">
        <v>46</v>
      </c>
      <c r="O217" s="91"/>
      <c r="P217" s="246">
        <f>O217*H217</f>
        <v>0</v>
      </c>
      <c r="Q217" s="246">
        <v>0.081</v>
      </c>
      <c r="R217" s="246">
        <f>Q217*H217</f>
        <v>0.081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169</v>
      </c>
      <c r="AT217" s="248" t="s">
        <v>281</v>
      </c>
      <c r="AU217" s="248" t="s">
        <v>21</v>
      </c>
      <c r="AY217" s="16" t="s">
        <v>135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6" t="s">
        <v>89</v>
      </c>
      <c r="BK217" s="249">
        <f>ROUND(I217*H217,2)</f>
        <v>0</v>
      </c>
      <c r="BL217" s="16" t="s">
        <v>141</v>
      </c>
      <c r="BM217" s="248" t="s">
        <v>963</v>
      </c>
    </row>
    <row r="218" spans="1:47" s="2" customFormat="1" ht="12">
      <c r="A218" s="38"/>
      <c r="B218" s="39"/>
      <c r="C218" s="40"/>
      <c r="D218" s="250" t="s">
        <v>147</v>
      </c>
      <c r="E218" s="40"/>
      <c r="F218" s="251" t="s">
        <v>960</v>
      </c>
      <c r="G218" s="40"/>
      <c r="H218" s="40"/>
      <c r="I218" s="144"/>
      <c r="J218" s="40"/>
      <c r="K218" s="40"/>
      <c r="L218" s="44"/>
      <c r="M218" s="252"/>
      <c r="N218" s="253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6" t="s">
        <v>147</v>
      </c>
      <c r="AU218" s="16" t="s">
        <v>21</v>
      </c>
    </row>
    <row r="219" spans="1:65" s="2" customFormat="1" ht="21.75" customHeight="1">
      <c r="A219" s="38"/>
      <c r="B219" s="39"/>
      <c r="C219" s="276" t="s">
        <v>305</v>
      </c>
      <c r="D219" s="276" t="s">
        <v>281</v>
      </c>
      <c r="E219" s="277" t="s">
        <v>964</v>
      </c>
      <c r="F219" s="278" t="s">
        <v>965</v>
      </c>
      <c r="G219" s="279" t="s">
        <v>145</v>
      </c>
      <c r="H219" s="280">
        <v>15</v>
      </c>
      <c r="I219" s="281"/>
      <c r="J219" s="282">
        <f>ROUND(I219*H219,2)</f>
        <v>0</v>
      </c>
      <c r="K219" s="283"/>
      <c r="L219" s="284"/>
      <c r="M219" s="285" t="s">
        <v>1</v>
      </c>
      <c r="N219" s="286" t="s">
        <v>46</v>
      </c>
      <c r="O219" s="91"/>
      <c r="P219" s="246">
        <f>O219*H219</f>
        <v>0</v>
      </c>
      <c r="Q219" s="246">
        <v>0.068</v>
      </c>
      <c r="R219" s="246">
        <f>Q219*H219</f>
        <v>1.02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169</v>
      </c>
      <c r="AT219" s="248" t="s">
        <v>281</v>
      </c>
      <c r="AU219" s="248" t="s">
        <v>21</v>
      </c>
      <c r="AY219" s="16" t="s">
        <v>135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6" t="s">
        <v>89</v>
      </c>
      <c r="BK219" s="249">
        <f>ROUND(I219*H219,2)</f>
        <v>0</v>
      </c>
      <c r="BL219" s="16" t="s">
        <v>141</v>
      </c>
      <c r="BM219" s="248" t="s">
        <v>966</v>
      </c>
    </row>
    <row r="220" spans="1:47" s="2" customFormat="1" ht="12">
      <c r="A220" s="38"/>
      <c r="B220" s="39"/>
      <c r="C220" s="40"/>
      <c r="D220" s="250" t="s">
        <v>147</v>
      </c>
      <c r="E220" s="40"/>
      <c r="F220" s="251" t="s">
        <v>960</v>
      </c>
      <c r="G220" s="40"/>
      <c r="H220" s="40"/>
      <c r="I220" s="144"/>
      <c r="J220" s="40"/>
      <c r="K220" s="40"/>
      <c r="L220" s="44"/>
      <c r="M220" s="252"/>
      <c r="N220" s="253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6" t="s">
        <v>147</v>
      </c>
      <c r="AU220" s="16" t="s">
        <v>21</v>
      </c>
    </row>
    <row r="221" spans="1:65" s="2" customFormat="1" ht="21.75" customHeight="1">
      <c r="A221" s="38"/>
      <c r="B221" s="39"/>
      <c r="C221" s="276" t="s">
        <v>309</v>
      </c>
      <c r="D221" s="276" t="s">
        <v>281</v>
      </c>
      <c r="E221" s="277" t="s">
        <v>967</v>
      </c>
      <c r="F221" s="278" t="s">
        <v>968</v>
      </c>
      <c r="G221" s="279" t="s">
        <v>145</v>
      </c>
      <c r="H221" s="280">
        <v>22</v>
      </c>
      <c r="I221" s="281"/>
      <c r="J221" s="282">
        <f>ROUND(I221*H221,2)</f>
        <v>0</v>
      </c>
      <c r="K221" s="283"/>
      <c r="L221" s="284"/>
      <c r="M221" s="285" t="s">
        <v>1</v>
      </c>
      <c r="N221" s="286" t="s">
        <v>46</v>
      </c>
      <c r="O221" s="91"/>
      <c r="P221" s="246">
        <f>O221*H221</f>
        <v>0</v>
      </c>
      <c r="Q221" s="246">
        <v>0.04</v>
      </c>
      <c r="R221" s="246">
        <f>Q221*H221</f>
        <v>0.88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169</v>
      </c>
      <c r="AT221" s="248" t="s">
        <v>281</v>
      </c>
      <c r="AU221" s="248" t="s">
        <v>21</v>
      </c>
      <c r="AY221" s="16" t="s">
        <v>135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6" t="s">
        <v>89</v>
      </c>
      <c r="BK221" s="249">
        <f>ROUND(I221*H221,2)</f>
        <v>0</v>
      </c>
      <c r="BL221" s="16" t="s">
        <v>141</v>
      </c>
      <c r="BM221" s="248" t="s">
        <v>969</v>
      </c>
    </row>
    <row r="222" spans="1:47" s="2" customFormat="1" ht="12">
      <c r="A222" s="38"/>
      <c r="B222" s="39"/>
      <c r="C222" s="40"/>
      <c r="D222" s="250" t="s">
        <v>147</v>
      </c>
      <c r="E222" s="40"/>
      <c r="F222" s="251" t="s">
        <v>960</v>
      </c>
      <c r="G222" s="40"/>
      <c r="H222" s="40"/>
      <c r="I222" s="144"/>
      <c r="J222" s="40"/>
      <c r="K222" s="40"/>
      <c r="L222" s="44"/>
      <c r="M222" s="252"/>
      <c r="N222" s="253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6" t="s">
        <v>147</v>
      </c>
      <c r="AU222" s="16" t="s">
        <v>21</v>
      </c>
    </row>
    <row r="223" spans="1:65" s="2" customFormat="1" ht="16.5" customHeight="1">
      <c r="A223" s="38"/>
      <c r="B223" s="39"/>
      <c r="C223" s="236" t="s">
        <v>314</v>
      </c>
      <c r="D223" s="236" t="s">
        <v>137</v>
      </c>
      <c r="E223" s="237" t="s">
        <v>970</v>
      </c>
      <c r="F223" s="238" t="s">
        <v>971</v>
      </c>
      <c r="G223" s="239" t="s">
        <v>145</v>
      </c>
      <c r="H223" s="240">
        <v>15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46</v>
      </c>
      <c r="O223" s="91"/>
      <c r="P223" s="246">
        <f>O223*H223</f>
        <v>0</v>
      </c>
      <c r="Q223" s="246">
        <v>0.14494</v>
      </c>
      <c r="R223" s="246">
        <f>Q223*H223</f>
        <v>2.1741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141</v>
      </c>
      <c r="AT223" s="248" t="s">
        <v>137</v>
      </c>
      <c r="AU223" s="248" t="s">
        <v>21</v>
      </c>
      <c r="AY223" s="16" t="s">
        <v>135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6" t="s">
        <v>89</v>
      </c>
      <c r="BK223" s="249">
        <f>ROUND(I223*H223,2)</f>
        <v>0</v>
      </c>
      <c r="BL223" s="16" t="s">
        <v>141</v>
      </c>
      <c r="BM223" s="248" t="s">
        <v>972</v>
      </c>
    </row>
    <row r="224" spans="1:65" s="2" customFormat="1" ht="21.75" customHeight="1">
      <c r="A224" s="38"/>
      <c r="B224" s="39"/>
      <c r="C224" s="236" t="s">
        <v>319</v>
      </c>
      <c r="D224" s="236" t="s">
        <v>137</v>
      </c>
      <c r="E224" s="237" t="s">
        <v>973</v>
      </c>
      <c r="F224" s="238" t="s">
        <v>974</v>
      </c>
      <c r="G224" s="239" t="s">
        <v>145</v>
      </c>
      <c r="H224" s="240">
        <v>15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46</v>
      </c>
      <c r="O224" s="91"/>
      <c r="P224" s="246">
        <f>O224*H224</f>
        <v>0</v>
      </c>
      <c r="Q224" s="246">
        <v>0.21734</v>
      </c>
      <c r="R224" s="246">
        <f>Q224*H224</f>
        <v>3.2601</v>
      </c>
      <c r="S224" s="246">
        <v>0</v>
      </c>
      <c r="T224" s="24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141</v>
      </c>
      <c r="AT224" s="248" t="s">
        <v>137</v>
      </c>
      <c r="AU224" s="248" t="s">
        <v>21</v>
      </c>
      <c r="AY224" s="16" t="s">
        <v>135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6" t="s">
        <v>89</v>
      </c>
      <c r="BK224" s="249">
        <f>ROUND(I224*H224,2)</f>
        <v>0</v>
      </c>
      <c r="BL224" s="16" t="s">
        <v>141</v>
      </c>
      <c r="BM224" s="248" t="s">
        <v>975</v>
      </c>
    </row>
    <row r="225" spans="1:65" s="2" customFormat="1" ht="21.75" customHeight="1">
      <c r="A225" s="38"/>
      <c r="B225" s="39"/>
      <c r="C225" s="276" t="s">
        <v>323</v>
      </c>
      <c r="D225" s="276" t="s">
        <v>281</v>
      </c>
      <c r="E225" s="277" t="s">
        <v>976</v>
      </c>
      <c r="F225" s="278" t="s">
        <v>977</v>
      </c>
      <c r="G225" s="279" t="s">
        <v>145</v>
      </c>
      <c r="H225" s="280">
        <v>15</v>
      </c>
      <c r="I225" s="281"/>
      <c r="J225" s="282">
        <f>ROUND(I225*H225,2)</f>
        <v>0</v>
      </c>
      <c r="K225" s="283"/>
      <c r="L225" s="284"/>
      <c r="M225" s="285" t="s">
        <v>1</v>
      </c>
      <c r="N225" s="286" t="s">
        <v>46</v>
      </c>
      <c r="O225" s="91"/>
      <c r="P225" s="246">
        <f>O225*H225</f>
        <v>0</v>
      </c>
      <c r="Q225" s="246">
        <v>0.196</v>
      </c>
      <c r="R225" s="246">
        <f>Q225*H225</f>
        <v>2.94</v>
      </c>
      <c r="S225" s="246">
        <v>0</v>
      </c>
      <c r="T225" s="24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169</v>
      </c>
      <c r="AT225" s="248" t="s">
        <v>281</v>
      </c>
      <c r="AU225" s="248" t="s">
        <v>21</v>
      </c>
      <c r="AY225" s="16" t="s">
        <v>135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6" t="s">
        <v>89</v>
      </c>
      <c r="BK225" s="249">
        <f>ROUND(I225*H225,2)</f>
        <v>0</v>
      </c>
      <c r="BL225" s="16" t="s">
        <v>141</v>
      </c>
      <c r="BM225" s="248" t="s">
        <v>978</v>
      </c>
    </row>
    <row r="226" spans="1:65" s="2" customFormat="1" ht="16.5" customHeight="1">
      <c r="A226" s="38"/>
      <c r="B226" s="39"/>
      <c r="C226" s="236" t="s">
        <v>327</v>
      </c>
      <c r="D226" s="236" t="s">
        <v>137</v>
      </c>
      <c r="E226" s="237" t="s">
        <v>979</v>
      </c>
      <c r="F226" s="238" t="s">
        <v>980</v>
      </c>
      <c r="G226" s="239" t="s">
        <v>330</v>
      </c>
      <c r="H226" s="240">
        <v>830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46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141</v>
      </c>
      <c r="AT226" s="248" t="s">
        <v>137</v>
      </c>
      <c r="AU226" s="248" t="s">
        <v>21</v>
      </c>
      <c r="AY226" s="16" t="s">
        <v>135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6" t="s">
        <v>89</v>
      </c>
      <c r="BK226" s="249">
        <f>ROUND(I226*H226,2)</f>
        <v>0</v>
      </c>
      <c r="BL226" s="16" t="s">
        <v>141</v>
      </c>
      <c r="BM226" s="248" t="s">
        <v>981</v>
      </c>
    </row>
    <row r="227" spans="1:65" s="2" customFormat="1" ht="16.5" customHeight="1">
      <c r="A227" s="38"/>
      <c r="B227" s="39"/>
      <c r="C227" s="236" t="s">
        <v>333</v>
      </c>
      <c r="D227" s="236" t="s">
        <v>137</v>
      </c>
      <c r="E227" s="237" t="s">
        <v>982</v>
      </c>
      <c r="F227" s="238" t="s">
        <v>983</v>
      </c>
      <c r="G227" s="239" t="s">
        <v>330</v>
      </c>
      <c r="H227" s="240">
        <v>830</v>
      </c>
      <c r="I227" s="241"/>
      <c r="J227" s="242">
        <f>ROUND(I227*H227,2)</f>
        <v>0</v>
      </c>
      <c r="K227" s="243"/>
      <c r="L227" s="44"/>
      <c r="M227" s="244" t="s">
        <v>1</v>
      </c>
      <c r="N227" s="245" t="s">
        <v>46</v>
      </c>
      <c r="O227" s="91"/>
      <c r="P227" s="246">
        <f>O227*H227</f>
        <v>0</v>
      </c>
      <c r="Q227" s="246">
        <v>9E-05</v>
      </c>
      <c r="R227" s="246">
        <f>Q227*H227</f>
        <v>0.0747</v>
      </c>
      <c r="S227" s="246">
        <v>0</v>
      </c>
      <c r="T227" s="24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141</v>
      </c>
      <c r="AT227" s="248" t="s">
        <v>137</v>
      </c>
      <c r="AU227" s="248" t="s">
        <v>21</v>
      </c>
      <c r="AY227" s="16" t="s">
        <v>135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6" t="s">
        <v>89</v>
      </c>
      <c r="BK227" s="249">
        <f>ROUND(I227*H227,2)</f>
        <v>0</v>
      </c>
      <c r="BL227" s="16" t="s">
        <v>141</v>
      </c>
      <c r="BM227" s="248" t="s">
        <v>984</v>
      </c>
    </row>
    <row r="228" spans="1:47" s="2" customFormat="1" ht="12">
      <c r="A228" s="38"/>
      <c r="B228" s="39"/>
      <c r="C228" s="40"/>
      <c r="D228" s="250" t="s">
        <v>147</v>
      </c>
      <c r="E228" s="40"/>
      <c r="F228" s="251" t="s">
        <v>985</v>
      </c>
      <c r="G228" s="40"/>
      <c r="H228" s="40"/>
      <c r="I228" s="144"/>
      <c r="J228" s="40"/>
      <c r="K228" s="40"/>
      <c r="L228" s="44"/>
      <c r="M228" s="252"/>
      <c r="N228" s="253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6" t="s">
        <v>147</v>
      </c>
      <c r="AU228" s="16" t="s">
        <v>21</v>
      </c>
    </row>
    <row r="229" spans="1:51" s="13" customFormat="1" ht="12">
      <c r="A229" s="13"/>
      <c r="B229" s="254"/>
      <c r="C229" s="255"/>
      <c r="D229" s="250" t="s">
        <v>203</v>
      </c>
      <c r="E229" s="256" t="s">
        <v>1</v>
      </c>
      <c r="F229" s="257" t="s">
        <v>986</v>
      </c>
      <c r="G229" s="255"/>
      <c r="H229" s="258">
        <v>200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4" t="s">
        <v>203</v>
      </c>
      <c r="AU229" s="264" t="s">
        <v>21</v>
      </c>
      <c r="AV229" s="13" t="s">
        <v>21</v>
      </c>
      <c r="AW229" s="13" t="s">
        <v>38</v>
      </c>
      <c r="AX229" s="13" t="s">
        <v>81</v>
      </c>
      <c r="AY229" s="264" t="s">
        <v>135</v>
      </c>
    </row>
    <row r="230" spans="1:51" s="13" customFormat="1" ht="12">
      <c r="A230" s="13"/>
      <c r="B230" s="254"/>
      <c r="C230" s="255"/>
      <c r="D230" s="250" t="s">
        <v>203</v>
      </c>
      <c r="E230" s="256" t="s">
        <v>1</v>
      </c>
      <c r="F230" s="257" t="s">
        <v>987</v>
      </c>
      <c r="G230" s="255"/>
      <c r="H230" s="258">
        <v>630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4" t="s">
        <v>203</v>
      </c>
      <c r="AU230" s="264" t="s">
        <v>21</v>
      </c>
      <c r="AV230" s="13" t="s">
        <v>21</v>
      </c>
      <c r="AW230" s="13" t="s">
        <v>38</v>
      </c>
      <c r="AX230" s="13" t="s">
        <v>81</v>
      </c>
      <c r="AY230" s="264" t="s">
        <v>135</v>
      </c>
    </row>
    <row r="231" spans="1:65" s="2" customFormat="1" ht="16.5" customHeight="1">
      <c r="A231" s="38"/>
      <c r="B231" s="39"/>
      <c r="C231" s="236" t="s">
        <v>29</v>
      </c>
      <c r="D231" s="236" t="s">
        <v>137</v>
      </c>
      <c r="E231" s="237" t="s">
        <v>988</v>
      </c>
      <c r="F231" s="238" t="s">
        <v>989</v>
      </c>
      <c r="G231" s="239" t="s">
        <v>330</v>
      </c>
      <c r="H231" s="240">
        <v>830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46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141</v>
      </c>
      <c r="AT231" s="248" t="s">
        <v>137</v>
      </c>
      <c r="AU231" s="248" t="s">
        <v>21</v>
      </c>
      <c r="AY231" s="16" t="s">
        <v>135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6" t="s">
        <v>89</v>
      </c>
      <c r="BK231" s="249">
        <f>ROUND(I231*H231,2)</f>
        <v>0</v>
      </c>
      <c r="BL231" s="16" t="s">
        <v>141</v>
      </c>
      <c r="BM231" s="248" t="s">
        <v>990</v>
      </c>
    </row>
    <row r="232" spans="1:63" s="12" customFormat="1" ht="20.85" customHeight="1">
      <c r="A232" s="12"/>
      <c r="B232" s="220"/>
      <c r="C232" s="221"/>
      <c r="D232" s="222" t="s">
        <v>80</v>
      </c>
      <c r="E232" s="234" t="s">
        <v>991</v>
      </c>
      <c r="F232" s="234" t="s">
        <v>992</v>
      </c>
      <c r="G232" s="221"/>
      <c r="H232" s="221"/>
      <c r="I232" s="224"/>
      <c r="J232" s="235">
        <f>BK232</f>
        <v>0</v>
      </c>
      <c r="K232" s="221"/>
      <c r="L232" s="226"/>
      <c r="M232" s="227"/>
      <c r="N232" s="228"/>
      <c r="O232" s="228"/>
      <c r="P232" s="229">
        <f>SUM(P233:P238)</f>
        <v>0</v>
      </c>
      <c r="Q232" s="228"/>
      <c r="R232" s="229">
        <f>SUM(R233:R238)</f>
        <v>0</v>
      </c>
      <c r="S232" s="228"/>
      <c r="T232" s="230">
        <f>SUM(T233:T238)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1" t="s">
        <v>89</v>
      </c>
      <c r="AT232" s="232" t="s">
        <v>80</v>
      </c>
      <c r="AU232" s="232" t="s">
        <v>21</v>
      </c>
      <c r="AY232" s="231" t="s">
        <v>135</v>
      </c>
      <c r="BK232" s="233">
        <f>SUM(BK233:BK238)</f>
        <v>0</v>
      </c>
    </row>
    <row r="233" spans="1:65" s="2" customFormat="1" ht="21.75" customHeight="1">
      <c r="A233" s="38"/>
      <c r="B233" s="39"/>
      <c r="C233" s="236" t="s">
        <v>342</v>
      </c>
      <c r="D233" s="236" t="s">
        <v>137</v>
      </c>
      <c r="E233" s="237" t="s">
        <v>673</v>
      </c>
      <c r="F233" s="238" t="s">
        <v>674</v>
      </c>
      <c r="G233" s="239" t="s">
        <v>284</v>
      </c>
      <c r="H233" s="240">
        <v>2100</v>
      </c>
      <c r="I233" s="241"/>
      <c r="J233" s="242">
        <f>ROUND(I233*H233,2)</f>
        <v>0</v>
      </c>
      <c r="K233" s="243"/>
      <c r="L233" s="44"/>
      <c r="M233" s="244" t="s">
        <v>1</v>
      </c>
      <c r="N233" s="245" t="s">
        <v>46</v>
      </c>
      <c r="O233" s="91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141</v>
      </c>
      <c r="AT233" s="248" t="s">
        <v>137</v>
      </c>
      <c r="AU233" s="248" t="s">
        <v>149</v>
      </c>
      <c r="AY233" s="16" t="s">
        <v>135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6" t="s">
        <v>89</v>
      </c>
      <c r="BK233" s="249">
        <f>ROUND(I233*H233,2)</f>
        <v>0</v>
      </c>
      <c r="BL233" s="16" t="s">
        <v>141</v>
      </c>
      <c r="BM233" s="248" t="s">
        <v>993</v>
      </c>
    </row>
    <row r="234" spans="1:51" s="13" customFormat="1" ht="12">
      <c r="A234" s="13"/>
      <c r="B234" s="254"/>
      <c r="C234" s="255"/>
      <c r="D234" s="250" t="s">
        <v>203</v>
      </c>
      <c r="E234" s="256" t="s">
        <v>1</v>
      </c>
      <c r="F234" s="257" t="s">
        <v>994</v>
      </c>
      <c r="G234" s="255"/>
      <c r="H234" s="258">
        <v>2100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4" t="s">
        <v>203</v>
      </c>
      <c r="AU234" s="264" t="s">
        <v>149</v>
      </c>
      <c r="AV234" s="13" t="s">
        <v>21</v>
      </c>
      <c r="AW234" s="13" t="s">
        <v>38</v>
      </c>
      <c r="AX234" s="13" t="s">
        <v>81</v>
      </c>
      <c r="AY234" s="264" t="s">
        <v>135</v>
      </c>
    </row>
    <row r="235" spans="1:51" s="14" customFormat="1" ht="12">
      <c r="A235" s="14"/>
      <c r="B235" s="265"/>
      <c r="C235" s="266"/>
      <c r="D235" s="250" t="s">
        <v>203</v>
      </c>
      <c r="E235" s="267" t="s">
        <v>1</v>
      </c>
      <c r="F235" s="268" t="s">
        <v>235</v>
      </c>
      <c r="G235" s="266"/>
      <c r="H235" s="269">
        <v>2100</v>
      </c>
      <c r="I235" s="270"/>
      <c r="J235" s="266"/>
      <c r="K235" s="266"/>
      <c r="L235" s="271"/>
      <c r="M235" s="272"/>
      <c r="N235" s="273"/>
      <c r="O235" s="273"/>
      <c r="P235" s="273"/>
      <c r="Q235" s="273"/>
      <c r="R235" s="273"/>
      <c r="S235" s="273"/>
      <c r="T235" s="27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5" t="s">
        <v>203</v>
      </c>
      <c r="AU235" s="275" t="s">
        <v>149</v>
      </c>
      <c r="AV235" s="14" t="s">
        <v>141</v>
      </c>
      <c r="AW235" s="14" t="s">
        <v>38</v>
      </c>
      <c r="AX235" s="14" t="s">
        <v>89</v>
      </c>
      <c r="AY235" s="275" t="s">
        <v>135</v>
      </c>
    </row>
    <row r="236" spans="1:65" s="2" customFormat="1" ht="21.75" customHeight="1">
      <c r="A236" s="38"/>
      <c r="B236" s="39"/>
      <c r="C236" s="236" t="s">
        <v>346</v>
      </c>
      <c r="D236" s="236" t="s">
        <v>137</v>
      </c>
      <c r="E236" s="237" t="s">
        <v>995</v>
      </c>
      <c r="F236" s="238" t="s">
        <v>996</v>
      </c>
      <c r="G236" s="239" t="s">
        <v>284</v>
      </c>
      <c r="H236" s="240">
        <v>95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46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141</v>
      </c>
      <c r="AT236" s="248" t="s">
        <v>137</v>
      </c>
      <c r="AU236" s="248" t="s">
        <v>149</v>
      </c>
      <c r="AY236" s="16" t="s">
        <v>135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6" t="s">
        <v>89</v>
      </c>
      <c r="BK236" s="249">
        <f>ROUND(I236*H236,2)</f>
        <v>0</v>
      </c>
      <c r="BL236" s="16" t="s">
        <v>141</v>
      </c>
      <c r="BM236" s="248" t="s">
        <v>997</v>
      </c>
    </row>
    <row r="237" spans="1:51" s="13" customFormat="1" ht="12">
      <c r="A237" s="13"/>
      <c r="B237" s="254"/>
      <c r="C237" s="255"/>
      <c r="D237" s="250" t="s">
        <v>203</v>
      </c>
      <c r="E237" s="256" t="s">
        <v>1</v>
      </c>
      <c r="F237" s="257" t="s">
        <v>998</v>
      </c>
      <c r="G237" s="255"/>
      <c r="H237" s="258">
        <v>95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4" t="s">
        <v>203</v>
      </c>
      <c r="AU237" s="264" t="s">
        <v>149</v>
      </c>
      <c r="AV237" s="13" t="s">
        <v>21</v>
      </c>
      <c r="AW237" s="13" t="s">
        <v>38</v>
      </c>
      <c r="AX237" s="13" t="s">
        <v>81</v>
      </c>
      <c r="AY237" s="264" t="s">
        <v>135</v>
      </c>
    </row>
    <row r="238" spans="1:51" s="14" customFormat="1" ht="12">
      <c r="A238" s="14"/>
      <c r="B238" s="265"/>
      <c r="C238" s="266"/>
      <c r="D238" s="250" t="s">
        <v>203</v>
      </c>
      <c r="E238" s="267" t="s">
        <v>1</v>
      </c>
      <c r="F238" s="268" t="s">
        <v>235</v>
      </c>
      <c r="G238" s="266"/>
      <c r="H238" s="269">
        <v>95</v>
      </c>
      <c r="I238" s="270"/>
      <c r="J238" s="266"/>
      <c r="K238" s="266"/>
      <c r="L238" s="271"/>
      <c r="M238" s="292"/>
      <c r="N238" s="293"/>
      <c r="O238" s="293"/>
      <c r="P238" s="293"/>
      <c r="Q238" s="293"/>
      <c r="R238" s="293"/>
      <c r="S238" s="293"/>
      <c r="T238" s="29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5" t="s">
        <v>203</v>
      </c>
      <c r="AU238" s="275" t="s">
        <v>149</v>
      </c>
      <c r="AV238" s="14" t="s">
        <v>141</v>
      </c>
      <c r="AW238" s="14" t="s">
        <v>38</v>
      </c>
      <c r="AX238" s="14" t="s">
        <v>89</v>
      </c>
      <c r="AY238" s="275" t="s">
        <v>135</v>
      </c>
    </row>
    <row r="239" spans="1:31" s="2" customFormat="1" ht="6.95" customHeight="1">
      <c r="A239" s="38"/>
      <c r="B239" s="66"/>
      <c r="C239" s="67"/>
      <c r="D239" s="67"/>
      <c r="E239" s="67"/>
      <c r="F239" s="67"/>
      <c r="G239" s="67"/>
      <c r="H239" s="67"/>
      <c r="I239" s="183"/>
      <c r="J239" s="67"/>
      <c r="K239" s="67"/>
      <c r="L239" s="44"/>
      <c r="M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</row>
  </sheetData>
  <sheetProtection password="CC35" sheet="1" objects="1" scenarios="1" formatColumns="0" formatRows="0" autoFilter="0"/>
  <autoFilter ref="C120:K23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999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ROUND((SUM(BE120:BE148)),2)</f>
        <v>0</v>
      </c>
      <c r="G33" s="38"/>
      <c r="H33" s="38"/>
      <c r="I33" s="162">
        <v>0.21</v>
      </c>
      <c r="J33" s="161">
        <f>ROUND(((SUM(BE120:BE148))*I33),2)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ROUND((SUM(BF120:BF148)),2)</f>
        <v>0</v>
      </c>
      <c r="G34" s="38"/>
      <c r="H34" s="38"/>
      <c r="I34" s="162">
        <v>0.15</v>
      </c>
      <c r="J34" s="161">
        <f>ROUND(((SUM(BF120:BF148))*I34),2)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ROUND((SUM(BG120:BG148)),2)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ROUND((SUM(BH120:BH148)),2)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ROUND((SUM(BI120:BI148)),2)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701 - Náhradní oplocení p.p.č. 61/19, kú. Podhrad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pans="1:31" s="9" customFormat="1" ht="24.95" customHeight="1">
      <c r="A97" s="9"/>
      <c r="B97" s="193"/>
      <c r="C97" s="194"/>
      <c r="D97" s="195" t="s">
        <v>114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115</v>
      </c>
      <c r="E98" s="203"/>
      <c r="F98" s="203"/>
      <c r="G98" s="203"/>
      <c r="H98" s="203"/>
      <c r="I98" s="204"/>
      <c r="J98" s="205">
        <f>J122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377</v>
      </c>
      <c r="E99" s="203"/>
      <c r="F99" s="203"/>
      <c r="G99" s="203"/>
      <c r="H99" s="203"/>
      <c r="I99" s="204"/>
      <c r="J99" s="205">
        <f>J135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116</v>
      </c>
      <c r="E100" s="203"/>
      <c r="F100" s="203"/>
      <c r="G100" s="203"/>
      <c r="H100" s="203"/>
      <c r="I100" s="204"/>
      <c r="J100" s="205">
        <f>J141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2" t="s">
        <v>120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1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7" t="str">
        <f>E7</f>
        <v>Cyklostezka Cheb - Waldsassen III. a</v>
      </c>
      <c r="F110" s="31"/>
      <c r="G110" s="31"/>
      <c r="H110" s="31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1" t="s">
        <v>107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SO 701 - Náhradní oplocení p.p.č. 61/19, kú. Podhrad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22</v>
      </c>
      <c r="D114" s="40"/>
      <c r="E114" s="40"/>
      <c r="F114" s="26" t="str">
        <f>F12</f>
        <v>Háje u Chebu, Slapany</v>
      </c>
      <c r="G114" s="40"/>
      <c r="H114" s="40"/>
      <c r="I114" s="147" t="s">
        <v>24</v>
      </c>
      <c r="J114" s="79" t="str">
        <f>IF(J12="","",J12)</f>
        <v>24. 7. 2020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1" t="s">
        <v>30</v>
      </c>
      <c r="D116" s="40"/>
      <c r="E116" s="40"/>
      <c r="F116" s="26" t="str">
        <f>E15</f>
        <v>Město Cheb</v>
      </c>
      <c r="G116" s="40"/>
      <c r="H116" s="40"/>
      <c r="I116" s="147" t="s">
        <v>36</v>
      </c>
      <c r="J116" s="36" t="str">
        <f>E21</f>
        <v>DSVA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1" t="s">
        <v>34</v>
      </c>
      <c r="D117" s="40"/>
      <c r="E117" s="40"/>
      <c r="F117" s="26" t="str">
        <f>IF(E18="","",E18)</f>
        <v>Vyplň údaj</v>
      </c>
      <c r="G117" s="40"/>
      <c r="H117" s="40"/>
      <c r="I117" s="147" t="s">
        <v>39</v>
      </c>
      <c r="J117" s="36" t="str">
        <f>E24</f>
        <v>DSVA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07"/>
      <c r="B119" s="208"/>
      <c r="C119" s="209" t="s">
        <v>121</v>
      </c>
      <c r="D119" s="210" t="s">
        <v>66</v>
      </c>
      <c r="E119" s="210" t="s">
        <v>62</v>
      </c>
      <c r="F119" s="210" t="s">
        <v>63</v>
      </c>
      <c r="G119" s="210" t="s">
        <v>122</v>
      </c>
      <c r="H119" s="210" t="s">
        <v>123</v>
      </c>
      <c r="I119" s="211" t="s">
        <v>124</v>
      </c>
      <c r="J119" s="212" t="s">
        <v>111</v>
      </c>
      <c r="K119" s="213" t="s">
        <v>125</v>
      </c>
      <c r="L119" s="214"/>
      <c r="M119" s="100" t="s">
        <v>1</v>
      </c>
      <c r="N119" s="101" t="s">
        <v>45</v>
      </c>
      <c r="O119" s="101" t="s">
        <v>126</v>
      </c>
      <c r="P119" s="101" t="s">
        <v>127</v>
      </c>
      <c r="Q119" s="101" t="s">
        <v>128</v>
      </c>
      <c r="R119" s="101" t="s">
        <v>129</v>
      </c>
      <c r="S119" s="101" t="s">
        <v>130</v>
      </c>
      <c r="T119" s="102" t="s">
        <v>131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:63" s="2" customFormat="1" ht="22.8" customHeight="1">
      <c r="A120" s="38"/>
      <c r="B120" s="39"/>
      <c r="C120" s="107" t="s">
        <v>132</v>
      </c>
      <c r="D120" s="40"/>
      <c r="E120" s="40"/>
      <c r="F120" s="40"/>
      <c r="G120" s="40"/>
      <c r="H120" s="40"/>
      <c r="I120" s="144"/>
      <c r="J120" s="215">
        <f>BK120</f>
        <v>0</v>
      </c>
      <c r="K120" s="40"/>
      <c r="L120" s="44"/>
      <c r="M120" s="103"/>
      <c r="N120" s="216"/>
      <c r="O120" s="104"/>
      <c r="P120" s="217">
        <f>P121</f>
        <v>0</v>
      </c>
      <c r="Q120" s="104"/>
      <c r="R120" s="217">
        <f>R121</f>
        <v>34.674240000000005</v>
      </c>
      <c r="S120" s="104"/>
      <c r="T120" s="218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6" t="s">
        <v>80</v>
      </c>
      <c r="AU120" s="16" t="s">
        <v>113</v>
      </c>
      <c r="BK120" s="219">
        <f>BK121</f>
        <v>0</v>
      </c>
    </row>
    <row r="121" spans="1:63" s="12" customFormat="1" ht="25.9" customHeight="1">
      <c r="A121" s="12"/>
      <c r="B121" s="220"/>
      <c r="C121" s="221"/>
      <c r="D121" s="222" t="s">
        <v>80</v>
      </c>
      <c r="E121" s="223" t="s">
        <v>133</v>
      </c>
      <c r="F121" s="223" t="s">
        <v>134</v>
      </c>
      <c r="G121" s="221"/>
      <c r="H121" s="221"/>
      <c r="I121" s="224"/>
      <c r="J121" s="225">
        <f>BK121</f>
        <v>0</v>
      </c>
      <c r="K121" s="221"/>
      <c r="L121" s="226"/>
      <c r="M121" s="227"/>
      <c r="N121" s="228"/>
      <c r="O121" s="228"/>
      <c r="P121" s="229">
        <f>P122+P135+P141</f>
        <v>0</v>
      </c>
      <c r="Q121" s="228"/>
      <c r="R121" s="229">
        <f>R122+R135+R141</f>
        <v>34.674240000000005</v>
      </c>
      <c r="S121" s="228"/>
      <c r="T121" s="230">
        <f>T122+T135+T141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89</v>
      </c>
      <c r="AT121" s="232" t="s">
        <v>80</v>
      </c>
      <c r="AU121" s="232" t="s">
        <v>81</v>
      </c>
      <c r="AY121" s="231" t="s">
        <v>135</v>
      </c>
      <c r="BK121" s="233">
        <f>BK122+BK135+BK141</f>
        <v>0</v>
      </c>
    </row>
    <row r="122" spans="1:63" s="12" customFormat="1" ht="22.8" customHeight="1">
      <c r="A122" s="12"/>
      <c r="B122" s="220"/>
      <c r="C122" s="221"/>
      <c r="D122" s="222" t="s">
        <v>80</v>
      </c>
      <c r="E122" s="234" t="s">
        <v>89</v>
      </c>
      <c r="F122" s="234" t="s">
        <v>136</v>
      </c>
      <c r="G122" s="221"/>
      <c r="H122" s="221"/>
      <c r="I122" s="224"/>
      <c r="J122" s="235">
        <f>BK122</f>
        <v>0</v>
      </c>
      <c r="K122" s="221"/>
      <c r="L122" s="226"/>
      <c r="M122" s="227"/>
      <c r="N122" s="228"/>
      <c r="O122" s="228"/>
      <c r="P122" s="229">
        <f>SUM(P123:P134)</f>
        <v>0</v>
      </c>
      <c r="Q122" s="228"/>
      <c r="R122" s="229">
        <f>SUM(R123:R134)</f>
        <v>0</v>
      </c>
      <c r="S122" s="228"/>
      <c r="T122" s="230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89</v>
      </c>
      <c r="AT122" s="232" t="s">
        <v>80</v>
      </c>
      <c r="AU122" s="232" t="s">
        <v>89</v>
      </c>
      <c r="AY122" s="231" t="s">
        <v>135</v>
      </c>
      <c r="BK122" s="233">
        <f>SUM(BK123:BK134)</f>
        <v>0</v>
      </c>
    </row>
    <row r="123" spans="1:65" s="2" customFormat="1" ht="21.75" customHeight="1">
      <c r="A123" s="38"/>
      <c r="B123" s="39"/>
      <c r="C123" s="236" t="s">
        <v>89</v>
      </c>
      <c r="D123" s="236" t="s">
        <v>137</v>
      </c>
      <c r="E123" s="237" t="s">
        <v>381</v>
      </c>
      <c r="F123" s="238" t="s">
        <v>382</v>
      </c>
      <c r="G123" s="239" t="s">
        <v>200</v>
      </c>
      <c r="H123" s="240">
        <v>14.85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46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141</v>
      </c>
      <c r="AT123" s="248" t="s">
        <v>137</v>
      </c>
      <c r="AU123" s="248" t="s">
        <v>21</v>
      </c>
      <c r="AY123" s="16" t="s">
        <v>135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6" t="s">
        <v>89</v>
      </c>
      <c r="BK123" s="249">
        <f>ROUND(I123*H123,2)</f>
        <v>0</v>
      </c>
      <c r="BL123" s="16" t="s">
        <v>141</v>
      </c>
      <c r="BM123" s="248" t="s">
        <v>1000</v>
      </c>
    </row>
    <row r="124" spans="1:47" s="2" customFormat="1" ht="12">
      <c r="A124" s="38"/>
      <c r="B124" s="39"/>
      <c r="C124" s="40"/>
      <c r="D124" s="250" t="s">
        <v>147</v>
      </c>
      <c r="E124" s="40"/>
      <c r="F124" s="251" t="s">
        <v>1001</v>
      </c>
      <c r="G124" s="40"/>
      <c r="H124" s="40"/>
      <c r="I124" s="144"/>
      <c r="J124" s="40"/>
      <c r="K124" s="40"/>
      <c r="L124" s="44"/>
      <c r="M124" s="252"/>
      <c r="N124" s="253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147</v>
      </c>
      <c r="AU124" s="16" t="s">
        <v>21</v>
      </c>
    </row>
    <row r="125" spans="1:51" s="13" customFormat="1" ht="12">
      <c r="A125" s="13"/>
      <c r="B125" s="254"/>
      <c r="C125" s="255"/>
      <c r="D125" s="250" t="s">
        <v>203</v>
      </c>
      <c r="E125" s="256" t="s">
        <v>1</v>
      </c>
      <c r="F125" s="257" t="s">
        <v>1002</v>
      </c>
      <c r="G125" s="255"/>
      <c r="H125" s="258">
        <v>14.85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4" t="s">
        <v>203</v>
      </c>
      <c r="AU125" s="264" t="s">
        <v>21</v>
      </c>
      <c r="AV125" s="13" t="s">
        <v>21</v>
      </c>
      <c r="AW125" s="13" t="s">
        <v>38</v>
      </c>
      <c r="AX125" s="13" t="s">
        <v>81</v>
      </c>
      <c r="AY125" s="264" t="s">
        <v>135</v>
      </c>
    </row>
    <row r="126" spans="1:51" s="14" customFormat="1" ht="12">
      <c r="A126" s="14"/>
      <c r="B126" s="265"/>
      <c r="C126" s="266"/>
      <c r="D126" s="250" t="s">
        <v>203</v>
      </c>
      <c r="E126" s="267" t="s">
        <v>1</v>
      </c>
      <c r="F126" s="268" t="s">
        <v>235</v>
      </c>
      <c r="G126" s="266"/>
      <c r="H126" s="269">
        <v>14.85</v>
      </c>
      <c r="I126" s="270"/>
      <c r="J126" s="266"/>
      <c r="K126" s="266"/>
      <c r="L126" s="271"/>
      <c r="M126" s="272"/>
      <c r="N126" s="273"/>
      <c r="O126" s="273"/>
      <c r="P126" s="273"/>
      <c r="Q126" s="273"/>
      <c r="R126" s="273"/>
      <c r="S126" s="273"/>
      <c r="T126" s="27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75" t="s">
        <v>203</v>
      </c>
      <c r="AU126" s="275" t="s">
        <v>21</v>
      </c>
      <c r="AV126" s="14" t="s">
        <v>141</v>
      </c>
      <c r="AW126" s="14" t="s">
        <v>38</v>
      </c>
      <c r="AX126" s="14" t="s">
        <v>89</v>
      </c>
      <c r="AY126" s="275" t="s">
        <v>135</v>
      </c>
    </row>
    <row r="127" spans="1:65" s="2" customFormat="1" ht="21.75" customHeight="1">
      <c r="A127" s="38"/>
      <c r="B127" s="39"/>
      <c r="C127" s="236" t="s">
        <v>21</v>
      </c>
      <c r="D127" s="236" t="s">
        <v>137</v>
      </c>
      <c r="E127" s="237" t="s">
        <v>256</v>
      </c>
      <c r="F127" s="238" t="s">
        <v>257</v>
      </c>
      <c r="G127" s="239" t="s">
        <v>200</v>
      </c>
      <c r="H127" s="240">
        <v>13.2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46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141</v>
      </c>
      <c r="AT127" s="248" t="s">
        <v>137</v>
      </c>
      <c r="AU127" s="248" t="s">
        <v>21</v>
      </c>
      <c r="AY127" s="16" t="s">
        <v>135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6" t="s">
        <v>89</v>
      </c>
      <c r="BK127" s="249">
        <f>ROUND(I127*H127,2)</f>
        <v>0</v>
      </c>
      <c r="BL127" s="16" t="s">
        <v>141</v>
      </c>
      <c r="BM127" s="248" t="s">
        <v>1003</v>
      </c>
    </row>
    <row r="128" spans="1:47" s="2" customFormat="1" ht="12">
      <c r="A128" s="38"/>
      <c r="B128" s="39"/>
      <c r="C128" s="40"/>
      <c r="D128" s="250" t="s">
        <v>147</v>
      </c>
      <c r="E128" s="40"/>
      <c r="F128" s="251" t="s">
        <v>259</v>
      </c>
      <c r="G128" s="40"/>
      <c r="H128" s="40"/>
      <c r="I128" s="144"/>
      <c r="J128" s="40"/>
      <c r="K128" s="40"/>
      <c r="L128" s="44"/>
      <c r="M128" s="252"/>
      <c r="N128" s="25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147</v>
      </c>
      <c r="AU128" s="16" t="s">
        <v>21</v>
      </c>
    </row>
    <row r="129" spans="1:51" s="13" customFormat="1" ht="12">
      <c r="A129" s="13"/>
      <c r="B129" s="254"/>
      <c r="C129" s="255"/>
      <c r="D129" s="250" t="s">
        <v>203</v>
      </c>
      <c r="E129" s="256" t="s">
        <v>1</v>
      </c>
      <c r="F129" s="257" t="s">
        <v>1004</v>
      </c>
      <c r="G129" s="255"/>
      <c r="H129" s="258">
        <v>13.2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4" t="s">
        <v>203</v>
      </c>
      <c r="AU129" s="264" t="s">
        <v>21</v>
      </c>
      <c r="AV129" s="13" t="s">
        <v>21</v>
      </c>
      <c r="AW129" s="13" t="s">
        <v>38</v>
      </c>
      <c r="AX129" s="13" t="s">
        <v>81</v>
      </c>
      <c r="AY129" s="264" t="s">
        <v>135</v>
      </c>
    </row>
    <row r="130" spans="1:51" s="14" customFormat="1" ht="12">
      <c r="A130" s="14"/>
      <c r="B130" s="265"/>
      <c r="C130" s="266"/>
      <c r="D130" s="250" t="s">
        <v>203</v>
      </c>
      <c r="E130" s="267" t="s">
        <v>1</v>
      </c>
      <c r="F130" s="268" t="s">
        <v>235</v>
      </c>
      <c r="G130" s="266"/>
      <c r="H130" s="269">
        <v>13.2</v>
      </c>
      <c r="I130" s="270"/>
      <c r="J130" s="266"/>
      <c r="K130" s="266"/>
      <c r="L130" s="271"/>
      <c r="M130" s="272"/>
      <c r="N130" s="273"/>
      <c r="O130" s="273"/>
      <c r="P130" s="273"/>
      <c r="Q130" s="273"/>
      <c r="R130" s="273"/>
      <c r="S130" s="273"/>
      <c r="T130" s="27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5" t="s">
        <v>203</v>
      </c>
      <c r="AU130" s="275" t="s">
        <v>21</v>
      </c>
      <c r="AV130" s="14" t="s">
        <v>141</v>
      </c>
      <c r="AW130" s="14" t="s">
        <v>38</v>
      </c>
      <c r="AX130" s="14" t="s">
        <v>89</v>
      </c>
      <c r="AY130" s="275" t="s">
        <v>135</v>
      </c>
    </row>
    <row r="131" spans="1:65" s="2" customFormat="1" ht="21.75" customHeight="1">
      <c r="A131" s="38"/>
      <c r="B131" s="39"/>
      <c r="C131" s="236" t="s">
        <v>149</v>
      </c>
      <c r="D131" s="236" t="s">
        <v>137</v>
      </c>
      <c r="E131" s="237" t="s">
        <v>274</v>
      </c>
      <c r="F131" s="238" t="s">
        <v>275</v>
      </c>
      <c r="G131" s="239" t="s">
        <v>200</v>
      </c>
      <c r="H131" s="240">
        <v>13.2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46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141</v>
      </c>
      <c r="AT131" s="248" t="s">
        <v>137</v>
      </c>
      <c r="AU131" s="248" t="s">
        <v>21</v>
      </c>
      <c r="AY131" s="16" t="s">
        <v>135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6" t="s">
        <v>89</v>
      </c>
      <c r="BK131" s="249">
        <f>ROUND(I131*H131,2)</f>
        <v>0</v>
      </c>
      <c r="BL131" s="16" t="s">
        <v>141</v>
      </c>
      <c r="BM131" s="248" t="s">
        <v>1005</v>
      </c>
    </row>
    <row r="132" spans="1:47" s="2" customFormat="1" ht="12">
      <c r="A132" s="38"/>
      <c r="B132" s="39"/>
      <c r="C132" s="40"/>
      <c r="D132" s="250" t="s">
        <v>147</v>
      </c>
      <c r="E132" s="40"/>
      <c r="F132" s="251" t="s">
        <v>277</v>
      </c>
      <c r="G132" s="40"/>
      <c r="H132" s="40"/>
      <c r="I132" s="144"/>
      <c r="J132" s="40"/>
      <c r="K132" s="40"/>
      <c r="L132" s="44"/>
      <c r="M132" s="252"/>
      <c r="N132" s="25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6" t="s">
        <v>147</v>
      </c>
      <c r="AU132" s="16" t="s">
        <v>21</v>
      </c>
    </row>
    <row r="133" spans="1:51" s="13" customFormat="1" ht="12">
      <c r="A133" s="13"/>
      <c r="B133" s="254"/>
      <c r="C133" s="255"/>
      <c r="D133" s="250" t="s">
        <v>203</v>
      </c>
      <c r="E133" s="256" t="s">
        <v>1</v>
      </c>
      <c r="F133" s="257" t="s">
        <v>1004</v>
      </c>
      <c r="G133" s="255"/>
      <c r="H133" s="258">
        <v>13.2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4" t="s">
        <v>203</v>
      </c>
      <c r="AU133" s="264" t="s">
        <v>21</v>
      </c>
      <c r="AV133" s="13" t="s">
        <v>21</v>
      </c>
      <c r="AW133" s="13" t="s">
        <v>38</v>
      </c>
      <c r="AX133" s="13" t="s">
        <v>81</v>
      </c>
      <c r="AY133" s="264" t="s">
        <v>135</v>
      </c>
    </row>
    <row r="134" spans="1:51" s="14" customFormat="1" ht="12">
      <c r="A134" s="14"/>
      <c r="B134" s="265"/>
      <c r="C134" s="266"/>
      <c r="D134" s="250" t="s">
        <v>203</v>
      </c>
      <c r="E134" s="267" t="s">
        <v>1</v>
      </c>
      <c r="F134" s="268" t="s">
        <v>235</v>
      </c>
      <c r="G134" s="266"/>
      <c r="H134" s="269">
        <v>13.2</v>
      </c>
      <c r="I134" s="270"/>
      <c r="J134" s="266"/>
      <c r="K134" s="266"/>
      <c r="L134" s="271"/>
      <c r="M134" s="272"/>
      <c r="N134" s="273"/>
      <c r="O134" s="273"/>
      <c r="P134" s="273"/>
      <c r="Q134" s="273"/>
      <c r="R134" s="273"/>
      <c r="S134" s="273"/>
      <c r="T134" s="27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5" t="s">
        <v>203</v>
      </c>
      <c r="AU134" s="275" t="s">
        <v>21</v>
      </c>
      <c r="AV134" s="14" t="s">
        <v>141</v>
      </c>
      <c r="AW134" s="14" t="s">
        <v>38</v>
      </c>
      <c r="AX134" s="14" t="s">
        <v>89</v>
      </c>
      <c r="AY134" s="275" t="s">
        <v>135</v>
      </c>
    </row>
    <row r="135" spans="1:63" s="12" customFormat="1" ht="22.8" customHeight="1">
      <c r="A135" s="12"/>
      <c r="B135" s="220"/>
      <c r="C135" s="221"/>
      <c r="D135" s="222" t="s">
        <v>80</v>
      </c>
      <c r="E135" s="234" t="s">
        <v>21</v>
      </c>
      <c r="F135" s="234" t="s">
        <v>416</v>
      </c>
      <c r="G135" s="221"/>
      <c r="H135" s="221"/>
      <c r="I135" s="224"/>
      <c r="J135" s="235">
        <f>BK135</f>
        <v>0</v>
      </c>
      <c r="K135" s="221"/>
      <c r="L135" s="226"/>
      <c r="M135" s="227"/>
      <c r="N135" s="228"/>
      <c r="O135" s="228"/>
      <c r="P135" s="229">
        <f>SUM(P136:P140)</f>
        <v>0</v>
      </c>
      <c r="Q135" s="228"/>
      <c r="R135" s="229">
        <f>SUM(R136:R140)</f>
        <v>0</v>
      </c>
      <c r="S135" s="228"/>
      <c r="T135" s="230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1" t="s">
        <v>89</v>
      </c>
      <c r="AT135" s="232" t="s">
        <v>80</v>
      </c>
      <c r="AU135" s="232" t="s">
        <v>89</v>
      </c>
      <c r="AY135" s="231" t="s">
        <v>135</v>
      </c>
      <c r="BK135" s="233">
        <f>SUM(BK136:BK140)</f>
        <v>0</v>
      </c>
    </row>
    <row r="136" spans="1:65" s="2" customFormat="1" ht="16.5" customHeight="1">
      <c r="A136" s="38"/>
      <c r="B136" s="39"/>
      <c r="C136" s="236" t="s">
        <v>141</v>
      </c>
      <c r="D136" s="236" t="s">
        <v>137</v>
      </c>
      <c r="E136" s="237" t="s">
        <v>1006</v>
      </c>
      <c r="F136" s="238" t="s">
        <v>1007</v>
      </c>
      <c r="G136" s="239" t="s">
        <v>200</v>
      </c>
      <c r="H136" s="240">
        <v>13.2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46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141</v>
      </c>
      <c r="AT136" s="248" t="s">
        <v>137</v>
      </c>
      <c r="AU136" s="248" t="s">
        <v>21</v>
      </c>
      <c r="AY136" s="16" t="s">
        <v>135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6" t="s">
        <v>89</v>
      </c>
      <c r="BK136" s="249">
        <f>ROUND(I136*H136,2)</f>
        <v>0</v>
      </c>
      <c r="BL136" s="16" t="s">
        <v>141</v>
      </c>
      <c r="BM136" s="248" t="s">
        <v>1008</v>
      </c>
    </row>
    <row r="137" spans="1:51" s="13" customFormat="1" ht="12">
      <c r="A137" s="13"/>
      <c r="B137" s="254"/>
      <c r="C137" s="255"/>
      <c r="D137" s="250" t="s">
        <v>203</v>
      </c>
      <c r="E137" s="256" t="s">
        <v>1</v>
      </c>
      <c r="F137" s="257" t="s">
        <v>1009</v>
      </c>
      <c r="G137" s="255"/>
      <c r="H137" s="258">
        <v>13.2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4" t="s">
        <v>203</v>
      </c>
      <c r="AU137" s="264" t="s">
        <v>21</v>
      </c>
      <c r="AV137" s="13" t="s">
        <v>21</v>
      </c>
      <c r="AW137" s="13" t="s">
        <v>38</v>
      </c>
      <c r="AX137" s="13" t="s">
        <v>81</v>
      </c>
      <c r="AY137" s="264" t="s">
        <v>135</v>
      </c>
    </row>
    <row r="138" spans="1:51" s="14" customFormat="1" ht="12">
      <c r="A138" s="14"/>
      <c r="B138" s="265"/>
      <c r="C138" s="266"/>
      <c r="D138" s="250" t="s">
        <v>203</v>
      </c>
      <c r="E138" s="267" t="s">
        <v>1</v>
      </c>
      <c r="F138" s="268" t="s">
        <v>235</v>
      </c>
      <c r="G138" s="266"/>
      <c r="H138" s="269">
        <v>13.2</v>
      </c>
      <c r="I138" s="270"/>
      <c r="J138" s="266"/>
      <c r="K138" s="266"/>
      <c r="L138" s="271"/>
      <c r="M138" s="272"/>
      <c r="N138" s="273"/>
      <c r="O138" s="273"/>
      <c r="P138" s="273"/>
      <c r="Q138" s="273"/>
      <c r="R138" s="273"/>
      <c r="S138" s="273"/>
      <c r="T138" s="27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5" t="s">
        <v>203</v>
      </c>
      <c r="AU138" s="275" t="s">
        <v>21</v>
      </c>
      <c r="AV138" s="14" t="s">
        <v>141</v>
      </c>
      <c r="AW138" s="14" t="s">
        <v>38</v>
      </c>
      <c r="AX138" s="14" t="s">
        <v>89</v>
      </c>
      <c r="AY138" s="275" t="s">
        <v>135</v>
      </c>
    </row>
    <row r="139" spans="1:65" s="2" customFormat="1" ht="16.5" customHeight="1">
      <c r="A139" s="38"/>
      <c r="B139" s="39"/>
      <c r="C139" s="236" t="s">
        <v>156</v>
      </c>
      <c r="D139" s="236" t="s">
        <v>137</v>
      </c>
      <c r="E139" s="237" t="s">
        <v>1010</v>
      </c>
      <c r="F139" s="238" t="s">
        <v>1011</v>
      </c>
      <c r="G139" s="239" t="s">
        <v>140</v>
      </c>
      <c r="H139" s="240">
        <v>16.3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46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141</v>
      </c>
      <c r="AT139" s="248" t="s">
        <v>137</v>
      </c>
      <c r="AU139" s="248" t="s">
        <v>21</v>
      </c>
      <c r="AY139" s="16" t="s">
        <v>135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6" t="s">
        <v>89</v>
      </c>
      <c r="BK139" s="249">
        <f>ROUND(I139*H139,2)</f>
        <v>0</v>
      </c>
      <c r="BL139" s="16" t="s">
        <v>141</v>
      </c>
      <c r="BM139" s="248" t="s">
        <v>1012</v>
      </c>
    </row>
    <row r="140" spans="1:51" s="13" customFormat="1" ht="12">
      <c r="A140" s="13"/>
      <c r="B140" s="254"/>
      <c r="C140" s="255"/>
      <c r="D140" s="250" t="s">
        <v>203</v>
      </c>
      <c r="E140" s="256" t="s">
        <v>1</v>
      </c>
      <c r="F140" s="257" t="s">
        <v>1013</v>
      </c>
      <c r="G140" s="255"/>
      <c r="H140" s="258">
        <v>16.3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4" t="s">
        <v>203</v>
      </c>
      <c r="AU140" s="264" t="s">
        <v>21</v>
      </c>
      <c r="AV140" s="13" t="s">
        <v>21</v>
      </c>
      <c r="AW140" s="13" t="s">
        <v>38</v>
      </c>
      <c r="AX140" s="13" t="s">
        <v>89</v>
      </c>
      <c r="AY140" s="264" t="s">
        <v>135</v>
      </c>
    </row>
    <row r="141" spans="1:63" s="12" customFormat="1" ht="22.8" customHeight="1">
      <c r="A141" s="12"/>
      <c r="B141" s="220"/>
      <c r="C141" s="221"/>
      <c r="D141" s="222" t="s">
        <v>80</v>
      </c>
      <c r="E141" s="234" t="s">
        <v>149</v>
      </c>
      <c r="F141" s="234" t="s">
        <v>313</v>
      </c>
      <c r="G141" s="221"/>
      <c r="H141" s="221"/>
      <c r="I141" s="224"/>
      <c r="J141" s="235">
        <f>BK141</f>
        <v>0</v>
      </c>
      <c r="K141" s="221"/>
      <c r="L141" s="226"/>
      <c r="M141" s="227"/>
      <c r="N141" s="228"/>
      <c r="O141" s="228"/>
      <c r="P141" s="229">
        <f>SUM(P142:P148)</f>
        <v>0</v>
      </c>
      <c r="Q141" s="228"/>
      <c r="R141" s="229">
        <f>SUM(R142:R148)</f>
        <v>34.674240000000005</v>
      </c>
      <c r="S141" s="228"/>
      <c r="T141" s="230">
        <f>SUM(T142:T148)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1" t="s">
        <v>89</v>
      </c>
      <c r="AT141" s="232" t="s">
        <v>80</v>
      </c>
      <c r="AU141" s="232" t="s">
        <v>89</v>
      </c>
      <c r="AY141" s="231" t="s">
        <v>135</v>
      </c>
      <c r="BK141" s="233">
        <f>SUM(BK142:BK148)</f>
        <v>0</v>
      </c>
    </row>
    <row r="142" spans="1:65" s="2" customFormat="1" ht="21.75" customHeight="1">
      <c r="A142" s="38"/>
      <c r="B142" s="39"/>
      <c r="C142" s="236" t="s">
        <v>160</v>
      </c>
      <c r="D142" s="236" t="s">
        <v>137</v>
      </c>
      <c r="E142" s="237" t="s">
        <v>1014</v>
      </c>
      <c r="F142" s="238" t="s">
        <v>1015</v>
      </c>
      <c r="G142" s="239" t="s">
        <v>145</v>
      </c>
      <c r="H142" s="240">
        <v>66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46</v>
      </c>
      <c r="O142" s="91"/>
      <c r="P142" s="246">
        <f>O142*H142</f>
        <v>0</v>
      </c>
      <c r="Q142" s="246">
        <v>0.4858</v>
      </c>
      <c r="R142" s="246">
        <f>Q142*H142</f>
        <v>32.0628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141</v>
      </c>
      <c r="AT142" s="248" t="s">
        <v>137</v>
      </c>
      <c r="AU142" s="248" t="s">
        <v>21</v>
      </c>
      <c r="AY142" s="16" t="s">
        <v>135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6" t="s">
        <v>89</v>
      </c>
      <c r="BK142" s="249">
        <f>ROUND(I142*H142,2)</f>
        <v>0</v>
      </c>
      <c r="BL142" s="16" t="s">
        <v>141</v>
      </c>
      <c r="BM142" s="248" t="s">
        <v>1016</v>
      </c>
    </row>
    <row r="143" spans="1:47" s="2" customFormat="1" ht="12">
      <c r="A143" s="38"/>
      <c r="B143" s="39"/>
      <c r="C143" s="40"/>
      <c r="D143" s="250" t="s">
        <v>147</v>
      </c>
      <c r="E143" s="40"/>
      <c r="F143" s="251" t="s">
        <v>1017</v>
      </c>
      <c r="G143" s="40"/>
      <c r="H143" s="40"/>
      <c r="I143" s="144"/>
      <c r="J143" s="40"/>
      <c r="K143" s="40"/>
      <c r="L143" s="44"/>
      <c r="M143" s="252"/>
      <c r="N143" s="25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147</v>
      </c>
      <c r="AU143" s="16" t="s">
        <v>21</v>
      </c>
    </row>
    <row r="144" spans="1:65" s="2" customFormat="1" ht="21.75" customHeight="1">
      <c r="A144" s="38"/>
      <c r="B144" s="39"/>
      <c r="C144" s="276" t="s">
        <v>164</v>
      </c>
      <c r="D144" s="276" t="s">
        <v>281</v>
      </c>
      <c r="E144" s="277" t="s">
        <v>1018</v>
      </c>
      <c r="F144" s="278" t="s">
        <v>1019</v>
      </c>
      <c r="G144" s="279" t="s">
        <v>145</v>
      </c>
      <c r="H144" s="280">
        <v>63</v>
      </c>
      <c r="I144" s="281"/>
      <c r="J144" s="282">
        <f>ROUND(I144*H144,2)</f>
        <v>0</v>
      </c>
      <c r="K144" s="283"/>
      <c r="L144" s="284"/>
      <c r="M144" s="285" t="s">
        <v>1</v>
      </c>
      <c r="N144" s="286" t="s">
        <v>46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169</v>
      </c>
      <c r="AT144" s="248" t="s">
        <v>281</v>
      </c>
      <c r="AU144" s="248" t="s">
        <v>21</v>
      </c>
      <c r="AY144" s="16" t="s">
        <v>135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6" t="s">
        <v>89</v>
      </c>
      <c r="BK144" s="249">
        <f>ROUND(I144*H144,2)</f>
        <v>0</v>
      </c>
      <c r="BL144" s="16" t="s">
        <v>141</v>
      </c>
      <c r="BM144" s="248" t="s">
        <v>1020</v>
      </c>
    </row>
    <row r="145" spans="1:65" s="2" customFormat="1" ht="21.75" customHeight="1">
      <c r="A145" s="38"/>
      <c r="B145" s="39"/>
      <c r="C145" s="276" t="s">
        <v>169</v>
      </c>
      <c r="D145" s="276" t="s">
        <v>281</v>
      </c>
      <c r="E145" s="277" t="s">
        <v>1021</v>
      </c>
      <c r="F145" s="278" t="s">
        <v>1022</v>
      </c>
      <c r="G145" s="279" t="s">
        <v>145</v>
      </c>
      <c r="H145" s="280">
        <v>3</v>
      </c>
      <c r="I145" s="281"/>
      <c r="J145" s="282">
        <f>ROUND(I145*H145,2)</f>
        <v>0</v>
      </c>
      <c r="K145" s="283"/>
      <c r="L145" s="284"/>
      <c r="M145" s="285" t="s">
        <v>1</v>
      </c>
      <c r="N145" s="286" t="s">
        <v>46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169</v>
      </c>
      <c r="AT145" s="248" t="s">
        <v>281</v>
      </c>
      <c r="AU145" s="248" t="s">
        <v>21</v>
      </c>
      <c r="AY145" s="16" t="s">
        <v>135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6" t="s">
        <v>89</v>
      </c>
      <c r="BK145" s="249">
        <f>ROUND(I145*H145,2)</f>
        <v>0</v>
      </c>
      <c r="BL145" s="16" t="s">
        <v>141</v>
      </c>
      <c r="BM145" s="248" t="s">
        <v>1023</v>
      </c>
    </row>
    <row r="146" spans="1:65" s="2" customFormat="1" ht="21.75" customHeight="1">
      <c r="A146" s="38"/>
      <c r="B146" s="39"/>
      <c r="C146" s="236" t="s">
        <v>173</v>
      </c>
      <c r="D146" s="236" t="s">
        <v>137</v>
      </c>
      <c r="E146" s="237" t="s">
        <v>1024</v>
      </c>
      <c r="F146" s="238" t="s">
        <v>1025</v>
      </c>
      <c r="G146" s="239" t="s">
        <v>145</v>
      </c>
      <c r="H146" s="240">
        <v>372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46</v>
      </c>
      <c r="O146" s="91"/>
      <c r="P146" s="246">
        <f>O146*H146</f>
        <v>0</v>
      </c>
      <c r="Q146" s="246">
        <v>0.00702</v>
      </c>
      <c r="R146" s="246">
        <f>Q146*H146</f>
        <v>2.61144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141</v>
      </c>
      <c r="AT146" s="248" t="s">
        <v>137</v>
      </c>
      <c r="AU146" s="248" t="s">
        <v>21</v>
      </c>
      <c r="AY146" s="16" t="s">
        <v>135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6" t="s">
        <v>89</v>
      </c>
      <c r="BK146" s="249">
        <f>ROUND(I146*H146,2)</f>
        <v>0</v>
      </c>
      <c r="BL146" s="16" t="s">
        <v>141</v>
      </c>
      <c r="BM146" s="248" t="s">
        <v>1026</v>
      </c>
    </row>
    <row r="147" spans="1:65" s="2" customFormat="1" ht="16.5" customHeight="1">
      <c r="A147" s="38"/>
      <c r="B147" s="39"/>
      <c r="C147" s="276" t="s">
        <v>177</v>
      </c>
      <c r="D147" s="276" t="s">
        <v>281</v>
      </c>
      <c r="E147" s="277" t="s">
        <v>1027</v>
      </c>
      <c r="F147" s="278" t="s">
        <v>1028</v>
      </c>
      <c r="G147" s="279" t="s">
        <v>145</v>
      </c>
      <c r="H147" s="280">
        <v>372</v>
      </c>
      <c r="I147" s="281"/>
      <c r="J147" s="282">
        <f>ROUND(I147*H147,2)</f>
        <v>0</v>
      </c>
      <c r="K147" s="283"/>
      <c r="L147" s="284"/>
      <c r="M147" s="285" t="s">
        <v>1</v>
      </c>
      <c r="N147" s="286" t="s">
        <v>46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169</v>
      </c>
      <c r="AT147" s="248" t="s">
        <v>281</v>
      </c>
      <c r="AU147" s="248" t="s">
        <v>21</v>
      </c>
      <c r="AY147" s="16" t="s">
        <v>135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6" t="s">
        <v>89</v>
      </c>
      <c r="BK147" s="249">
        <f>ROUND(I147*H147,2)</f>
        <v>0</v>
      </c>
      <c r="BL147" s="16" t="s">
        <v>141</v>
      </c>
      <c r="BM147" s="248" t="s">
        <v>1029</v>
      </c>
    </row>
    <row r="148" spans="1:47" s="2" customFormat="1" ht="12">
      <c r="A148" s="38"/>
      <c r="B148" s="39"/>
      <c r="C148" s="40"/>
      <c r="D148" s="250" t="s">
        <v>147</v>
      </c>
      <c r="E148" s="40"/>
      <c r="F148" s="251" t="s">
        <v>1030</v>
      </c>
      <c r="G148" s="40"/>
      <c r="H148" s="40"/>
      <c r="I148" s="144"/>
      <c r="J148" s="40"/>
      <c r="K148" s="40"/>
      <c r="L148" s="44"/>
      <c r="M148" s="295"/>
      <c r="N148" s="296"/>
      <c r="O148" s="289"/>
      <c r="P148" s="289"/>
      <c r="Q148" s="289"/>
      <c r="R148" s="289"/>
      <c r="S148" s="289"/>
      <c r="T148" s="297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6" t="s">
        <v>147</v>
      </c>
      <c r="AU148" s="16" t="s">
        <v>21</v>
      </c>
    </row>
    <row r="149" spans="1:31" s="2" customFormat="1" ht="6.95" customHeight="1">
      <c r="A149" s="38"/>
      <c r="B149" s="66"/>
      <c r="C149" s="67"/>
      <c r="D149" s="67"/>
      <c r="E149" s="67"/>
      <c r="F149" s="67"/>
      <c r="G149" s="67"/>
      <c r="H149" s="67"/>
      <c r="I149" s="183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password="CC35" sheet="1" objects="1" scenarios="1" formatColumns="0" formatRows="0" autoFilter="0"/>
  <autoFilter ref="C119:K14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1031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ROUND((SUM(BE121:BE203)),2)</f>
        <v>0</v>
      </c>
      <c r="G33" s="38"/>
      <c r="H33" s="38"/>
      <c r="I33" s="162">
        <v>0.21</v>
      </c>
      <c r="J33" s="161">
        <f>ROUND(((SUM(BE121:BE203))*I33),2)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ROUND((SUM(BF121:BF203)),2)</f>
        <v>0</v>
      </c>
      <c r="G34" s="38"/>
      <c r="H34" s="38"/>
      <c r="I34" s="162">
        <v>0.15</v>
      </c>
      <c r="J34" s="161">
        <f>ROUND(((SUM(BF121:BF203))*I34),2)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ROUND((SUM(BG121:BG203)),2)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ROUND((SUM(BH121:BH203)),2)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ROUND((SUM(BI121:BI203)),2)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VRN Vedlejší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pans="1:31" s="9" customFormat="1" ht="24.95" customHeight="1">
      <c r="A97" s="9"/>
      <c r="B97" s="193"/>
      <c r="C97" s="194"/>
      <c r="D97" s="195" t="s">
        <v>1032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1033</v>
      </c>
      <c r="E98" s="203"/>
      <c r="F98" s="203"/>
      <c r="G98" s="203"/>
      <c r="H98" s="203"/>
      <c r="I98" s="204"/>
      <c r="J98" s="205">
        <f>J143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1034</v>
      </c>
      <c r="E99" s="203"/>
      <c r="F99" s="203"/>
      <c r="G99" s="203"/>
      <c r="H99" s="203"/>
      <c r="I99" s="204"/>
      <c r="J99" s="205">
        <f>J150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1035</v>
      </c>
      <c r="E100" s="203"/>
      <c r="F100" s="203"/>
      <c r="G100" s="203"/>
      <c r="H100" s="203"/>
      <c r="I100" s="204"/>
      <c r="J100" s="205">
        <f>J159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200"/>
      <c r="C101" s="201"/>
      <c r="D101" s="202" t="s">
        <v>1036</v>
      </c>
      <c r="E101" s="203"/>
      <c r="F101" s="203"/>
      <c r="G101" s="203"/>
      <c r="H101" s="203"/>
      <c r="I101" s="204"/>
      <c r="J101" s="205">
        <f>J182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2" t="s">
        <v>120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1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Cyklostezka Cheb - Waldsassen III. a</v>
      </c>
      <c r="F111" s="31"/>
      <c r="G111" s="31"/>
      <c r="H111" s="31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1" t="s">
        <v>107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VRN - VRN Vedlejší rozpočtové náklady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22</v>
      </c>
      <c r="D115" s="40"/>
      <c r="E115" s="40"/>
      <c r="F115" s="26" t="str">
        <f>F12</f>
        <v>Háje u Chebu, Slapany</v>
      </c>
      <c r="G115" s="40"/>
      <c r="H115" s="40"/>
      <c r="I115" s="147" t="s">
        <v>24</v>
      </c>
      <c r="J115" s="79" t="str">
        <f>IF(J12="","",J12)</f>
        <v>24. 7. 2020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1" t="s">
        <v>30</v>
      </c>
      <c r="D117" s="40"/>
      <c r="E117" s="40"/>
      <c r="F117" s="26" t="str">
        <f>E15</f>
        <v>Město Cheb</v>
      </c>
      <c r="G117" s="40"/>
      <c r="H117" s="40"/>
      <c r="I117" s="147" t="s">
        <v>36</v>
      </c>
      <c r="J117" s="36" t="str">
        <f>E21</f>
        <v>DSVA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1" t="s">
        <v>34</v>
      </c>
      <c r="D118" s="40"/>
      <c r="E118" s="40"/>
      <c r="F118" s="26" t="str">
        <f>IF(E18="","",E18)</f>
        <v>Vyplň údaj</v>
      </c>
      <c r="G118" s="40"/>
      <c r="H118" s="40"/>
      <c r="I118" s="147" t="s">
        <v>39</v>
      </c>
      <c r="J118" s="36" t="str">
        <f>E24</f>
        <v>DSVA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121</v>
      </c>
      <c r="D120" s="210" t="s">
        <v>66</v>
      </c>
      <c r="E120" s="210" t="s">
        <v>62</v>
      </c>
      <c r="F120" s="210" t="s">
        <v>63</v>
      </c>
      <c r="G120" s="210" t="s">
        <v>122</v>
      </c>
      <c r="H120" s="210" t="s">
        <v>123</v>
      </c>
      <c r="I120" s="211" t="s">
        <v>124</v>
      </c>
      <c r="J120" s="212" t="s">
        <v>111</v>
      </c>
      <c r="K120" s="213" t="s">
        <v>125</v>
      </c>
      <c r="L120" s="214"/>
      <c r="M120" s="100" t="s">
        <v>1</v>
      </c>
      <c r="N120" s="101" t="s">
        <v>45</v>
      </c>
      <c r="O120" s="101" t="s">
        <v>126</v>
      </c>
      <c r="P120" s="101" t="s">
        <v>127</v>
      </c>
      <c r="Q120" s="101" t="s">
        <v>128</v>
      </c>
      <c r="R120" s="101" t="s">
        <v>129</v>
      </c>
      <c r="S120" s="101" t="s">
        <v>130</v>
      </c>
      <c r="T120" s="102" t="s">
        <v>131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132</v>
      </c>
      <c r="D121" s="40"/>
      <c r="E121" s="40"/>
      <c r="F121" s="40"/>
      <c r="G121" s="40"/>
      <c r="H121" s="40"/>
      <c r="I121" s="144"/>
      <c r="J121" s="215">
        <f>BK121</f>
        <v>0</v>
      </c>
      <c r="K121" s="40"/>
      <c r="L121" s="44"/>
      <c r="M121" s="103"/>
      <c r="N121" s="216"/>
      <c r="O121" s="104"/>
      <c r="P121" s="217">
        <f>P122</f>
        <v>0</v>
      </c>
      <c r="Q121" s="104"/>
      <c r="R121" s="217">
        <f>R122</f>
        <v>131.80375</v>
      </c>
      <c r="S121" s="104"/>
      <c r="T121" s="218">
        <f>T122</f>
        <v>88.75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80</v>
      </c>
      <c r="AU121" s="16" t="s">
        <v>113</v>
      </c>
      <c r="BK121" s="219">
        <f>BK122</f>
        <v>0</v>
      </c>
    </row>
    <row r="122" spans="1:63" s="12" customFormat="1" ht="25.9" customHeight="1">
      <c r="A122" s="12"/>
      <c r="B122" s="220"/>
      <c r="C122" s="221"/>
      <c r="D122" s="222" t="s">
        <v>80</v>
      </c>
      <c r="E122" s="223" t="s">
        <v>103</v>
      </c>
      <c r="F122" s="223" t="s">
        <v>1037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P123+SUM(P124:P143)+P150+P159</f>
        <v>0</v>
      </c>
      <c r="Q122" s="228"/>
      <c r="R122" s="229">
        <f>R123+SUM(R124:R143)+R150+R159</f>
        <v>131.80375</v>
      </c>
      <c r="S122" s="228"/>
      <c r="T122" s="230">
        <f>T123+SUM(T124:T143)+T150+T159</f>
        <v>88.75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156</v>
      </c>
      <c r="AT122" s="232" t="s">
        <v>80</v>
      </c>
      <c r="AU122" s="232" t="s">
        <v>81</v>
      </c>
      <c r="AY122" s="231" t="s">
        <v>135</v>
      </c>
      <c r="BK122" s="233">
        <f>BK123+SUM(BK124:BK143)+BK150+BK159</f>
        <v>0</v>
      </c>
    </row>
    <row r="123" spans="1:65" s="2" customFormat="1" ht="16.5" customHeight="1">
      <c r="A123" s="38"/>
      <c r="B123" s="39"/>
      <c r="C123" s="236" t="s">
        <v>89</v>
      </c>
      <c r="D123" s="236" t="s">
        <v>137</v>
      </c>
      <c r="E123" s="237" t="s">
        <v>1038</v>
      </c>
      <c r="F123" s="238" t="s">
        <v>1039</v>
      </c>
      <c r="G123" s="239" t="s">
        <v>799</v>
      </c>
      <c r="H123" s="240">
        <v>1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46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1040</v>
      </c>
      <c r="AT123" s="248" t="s">
        <v>137</v>
      </c>
      <c r="AU123" s="248" t="s">
        <v>89</v>
      </c>
      <c r="AY123" s="16" t="s">
        <v>135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6" t="s">
        <v>89</v>
      </c>
      <c r="BK123" s="249">
        <f>ROUND(I123*H123,2)</f>
        <v>0</v>
      </c>
      <c r="BL123" s="16" t="s">
        <v>1040</v>
      </c>
      <c r="BM123" s="248" t="s">
        <v>1041</v>
      </c>
    </row>
    <row r="124" spans="1:47" s="2" customFormat="1" ht="12">
      <c r="A124" s="38"/>
      <c r="B124" s="39"/>
      <c r="C124" s="40"/>
      <c r="D124" s="250" t="s">
        <v>147</v>
      </c>
      <c r="E124" s="40"/>
      <c r="F124" s="251" t="s">
        <v>1042</v>
      </c>
      <c r="G124" s="40"/>
      <c r="H124" s="40"/>
      <c r="I124" s="144"/>
      <c r="J124" s="40"/>
      <c r="K124" s="40"/>
      <c r="L124" s="44"/>
      <c r="M124" s="252"/>
      <c r="N124" s="253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147</v>
      </c>
      <c r="AU124" s="16" t="s">
        <v>89</v>
      </c>
    </row>
    <row r="125" spans="1:65" s="2" customFormat="1" ht="16.5" customHeight="1">
      <c r="A125" s="38"/>
      <c r="B125" s="39"/>
      <c r="C125" s="236" t="s">
        <v>21</v>
      </c>
      <c r="D125" s="236" t="s">
        <v>137</v>
      </c>
      <c r="E125" s="237" t="s">
        <v>1043</v>
      </c>
      <c r="F125" s="238" t="s">
        <v>1044</v>
      </c>
      <c r="G125" s="239" t="s">
        <v>799</v>
      </c>
      <c r="H125" s="240">
        <v>1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46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1040</v>
      </c>
      <c r="AT125" s="248" t="s">
        <v>137</v>
      </c>
      <c r="AU125" s="248" t="s">
        <v>89</v>
      </c>
      <c r="AY125" s="16" t="s">
        <v>135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6" t="s">
        <v>89</v>
      </c>
      <c r="BK125" s="249">
        <f>ROUND(I125*H125,2)</f>
        <v>0</v>
      </c>
      <c r="BL125" s="16" t="s">
        <v>1040</v>
      </c>
      <c r="BM125" s="248" t="s">
        <v>1045</v>
      </c>
    </row>
    <row r="126" spans="1:47" s="2" customFormat="1" ht="12">
      <c r="A126" s="38"/>
      <c r="B126" s="39"/>
      <c r="C126" s="40"/>
      <c r="D126" s="250" t="s">
        <v>147</v>
      </c>
      <c r="E126" s="40"/>
      <c r="F126" s="251" t="s">
        <v>1046</v>
      </c>
      <c r="G126" s="40"/>
      <c r="H126" s="40"/>
      <c r="I126" s="144"/>
      <c r="J126" s="40"/>
      <c r="K126" s="40"/>
      <c r="L126" s="44"/>
      <c r="M126" s="252"/>
      <c r="N126" s="25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6" t="s">
        <v>147</v>
      </c>
      <c r="AU126" s="16" t="s">
        <v>89</v>
      </c>
    </row>
    <row r="127" spans="1:65" s="2" customFormat="1" ht="16.5" customHeight="1">
      <c r="A127" s="38"/>
      <c r="B127" s="39"/>
      <c r="C127" s="236" t="s">
        <v>149</v>
      </c>
      <c r="D127" s="236" t="s">
        <v>137</v>
      </c>
      <c r="E127" s="237" t="s">
        <v>1047</v>
      </c>
      <c r="F127" s="238" t="s">
        <v>1048</v>
      </c>
      <c r="G127" s="239" t="s">
        <v>799</v>
      </c>
      <c r="H127" s="240">
        <v>1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46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1040</v>
      </c>
      <c r="AT127" s="248" t="s">
        <v>137</v>
      </c>
      <c r="AU127" s="248" t="s">
        <v>89</v>
      </c>
      <c r="AY127" s="16" t="s">
        <v>135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6" t="s">
        <v>89</v>
      </c>
      <c r="BK127" s="249">
        <f>ROUND(I127*H127,2)</f>
        <v>0</v>
      </c>
      <c r="BL127" s="16" t="s">
        <v>1040</v>
      </c>
      <c r="BM127" s="248" t="s">
        <v>1049</v>
      </c>
    </row>
    <row r="128" spans="1:47" s="2" customFormat="1" ht="12">
      <c r="A128" s="38"/>
      <c r="B128" s="39"/>
      <c r="C128" s="40"/>
      <c r="D128" s="250" t="s">
        <v>147</v>
      </c>
      <c r="E128" s="40"/>
      <c r="F128" s="251" t="s">
        <v>1050</v>
      </c>
      <c r="G128" s="40"/>
      <c r="H128" s="40"/>
      <c r="I128" s="144"/>
      <c r="J128" s="40"/>
      <c r="K128" s="40"/>
      <c r="L128" s="44"/>
      <c r="M128" s="252"/>
      <c r="N128" s="25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147</v>
      </c>
      <c r="AU128" s="16" t="s">
        <v>89</v>
      </c>
    </row>
    <row r="129" spans="1:65" s="2" customFormat="1" ht="16.5" customHeight="1">
      <c r="A129" s="38"/>
      <c r="B129" s="39"/>
      <c r="C129" s="236" t="s">
        <v>141</v>
      </c>
      <c r="D129" s="236" t="s">
        <v>137</v>
      </c>
      <c r="E129" s="237" t="s">
        <v>1051</v>
      </c>
      <c r="F129" s="238" t="s">
        <v>1052</v>
      </c>
      <c r="G129" s="239" t="s">
        <v>799</v>
      </c>
      <c r="H129" s="240">
        <v>1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46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1053</v>
      </c>
      <c r="AT129" s="248" t="s">
        <v>137</v>
      </c>
      <c r="AU129" s="248" t="s">
        <v>89</v>
      </c>
      <c r="AY129" s="16" t="s">
        <v>135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6" t="s">
        <v>89</v>
      </c>
      <c r="BK129" s="249">
        <f>ROUND(I129*H129,2)</f>
        <v>0</v>
      </c>
      <c r="BL129" s="16" t="s">
        <v>1053</v>
      </c>
      <c r="BM129" s="248" t="s">
        <v>1054</v>
      </c>
    </row>
    <row r="130" spans="1:47" s="2" customFormat="1" ht="12">
      <c r="A130" s="38"/>
      <c r="B130" s="39"/>
      <c r="C130" s="40"/>
      <c r="D130" s="250" t="s">
        <v>147</v>
      </c>
      <c r="E130" s="40"/>
      <c r="F130" s="251" t="s">
        <v>1055</v>
      </c>
      <c r="G130" s="40"/>
      <c r="H130" s="40"/>
      <c r="I130" s="144"/>
      <c r="J130" s="40"/>
      <c r="K130" s="40"/>
      <c r="L130" s="44"/>
      <c r="M130" s="252"/>
      <c r="N130" s="25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147</v>
      </c>
      <c r="AU130" s="16" t="s">
        <v>89</v>
      </c>
    </row>
    <row r="131" spans="1:65" s="2" customFormat="1" ht="16.5" customHeight="1">
      <c r="A131" s="38"/>
      <c r="B131" s="39"/>
      <c r="C131" s="236" t="s">
        <v>156</v>
      </c>
      <c r="D131" s="236" t="s">
        <v>137</v>
      </c>
      <c r="E131" s="237" t="s">
        <v>1056</v>
      </c>
      <c r="F131" s="238" t="s">
        <v>1057</v>
      </c>
      <c r="G131" s="239" t="s">
        <v>658</v>
      </c>
      <c r="H131" s="240">
        <v>1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46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1040</v>
      </c>
      <c r="AT131" s="248" t="s">
        <v>137</v>
      </c>
      <c r="AU131" s="248" t="s">
        <v>89</v>
      </c>
      <c r="AY131" s="16" t="s">
        <v>135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6" t="s">
        <v>89</v>
      </c>
      <c r="BK131" s="249">
        <f>ROUND(I131*H131,2)</f>
        <v>0</v>
      </c>
      <c r="BL131" s="16" t="s">
        <v>1040</v>
      </c>
      <c r="BM131" s="248" t="s">
        <v>1058</v>
      </c>
    </row>
    <row r="132" spans="1:47" s="2" customFormat="1" ht="12">
      <c r="A132" s="38"/>
      <c r="B132" s="39"/>
      <c r="C132" s="40"/>
      <c r="D132" s="250" t="s">
        <v>147</v>
      </c>
      <c r="E132" s="40"/>
      <c r="F132" s="251" t="s">
        <v>1059</v>
      </c>
      <c r="G132" s="40"/>
      <c r="H132" s="40"/>
      <c r="I132" s="144"/>
      <c r="J132" s="40"/>
      <c r="K132" s="40"/>
      <c r="L132" s="44"/>
      <c r="M132" s="252"/>
      <c r="N132" s="25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6" t="s">
        <v>147</v>
      </c>
      <c r="AU132" s="16" t="s">
        <v>89</v>
      </c>
    </row>
    <row r="133" spans="1:65" s="2" customFormat="1" ht="16.5" customHeight="1">
      <c r="A133" s="38"/>
      <c r="B133" s="39"/>
      <c r="C133" s="236" t="s">
        <v>160</v>
      </c>
      <c r="D133" s="236" t="s">
        <v>137</v>
      </c>
      <c r="E133" s="237" t="s">
        <v>1060</v>
      </c>
      <c r="F133" s="238" t="s">
        <v>1061</v>
      </c>
      <c r="G133" s="239" t="s">
        <v>799</v>
      </c>
      <c r="H133" s="240">
        <v>1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46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1040</v>
      </c>
      <c r="AT133" s="248" t="s">
        <v>137</v>
      </c>
      <c r="AU133" s="248" t="s">
        <v>89</v>
      </c>
      <c r="AY133" s="16" t="s">
        <v>135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6" t="s">
        <v>89</v>
      </c>
      <c r="BK133" s="249">
        <f>ROUND(I133*H133,2)</f>
        <v>0</v>
      </c>
      <c r="BL133" s="16" t="s">
        <v>1040</v>
      </c>
      <c r="BM133" s="248" t="s">
        <v>1062</v>
      </c>
    </row>
    <row r="134" spans="1:47" s="2" customFormat="1" ht="12">
      <c r="A134" s="38"/>
      <c r="B134" s="39"/>
      <c r="C134" s="40"/>
      <c r="D134" s="250" t="s">
        <v>147</v>
      </c>
      <c r="E134" s="40"/>
      <c r="F134" s="251" t="s">
        <v>1063</v>
      </c>
      <c r="G134" s="40"/>
      <c r="H134" s="40"/>
      <c r="I134" s="144"/>
      <c r="J134" s="40"/>
      <c r="K134" s="40"/>
      <c r="L134" s="44"/>
      <c r="M134" s="252"/>
      <c r="N134" s="25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147</v>
      </c>
      <c r="AU134" s="16" t="s">
        <v>89</v>
      </c>
    </row>
    <row r="135" spans="1:65" s="2" customFormat="1" ht="16.5" customHeight="1">
      <c r="A135" s="38"/>
      <c r="B135" s="39"/>
      <c r="C135" s="236" t="s">
        <v>164</v>
      </c>
      <c r="D135" s="236" t="s">
        <v>137</v>
      </c>
      <c r="E135" s="237" t="s">
        <v>1064</v>
      </c>
      <c r="F135" s="238" t="s">
        <v>1065</v>
      </c>
      <c r="G135" s="239" t="s">
        <v>799</v>
      </c>
      <c r="H135" s="240">
        <v>1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46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1040</v>
      </c>
      <c r="AT135" s="248" t="s">
        <v>137</v>
      </c>
      <c r="AU135" s="248" t="s">
        <v>89</v>
      </c>
      <c r="AY135" s="16" t="s">
        <v>135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6" t="s">
        <v>89</v>
      </c>
      <c r="BK135" s="249">
        <f>ROUND(I135*H135,2)</f>
        <v>0</v>
      </c>
      <c r="BL135" s="16" t="s">
        <v>1040</v>
      </c>
      <c r="BM135" s="248" t="s">
        <v>1066</v>
      </c>
    </row>
    <row r="136" spans="1:47" s="2" customFormat="1" ht="12">
      <c r="A136" s="38"/>
      <c r="B136" s="39"/>
      <c r="C136" s="40"/>
      <c r="D136" s="250" t="s">
        <v>147</v>
      </c>
      <c r="E136" s="40"/>
      <c r="F136" s="251" t="s">
        <v>1067</v>
      </c>
      <c r="G136" s="40"/>
      <c r="H136" s="40"/>
      <c r="I136" s="144"/>
      <c r="J136" s="40"/>
      <c r="K136" s="40"/>
      <c r="L136" s="44"/>
      <c r="M136" s="252"/>
      <c r="N136" s="25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6" t="s">
        <v>147</v>
      </c>
      <c r="AU136" s="16" t="s">
        <v>89</v>
      </c>
    </row>
    <row r="137" spans="1:65" s="2" customFormat="1" ht="16.5" customHeight="1">
      <c r="A137" s="38"/>
      <c r="B137" s="39"/>
      <c r="C137" s="236" t="s">
        <v>169</v>
      </c>
      <c r="D137" s="236" t="s">
        <v>137</v>
      </c>
      <c r="E137" s="237" t="s">
        <v>1068</v>
      </c>
      <c r="F137" s="238" t="s">
        <v>1069</v>
      </c>
      <c r="G137" s="239" t="s">
        <v>799</v>
      </c>
      <c r="H137" s="240">
        <v>1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46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1040</v>
      </c>
      <c r="AT137" s="248" t="s">
        <v>137</v>
      </c>
      <c r="AU137" s="248" t="s">
        <v>89</v>
      </c>
      <c r="AY137" s="16" t="s">
        <v>135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6" t="s">
        <v>89</v>
      </c>
      <c r="BK137" s="249">
        <f>ROUND(I137*H137,2)</f>
        <v>0</v>
      </c>
      <c r="BL137" s="16" t="s">
        <v>1040</v>
      </c>
      <c r="BM137" s="248" t="s">
        <v>1070</v>
      </c>
    </row>
    <row r="138" spans="1:47" s="2" customFormat="1" ht="12">
      <c r="A138" s="38"/>
      <c r="B138" s="39"/>
      <c r="C138" s="40"/>
      <c r="D138" s="250" t="s">
        <v>147</v>
      </c>
      <c r="E138" s="40"/>
      <c r="F138" s="251" t="s">
        <v>1071</v>
      </c>
      <c r="G138" s="40"/>
      <c r="H138" s="40"/>
      <c r="I138" s="144"/>
      <c r="J138" s="40"/>
      <c r="K138" s="40"/>
      <c r="L138" s="44"/>
      <c r="M138" s="252"/>
      <c r="N138" s="25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6" t="s">
        <v>147</v>
      </c>
      <c r="AU138" s="16" t="s">
        <v>89</v>
      </c>
    </row>
    <row r="139" spans="1:65" s="2" customFormat="1" ht="16.5" customHeight="1">
      <c r="A139" s="38"/>
      <c r="B139" s="39"/>
      <c r="C139" s="236" t="s">
        <v>173</v>
      </c>
      <c r="D139" s="236" t="s">
        <v>137</v>
      </c>
      <c r="E139" s="237" t="s">
        <v>1072</v>
      </c>
      <c r="F139" s="238" t="s">
        <v>1073</v>
      </c>
      <c r="G139" s="239" t="s">
        <v>799</v>
      </c>
      <c r="H139" s="240">
        <v>1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46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1040</v>
      </c>
      <c r="AT139" s="248" t="s">
        <v>137</v>
      </c>
      <c r="AU139" s="248" t="s">
        <v>89</v>
      </c>
      <c r="AY139" s="16" t="s">
        <v>135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6" t="s">
        <v>89</v>
      </c>
      <c r="BK139" s="249">
        <f>ROUND(I139*H139,2)</f>
        <v>0</v>
      </c>
      <c r="BL139" s="16" t="s">
        <v>1040</v>
      </c>
      <c r="BM139" s="248" t="s">
        <v>1074</v>
      </c>
    </row>
    <row r="140" spans="1:47" s="2" customFormat="1" ht="12">
      <c r="A140" s="38"/>
      <c r="B140" s="39"/>
      <c r="C140" s="40"/>
      <c r="D140" s="250" t="s">
        <v>147</v>
      </c>
      <c r="E140" s="40"/>
      <c r="F140" s="251" t="s">
        <v>1075</v>
      </c>
      <c r="G140" s="40"/>
      <c r="H140" s="40"/>
      <c r="I140" s="144"/>
      <c r="J140" s="40"/>
      <c r="K140" s="40"/>
      <c r="L140" s="44"/>
      <c r="M140" s="252"/>
      <c r="N140" s="25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147</v>
      </c>
      <c r="AU140" s="16" t="s">
        <v>89</v>
      </c>
    </row>
    <row r="141" spans="1:65" s="2" customFormat="1" ht="16.5" customHeight="1">
      <c r="A141" s="38"/>
      <c r="B141" s="39"/>
      <c r="C141" s="236" t="s">
        <v>177</v>
      </c>
      <c r="D141" s="236" t="s">
        <v>137</v>
      </c>
      <c r="E141" s="237" t="s">
        <v>1076</v>
      </c>
      <c r="F141" s="238" t="s">
        <v>1077</v>
      </c>
      <c r="G141" s="239" t="s">
        <v>799</v>
      </c>
      <c r="H141" s="240">
        <v>1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46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1040</v>
      </c>
      <c r="AT141" s="248" t="s">
        <v>137</v>
      </c>
      <c r="AU141" s="248" t="s">
        <v>89</v>
      </c>
      <c r="AY141" s="16" t="s">
        <v>135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6" t="s">
        <v>89</v>
      </c>
      <c r="BK141" s="249">
        <f>ROUND(I141*H141,2)</f>
        <v>0</v>
      </c>
      <c r="BL141" s="16" t="s">
        <v>1040</v>
      </c>
      <c r="BM141" s="248" t="s">
        <v>1078</v>
      </c>
    </row>
    <row r="142" spans="1:47" s="2" customFormat="1" ht="12">
      <c r="A142" s="38"/>
      <c r="B142" s="39"/>
      <c r="C142" s="40"/>
      <c r="D142" s="250" t="s">
        <v>147</v>
      </c>
      <c r="E142" s="40"/>
      <c r="F142" s="251" t="s">
        <v>1079</v>
      </c>
      <c r="G142" s="40"/>
      <c r="H142" s="40"/>
      <c r="I142" s="144"/>
      <c r="J142" s="40"/>
      <c r="K142" s="40"/>
      <c r="L142" s="44"/>
      <c r="M142" s="252"/>
      <c r="N142" s="25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6" t="s">
        <v>147</v>
      </c>
      <c r="AU142" s="16" t="s">
        <v>89</v>
      </c>
    </row>
    <row r="143" spans="1:63" s="12" customFormat="1" ht="22.8" customHeight="1">
      <c r="A143" s="12"/>
      <c r="B143" s="220"/>
      <c r="C143" s="221"/>
      <c r="D143" s="222" t="s">
        <v>80</v>
      </c>
      <c r="E143" s="234" t="s">
        <v>1080</v>
      </c>
      <c r="F143" s="234" t="s">
        <v>1081</v>
      </c>
      <c r="G143" s="221"/>
      <c r="H143" s="221"/>
      <c r="I143" s="224"/>
      <c r="J143" s="235">
        <f>BK143</f>
        <v>0</v>
      </c>
      <c r="K143" s="221"/>
      <c r="L143" s="226"/>
      <c r="M143" s="227"/>
      <c r="N143" s="228"/>
      <c r="O143" s="228"/>
      <c r="P143" s="229">
        <f>SUM(P144:P149)</f>
        <v>0</v>
      </c>
      <c r="Q143" s="228"/>
      <c r="R143" s="229">
        <f>SUM(R144:R149)</f>
        <v>0</v>
      </c>
      <c r="S143" s="228"/>
      <c r="T143" s="230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1" t="s">
        <v>156</v>
      </c>
      <c r="AT143" s="232" t="s">
        <v>80</v>
      </c>
      <c r="AU143" s="232" t="s">
        <v>89</v>
      </c>
      <c r="AY143" s="231" t="s">
        <v>135</v>
      </c>
      <c r="BK143" s="233">
        <f>SUM(BK144:BK149)</f>
        <v>0</v>
      </c>
    </row>
    <row r="144" spans="1:65" s="2" customFormat="1" ht="16.5" customHeight="1">
      <c r="A144" s="38"/>
      <c r="B144" s="39"/>
      <c r="C144" s="236" t="s">
        <v>181</v>
      </c>
      <c r="D144" s="236" t="s">
        <v>137</v>
      </c>
      <c r="E144" s="237" t="s">
        <v>1082</v>
      </c>
      <c r="F144" s="238" t="s">
        <v>1083</v>
      </c>
      <c r="G144" s="239" t="s">
        <v>799</v>
      </c>
      <c r="H144" s="240">
        <v>1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46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1040</v>
      </c>
      <c r="AT144" s="248" t="s">
        <v>137</v>
      </c>
      <c r="AU144" s="248" t="s">
        <v>21</v>
      </c>
      <c r="AY144" s="16" t="s">
        <v>135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6" t="s">
        <v>89</v>
      </c>
      <c r="BK144" s="249">
        <f>ROUND(I144*H144,2)</f>
        <v>0</v>
      </c>
      <c r="BL144" s="16" t="s">
        <v>1040</v>
      </c>
      <c r="BM144" s="248" t="s">
        <v>1084</v>
      </c>
    </row>
    <row r="145" spans="1:47" s="2" customFormat="1" ht="12">
      <c r="A145" s="38"/>
      <c r="B145" s="39"/>
      <c r="C145" s="40"/>
      <c r="D145" s="250" t="s">
        <v>147</v>
      </c>
      <c r="E145" s="40"/>
      <c r="F145" s="251" t="s">
        <v>1085</v>
      </c>
      <c r="G145" s="40"/>
      <c r="H145" s="40"/>
      <c r="I145" s="144"/>
      <c r="J145" s="40"/>
      <c r="K145" s="40"/>
      <c r="L145" s="44"/>
      <c r="M145" s="252"/>
      <c r="N145" s="25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6" t="s">
        <v>147</v>
      </c>
      <c r="AU145" s="16" t="s">
        <v>21</v>
      </c>
    </row>
    <row r="146" spans="1:65" s="2" customFormat="1" ht="16.5" customHeight="1">
      <c r="A146" s="38"/>
      <c r="B146" s="39"/>
      <c r="C146" s="236" t="s">
        <v>185</v>
      </c>
      <c r="D146" s="236" t="s">
        <v>137</v>
      </c>
      <c r="E146" s="237" t="s">
        <v>1086</v>
      </c>
      <c r="F146" s="238" t="s">
        <v>1087</v>
      </c>
      <c r="G146" s="239" t="s">
        <v>799</v>
      </c>
      <c r="H146" s="240">
        <v>1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46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1040</v>
      </c>
      <c r="AT146" s="248" t="s">
        <v>137</v>
      </c>
      <c r="AU146" s="248" t="s">
        <v>21</v>
      </c>
      <c r="AY146" s="16" t="s">
        <v>135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6" t="s">
        <v>89</v>
      </c>
      <c r="BK146" s="249">
        <f>ROUND(I146*H146,2)</f>
        <v>0</v>
      </c>
      <c r="BL146" s="16" t="s">
        <v>1040</v>
      </c>
      <c r="BM146" s="248" t="s">
        <v>1088</v>
      </c>
    </row>
    <row r="147" spans="1:47" s="2" customFormat="1" ht="12">
      <c r="A147" s="38"/>
      <c r="B147" s="39"/>
      <c r="C147" s="40"/>
      <c r="D147" s="250" t="s">
        <v>147</v>
      </c>
      <c r="E147" s="40"/>
      <c r="F147" s="251" t="s">
        <v>1089</v>
      </c>
      <c r="G147" s="40"/>
      <c r="H147" s="40"/>
      <c r="I147" s="144"/>
      <c r="J147" s="40"/>
      <c r="K147" s="40"/>
      <c r="L147" s="44"/>
      <c r="M147" s="252"/>
      <c r="N147" s="25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6" t="s">
        <v>147</v>
      </c>
      <c r="AU147" s="16" t="s">
        <v>21</v>
      </c>
    </row>
    <row r="148" spans="1:65" s="2" customFormat="1" ht="16.5" customHeight="1">
      <c r="A148" s="38"/>
      <c r="B148" s="39"/>
      <c r="C148" s="236" t="s">
        <v>189</v>
      </c>
      <c r="D148" s="236" t="s">
        <v>137</v>
      </c>
      <c r="E148" s="237" t="s">
        <v>1090</v>
      </c>
      <c r="F148" s="238" t="s">
        <v>1091</v>
      </c>
      <c r="G148" s="239" t="s">
        <v>799</v>
      </c>
      <c r="H148" s="240">
        <v>2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46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1040</v>
      </c>
      <c r="AT148" s="248" t="s">
        <v>137</v>
      </c>
      <c r="AU148" s="248" t="s">
        <v>21</v>
      </c>
      <c r="AY148" s="16" t="s">
        <v>135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6" t="s">
        <v>89</v>
      </c>
      <c r="BK148" s="249">
        <f>ROUND(I148*H148,2)</f>
        <v>0</v>
      </c>
      <c r="BL148" s="16" t="s">
        <v>1040</v>
      </c>
      <c r="BM148" s="248" t="s">
        <v>1092</v>
      </c>
    </row>
    <row r="149" spans="1:47" s="2" customFormat="1" ht="12">
      <c r="A149" s="38"/>
      <c r="B149" s="39"/>
      <c r="C149" s="40"/>
      <c r="D149" s="250" t="s">
        <v>147</v>
      </c>
      <c r="E149" s="40"/>
      <c r="F149" s="251" t="s">
        <v>1093</v>
      </c>
      <c r="G149" s="40"/>
      <c r="H149" s="40"/>
      <c r="I149" s="144"/>
      <c r="J149" s="40"/>
      <c r="K149" s="40"/>
      <c r="L149" s="44"/>
      <c r="M149" s="252"/>
      <c r="N149" s="253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147</v>
      </c>
      <c r="AU149" s="16" t="s">
        <v>21</v>
      </c>
    </row>
    <row r="150" spans="1:63" s="12" customFormat="1" ht="22.8" customHeight="1">
      <c r="A150" s="12"/>
      <c r="B150" s="220"/>
      <c r="C150" s="221"/>
      <c r="D150" s="222" t="s">
        <v>80</v>
      </c>
      <c r="E150" s="234" t="s">
        <v>1094</v>
      </c>
      <c r="F150" s="234" t="s">
        <v>1095</v>
      </c>
      <c r="G150" s="221"/>
      <c r="H150" s="221"/>
      <c r="I150" s="224"/>
      <c r="J150" s="235">
        <f>BK150</f>
        <v>0</v>
      </c>
      <c r="K150" s="221"/>
      <c r="L150" s="226"/>
      <c r="M150" s="227"/>
      <c r="N150" s="228"/>
      <c r="O150" s="228"/>
      <c r="P150" s="229">
        <f>SUM(P151:P158)</f>
        <v>0</v>
      </c>
      <c r="Q150" s="228"/>
      <c r="R150" s="229">
        <f>SUM(R151:R158)</f>
        <v>0</v>
      </c>
      <c r="S150" s="228"/>
      <c r="T150" s="230">
        <f>SUM(T151:T158)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1" t="s">
        <v>156</v>
      </c>
      <c r="AT150" s="232" t="s">
        <v>80</v>
      </c>
      <c r="AU150" s="232" t="s">
        <v>89</v>
      </c>
      <c r="AY150" s="231" t="s">
        <v>135</v>
      </c>
      <c r="BK150" s="233">
        <f>SUM(BK151:BK158)</f>
        <v>0</v>
      </c>
    </row>
    <row r="151" spans="1:65" s="2" customFormat="1" ht="16.5" customHeight="1">
      <c r="A151" s="38"/>
      <c r="B151" s="39"/>
      <c r="C151" s="236" t="s">
        <v>194</v>
      </c>
      <c r="D151" s="236" t="s">
        <v>137</v>
      </c>
      <c r="E151" s="237" t="s">
        <v>1096</v>
      </c>
      <c r="F151" s="238" t="s">
        <v>1097</v>
      </c>
      <c r="G151" s="239" t="s">
        <v>799</v>
      </c>
      <c r="H151" s="240">
        <v>1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46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1040</v>
      </c>
      <c r="AT151" s="248" t="s">
        <v>137</v>
      </c>
      <c r="AU151" s="248" t="s">
        <v>21</v>
      </c>
      <c r="AY151" s="16" t="s">
        <v>135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6" t="s">
        <v>89</v>
      </c>
      <c r="BK151" s="249">
        <f>ROUND(I151*H151,2)</f>
        <v>0</v>
      </c>
      <c r="BL151" s="16" t="s">
        <v>1040</v>
      </c>
      <c r="BM151" s="248" t="s">
        <v>1098</v>
      </c>
    </row>
    <row r="152" spans="1:47" s="2" customFormat="1" ht="12">
      <c r="A152" s="38"/>
      <c r="B152" s="39"/>
      <c r="C152" s="40"/>
      <c r="D152" s="250" t="s">
        <v>147</v>
      </c>
      <c r="E152" s="40"/>
      <c r="F152" s="251" t="s">
        <v>1099</v>
      </c>
      <c r="G152" s="40"/>
      <c r="H152" s="40"/>
      <c r="I152" s="144"/>
      <c r="J152" s="40"/>
      <c r="K152" s="40"/>
      <c r="L152" s="44"/>
      <c r="M152" s="252"/>
      <c r="N152" s="253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147</v>
      </c>
      <c r="AU152" s="16" t="s">
        <v>21</v>
      </c>
    </row>
    <row r="153" spans="1:65" s="2" customFormat="1" ht="16.5" customHeight="1">
      <c r="A153" s="38"/>
      <c r="B153" s="39"/>
      <c r="C153" s="236" t="s">
        <v>8</v>
      </c>
      <c r="D153" s="236" t="s">
        <v>137</v>
      </c>
      <c r="E153" s="237" t="s">
        <v>1100</v>
      </c>
      <c r="F153" s="238" t="s">
        <v>1101</v>
      </c>
      <c r="G153" s="239" t="s">
        <v>799</v>
      </c>
      <c r="H153" s="240">
        <v>1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46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1040</v>
      </c>
      <c r="AT153" s="248" t="s">
        <v>137</v>
      </c>
      <c r="AU153" s="248" t="s">
        <v>21</v>
      </c>
      <c r="AY153" s="16" t="s">
        <v>135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6" t="s">
        <v>89</v>
      </c>
      <c r="BK153" s="249">
        <f>ROUND(I153*H153,2)</f>
        <v>0</v>
      </c>
      <c r="BL153" s="16" t="s">
        <v>1040</v>
      </c>
      <c r="BM153" s="248" t="s">
        <v>1102</v>
      </c>
    </row>
    <row r="154" spans="1:65" s="2" customFormat="1" ht="16.5" customHeight="1">
      <c r="A154" s="38"/>
      <c r="B154" s="39"/>
      <c r="C154" s="236" t="s">
        <v>205</v>
      </c>
      <c r="D154" s="236" t="s">
        <v>137</v>
      </c>
      <c r="E154" s="237" t="s">
        <v>1103</v>
      </c>
      <c r="F154" s="238" t="s">
        <v>1104</v>
      </c>
      <c r="G154" s="239" t="s">
        <v>799</v>
      </c>
      <c r="H154" s="240">
        <v>1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46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1040</v>
      </c>
      <c r="AT154" s="248" t="s">
        <v>137</v>
      </c>
      <c r="AU154" s="248" t="s">
        <v>21</v>
      </c>
      <c r="AY154" s="16" t="s">
        <v>135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6" t="s">
        <v>89</v>
      </c>
      <c r="BK154" s="249">
        <f>ROUND(I154*H154,2)</f>
        <v>0</v>
      </c>
      <c r="BL154" s="16" t="s">
        <v>1040</v>
      </c>
      <c r="BM154" s="248" t="s">
        <v>1105</v>
      </c>
    </row>
    <row r="155" spans="1:47" s="2" customFormat="1" ht="12">
      <c r="A155" s="38"/>
      <c r="B155" s="39"/>
      <c r="C155" s="40"/>
      <c r="D155" s="250" t="s">
        <v>147</v>
      </c>
      <c r="E155" s="40"/>
      <c r="F155" s="251" t="s">
        <v>1106</v>
      </c>
      <c r="G155" s="40"/>
      <c r="H155" s="40"/>
      <c r="I155" s="144"/>
      <c r="J155" s="40"/>
      <c r="K155" s="40"/>
      <c r="L155" s="44"/>
      <c r="M155" s="252"/>
      <c r="N155" s="25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147</v>
      </c>
      <c r="AU155" s="16" t="s">
        <v>21</v>
      </c>
    </row>
    <row r="156" spans="1:65" s="2" customFormat="1" ht="16.5" customHeight="1">
      <c r="A156" s="38"/>
      <c r="B156" s="39"/>
      <c r="C156" s="236" t="s">
        <v>209</v>
      </c>
      <c r="D156" s="236" t="s">
        <v>137</v>
      </c>
      <c r="E156" s="237" t="s">
        <v>1107</v>
      </c>
      <c r="F156" s="238" t="s">
        <v>1108</v>
      </c>
      <c r="G156" s="239" t="s">
        <v>799</v>
      </c>
      <c r="H156" s="240">
        <v>1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46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141</v>
      </c>
      <c r="AT156" s="248" t="s">
        <v>137</v>
      </c>
      <c r="AU156" s="248" t="s">
        <v>21</v>
      </c>
      <c r="AY156" s="16" t="s">
        <v>135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6" t="s">
        <v>89</v>
      </c>
      <c r="BK156" s="249">
        <f>ROUND(I156*H156,2)</f>
        <v>0</v>
      </c>
      <c r="BL156" s="16" t="s">
        <v>141</v>
      </c>
      <c r="BM156" s="248" t="s">
        <v>1109</v>
      </c>
    </row>
    <row r="157" spans="1:47" s="2" customFormat="1" ht="12">
      <c r="A157" s="38"/>
      <c r="B157" s="39"/>
      <c r="C157" s="40"/>
      <c r="D157" s="250" t="s">
        <v>147</v>
      </c>
      <c r="E157" s="40"/>
      <c r="F157" s="251" t="s">
        <v>1110</v>
      </c>
      <c r="G157" s="40"/>
      <c r="H157" s="40"/>
      <c r="I157" s="144"/>
      <c r="J157" s="40"/>
      <c r="K157" s="40"/>
      <c r="L157" s="44"/>
      <c r="M157" s="252"/>
      <c r="N157" s="25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6" t="s">
        <v>147</v>
      </c>
      <c r="AU157" s="16" t="s">
        <v>21</v>
      </c>
    </row>
    <row r="158" spans="1:65" s="2" customFormat="1" ht="21.75" customHeight="1">
      <c r="A158" s="38"/>
      <c r="B158" s="39"/>
      <c r="C158" s="236" t="s">
        <v>215</v>
      </c>
      <c r="D158" s="236" t="s">
        <v>137</v>
      </c>
      <c r="E158" s="237" t="s">
        <v>1111</v>
      </c>
      <c r="F158" s="238" t="s">
        <v>1112</v>
      </c>
      <c r="G158" s="239" t="s">
        <v>799</v>
      </c>
      <c r="H158" s="240">
        <v>1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46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1040</v>
      </c>
      <c r="AT158" s="248" t="s">
        <v>137</v>
      </c>
      <c r="AU158" s="248" t="s">
        <v>21</v>
      </c>
      <c r="AY158" s="16" t="s">
        <v>135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6" t="s">
        <v>89</v>
      </c>
      <c r="BK158" s="249">
        <f>ROUND(I158*H158,2)</f>
        <v>0</v>
      </c>
      <c r="BL158" s="16" t="s">
        <v>1040</v>
      </c>
      <c r="BM158" s="248" t="s">
        <v>1113</v>
      </c>
    </row>
    <row r="159" spans="1:63" s="12" customFormat="1" ht="22.8" customHeight="1">
      <c r="A159" s="12"/>
      <c r="B159" s="220"/>
      <c r="C159" s="221"/>
      <c r="D159" s="222" t="s">
        <v>80</v>
      </c>
      <c r="E159" s="234" t="s">
        <v>1114</v>
      </c>
      <c r="F159" s="234" t="s">
        <v>1115</v>
      </c>
      <c r="G159" s="221"/>
      <c r="H159" s="221"/>
      <c r="I159" s="224"/>
      <c r="J159" s="235">
        <f>BK159</f>
        <v>0</v>
      </c>
      <c r="K159" s="221"/>
      <c r="L159" s="226"/>
      <c r="M159" s="227"/>
      <c r="N159" s="228"/>
      <c r="O159" s="228"/>
      <c r="P159" s="229">
        <f>P160+SUM(P161:P182)</f>
        <v>0</v>
      </c>
      <c r="Q159" s="228"/>
      <c r="R159" s="229">
        <f>R160+SUM(R161:R182)</f>
        <v>131.80375</v>
      </c>
      <c r="S159" s="228"/>
      <c r="T159" s="230">
        <f>T160+SUM(T161:T182)</f>
        <v>88.75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1" t="s">
        <v>156</v>
      </c>
      <c r="AT159" s="232" t="s">
        <v>80</v>
      </c>
      <c r="AU159" s="232" t="s">
        <v>89</v>
      </c>
      <c r="AY159" s="231" t="s">
        <v>135</v>
      </c>
      <c r="BK159" s="233">
        <f>BK160+SUM(BK161:BK182)</f>
        <v>0</v>
      </c>
    </row>
    <row r="160" spans="1:65" s="2" customFormat="1" ht="21.75" customHeight="1">
      <c r="A160" s="38"/>
      <c r="B160" s="39"/>
      <c r="C160" s="236" t="s">
        <v>219</v>
      </c>
      <c r="D160" s="236" t="s">
        <v>137</v>
      </c>
      <c r="E160" s="237" t="s">
        <v>1116</v>
      </c>
      <c r="F160" s="238" t="s">
        <v>1117</v>
      </c>
      <c r="G160" s="239" t="s">
        <v>140</v>
      </c>
      <c r="H160" s="240">
        <v>250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46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141</v>
      </c>
      <c r="AT160" s="248" t="s">
        <v>137</v>
      </c>
      <c r="AU160" s="248" t="s">
        <v>21</v>
      </c>
      <c r="AY160" s="16" t="s">
        <v>135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6" t="s">
        <v>89</v>
      </c>
      <c r="BK160" s="249">
        <f>ROUND(I160*H160,2)</f>
        <v>0</v>
      </c>
      <c r="BL160" s="16" t="s">
        <v>141</v>
      </c>
      <c r="BM160" s="248" t="s">
        <v>1118</v>
      </c>
    </row>
    <row r="161" spans="1:47" s="2" customFormat="1" ht="12">
      <c r="A161" s="38"/>
      <c r="B161" s="39"/>
      <c r="C161" s="40"/>
      <c r="D161" s="250" t="s">
        <v>147</v>
      </c>
      <c r="E161" s="40"/>
      <c r="F161" s="251" t="s">
        <v>1119</v>
      </c>
      <c r="G161" s="40"/>
      <c r="H161" s="40"/>
      <c r="I161" s="144"/>
      <c r="J161" s="40"/>
      <c r="K161" s="40"/>
      <c r="L161" s="44"/>
      <c r="M161" s="252"/>
      <c r="N161" s="25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6" t="s">
        <v>147</v>
      </c>
      <c r="AU161" s="16" t="s">
        <v>21</v>
      </c>
    </row>
    <row r="162" spans="1:65" s="2" customFormat="1" ht="21.75" customHeight="1">
      <c r="A162" s="38"/>
      <c r="B162" s="39"/>
      <c r="C162" s="236" t="s">
        <v>224</v>
      </c>
      <c r="D162" s="236" t="s">
        <v>137</v>
      </c>
      <c r="E162" s="237" t="s">
        <v>1120</v>
      </c>
      <c r="F162" s="238" t="s">
        <v>1121</v>
      </c>
      <c r="G162" s="239" t="s">
        <v>140</v>
      </c>
      <c r="H162" s="240">
        <v>250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46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141</v>
      </c>
      <c r="AT162" s="248" t="s">
        <v>137</v>
      </c>
      <c r="AU162" s="248" t="s">
        <v>21</v>
      </c>
      <c r="AY162" s="16" t="s">
        <v>135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6" t="s">
        <v>89</v>
      </c>
      <c r="BK162" s="249">
        <f>ROUND(I162*H162,2)</f>
        <v>0</v>
      </c>
      <c r="BL162" s="16" t="s">
        <v>141</v>
      </c>
      <c r="BM162" s="248" t="s">
        <v>1122</v>
      </c>
    </row>
    <row r="163" spans="1:65" s="2" customFormat="1" ht="21.75" customHeight="1">
      <c r="A163" s="38"/>
      <c r="B163" s="39"/>
      <c r="C163" s="236" t="s">
        <v>7</v>
      </c>
      <c r="D163" s="236" t="s">
        <v>137</v>
      </c>
      <c r="E163" s="237" t="s">
        <v>1123</v>
      </c>
      <c r="F163" s="238" t="s">
        <v>1124</v>
      </c>
      <c r="G163" s="239" t="s">
        <v>140</v>
      </c>
      <c r="H163" s="240">
        <v>250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46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141</v>
      </c>
      <c r="AT163" s="248" t="s">
        <v>137</v>
      </c>
      <c r="AU163" s="248" t="s">
        <v>21</v>
      </c>
      <c r="AY163" s="16" t="s">
        <v>135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6" t="s">
        <v>89</v>
      </c>
      <c r="BK163" s="249">
        <f>ROUND(I163*H163,2)</f>
        <v>0</v>
      </c>
      <c r="BL163" s="16" t="s">
        <v>141</v>
      </c>
      <c r="BM163" s="248" t="s">
        <v>1125</v>
      </c>
    </row>
    <row r="164" spans="1:47" s="2" customFormat="1" ht="12">
      <c r="A164" s="38"/>
      <c r="B164" s="39"/>
      <c r="C164" s="40"/>
      <c r="D164" s="250" t="s">
        <v>147</v>
      </c>
      <c r="E164" s="40"/>
      <c r="F164" s="251" t="s">
        <v>1126</v>
      </c>
      <c r="G164" s="40"/>
      <c r="H164" s="40"/>
      <c r="I164" s="144"/>
      <c r="J164" s="40"/>
      <c r="K164" s="40"/>
      <c r="L164" s="44"/>
      <c r="M164" s="252"/>
      <c r="N164" s="25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6" t="s">
        <v>147</v>
      </c>
      <c r="AU164" s="16" t="s">
        <v>21</v>
      </c>
    </row>
    <row r="165" spans="1:65" s="2" customFormat="1" ht="16.5" customHeight="1">
      <c r="A165" s="38"/>
      <c r="B165" s="39"/>
      <c r="C165" s="276" t="s">
        <v>236</v>
      </c>
      <c r="D165" s="276" t="s">
        <v>281</v>
      </c>
      <c r="E165" s="277" t="s">
        <v>403</v>
      </c>
      <c r="F165" s="278" t="s">
        <v>404</v>
      </c>
      <c r="G165" s="279" t="s">
        <v>405</v>
      </c>
      <c r="H165" s="280">
        <v>3.75</v>
      </c>
      <c r="I165" s="281"/>
      <c r="J165" s="282">
        <f>ROUND(I165*H165,2)</f>
        <v>0</v>
      </c>
      <c r="K165" s="283"/>
      <c r="L165" s="284"/>
      <c r="M165" s="285" t="s">
        <v>1</v>
      </c>
      <c r="N165" s="286" t="s">
        <v>46</v>
      </c>
      <c r="O165" s="91"/>
      <c r="P165" s="246">
        <f>O165*H165</f>
        <v>0</v>
      </c>
      <c r="Q165" s="246">
        <v>0.001</v>
      </c>
      <c r="R165" s="246">
        <f>Q165*H165</f>
        <v>0.00375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169</v>
      </c>
      <c r="AT165" s="248" t="s">
        <v>281</v>
      </c>
      <c r="AU165" s="248" t="s">
        <v>21</v>
      </c>
      <c r="AY165" s="16" t="s">
        <v>135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6" t="s">
        <v>89</v>
      </c>
      <c r="BK165" s="249">
        <f>ROUND(I165*H165,2)</f>
        <v>0</v>
      </c>
      <c r="BL165" s="16" t="s">
        <v>141</v>
      </c>
      <c r="BM165" s="248" t="s">
        <v>1127</v>
      </c>
    </row>
    <row r="166" spans="1:51" s="13" customFormat="1" ht="12">
      <c r="A166" s="13"/>
      <c r="B166" s="254"/>
      <c r="C166" s="255"/>
      <c r="D166" s="250" t="s">
        <v>203</v>
      </c>
      <c r="E166" s="255"/>
      <c r="F166" s="257" t="s">
        <v>1128</v>
      </c>
      <c r="G166" s="255"/>
      <c r="H166" s="258">
        <v>3.75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4" t="s">
        <v>203</v>
      </c>
      <c r="AU166" s="264" t="s">
        <v>21</v>
      </c>
      <c r="AV166" s="13" t="s">
        <v>21</v>
      </c>
      <c r="AW166" s="13" t="s">
        <v>4</v>
      </c>
      <c r="AX166" s="13" t="s">
        <v>89</v>
      </c>
      <c r="AY166" s="264" t="s">
        <v>135</v>
      </c>
    </row>
    <row r="167" spans="1:65" s="2" customFormat="1" ht="33" customHeight="1">
      <c r="A167" s="38"/>
      <c r="B167" s="39"/>
      <c r="C167" s="236" t="s">
        <v>240</v>
      </c>
      <c r="D167" s="236" t="s">
        <v>137</v>
      </c>
      <c r="E167" s="237" t="s">
        <v>1129</v>
      </c>
      <c r="F167" s="238" t="s">
        <v>1130</v>
      </c>
      <c r="G167" s="239" t="s">
        <v>200</v>
      </c>
      <c r="H167" s="240">
        <v>150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46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141</v>
      </c>
      <c r="AT167" s="248" t="s">
        <v>137</v>
      </c>
      <c r="AU167" s="248" t="s">
        <v>21</v>
      </c>
      <c r="AY167" s="16" t="s">
        <v>135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6" t="s">
        <v>89</v>
      </c>
      <c r="BK167" s="249">
        <f>ROUND(I167*H167,2)</f>
        <v>0</v>
      </c>
      <c r="BL167" s="16" t="s">
        <v>141</v>
      </c>
      <c r="BM167" s="248" t="s">
        <v>1131</v>
      </c>
    </row>
    <row r="168" spans="1:47" s="2" customFormat="1" ht="12">
      <c r="A168" s="38"/>
      <c r="B168" s="39"/>
      <c r="C168" s="40"/>
      <c r="D168" s="250" t="s">
        <v>147</v>
      </c>
      <c r="E168" s="40"/>
      <c r="F168" s="251" t="s">
        <v>1132</v>
      </c>
      <c r="G168" s="40"/>
      <c r="H168" s="40"/>
      <c r="I168" s="144"/>
      <c r="J168" s="40"/>
      <c r="K168" s="40"/>
      <c r="L168" s="44"/>
      <c r="M168" s="252"/>
      <c r="N168" s="25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6" t="s">
        <v>147</v>
      </c>
      <c r="AU168" s="16" t="s">
        <v>21</v>
      </c>
    </row>
    <row r="169" spans="1:51" s="13" customFormat="1" ht="12">
      <c r="A169" s="13"/>
      <c r="B169" s="254"/>
      <c r="C169" s="255"/>
      <c r="D169" s="250" t="s">
        <v>203</v>
      </c>
      <c r="E169" s="256" t="s">
        <v>1</v>
      </c>
      <c r="F169" s="257" t="s">
        <v>1133</v>
      </c>
      <c r="G169" s="255"/>
      <c r="H169" s="258">
        <v>75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4" t="s">
        <v>203</v>
      </c>
      <c r="AU169" s="264" t="s">
        <v>21</v>
      </c>
      <c r="AV169" s="13" t="s">
        <v>21</v>
      </c>
      <c r="AW169" s="13" t="s">
        <v>38</v>
      </c>
      <c r="AX169" s="13" t="s">
        <v>81</v>
      </c>
      <c r="AY169" s="264" t="s">
        <v>135</v>
      </c>
    </row>
    <row r="170" spans="1:51" s="13" customFormat="1" ht="12">
      <c r="A170" s="13"/>
      <c r="B170" s="254"/>
      <c r="C170" s="255"/>
      <c r="D170" s="250" t="s">
        <v>203</v>
      </c>
      <c r="E170" s="256" t="s">
        <v>1</v>
      </c>
      <c r="F170" s="257" t="s">
        <v>1134</v>
      </c>
      <c r="G170" s="255"/>
      <c r="H170" s="258">
        <v>75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4" t="s">
        <v>203</v>
      </c>
      <c r="AU170" s="264" t="s">
        <v>21</v>
      </c>
      <c r="AV170" s="13" t="s">
        <v>21</v>
      </c>
      <c r="AW170" s="13" t="s">
        <v>38</v>
      </c>
      <c r="AX170" s="13" t="s">
        <v>81</v>
      </c>
      <c r="AY170" s="264" t="s">
        <v>135</v>
      </c>
    </row>
    <row r="171" spans="1:51" s="14" customFormat="1" ht="12">
      <c r="A171" s="14"/>
      <c r="B171" s="265"/>
      <c r="C171" s="266"/>
      <c r="D171" s="250" t="s">
        <v>203</v>
      </c>
      <c r="E171" s="267" t="s">
        <v>1</v>
      </c>
      <c r="F171" s="268" t="s">
        <v>235</v>
      </c>
      <c r="G171" s="266"/>
      <c r="H171" s="269">
        <v>150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5" t="s">
        <v>203</v>
      </c>
      <c r="AU171" s="275" t="s">
        <v>21</v>
      </c>
      <c r="AV171" s="14" t="s">
        <v>141</v>
      </c>
      <c r="AW171" s="14" t="s">
        <v>38</v>
      </c>
      <c r="AX171" s="14" t="s">
        <v>89</v>
      </c>
      <c r="AY171" s="275" t="s">
        <v>135</v>
      </c>
    </row>
    <row r="172" spans="1:65" s="2" customFormat="1" ht="21.75" customHeight="1">
      <c r="A172" s="38"/>
      <c r="B172" s="39"/>
      <c r="C172" s="236" t="s">
        <v>244</v>
      </c>
      <c r="D172" s="236" t="s">
        <v>137</v>
      </c>
      <c r="E172" s="237" t="s">
        <v>883</v>
      </c>
      <c r="F172" s="238" t="s">
        <v>884</v>
      </c>
      <c r="G172" s="239" t="s">
        <v>140</v>
      </c>
      <c r="H172" s="240">
        <v>250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46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141</v>
      </c>
      <c r="AT172" s="248" t="s">
        <v>137</v>
      </c>
      <c r="AU172" s="248" t="s">
        <v>21</v>
      </c>
      <c r="AY172" s="16" t="s">
        <v>135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6" t="s">
        <v>89</v>
      </c>
      <c r="BK172" s="249">
        <f>ROUND(I172*H172,2)</f>
        <v>0</v>
      </c>
      <c r="BL172" s="16" t="s">
        <v>141</v>
      </c>
      <c r="BM172" s="248" t="s">
        <v>1135</v>
      </c>
    </row>
    <row r="173" spans="1:65" s="2" customFormat="1" ht="16.5" customHeight="1">
      <c r="A173" s="38"/>
      <c r="B173" s="39"/>
      <c r="C173" s="236" t="s">
        <v>248</v>
      </c>
      <c r="D173" s="236" t="s">
        <v>137</v>
      </c>
      <c r="E173" s="237" t="s">
        <v>1136</v>
      </c>
      <c r="F173" s="238" t="s">
        <v>1137</v>
      </c>
      <c r="G173" s="239" t="s">
        <v>140</v>
      </c>
      <c r="H173" s="240">
        <v>250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46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141</v>
      </c>
      <c r="AT173" s="248" t="s">
        <v>137</v>
      </c>
      <c r="AU173" s="248" t="s">
        <v>21</v>
      </c>
      <c r="AY173" s="16" t="s">
        <v>135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6" t="s">
        <v>89</v>
      </c>
      <c r="BK173" s="249">
        <f>ROUND(I173*H173,2)</f>
        <v>0</v>
      </c>
      <c r="BL173" s="16" t="s">
        <v>141</v>
      </c>
      <c r="BM173" s="248" t="s">
        <v>1138</v>
      </c>
    </row>
    <row r="174" spans="1:65" s="2" customFormat="1" ht="16.5" customHeight="1">
      <c r="A174" s="38"/>
      <c r="B174" s="39"/>
      <c r="C174" s="236" t="s">
        <v>255</v>
      </c>
      <c r="D174" s="236" t="s">
        <v>137</v>
      </c>
      <c r="E174" s="237" t="s">
        <v>1139</v>
      </c>
      <c r="F174" s="238" t="s">
        <v>1140</v>
      </c>
      <c r="G174" s="239" t="s">
        <v>140</v>
      </c>
      <c r="H174" s="240">
        <v>250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46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141</v>
      </c>
      <c r="AT174" s="248" t="s">
        <v>137</v>
      </c>
      <c r="AU174" s="248" t="s">
        <v>21</v>
      </c>
      <c r="AY174" s="16" t="s">
        <v>135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6" t="s">
        <v>89</v>
      </c>
      <c r="BK174" s="249">
        <f>ROUND(I174*H174,2)</f>
        <v>0</v>
      </c>
      <c r="BL174" s="16" t="s">
        <v>141</v>
      </c>
      <c r="BM174" s="248" t="s">
        <v>1141</v>
      </c>
    </row>
    <row r="175" spans="1:47" s="2" customFormat="1" ht="12">
      <c r="A175" s="38"/>
      <c r="B175" s="39"/>
      <c r="C175" s="40"/>
      <c r="D175" s="250" t="s">
        <v>147</v>
      </c>
      <c r="E175" s="40"/>
      <c r="F175" s="251" t="s">
        <v>1142</v>
      </c>
      <c r="G175" s="40"/>
      <c r="H175" s="40"/>
      <c r="I175" s="144"/>
      <c r="J175" s="40"/>
      <c r="K175" s="40"/>
      <c r="L175" s="44"/>
      <c r="M175" s="252"/>
      <c r="N175" s="25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6" t="s">
        <v>147</v>
      </c>
      <c r="AU175" s="16" t="s">
        <v>21</v>
      </c>
    </row>
    <row r="176" spans="1:65" s="2" customFormat="1" ht="21.75" customHeight="1">
      <c r="A176" s="38"/>
      <c r="B176" s="39"/>
      <c r="C176" s="236" t="s">
        <v>261</v>
      </c>
      <c r="D176" s="236" t="s">
        <v>137</v>
      </c>
      <c r="E176" s="237" t="s">
        <v>1143</v>
      </c>
      <c r="F176" s="238" t="s">
        <v>1144</v>
      </c>
      <c r="G176" s="239" t="s">
        <v>140</v>
      </c>
      <c r="H176" s="240">
        <v>250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46</v>
      </c>
      <c r="O176" s="91"/>
      <c r="P176" s="246">
        <f>O176*H176</f>
        <v>0</v>
      </c>
      <c r="Q176" s="246">
        <v>0.108</v>
      </c>
      <c r="R176" s="246">
        <f>Q176*H176</f>
        <v>27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141</v>
      </c>
      <c r="AT176" s="248" t="s">
        <v>137</v>
      </c>
      <c r="AU176" s="248" t="s">
        <v>21</v>
      </c>
      <c r="AY176" s="16" t="s">
        <v>135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6" t="s">
        <v>89</v>
      </c>
      <c r="BK176" s="249">
        <f>ROUND(I176*H176,2)</f>
        <v>0</v>
      </c>
      <c r="BL176" s="16" t="s">
        <v>141</v>
      </c>
      <c r="BM176" s="248" t="s">
        <v>1145</v>
      </c>
    </row>
    <row r="177" spans="1:65" s="2" customFormat="1" ht="16.5" customHeight="1">
      <c r="A177" s="38"/>
      <c r="B177" s="39"/>
      <c r="C177" s="276" t="s">
        <v>268</v>
      </c>
      <c r="D177" s="276" t="s">
        <v>281</v>
      </c>
      <c r="E177" s="277" t="s">
        <v>1146</v>
      </c>
      <c r="F177" s="278" t="s">
        <v>1147</v>
      </c>
      <c r="G177" s="279" t="s">
        <v>145</v>
      </c>
      <c r="H177" s="280">
        <v>80</v>
      </c>
      <c r="I177" s="281"/>
      <c r="J177" s="282">
        <f>ROUND(I177*H177,2)</f>
        <v>0</v>
      </c>
      <c r="K177" s="283"/>
      <c r="L177" s="284"/>
      <c r="M177" s="285" t="s">
        <v>1</v>
      </c>
      <c r="N177" s="286" t="s">
        <v>46</v>
      </c>
      <c r="O177" s="91"/>
      <c r="P177" s="246">
        <f>O177*H177</f>
        <v>0</v>
      </c>
      <c r="Q177" s="246">
        <v>1.31</v>
      </c>
      <c r="R177" s="246">
        <f>Q177*H177</f>
        <v>104.80000000000001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169</v>
      </c>
      <c r="AT177" s="248" t="s">
        <v>281</v>
      </c>
      <c r="AU177" s="248" t="s">
        <v>21</v>
      </c>
      <c r="AY177" s="16" t="s">
        <v>135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6" t="s">
        <v>89</v>
      </c>
      <c r="BK177" s="249">
        <f>ROUND(I177*H177,2)</f>
        <v>0</v>
      </c>
      <c r="BL177" s="16" t="s">
        <v>141</v>
      </c>
      <c r="BM177" s="248" t="s">
        <v>1148</v>
      </c>
    </row>
    <row r="178" spans="1:47" s="2" customFormat="1" ht="12">
      <c r="A178" s="38"/>
      <c r="B178" s="39"/>
      <c r="C178" s="40"/>
      <c r="D178" s="250" t="s">
        <v>147</v>
      </c>
      <c r="E178" s="40"/>
      <c r="F178" s="251" t="s">
        <v>1149</v>
      </c>
      <c r="G178" s="40"/>
      <c r="H178" s="40"/>
      <c r="I178" s="144"/>
      <c r="J178" s="40"/>
      <c r="K178" s="40"/>
      <c r="L178" s="44"/>
      <c r="M178" s="252"/>
      <c r="N178" s="25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6" t="s">
        <v>147</v>
      </c>
      <c r="AU178" s="16" t="s">
        <v>21</v>
      </c>
    </row>
    <row r="179" spans="1:65" s="2" customFormat="1" ht="21.75" customHeight="1">
      <c r="A179" s="38"/>
      <c r="B179" s="39"/>
      <c r="C179" s="236" t="s">
        <v>273</v>
      </c>
      <c r="D179" s="236" t="s">
        <v>137</v>
      </c>
      <c r="E179" s="237" t="s">
        <v>1150</v>
      </c>
      <c r="F179" s="238" t="s">
        <v>1151</v>
      </c>
      <c r="G179" s="239" t="s">
        <v>200</v>
      </c>
      <c r="H179" s="240">
        <v>75</v>
      </c>
      <c r="I179" s="241"/>
      <c r="J179" s="242">
        <f>ROUND(I179*H179,2)</f>
        <v>0</v>
      </c>
      <c r="K179" s="243"/>
      <c r="L179" s="44"/>
      <c r="M179" s="244" t="s">
        <v>1</v>
      </c>
      <c r="N179" s="245" t="s">
        <v>46</v>
      </c>
      <c r="O179" s="91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141</v>
      </c>
      <c r="AT179" s="248" t="s">
        <v>137</v>
      </c>
      <c r="AU179" s="248" t="s">
        <v>21</v>
      </c>
      <c r="AY179" s="16" t="s">
        <v>135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6" t="s">
        <v>89</v>
      </c>
      <c r="BK179" s="249">
        <f>ROUND(I179*H179,2)</f>
        <v>0</v>
      </c>
      <c r="BL179" s="16" t="s">
        <v>141</v>
      </c>
      <c r="BM179" s="248" t="s">
        <v>1152</v>
      </c>
    </row>
    <row r="180" spans="1:47" s="2" customFormat="1" ht="12">
      <c r="A180" s="38"/>
      <c r="B180" s="39"/>
      <c r="C180" s="40"/>
      <c r="D180" s="250" t="s">
        <v>147</v>
      </c>
      <c r="E180" s="40"/>
      <c r="F180" s="251" t="s">
        <v>1153</v>
      </c>
      <c r="G180" s="40"/>
      <c r="H180" s="40"/>
      <c r="I180" s="144"/>
      <c r="J180" s="40"/>
      <c r="K180" s="40"/>
      <c r="L180" s="44"/>
      <c r="M180" s="252"/>
      <c r="N180" s="25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6" t="s">
        <v>147</v>
      </c>
      <c r="AU180" s="16" t="s">
        <v>21</v>
      </c>
    </row>
    <row r="181" spans="1:65" s="2" customFormat="1" ht="16.5" customHeight="1">
      <c r="A181" s="38"/>
      <c r="B181" s="39"/>
      <c r="C181" s="236" t="s">
        <v>280</v>
      </c>
      <c r="D181" s="236" t="s">
        <v>137</v>
      </c>
      <c r="E181" s="237" t="s">
        <v>241</v>
      </c>
      <c r="F181" s="238" t="s">
        <v>242</v>
      </c>
      <c r="G181" s="239" t="s">
        <v>140</v>
      </c>
      <c r="H181" s="240">
        <v>250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46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0.355</v>
      </c>
      <c r="T181" s="247">
        <f>S181*H181</f>
        <v>88.75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141</v>
      </c>
      <c r="AT181" s="248" t="s">
        <v>137</v>
      </c>
      <c r="AU181" s="248" t="s">
        <v>21</v>
      </c>
      <c r="AY181" s="16" t="s">
        <v>135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6" t="s">
        <v>89</v>
      </c>
      <c r="BK181" s="249">
        <f>ROUND(I181*H181,2)</f>
        <v>0</v>
      </c>
      <c r="BL181" s="16" t="s">
        <v>141</v>
      </c>
      <c r="BM181" s="248" t="s">
        <v>1154</v>
      </c>
    </row>
    <row r="182" spans="1:63" s="12" customFormat="1" ht="20.85" customHeight="1">
      <c r="A182" s="12"/>
      <c r="B182" s="220"/>
      <c r="C182" s="221"/>
      <c r="D182" s="222" t="s">
        <v>80</v>
      </c>
      <c r="E182" s="234" t="s">
        <v>670</v>
      </c>
      <c r="F182" s="234" t="s">
        <v>671</v>
      </c>
      <c r="G182" s="221"/>
      <c r="H182" s="221"/>
      <c r="I182" s="224"/>
      <c r="J182" s="235">
        <f>BK182</f>
        <v>0</v>
      </c>
      <c r="K182" s="221"/>
      <c r="L182" s="226"/>
      <c r="M182" s="227"/>
      <c r="N182" s="228"/>
      <c r="O182" s="228"/>
      <c r="P182" s="229">
        <f>SUM(P183:P203)</f>
        <v>0</v>
      </c>
      <c r="Q182" s="228"/>
      <c r="R182" s="229">
        <f>SUM(R183:R203)</f>
        <v>0</v>
      </c>
      <c r="S182" s="228"/>
      <c r="T182" s="230">
        <f>SUM(T183:T203)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1" t="s">
        <v>89</v>
      </c>
      <c r="AT182" s="232" t="s">
        <v>80</v>
      </c>
      <c r="AU182" s="232" t="s">
        <v>21</v>
      </c>
      <c r="AY182" s="231" t="s">
        <v>135</v>
      </c>
      <c r="BK182" s="233">
        <f>SUM(BK183:BK203)</f>
        <v>0</v>
      </c>
    </row>
    <row r="183" spans="1:65" s="2" customFormat="1" ht="21.75" customHeight="1">
      <c r="A183" s="38"/>
      <c r="B183" s="39"/>
      <c r="C183" s="236" t="s">
        <v>287</v>
      </c>
      <c r="D183" s="236" t="s">
        <v>137</v>
      </c>
      <c r="E183" s="237" t="s">
        <v>1155</v>
      </c>
      <c r="F183" s="238" t="s">
        <v>1156</v>
      </c>
      <c r="G183" s="239" t="s">
        <v>284</v>
      </c>
      <c r="H183" s="240">
        <v>260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46</v>
      </c>
      <c r="O183" s="91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141</v>
      </c>
      <c r="AT183" s="248" t="s">
        <v>137</v>
      </c>
      <c r="AU183" s="248" t="s">
        <v>149</v>
      </c>
      <c r="AY183" s="16" t="s">
        <v>135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6" t="s">
        <v>89</v>
      </c>
      <c r="BK183" s="249">
        <f>ROUND(I183*H183,2)</f>
        <v>0</v>
      </c>
      <c r="BL183" s="16" t="s">
        <v>141</v>
      </c>
      <c r="BM183" s="248" t="s">
        <v>1157</v>
      </c>
    </row>
    <row r="184" spans="1:47" s="2" customFormat="1" ht="12">
      <c r="A184" s="38"/>
      <c r="B184" s="39"/>
      <c r="C184" s="40"/>
      <c r="D184" s="250" t="s">
        <v>147</v>
      </c>
      <c r="E184" s="40"/>
      <c r="F184" s="251" t="s">
        <v>1158</v>
      </c>
      <c r="G184" s="40"/>
      <c r="H184" s="40"/>
      <c r="I184" s="144"/>
      <c r="J184" s="40"/>
      <c r="K184" s="40"/>
      <c r="L184" s="44"/>
      <c r="M184" s="252"/>
      <c r="N184" s="25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6" t="s">
        <v>147</v>
      </c>
      <c r="AU184" s="16" t="s">
        <v>149</v>
      </c>
    </row>
    <row r="185" spans="1:51" s="13" customFormat="1" ht="12">
      <c r="A185" s="13"/>
      <c r="B185" s="254"/>
      <c r="C185" s="255"/>
      <c r="D185" s="250" t="s">
        <v>203</v>
      </c>
      <c r="E185" s="256" t="s">
        <v>1</v>
      </c>
      <c r="F185" s="257" t="s">
        <v>1159</v>
      </c>
      <c r="G185" s="255"/>
      <c r="H185" s="258">
        <v>260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4" t="s">
        <v>203</v>
      </c>
      <c r="AU185" s="264" t="s">
        <v>149</v>
      </c>
      <c r="AV185" s="13" t="s">
        <v>21</v>
      </c>
      <c r="AW185" s="13" t="s">
        <v>38</v>
      </c>
      <c r="AX185" s="13" t="s">
        <v>81</v>
      </c>
      <c r="AY185" s="264" t="s">
        <v>135</v>
      </c>
    </row>
    <row r="186" spans="1:51" s="14" customFormat="1" ht="12">
      <c r="A186" s="14"/>
      <c r="B186" s="265"/>
      <c r="C186" s="266"/>
      <c r="D186" s="250" t="s">
        <v>203</v>
      </c>
      <c r="E186" s="267" t="s">
        <v>1</v>
      </c>
      <c r="F186" s="268" t="s">
        <v>235</v>
      </c>
      <c r="G186" s="266"/>
      <c r="H186" s="269">
        <v>260</v>
      </c>
      <c r="I186" s="270"/>
      <c r="J186" s="266"/>
      <c r="K186" s="266"/>
      <c r="L186" s="271"/>
      <c r="M186" s="272"/>
      <c r="N186" s="273"/>
      <c r="O186" s="273"/>
      <c r="P186" s="273"/>
      <c r="Q186" s="273"/>
      <c r="R186" s="273"/>
      <c r="S186" s="273"/>
      <c r="T186" s="27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5" t="s">
        <v>203</v>
      </c>
      <c r="AU186" s="275" t="s">
        <v>149</v>
      </c>
      <c r="AV186" s="14" t="s">
        <v>141</v>
      </c>
      <c r="AW186" s="14" t="s">
        <v>38</v>
      </c>
      <c r="AX186" s="14" t="s">
        <v>89</v>
      </c>
      <c r="AY186" s="275" t="s">
        <v>135</v>
      </c>
    </row>
    <row r="187" spans="1:65" s="2" customFormat="1" ht="21.75" customHeight="1">
      <c r="A187" s="38"/>
      <c r="B187" s="39"/>
      <c r="C187" s="236" t="s">
        <v>292</v>
      </c>
      <c r="D187" s="236" t="s">
        <v>137</v>
      </c>
      <c r="E187" s="237" t="s">
        <v>1160</v>
      </c>
      <c r="F187" s="238" t="s">
        <v>1161</v>
      </c>
      <c r="G187" s="239" t="s">
        <v>284</v>
      </c>
      <c r="H187" s="240">
        <v>260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46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141</v>
      </c>
      <c r="AT187" s="248" t="s">
        <v>137</v>
      </c>
      <c r="AU187" s="248" t="s">
        <v>149</v>
      </c>
      <c r="AY187" s="16" t="s">
        <v>135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6" t="s">
        <v>89</v>
      </c>
      <c r="BK187" s="249">
        <f>ROUND(I187*H187,2)</f>
        <v>0</v>
      </c>
      <c r="BL187" s="16" t="s">
        <v>141</v>
      </c>
      <c r="BM187" s="248" t="s">
        <v>1162</v>
      </c>
    </row>
    <row r="188" spans="1:51" s="13" customFormat="1" ht="12">
      <c r="A188" s="13"/>
      <c r="B188" s="254"/>
      <c r="C188" s="255"/>
      <c r="D188" s="250" t="s">
        <v>203</v>
      </c>
      <c r="E188" s="256" t="s">
        <v>1</v>
      </c>
      <c r="F188" s="257" t="s">
        <v>517</v>
      </c>
      <c r="G188" s="255"/>
      <c r="H188" s="258">
        <v>260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4" t="s">
        <v>203</v>
      </c>
      <c r="AU188" s="264" t="s">
        <v>149</v>
      </c>
      <c r="AV188" s="13" t="s">
        <v>21</v>
      </c>
      <c r="AW188" s="13" t="s">
        <v>38</v>
      </c>
      <c r="AX188" s="13" t="s">
        <v>81</v>
      </c>
      <c r="AY188" s="264" t="s">
        <v>135</v>
      </c>
    </row>
    <row r="189" spans="1:51" s="14" customFormat="1" ht="12">
      <c r="A189" s="14"/>
      <c r="B189" s="265"/>
      <c r="C189" s="266"/>
      <c r="D189" s="250" t="s">
        <v>203</v>
      </c>
      <c r="E189" s="267" t="s">
        <v>1</v>
      </c>
      <c r="F189" s="268" t="s">
        <v>235</v>
      </c>
      <c r="G189" s="266"/>
      <c r="H189" s="269">
        <v>260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5" t="s">
        <v>203</v>
      </c>
      <c r="AU189" s="275" t="s">
        <v>149</v>
      </c>
      <c r="AV189" s="14" t="s">
        <v>141</v>
      </c>
      <c r="AW189" s="14" t="s">
        <v>38</v>
      </c>
      <c r="AX189" s="14" t="s">
        <v>89</v>
      </c>
      <c r="AY189" s="275" t="s">
        <v>135</v>
      </c>
    </row>
    <row r="190" spans="1:65" s="2" customFormat="1" ht="21.75" customHeight="1">
      <c r="A190" s="38"/>
      <c r="B190" s="39"/>
      <c r="C190" s="236" t="s">
        <v>296</v>
      </c>
      <c r="D190" s="236" t="s">
        <v>137</v>
      </c>
      <c r="E190" s="237" t="s">
        <v>1163</v>
      </c>
      <c r="F190" s="238" t="s">
        <v>1164</v>
      </c>
      <c r="G190" s="239" t="s">
        <v>284</v>
      </c>
      <c r="H190" s="240">
        <v>1300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46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141</v>
      </c>
      <c r="AT190" s="248" t="s">
        <v>137</v>
      </c>
      <c r="AU190" s="248" t="s">
        <v>149</v>
      </c>
      <c r="AY190" s="16" t="s">
        <v>135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6" t="s">
        <v>89</v>
      </c>
      <c r="BK190" s="249">
        <f>ROUND(I190*H190,2)</f>
        <v>0</v>
      </c>
      <c r="BL190" s="16" t="s">
        <v>141</v>
      </c>
      <c r="BM190" s="248" t="s">
        <v>1165</v>
      </c>
    </row>
    <row r="191" spans="1:47" s="2" customFormat="1" ht="12">
      <c r="A191" s="38"/>
      <c r="B191" s="39"/>
      <c r="C191" s="40"/>
      <c r="D191" s="250" t="s">
        <v>147</v>
      </c>
      <c r="E191" s="40"/>
      <c r="F191" s="251" t="s">
        <v>1166</v>
      </c>
      <c r="G191" s="40"/>
      <c r="H191" s="40"/>
      <c r="I191" s="144"/>
      <c r="J191" s="40"/>
      <c r="K191" s="40"/>
      <c r="L191" s="44"/>
      <c r="M191" s="252"/>
      <c r="N191" s="25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6" t="s">
        <v>147</v>
      </c>
      <c r="AU191" s="16" t="s">
        <v>149</v>
      </c>
    </row>
    <row r="192" spans="1:51" s="13" customFormat="1" ht="12">
      <c r="A192" s="13"/>
      <c r="B192" s="254"/>
      <c r="C192" s="255"/>
      <c r="D192" s="250" t="s">
        <v>203</v>
      </c>
      <c r="E192" s="256" t="s">
        <v>1</v>
      </c>
      <c r="F192" s="257" t="s">
        <v>1167</v>
      </c>
      <c r="G192" s="255"/>
      <c r="H192" s="258">
        <v>1300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4" t="s">
        <v>203</v>
      </c>
      <c r="AU192" s="264" t="s">
        <v>149</v>
      </c>
      <c r="AV192" s="13" t="s">
        <v>21</v>
      </c>
      <c r="AW192" s="13" t="s">
        <v>38</v>
      </c>
      <c r="AX192" s="13" t="s">
        <v>81</v>
      </c>
      <c r="AY192" s="264" t="s">
        <v>135</v>
      </c>
    </row>
    <row r="193" spans="1:51" s="14" customFormat="1" ht="12">
      <c r="A193" s="14"/>
      <c r="B193" s="265"/>
      <c r="C193" s="266"/>
      <c r="D193" s="250" t="s">
        <v>203</v>
      </c>
      <c r="E193" s="267" t="s">
        <v>1</v>
      </c>
      <c r="F193" s="268" t="s">
        <v>235</v>
      </c>
      <c r="G193" s="266"/>
      <c r="H193" s="269">
        <v>1300</v>
      </c>
      <c r="I193" s="270"/>
      <c r="J193" s="266"/>
      <c r="K193" s="266"/>
      <c r="L193" s="271"/>
      <c r="M193" s="272"/>
      <c r="N193" s="273"/>
      <c r="O193" s="273"/>
      <c r="P193" s="273"/>
      <c r="Q193" s="273"/>
      <c r="R193" s="273"/>
      <c r="S193" s="273"/>
      <c r="T193" s="27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5" t="s">
        <v>203</v>
      </c>
      <c r="AU193" s="275" t="s">
        <v>149</v>
      </c>
      <c r="AV193" s="14" t="s">
        <v>141</v>
      </c>
      <c r="AW193" s="14" t="s">
        <v>38</v>
      </c>
      <c r="AX193" s="14" t="s">
        <v>89</v>
      </c>
      <c r="AY193" s="275" t="s">
        <v>135</v>
      </c>
    </row>
    <row r="194" spans="1:65" s="2" customFormat="1" ht="16.5" customHeight="1">
      <c r="A194" s="38"/>
      <c r="B194" s="39"/>
      <c r="C194" s="236" t="s">
        <v>301</v>
      </c>
      <c r="D194" s="236" t="s">
        <v>137</v>
      </c>
      <c r="E194" s="237" t="s">
        <v>361</v>
      </c>
      <c r="F194" s="238" t="s">
        <v>362</v>
      </c>
      <c r="G194" s="239" t="s">
        <v>284</v>
      </c>
      <c r="H194" s="240">
        <v>150</v>
      </c>
      <c r="I194" s="241"/>
      <c r="J194" s="242">
        <f>ROUND(I194*H194,2)</f>
        <v>0</v>
      </c>
      <c r="K194" s="243"/>
      <c r="L194" s="44"/>
      <c r="M194" s="244" t="s">
        <v>1</v>
      </c>
      <c r="N194" s="245" t="s">
        <v>46</v>
      </c>
      <c r="O194" s="91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141</v>
      </c>
      <c r="AT194" s="248" t="s">
        <v>137</v>
      </c>
      <c r="AU194" s="248" t="s">
        <v>149</v>
      </c>
      <c r="AY194" s="16" t="s">
        <v>135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6" t="s">
        <v>89</v>
      </c>
      <c r="BK194" s="249">
        <f>ROUND(I194*H194,2)</f>
        <v>0</v>
      </c>
      <c r="BL194" s="16" t="s">
        <v>141</v>
      </c>
      <c r="BM194" s="248" t="s">
        <v>1168</v>
      </c>
    </row>
    <row r="195" spans="1:51" s="13" customFormat="1" ht="12">
      <c r="A195" s="13"/>
      <c r="B195" s="254"/>
      <c r="C195" s="255"/>
      <c r="D195" s="250" t="s">
        <v>203</v>
      </c>
      <c r="E195" s="256" t="s">
        <v>1</v>
      </c>
      <c r="F195" s="257" t="s">
        <v>1169</v>
      </c>
      <c r="G195" s="255"/>
      <c r="H195" s="258">
        <v>150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4" t="s">
        <v>203</v>
      </c>
      <c r="AU195" s="264" t="s">
        <v>149</v>
      </c>
      <c r="AV195" s="13" t="s">
        <v>21</v>
      </c>
      <c r="AW195" s="13" t="s">
        <v>38</v>
      </c>
      <c r="AX195" s="13" t="s">
        <v>81</v>
      </c>
      <c r="AY195" s="264" t="s">
        <v>135</v>
      </c>
    </row>
    <row r="196" spans="1:51" s="14" customFormat="1" ht="12">
      <c r="A196" s="14"/>
      <c r="B196" s="265"/>
      <c r="C196" s="266"/>
      <c r="D196" s="250" t="s">
        <v>203</v>
      </c>
      <c r="E196" s="267" t="s">
        <v>1</v>
      </c>
      <c r="F196" s="268" t="s">
        <v>235</v>
      </c>
      <c r="G196" s="266"/>
      <c r="H196" s="269">
        <v>150</v>
      </c>
      <c r="I196" s="270"/>
      <c r="J196" s="266"/>
      <c r="K196" s="266"/>
      <c r="L196" s="271"/>
      <c r="M196" s="272"/>
      <c r="N196" s="273"/>
      <c r="O196" s="273"/>
      <c r="P196" s="273"/>
      <c r="Q196" s="273"/>
      <c r="R196" s="273"/>
      <c r="S196" s="273"/>
      <c r="T196" s="27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5" t="s">
        <v>203</v>
      </c>
      <c r="AU196" s="275" t="s">
        <v>149</v>
      </c>
      <c r="AV196" s="14" t="s">
        <v>141</v>
      </c>
      <c r="AW196" s="14" t="s">
        <v>38</v>
      </c>
      <c r="AX196" s="14" t="s">
        <v>89</v>
      </c>
      <c r="AY196" s="275" t="s">
        <v>135</v>
      </c>
    </row>
    <row r="197" spans="1:65" s="2" customFormat="1" ht="21.75" customHeight="1">
      <c r="A197" s="38"/>
      <c r="B197" s="39"/>
      <c r="C197" s="236" t="s">
        <v>305</v>
      </c>
      <c r="D197" s="236" t="s">
        <v>137</v>
      </c>
      <c r="E197" s="237" t="s">
        <v>368</v>
      </c>
      <c r="F197" s="238" t="s">
        <v>369</v>
      </c>
      <c r="G197" s="239" t="s">
        <v>284</v>
      </c>
      <c r="H197" s="240">
        <v>1500</v>
      </c>
      <c r="I197" s="241"/>
      <c r="J197" s="242">
        <f>ROUND(I197*H197,2)</f>
        <v>0</v>
      </c>
      <c r="K197" s="243"/>
      <c r="L197" s="44"/>
      <c r="M197" s="244" t="s">
        <v>1</v>
      </c>
      <c r="N197" s="245" t="s">
        <v>46</v>
      </c>
      <c r="O197" s="91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141</v>
      </c>
      <c r="AT197" s="248" t="s">
        <v>137</v>
      </c>
      <c r="AU197" s="248" t="s">
        <v>149</v>
      </c>
      <c r="AY197" s="16" t="s">
        <v>135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6" t="s">
        <v>89</v>
      </c>
      <c r="BK197" s="249">
        <f>ROUND(I197*H197,2)</f>
        <v>0</v>
      </c>
      <c r="BL197" s="16" t="s">
        <v>141</v>
      </c>
      <c r="BM197" s="248" t="s">
        <v>1170</v>
      </c>
    </row>
    <row r="198" spans="1:47" s="2" customFormat="1" ht="12">
      <c r="A198" s="38"/>
      <c r="B198" s="39"/>
      <c r="C198" s="40"/>
      <c r="D198" s="250" t="s">
        <v>147</v>
      </c>
      <c r="E198" s="40"/>
      <c r="F198" s="251" t="s">
        <v>1171</v>
      </c>
      <c r="G198" s="40"/>
      <c r="H198" s="40"/>
      <c r="I198" s="144"/>
      <c r="J198" s="40"/>
      <c r="K198" s="40"/>
      <c r="L198" s="44"/>
      <c r="M198" s="252"/>
      <c r="N198" s="253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6" t="s">
        <v>147</v>
      </c>
      <c r="AU198" s="16" t="s">
        <v>149</v>
      </c>
    </row>
    <row r="199" spans="1:51" s="13" customFormat="1" ht="12">
      <c r="A199" s="13"/>
      <c r="B199" s="254"/>
      <c r="C199" s="255"/>
      <c r="D199" s="250" t="s">
        <v>203</v>
      </c>
      <c r="E199" s="256" t="s">
        <v>1</v>
      </c>
      <c r="F199" s="257" t="s">
        <v>1172</v>
      </c>
      <c r="G199" s="255"/>
      <c r="H199" s="258">
        <v>1500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4" t="s">
        <v>203</v>
      </c>
      <c r="AU199" s="264" t="s">
        <v>149</v>
      </c>
      <c r="AV199" s="13" t="s">
        <v>21</v>
      </c>
      <c r="AW199" s="13" t="s">
        <v>38</v>
      </c>
      <c r="AX199" s="13" t="s">
        <v>81</v>
      </c>
      <c r="AY199" s="264" t="s">
        <v>135</v>
      </c>
    </row>
    <row r="200" spans="1:51" s="14" customFormat="1" ht="12">
      <c r="A200" s="14"/>
      <c r="B200" s="265"/>
      <c r="C200" s="266"/>
      <c r="D200" s="250" t="s">
        <v>203</v>
      </c>
      <c r="E200" s="267" t="s">
        <v>1</v>
      </c>
      <c r="F200" s="268" t="s">
        <v>235</v>
      </c>
      <c r="G200" s="266"/>
      <c r="H200" s="269">
        <v>1500</v>
      </c>
      <c r="I200" s="270"/>
      <c r="J200" s="266"/>
      <c r="K200" s="266"/>
      <c r="L200" s="271"/>
      <c r="M200" s="272"/>
      <c r="N200" s="273"/>
      <c r="O200" s="273"/>
      <c r="P200" s="273"/>
      <c r="Q200" s="273"/>
      <c r="R200" s="273"/>
      <c r="S200" s="273"/>
      <c r="T200" s="27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5" t="s">
        <v>203</v>
      </c>
      <c r="AU200" s="275" t="s">
        <v>149</v>
      </c>
      <c r="AV200" s="14" t="s">
        <v>141</v>
      </c>
      <c r="AW200" s="14" t="s">
        <v>38</v>
      </c>
      <c r="AX200" s="14" t="s">
        <v>89</v>
      </c>
      <c r="AY200" s="275" t="s">
        <v>135</v>
      </c>
    </row>
    <row r="201" spans="1:65" s="2" customFormat="1" ht="21.75" customHeight="1">
      <c r="A201" s="38"/>
      <c r="B201" s="39"/>
      <c r="C201" s="236" t="s">
        <v>309</v>
      </c>
      <c r="D201" s="236" t="s">
        <v>137</v>
      </c>
      <c r="E201" s="237" t="s">
        <v>1173</v>
      </c>
      <c r="F201" s="238" t="s">
        <v>1174</v>
      </c>
      <c r="G201" s="239" t="s">
        <v>284</v>
      </c>
      <c r="H201" s="240">
        <v>150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46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141</v>
      </c>
      <c r="AT201" s="248" t="s">
        <v>137</v>
      </c>
      <c r="AU201" s="248" t="s">
        <v>149</v>
      </c>
      <c r="AY201" s="16" t="s">
        <v>135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6" t="s">
        <v>89</v>
      </c>
      <c r="BK201" s="249">
        <f>ROUND(I201*H201,2)</f>
        <v>0</v>
      </c>
      <c r="BL201" s="16" t="s">
        <v>141</v>
      </c>
      <c r="BM201" s="248" t="s">
        <v>1175</v>
      </c>
    </row>
    <row r="202" spans="1:51" s="13" customFormat="1" ht="12">
      <c r="A202" s="13"/>
      <c r="B202" s="254"/>
      <c r="C202" s="255"/>
      <c r="D202" s="250" t="s">
        <v>203</v>
      </c>
      <c r="E202" s="256" t="s">
        <v>1</v>
      </c>
      <c r="F202" s="257" t="s">
        <v>1176</v>
      </c>
      <c r="G202" s="255"/>
      <c r="H202" s="258">
        <v>150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4" t="s">
        <v>203</v>
      </c>
      <c r="AU202" s="264" t="s">
        <v>149</v>
      </c>
      <c r="AV202" s="13" t="s">
        <v>21</v>
      </c>
      <c r="AW202" s="13" t="s">
        <v>38</v>
      </c>
      <c r="AX202" s="13" t="s">
        <v>81</v>
      </c>
      <c r="AY202" s="264" t="s">
        <v>135</v>
      </c>
    </row>
    <row r="203" spans="1:51" s="14" customFormat="1" ht="12">
      <c r="A203" s="14"/>
      <c r="B203" s="265"/>
      <c r="C203" s="266"/>
      <c r="D203" s="250" t="s">
        <v>203</v>
      </c>
      <c r="E203" s="267" t="s">
        <v>1</v>
      </c>
      <c r="F203" s="268" t="s">
        <v>235</v>
      </c>
      <c r="G203" s="266"/>
      <c r="H203" s="269">
        <v>150</v>
      </c>
      <c r="I203" s="270"/>
      <c r="J203" s="266"/>
      <c r="K203" s="266"/>
      <c r="L203" s="271"/>
      <c r="M203" s="292"/>
      <c r="N203" s="293"/>
      <c r="O203" s="293"/>
      <c r="P203" s="293"/>
      <c r="Q203" s="293"/>
      <c r="R203" s="293"/>
      <c r="S203" s="293"/>
      <c r="T203" s="29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5" t="s">
        <v>203</v>
      </c>
      <c r="AU203" s="275" t="s">
        <v>149</v>
      </c>
      <c r="AV203" s="14" t="s">
        <v>141</v>
      </c>
      <c r="AW203" s="14" t="s">
        <v>38</v>
      </c>
      <c r="AX203" s="14" t="s">
        <v>89</v>
      </c>
      <c r="AY203" s="275" t="s">
        <v>135</v>
      </c>
    </row>
    <row r="204" spans="1:31" s="2" customFormat="1" ht="6.95" customHeight="1">
      <c r="A204" s="38"/>
      <c r="B204" s="66"/>
      <c r="C204" s="67"/>
      <c r="D204" s="67"/>
      <c r="E204" s="67"/>
      <c r="F204" s="67"/>
      <c r="G204" s="67"/>
      <c r="H204" s="67"/>
      <c r="I204" s="183"/>
      <c r="J204" s="67"/>
      <c r="K204" s="67"/>
      <c r="L204" s="44"/>
      <c r="M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</sheetData>
  <sheetProtection password="CC35" sheet="1" objects="1" scenarios="1" formatColumns="0" formatRows="0" autoFilter="0"/>
  <autoFilter ref="C120:K20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PC-SEVCIK\Jirka</dc:creator>
  <cp:keywords/>
  <dc:description/>
  <cp:lastModifiedBy>PC-SEVCIK\Jirka</cp:lastModifiedBy>
  <dcterms:created xsi:type="dcterms:W3CDTF">2020-08-11T07:11:04Z</dcterms:created>
  <dcterms:modified xsi:type="dcterms:W3CDTF">2020-08-11T07:11:13Z</dcterms:modified>
  <cp:category/>
  <cp:version/>
  <cp:contentType/>
  <cp:contentStatus/>
</cp:coreProperties>
</file>