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1600" windowHeight="9000" activeTab="0"/>
  </bookViews>
  <sheets>
    <sheet name="Rekapitulace stavby" sheetId="1" r:id="rId1"/>
    <sheet name="01 - Vedlejší rozpočtové ..." sheetId="2" r:id="rId2"/>
    <sheet name="02 - Interiér" sheetId="3" r:id="rId3"/>
    <sheet name="03 - Exteriér" sheetId="4" r:id="rId4"/>
    <sheet name="Pokyny pro vyplnění" sheetId="5" r:id="rId5"/>
  </sheets>
  <definedNames>
    <definedName name="_xlnm._FilterDatabase" localSheetId="1" hidden="1">'01 - Vedlejší rozpočtové ...'!$C$82:$K$96</definedName>
    <definedName name="_xlnm._FilterDatabase" localSheetId="2" hidden="1">'02 - Interiér'!$C$101:$K$277</definedName>
    <definedName name="_xlnm._FilterDatabase" localSheetId="3" hidden="1">'03 - Exteriér'!$C$108:$K$351</definedName>
    <definedName name="_xlnm.Print_Area" localSheetId="1">'01 - Vedlejší rozpočtové ...'!$C$4:$J$39,'01 - Vedlejší rozpočtové ...'!$C$45:$J$64,'01 - Vedlejší rozpočtové ...'!$C$70:$K$96</definedName>
    <definedName name="_xlnm.Print_Area" localSheetId="2">'02 - Interiér'!$C$4:$J$39,'02 - Interiér'!$C$45:$J$83,'02 - Interiér'!$C$89:$K$277</definedName>
    <definedName name="_xlnm.Print_Area" localSheetId="3">'03 - Exteriér'!$C$4:$J$39,'03 - Exteriér'!$C$45:$J$90,'03 - Exteriér'!$C$96:$K$351</definedName>
    <definedName name="_xlnm.Print_Area" localSheetId="4">'Pokyny pro vyplnění'!$B$2:$K$71,'Pokyny pro vyplnění'!$B$74:$K$118,'Pokyny pro vyplnění'!$B$121:$K$190,'Pokyny pro vyplnění'!$B$198:$K$218</definedName>
    <definedName name="_xlnm.Print_Area" localSheetId="0">'Rekapitulace stavby'!$D$4:$AO$36,'Rekapitulace stavby'!$C$42:$AQ$58</definedName>
    <definedName name="_xlnm.Print_Titles" localSheetId="0">'Rekapitulace stavby'!$52:$52</definedName>
    <definedName name="_xlnm.Print_Titles" localSheetId="1">'01 - Vedlejší rozpočtové ...'!$82:$82</definedName>
    <definedName name="_xlnm.Print_Titles" localSheetId="2">'02 - Interiér'!$101:$101</definedName>
    <definedName name="_xlnm.Print_Titles" localSheetId="3">'03 - Exteriér'!$108:$108</definedName>
  </definedNames>
  <calcPr calcId="162913"/>
</workbook>
</file>

<file path=xl/sharedStrings.xml><?xml version="1.0" encoding="utf-8"?>
<sst xmlns="http://schemas.openxmlformats.org/spreadsheetml/2006/main" count="4503" uniqueCount="981">
  <si>
    <t>Export Komplet</t>
  </si>
  <si>
    <t>VZ</t>
  </si>
  <si>
    <t>2.0</t>
  </si>
  <si>
    <t>ZAMOK</t>
  </si>
  <si>
    <t>False</t>
  </si>
  <si>
    <t>{e8fee9a9-61c6-4305-b5e7-264aee712fe7}</t>
  </si>
  <si>
    <t>0,01</t>
  </si>
  <si>
    <t>21</t>
  </si>
  <si>
    <t>15</t>
  </si>
  <si>
    <t>REKAPITULACE STAVBY</t>
  </si>
  <si>
    <t>v ---  níže se nacházejí doplnkové a pomocné údaje k sestavám  --- v</t>
  </si>
  <si>
    <t>Návod na vyplnění</t>
  </si>
  <si>
    <t>0,001</t>
  </si>
  <si>
    <t>Kód:</t>
  </si>
  <si>
    <t>2020035R01</t>
  </si>
  <si>
    <t>Měnit lze pouze buňky se žlutým podbarvením!
1) v Rekapitulaci stavby vyplňte údaje o Uchazeči (přenesou se do ostatních sestav i v jiných listech)
2) na vybraných listech vyplňte v sestavě Soupis prací ceny u položek</t>
  </si>
  <si>
    <t>Stavba:</t>
  </si>
  <si>
    <t>Svislé izolace 1. PP objektu Vrázova č. p. 842/6, Cheb</t>
  </si>
  <si>
    <t>KSO:</t>
  </si>
  <si>
    <t/>
  </si>
  <si>
    <t>CC-CZ:</t>
  </si>
  <si>
    <t>Místo:</t>
  </si>
  <si>
    <t>Cheb</t>
  </si>
  <si>
    <t>Datum:</t>
  </si>
  <si>
    <t>16. 4. 2020</t>
  </si>
  <si>
    <t>Zadavatel:</t>
  </si>
  <si>
    <t>IČ:</t>
  </si>
  <si>
    <t>Město Cheb, nám. Krále Jiřího z Poděbrad 1/14</t>
  </si>
  <si>
    <t>DIČ:</t>
  </si>
  <si>
    <t>Uchazeč:</t>
  </si>
  <si>
    <t>Vyplň údaj</t>
  </si>
  <si>
    <t>Projektant:</t>
  </si>
  <si>
    <t>Projekční kancelář Beránek a Hradil</t>
  </si>
  <si>
    <t>True</t>
  </si>
  <si>
    <t>Zpracovatel:</t>
  </si>
  <si>
    <t>Jakub Vilingr</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</si>
  <si>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</si>
  <si>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</si>
  <si>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</si>
  <si>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</si>
  <si>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</si>
  <si>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</si>
  <si>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</si>
  <si>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</si>
  <si>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</si>
  <si>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</si>
  <si>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</si>
  <si>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</si>
  <si>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</si>
  <si>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</si>
  <si>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</si>
  <si>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</si>
  <si>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</si>
  <si>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</si>
  <si>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</si>
  <si>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</si>
  <si>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</si>
  <si>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</si>
  <si>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</si>
  <si>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</si>
  <si>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</si>
  <si>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</si>
  <si>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</si>
  <si>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</si>
  <si>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</si>
  <si>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</si>
  <si>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</si>
  <si>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</si>
  <si>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</si>
  <si>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</si>
  <si>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</si>
  <si>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</si>
  <si>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</si>
  <si>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</si>
  <si>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</si>
  <si>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</si>
  <si>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</si>
  <si>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01</t>
  </si>
  <si>
    <t>Vedlejší rozpočtové náklady</t>
  </si>
  <si>
    <t>STA</t>
  </si>
  <si>
    <t>1</t>
  </si>
  <si>
    <t>{ff49614f-63d5-4446-bed5-394e74fd8846}</t>
  </si>
  <si>
    <t>2</t>
  </si>
  <si>
    <t>02</t>
  </si>
  <si>
    <t>Interiér</t>
  </si>
  <si>
    <t>{30dd3a10-ec83-430a-9598-5f66977f37ed}</t>
  </si>
  <si>
    <t>03</t>
  </si>
  <si>
    <t>Exteriér</t>
  </si>
  <si>
    <t>{ce0e5f85-d543-4b2a-9f6b-172234aa9554}</t>
  </si>
  <si>
    <t>KRYCÍ LIST SOUPISU PRACÍ</t>
  </si>
  <si>
    <t>Objekt:</t>
  </si>
  <si>
    <t>01 - Vedlejší rozpočtové náklady</t>
  </si>
  <si>
    <t>REKAPITULACE ČLENĚNÍ SOUPISU PRACÍ</t>
  </si>
  <si>
    <t>Kód dílu - Popis</t>
  </si>
  <si>
    <t>Cena celkem [CZK]</t>
  </si>
  <si>
    <t>-1</t>
  </si>
  <si>
    <t>VRN - Vedlejší rozpočtové náklady</t>
  </si>
  <si>
    <t xml:space="preserve">    VRN1 - Průzkumné, geodetické a projektové práce</t>
  </si>
  <si>
    <t xml:space="preserve">    VRN3 - Zařízení staveniště</t>
  </si>
  <si>
    <t xml:space="preserve">    VRN4 - Inženýrská činnost</t>
  </si>
  <si>
    <t>SOUPIS PRACÍ</t>
  </si>
  <si>
    <t>PČ</t>
  </si>
  <si>
    <t>MJ</t>
  </si>
  <si>
    <t>Množství</t>
  </si>
  <si>
    <t>J.cena [CZK]</t>
  </si>
  <si>
    <t>Cenová soustava</t>
  </si>
  <si>
    <t>J. Nh [h]</t>
  </si>
  <si>
    <t>Nh celkem [h]</t>
  </si>
  <si>
    <t>J. hmotnost [t]</t>
  </si>
  <si>
    <t>Hmotnost celkem [t]</t>
  </si>
  <si>
    <t>J. suť [t]</t>
  </si>
  <si>
    <t>Suť Celkem [t]</t>
  </si>
  <si>
    <t>Náklady soupisu celkem</t>
  </si>
  <si>
    <t>VRN</t>
  </si>
  <si>
    <t>5</t>
  </si>
  <si>
    <t>ROZPOCET</t>
  </si>
  <si>
    <t>VRN1</t>
  </si>
  <si>
    <t>Průzkumné, geodetické a projektové práce</t>
  </si>
  <si>
    <t>K</t>
  </si>
  <si>
    <t>013254000</t>
  </si>
  <si>
    <t>Dokumentace skutečného provedení stavby</t>
  </si>
  <si>
    <t>ks</t>
  </si>
  <si>
    <t>CS ÚRS 2020 01</t>
  </si>
  <si>
    <t>1024</t>
  </si>
  <si>
    <t>-774001019</t>
  </si>
  <si>
    <t>PP</t>
  </si>
  <si>
    <t>P</t>
  </si>
  <si>
    <t>Poznámka k položce:
- 2x tištěná verze
- prohlášení o shodě, certifikáty, dodací listy
- záruční listy
- revize
- návody apod.</t>
  </si>
  <si>
    <t>VRN3</t>
  </si>
  <si>
    <t>Zařízení staveniště</t>
  </si>
  <si>
    <t>030001000</t>
  </si>
  <si>
    <t>%</t>
  </si>
  <si>
    <t>1846555516</t>
  </si>
  <si>
    <t>Poznámka k položce:
- oplocení staveniště
- provoz staveniště
- skládky a deponice
- vjezd a výjezd ze staveniště
- čištění komunikací
- energie, pronájmy ploch
- stavební buňky
- mobilní WC apod.</t>
  </si>
  <si>
    <t>VRN4</t>
  </si>
  <si>
    <t>Inženýrská činnost</t>
  </si>
  <si>
    <t>3</t>
  </si>
  <si>
    <t>045002000</t>
  </si>
  <si>
    <t>Kompletační a koordinační činnost</t>
  </si>
  <si>
    <t>-519361604</t>
  </si>
  <si>
    <t>Poznámka k položce:
- koordinace řemesel
- finální odstranění kolaudačních závad apod.</t>
  </si>
  <si>
    <t>02 - Interiér</t>
  </si>
  <si>
    <t>HSV - Práce a dodávky HSV</t>
  </si>
  <si>
    <t xml:space="preserve">    3 - Svislé a kompletní konstrukce</t>
  </si>
  <si>
    <t xml:space="preserve">      31 - Zdi pozemních staveb</t>
  </si>
  <si>
    <t xml:space="preserve">    6 - Úpravy povrchů, podlahy a osazování výplní</t>
  </si>
  <si>
    <t xml:space="preserve">      61 - Úprava povrchů vnitřních</t>
  </si>
  <si>
    <t xml:space="preserve">      63 - Podlahy a podlahové konstrukce</t>
  </si>
  <si>
    <t xml:space="preserve">    9 - Ostatní konstrukce a práce, bourání</t>
  </si>
  <si>
    <t xml:space="preserve">      94 - Lešení a stavební výtahy</t>
  </si>
  <si>
    <t xml:space="preserve">      95 - Různé dokončovací konstrukce a práce pozemních staveb</t>
  </si>
  <si>
    <t xml:space="preserve">      96 - Bourání konstrukcí</t>
  </si>
  <si>
    <t xml:space="preserve">      97 - Prorážení otvorů a ostatní bourací práce</t>
  </si>
  <si>
    <t xml:space="preserve">    997 - Přesun sutě</t>
  </si>
  <si>
    <t xml:space="preserve">    998 - Přesun hmot</t>
  </si>
  <si>
    <t>PSV - Práce a dodávky PSV</t>
  </si>
  <si>
    <t xml:space="preserve">    711 - Izolace proti vodě, vlhkosti a plynům</t>
  </si>
  <si>
    <t xml:space="preserve">    725 - Zdravotechnika - zařizovací předměty</t>
  </si>
  <si>
    <t xml:space="preserve">    735 - Ústřední vytápění - otopná tělesa</t>
  </si>
  <si>
    <t xml:space="preserve">    741 - Elektroinstalace - silnoproud</t>
  </si>
  <si>
    <t xml:space="preserve">    766 - Konstrukce truhlářské</t>
  </si>
  <si>
    <t xml:space="preserve">    771 - Podlahy z dlaždic</t>
  </si>
  <si>
    <t xml:space="preserve">    781 - Dokončovací práce - obklady</t>
  </si>
  <si>
    <t xml:space="preserve">    784 - Dokončovací práce - malby a tapety</t>
  </si>
  <si>
    <t>HZS - Hodinové zúčtovací sazby</t>
  </si>
  <si>
    <t>HSV</t>
  </si>
  <si>
    <t>Práce a dodávky HSV</t>
  </si>
  <si>
    <t>Svislé a kompletní konstrukce</t>
  </si>
  <si>
    <t>31</t>
  </si>
  <si>
    <t>Zdi pozemních staveb</t>
  </si>
  <si>
    <t>319202125</t>
  </si>
  <si>
    <t>Dodatečná izolace zdiva tl do 900 mm nízkotlakou injektáží křemičitým roztokem</t>
  </si>
  <si>
    <t>m</t>
  </si>
  <si>
    <t>4</t>
  </si>
  <si>
    <t>522452239</t>
  </si>
  <si>
    <t>Dodatečná izolace zdiva injektáží nízkotlakou metodou křemičitým roztokem, tloušťka zdiva přes 600 do 900 mm</t>
  </si>
  <si>
    <t>PSC</t>
  </si>
  <si>
    <t xml:space="preserve">Poznámka k souboru cen:
1. Množství měrných jednotek se určuje v m délky izolovaného zdiva.
2. V cenách jsou započteny i náklady vyvrtání otvorů (8 kusů /m), jejich vyčištění a provedení injektáže včetně dodávky injektážní hmoty.
3. V cenách nejsou započteny náklady na uzavření povrchu zdiva před injektováním - otlučení omítek, spárování, zaplnění dutin, penetraci, stěrku apod.
</t>
  </si>
  <si>
    <t>319202215</t>
  </si>
  <si>
    <t>Dodatečná izolace zdiva tl do 900 mm beztlakou injektáží silikonovou mikroemulzí</t>
  </si>
  <si>
    <t>1344563748</t>
  </si>
  <si>
    <t>Dodatečná izolace zdiva injektáží beztlakovou infuzí silikonovou mikroemulzí, tloušťka zdiva přes 600 do 900 mm</t>
  </si>
  <si>
    <t>6</t>
  </si>
  <si>
    <t>Úpravy povrchů, podlahy a osazování výplní</t>
  </si>
  <si>
    <t>61</t>
  </si>
  <si>
    <t>Úprava povrchů vnitřních</t>
  </si>
  <si>
    <t>612321111</t>
  </si>
  <si>
    <t>Vápenocementová omítka hrubá jednovrstvá zatřená vnitřních stěn nanášená ručně</t>
  </si>
  <si>
    <t>m2</t>
  </si>
  <si>
    <t>141573117</t>
  </si>
  <si>
    <t>Omítka vápenocementová vnitřních ploch nanášená ručně jednovrstvá, tloušťky do 10 mm hrubá zatřená svislých konstrukcí stěn</t>
  </si>
  <si>
    <t xml:space="preserve">Poznámka k souboru cen:
1. Pro ocenění nanášení omítek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</si>
  <si>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VV</t>
  </si>
  <si>
    <t>70 "pod obklad</t>
  </si>
  <si>
    <t>612821012</t>
  </si>
  <si>
    <t>Vnitřní sanační štuková omítka pro vlhké a zasolené zdivo prováděná ručně</t>
  </si>
  <si>
    <t>254721907</t>
  </si>
  <si>
    <t>Sanační omítka vnitřních ploch stěn pro vlhké a zasolené zdivo, prováděná ve dvou vrstvách, tl. jádrové omítky do 30 mm ručně štuková</t>
  </si>
  <si>
    <t xml:space="preserve">Poznámka k souboru cen:
1. V cenách jsou započteny náklady na provedení: -1001: podhozu tl. do 5 mm, sanační jádrové omítky tl. do 20 mm ručně -1002: podhozu tl. do 5 mm, jádrové omítky tl. do 20 mm, štukové omítky tl. do 3 mm ručně -1011: jádrové omítky ve 2 vrstvách v celkové tl. do 30 mm ručně -1012: jádrové omítky ve 2 vrstvách tl. do 30 mm, štukové omítky tl. do 3 mm ručně -1021: jádrové omítky ve 2 vrstvách v celkové tl. do 30 mm strojně -1022: jádrové omítky ve 2 vrstvách tl. do 30 mm, štukové omítky tl. do 3 mm strojně -1031: vyrovnávací vrstvy tl. do 20 mm ručně -1041: vyrovnávací vrstvy tl. do 20 mm strojně
2. V cenách zatřených omítek nejsou započteny náklady na případné povrchové úpravy tenkovrstvými omítkami; tyto se oceňují příslušnými cenami tohoto katalogu
3. V cenách zatřených omítek nejsou započteny náklady na případné povrchové úpravy nátěry; tyto se oceňují cenami části A07 katalogu 800-783 Nátěry.
4. Ceny -1031 a -1041 jsou určeny pro vyrovnání nerovností vlhkého nebo zasoleného podkladu ( zdiva ) nebo v případě požadované větší tloušťky omítky.
</t>
  </si>
  <si>
    <t>612821081</t>
  </si>
  <si>
    <t>Příplatek k vnitřní vyrovnávací sanační omítce ZKD 10 mm omítky prováděné ručně ve více vrstvách</t>
  </si>
  <si>
    <t>218808576</t>
  </si>
  <si>
    <t>Sanační omítka vnitřních ploch Příplatek k cenám: za každých dalších 10 mm omítky prováděné ve více vrstvách -1031</t>
  </si>
  <si>
    <t>61299001R</t>
  </si>
  <si>
    <t>Sanační nástřik 2 krát s očištěním po proschnnutí</t>
  </si>
  <si>
    <t>-1696269038</t>
  </si>
  <si>
    <t>7</t>
  </si>
  <si>
    <t>M</t>
  </si>
  <si>
    <t>24551265</t>
  </si>
  <si>
    <t>roztok proti pronikání solí ze zdi</t>
  </si>
  <si>
    <t>kg</t>
  </si>
  <si>
    <t>8</t>
  </si>
  <si>
    <t>1648667553</t>
  </si>
  <si>
    <t>625*0,8 'Přepočtené koeficientem množství</t>
  </si>
  <si>
    <t>63</t>
  </si>
  <si>
    <t>Podlahy a podlahové konstrukce</t>
  </si>
  <si>
    <t>631311124</t>
  </si>
  <si>
    <t>Mazanina tl do 120 mm z betonu prostého bez zvýšených nároků na prostředí tř. C 16/20</t>
  </si>
  <si>
    <t>m3</t>
  </si>
  <si>
    <t>-1292668326</t>
  </si>
  <si>
    <t>Mazanina z betonu prostého bez zvýšených nároků na prostředí tl. přes 80 do 120 mm tř. C 16/20</t>
  </si>
  <si>
    <t xml:space="preserve">Poznámka k souboru cen: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 betonu prostého a 27* 32 - Základy z 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pokud jsou dilatační spáry vytvářeny při provádění betonáže. Jestliže jsou dilatační spáry řezány dodatečně, oceňují se cenami souboru cen 634 91-11 Řezání dilatačních nebo smršťovacích spár.
</t>
  </si>
  <si>
    <t>9</t>
  </si>
  <si>
    <t>631319012</t>
  </si>
  <si>
    <t>Příplatek k mazanině tl do 120 mm za přehlazení povrchu</t>
  </si>
  <si>
    <t>2040253754</t>
  </si>
  <si>
    <t>Příplatek k cenám mazanin za úpravu povrchu mazaniny přehlazením, mazanina tl. přes 80 do 120 mm</t>
  </si>
  <si>
    <t xml:space="preserve">Poznámka k souboru cen:
1. Ceny -9011 až -9023 lze použít pro mazaniny min. tř. C 8/10.
2. V cenách -9011 až -9023 jsou započteny i náklady za přehlazení povrchu mazaniny ocelovým hladítkem.
3. Ceny -9171 až -9175 lze také použít, bude-li do mazaniny vkládána druhá vrstva výztuže nad sebou oddělená vrstvou betonové směsi, kdy se oceňuje druhé stržení povrchu latí rovněž výměrou (m3) celkové tloušťky tří vrstev mazaniny.
</t>
  </si>
  <si>
    <t>Ostatní konstrukce a práce, bourání</t>
  </si>
  <si>
    <t>94</t>
  </si>
  <si>
    <t>Lešení a stavební výtahy</t>
  </si>
  <si>
    <t>10</t>
  </si>
  <si>
    <t>949101111</t>
  </si>
  <si>
    <t>Lešení pomocné pro objekty pozemních staveb s lešeňovou podlahou v do 1,9 m zatížení do 150 kg/m2</t>
  </si>
  <si>
    <t>-1688198674</t>
  </si>
  <si>
    <t>Lešení pomocné pracovní pro objekty pozemních staveb pro zatížení do 150 kg/m2, o výšce lešeňové podlahy do 1,9 m</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</si>
  <si>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</si>
  <si>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95</t>
  </si>
  <si>
    <t>Různé dokončovací konstrukce a práce pozemních staveb</t>
  </si>
  <si>
    <t>11</t>
  </si>
  <si>
    <t>952901111</t>
  </si>
  <si>
    <t>Vyčištění budov bytové a občanské výstavby při výšce podlaží do 4 m</t>
  </si>
  <si>
    <t>-1523043813</t>
  </si>
  <si>
    <t>Vyčištění budov nebo objektů před předáním do užívání budov bytové nebo občanské výstavby, světlé výšky podlaží do 4 m</t>
  </si>
  <si>
    <t xml:space="preserve">Poznámka k souboru cen:
1. Cenu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4. v ceně -1111 a -1114 jsou započteny náklady na zametení a umytí podlah, dlažeb, obkladů, schodů v místnostech, chodbách a schodištích, vyčištění a umytí oken, dveří s rámy, zárubněmi, umytí a vyčištění jiných zasklených a natíraných ploch a zařizovacích předmětů.
5. V ceně -1221 jsou započteny náklady na 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
6. V ceně -1311 jsou započteny náklady na zametení a čištění dlažeb, umytí, vyčištění okenních a dveřních rámů a zařizovacích předmětů.
7. V ceně -1411 jsou započteny náklady na vynesení zbytků stavebního rumu, kropení a 2x zametení podlah, oprášení stěn a výplní otvorů.
</t>
  </si>
  <si>
    <t>96</t>
  </si>
  <si>
    <t>Bourání konstrukcí</t>
  </si>
  <si>
    <t>12</t>
  </si>
  <si>
    <t>965042141</t>
  </si>
  <si>
    <t>Bourání podkladů pod dlažby nebo mazanin betonových nebo z litého asfaltu tl do 100 mm pl přes 4 m2</t>
  </si>
  <si>
    <t>-624886688</t>
  </si>
  <si>
    <t>Bourání mazanin betonových nebo z litého asfaltu tl. do 100 mm, plochy přes 4 m2</t>
  </si>
  <si>
    <t>97</t>
  </si>
  <si>
    <t>Prorážení otvorů a ostatní bourací práce</t>
  </si>
  <si>
    <t>13</t>
  </si>
  <si>
    <t>978013191</t>
  </si>
  <si>
    <t>Otlučení (osekání) vnitřní vápenné nebo vápenocementové omítky stěn v rozsahu do 100 %</t>
  </si>
  <si>
    <t>1511372385</t>
  </si>
  <si>
    <t>Otlučení vápenných nebo vápenocementových omítek vnitřních ploch stěn s vyškrabáním spar, s očištěním zdiva, v rozsahu přes 50 do 100 %</t>
  </si>
  <si>
    <t xml:space="preserve">Poznámka k souboru cen:
1. Položky lze použít i pro ocenění otlučení sádrových, hliněných apod. vnitřních omítek.
</t>
  </si>
  <si>
    <t>14</t>
  </si>
  <si>
    <t>978059541</t>
  </si>
  <si>
    <t>Odsekání a odebrání obkladů stěn z vnitřních obkládaček plochy přes 1 m2</t>
  </si>
  <si>
    <t>237774957</t>
  </si>
  <si>
    <t>Odsekání obkladů stěn včetně otlučení podkladní omítky až na zdivo z obkládaček vnitřních, z jakýchkoliv materiálů, plochy přes 1 m2</t>
  </si>
  <si>
    <t xml:space="preserve">Poznámka k souboru cen:
1. Odsekání soklíků se oceňuje cenami souboru cen 965 08.
</t>
  </si>
  <si>
    <t>997</t>
  </si>
  <si>
    <t>Přesun sutě</t>
  </si>
  <si>
    <t>997002611</t>
  </si>
  <si>
    <t>Nakládání suti a vybouraných hmot</t>
  </si>
  <si>
    <t>t</t>
  </si>
  <si>
    <t>551164902</t>
  </si>
  <si>
    <t>Nakládání suti a vybouraných hmot na dopravní prostředek pro vodorovné přemístění</t>
  </si>
  <si>
    <t xml:space="preserve">Poznámka k souboru cen:
1. Cena platí i pro překládání při lomené dopravě.
2. Cenu nelze použít při dopravě po železnici, po vodě nebo ručně.
</t>
  </si>
  <si>
    <t>16</t>
  </si>
  <si>
    <t>997013211</t>
  </si>
  <si>
    <t>Vnitrostaveništní doprava suti a vybouraných hmot pro budovy v do 6 m ručně</t>
  </si>
  <si>
    <t>-763942368</t>
  </si>
  <si>
    <t>Vnitrostaveništní doprava suti a vybouraných hmot vodorovně do 50 m svisle ručně pro budovy a haly výšky do 6 m</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</si>
  <si>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</si>
  <si>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17</t>
  </si>
  <si>
    <t>997013501</t>
  </si>
  <si>
    <t>Odvoz suti a vybouraných hmot na skládku nebo meziskládku do 1 km se složením</t>
  </si>
  <si>
    <t>-1737990830</t>
  </si>
  <si>
    <t>Odvoz suti a vybouraných hmot na skládku nebo meziskládku se složením, na vzdálenost do 1 km</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</si>
  <si>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</si>
  <si>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18</t>
  </si>
  <si>
    <t>997013509</t>
  </si>
  <si>
    <t>Příplatek k odvozu suti a vybouraných hmot na skládku ZKD 1 km přes 1 km</t>
  </si>
  <si>
    <t>772978752</t>
  </si>
  <si>
    <t>Odvoz suti a vybouraných hmot na skládku nebo meziskládku se složením, na vzdálenost Příplatek k ceně za každý další i započatý 1 km přes 1 km</t>
  </si>
  <si>
    <t>44,95*7 'Přepočtené koeficientem množství</t>
  </si>
  <si>
    <t>19</t>
  </si>
  <si>
    <t>997013631</t>
  </si>
  <si>
    <t>Poplatek za uložení na skládce (skládkovné) stavebního odpadu směsného kód odpadu 17 09 04</t>
  </si>
  <si>
    <t>-1612534236</t>
  </si>
  <si>
    <t>Poplatek za uložení stavebního odpadu na skládce (skládkovné) směsného stavebního a demoličního zatříděného do Katalogu odpadů pod kódem 17 09 04</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</si>
  <si>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</si>
  <si>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998</t>
  </si>
  <si>
    <t>Přesun hmot</t>
  </si>
  <si>
    <t>20</t>
  </si>
  <si>
    <t>998017001</t>
  </si>
  <si>
    <t>Přesun hmot s omezením mechanizace pro budovy v do 6 m</t>
  </si>
  <si>
    <t>-447628106</t>
  </si>
  <si>
    <t>Přesun hmot pro budovy občanské výstavby, bydlení, výrobu a služby s omezením mechanizace vodorovná dopravní vzdálenost do 100 m pro budovy s jakoukoliv nosnou konstrukcí výšky do 6 m</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</si>
  <si>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</si>
  <si>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</si>
  <si>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</si>
  <si>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711</t>
  </si>
  <si>
    <t>Izolace proti vodě, vlhkosti a plynům</t>
  </si>
  <si>
    <t>711113127</t>
  </si>
  <si>
    <t>Izolace proti vlhkosti svislá za studena těsnicí stěrkou jednosložkovou na bázi cementu</t>
  </si>
  <si>
    <t>1474746446</t>
  </si>
  <si>
    <t>Izolace proti zemní vlhkosti natěradly a tmely za studena na ploše svislé S těsnicí stěrkou jednosložkovu na bázi cementu</t>
  </si>
  <si>
    <t>22</t>
  </si>
  <si>
    <t>998711101</t>
  </si>
  <si>
    <t>Přesun hmot tonážní pro izolace proti vodě, vlhkosti a plynům v objektech výšky do 6 m</t>
  </si>
  <si>
    <t>-1797681015</t>
  </si>
  <si>
    <t>Přesun hmot pro izolace proti vodě, vlhkosti a plynům stanovený z hmotnosti přesunovaného materiálu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</si>
  <si>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</si>
  <si>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725</t>
  </si>
  <si>
    <t>Zdravotechnika - zařizovací předměty</t>
  </si>
  <si>
    <t>23</t>
  </si>
  <si>
    <t>725114911</t>
  </si>
  <si>
    <t>Odmontování klozetové mísy a sedátka</t>
  </si>
  <si>
    <t>kus</t>
  </si>
  <si>
    <t>-1774712995</t>
  </si>
  <si>
    <t>Opravy zařízení záchodů výměna ostatní práce odmontování klozetové mísy s odmontováním sedátka</t>
  </si>
  <si>
    <t>24</t>
  </si>
  <si>
    <t>725114912</t>
  </si>
  <si>
    <t>Zpětná montáž klozetové mísy a sedátka</t>
  </si>
  <si>
    <t>2070286603</t>
  </si>
  <si>
    <t>Opravy zařízení záchodů výměna ostatní práce zpětná montáž klozetové mísy s montáží sedátka a utěsněním přívodu vody</t>
  </si>
  <si>
    <t>25</t>
  </si>
  <si>
    <t>725210913</t>
  </si>
  <si>
    <t>Opravy umyvadel odmontování a zpětná montáž umyvadel se dvěma stojánkovými ventily</t>
  </si>
  <si>
    <t>1096051302</t>
  </si>
  <si>
    <t>Opravy umyvadel odmontování umyvadla bez konzol a jeho zpětná montáž na původní konzoly se 2 stojánkovými ventily nebo se stojánkovou baterií</t>
  </si>
  <si>
    <t>26</t>
  </si>
  <si>
    <t>725240811</t>
  </si>
  <si>
    <t>Demontáž kabin sprchových bez výtokových armatur</t>
  </si>
  <si>
    <t>soubor</t>
  </si>
  <si>
    <t>631179017</t>
  </si>
  <si>
    <t>Demontáž sprchových kabin a vaniček bez výtokových armatur kabin</t>
  </si>
  <si>
    <t>27</t>
  </si>
  <si>
    <t>725241901</t>
  </si>
  <si>
    <t>Montáž vaničky sprchové</t>
  </si>
  <si>
    <t>-1110064591</t>
  </si>
  <si>
    <t>Sprchové vaničky montáž sprchových vaniček</t>
  </si>
  <si>
    <t xml:space="preserve">Poznámka k souboru cen:
1. V cenách -1111-1112 a -1212-1213 nejsou započteny náklady na podezdívky vaniček, tyto se oceňují cenami 278 23-11.. Podezdívka (základ) cihelná
2. V cenách -1111-1112 a -1212-1213 nejsou započteny náklady na obezdívky vaniček, tyto se oceňují cenami 346 24-43.. Obezdívka koupelnových van
3. V ceně -1901 nejsou započteny náklady na dodání sprchové vaničky
</t>
  </si>
  <si>
    <t>735</t>
  </si>
  <si>
    <t>Ústřední vytápění - otopná tělesa</t>
  </si>
  <si>
    <t>28</t>
  </si>
  <si>
    <t>735151821</t>
  </si>
  <si>
    <t>Demontáž otopného tělesa panelového dvouřadého délka do 1500 mm</t>
  </si>
  <si>
    <t>282343043</t>
  </si>
  <si>
    <t>Demontáž otopných těles panelových dvouřadých stavební délky do 1500 mm</t>
  </si>
  <si>
    <t>29</t>
  </si>
  <si>
    <t>735192923</t>
  </si>
  <si>
    <t>Zpětná montáž otopného tělesa panelového dvouřadého do 1500 mm</t>
  </si>
  <si>
    <t>-2104222300</t>
  </si>
  <si>
    <t>Ostatní opravy otopných těles zpětná montáž otopných těles panelových dvouřadých do 1500 mm</t>
  </si>
  <si>
    <t xml:space="preserve">Poznámka k souboru cen:
1. Cenami -1914 a -1915 se oceňuje osazení sestavených otopných těles na nové konzoly; jejich případné sestavení se oceňuje příslušnými cenami souborů cen 735 11- . . Opravy otopných těles litinových a 735 12- . . Opravy otopných těles ocelových.
2. Cenami -2911 až -2932 se oceňuje osazení otopných těles na původní konzoly.
</t>
  </si>
  <si>
    <t>741</t>
  </si>
  <si>
    <t>Elektroinstalace - silnoproud</t>
  </si>
  <si>
    <t>30</t>
  </si>
  <si>
    <t>741310003</t>
  </si>
  <si>
    <t>Montáž vypínač nástěnný 2-dvoupólový prostředí normální</t>
  </si>
  <si>
    <t>-1147896298</t>
  </si>
  <si>
    <t>Montáž spínačů jedno nebo dvoupólových nástěnných se zapojením vodičů, pro prostředí normální vypínačů, řazení 2-dvoupólových</t>
  </si>
  <si>
    <t>50 "zpětná montáž</t>
  </si>
  <si>
    <t>741311815</t>
  </si>
  <si>
    <t>Demontáž spínačů nástěnných normálních do 10 A šroubových bez zachování funkčnosti do 4 svorek</t>
  </si>
  <si>
    <t>-420484630</t>
  </si>
  <si>
    <t>Demontáž spínačů bez zachování funkčnosti (do suti) nástěnných, pro prostředí normální do 10 A, připojení šroubové přes 2 svorky do 4 svorek</t>
  </si>
  <si>
    <t>766</t>
  </si>
  <si>
    <t>Konstrukce truhlářské</t>
  </si>
  <si>
    <t>32</t>
  </si>
  <si>
    <t>766691914</t>
  </si>
  <si>
    <t>Vyvěšení nebo zavěšení dřevěných křídel dveří pl do 2 m2</t>
  </si>
  <si>
    <t>32876065</t>
  </si>
  <si>
    <t>Ostatní práce vyvěšení nebo zavěšení křídel s případným uložením a opětovným zavěšením po provedení stavebních změn dřevěných dveřních, plochy do 2 m2</t>
  </si>
  <si>
    <t xml:space="preserve">Poznámka k souboru cen:
1. Ceny -1931 a -1932 lze užít jen pro křídlo mající současně obě jmenované funkce.
</t>
  </si>
  <si>
    <t>15 "vyvěšení</t>
  </si>
  <si>
    <t>15 "zavěšení</t>
  </si>
  <si>
    <t>Součet</t>
  </si>
  <si>
    <t>771</t>
  </si>
  <si>
    <t>Podlahy z dlaždic</t>
  </si>
  <si>
    <t>33</t>
  </si>
  <si>
    <t>771121011</t>
  </si>
  <si>
    <t>Nátěr penetrační na podlahu</t>
  </si>
  <si>
    <t>1065576637</t>
  </si>
  <si>
    <t>Příprava podkladu před provedením dlažby nátěr penetrační na podlahu</t>
  </si>
  <si>
    <t xml:space="preserve">Poznámka k souboru cen:
1. V cenách 771 12-1011 až 771 12-1015 jsou započteny i náklady na dodání nátěru.
2. V cenách 771 15-1011 až 771 15-1026 jsou započteny i náklady na dodání stěrky.
3. V cenách 771 16-1011 až -1023 nejsou započteny náklady na materiál, tyto se oceňují ve specifikaci.
</t>
  </si>
  <si>
    <t>80 "dlažba</t>
  </si>
  <si>
    <t>34</t>
  </si>
  <si>
    <t>771151011</t>
  </si>
  <si>
    <t>Samonivelační stěrka podlah pevnosti 20 MPa tl 3 mm</t>
  </si>
  <si>
    <t>510187492</t>
  </si>
  <si>
    <t>Příprava podkladu před provedením dlažby samonivelační stěrka min.pevnosti 20 MPa, tloušťky do 3 mm</t>
  </si>
  <si>
    <t>35</t>
  </si>
  <si>
    <t>771574115</t>
  </si>
  <si>
    <t>Montáž podlah keramických hladkých lepených flexibilním lepidlem do 25 ks/m2</t>
  </si>
  <si>
    <t>1784934360</t>
  </si>
  <si>
    <t>Montáž podlah z dlaždic keramických lepených flexibilním lepidlem maloformátových hladkých přes 22 do 25 ks/m2</t>
  </si>
  <si>
    <t xml:space="preserve">Poznámka k souboru cen:
1. Položky jsou učeny pro všechy druhy povrchových úprav.
</t>
  </si>
  <si>
    <t>36</t>
  </si>
  <si>
    <t>59761432</t>
  </si>
  <si>
    <t>dlažba keramická slinutá hladká do interiéru i exteriéru pro vysoké mechanické namáhání přes 22 do 25ks/m2</t>
  </si>
  <si>
    <t>-951072412</t>
  </si>
  <si>
    <t>80*1,1 'Přepočtené koeficientem množství</t>
  </si>
  <si>
    <t>37</t>
  </si>
  <si>
    <t>771592011</t>
  </si>
  <si>
    <t>Čištění vnitřních ploch podlah nebo schodišť po položení dlažby chemickými prostředky</t>
  </si>
  <si>
    <t>-174309179</t>
  </si>
  <si>
    <t>Čištění vnitřních ploch po položení dlažby podlah nebo schodišť chemickými prostředky</t>
  </si>
  <si>
    <t>38</t>
  </si>
  <si>
    <t>998771101</t>
  </si>
  <si>
    <t>Přesun hmot tonážní pro podlahy z dlaždic v objektech v do 6 m</t>
  </si>
  <si>
    <t>364461098</t>
  </si>
  <si>
    <t>Přesun hmot pro podlahy z dlaždic stanovený z hmotnosti přesunovaného materiálu vodorovná dopravní vzdálenost do 50 m v objektech výšky do 6 m</t>
  </si>
  <si>
    <t>781</t>
  </si>
  <si>
    <t>Dokončovací práce - obklady</t>
  </si>
  <si>
    <t>39</t>
  </si>
  <si>
    <t>781121011</t>
  </si>
  <si>
    <t>Nátěr penetrační na stěnu</t>
  </si>
  <si>
    <t>-1348881080</t>
  </si>
  <si>
    <t>Příprava podkladu před provedením obkladu nátěr penetrační na stěnu</t>
  </si>
  <si>
    <t xml:space="preserve">Poznámka k souboru cen:
1. V cenách 781 12-1011 až -1015 jsou započteny i náklady na materiál.
2. V cenách 781 15-1011 až -1041 jsou započteny i náklady na materiál.
3. Lokalní vyrovnání podkladu tloušťky vetší než 3 mm se oceňuje cenami souboru cen Vyrovnání podkladu vnitřních omítaných ploch katalogu 801-4 Budovy a haly - opravy a údržba.
4. V cenách 781 16-1011 až -1023 nejsou započteny náklady na materiál, tyto se oceňují ve specifikaci.
</t>
  </si>
  <si>
    <t>70 "obklad</t>
  </si>
  <si>
    <t>40</t>
  </si>
  <si>
    <t>781151031</t>
  </si>
  <si>
    <t>Celoplošné vyrovnání podkladu stěrkou tl 3 mm</t>
  </si>
  <si>
    <t>1953157392</t>
  </si>
  <si>
    <t>Příprava podkladu před provedením obkladu celoplošné vyrovnání podkladu stěrkou, tloušťky 3mm</t>
  </si>
  <si>
    <t>41</t>
  </si>
  <si>
    <t>781474114</t>
  </si>
  <si>
    <t>Montáž obkladů vnitřních keramických hladkých do 22 ks/m2 lepených flexibilním lepidlem</t>
  </si>
  <si>
    <t>952186199</t>
  </si>
  <si>
    <t>Montáž obkladů vnitřních stěn z dlaždic keramických lepených flexibilním lepidlem maloformátových hladkých přes 19 do 22 ks/m2</t>
  </si>
  <si>
    <t xml:space="preserve">Poznámka k souboru cen:
1. Položky jsou určeny pro všechny druhy povrchových úprav.
</t>
  </si>
  <si>
    <t>42</t>
  </si>
  <si>
    <t>59761040</t>
  </si>
  <si>
    <t>obklad keramický hladký přes 19 do 22ks/m2</t>
  </si>
  <si>
    <t>1893188239</t>
  </si>
  <si>
    <t>70*1,1 'Přepočtené koeficientem množství</t>
  </si>
  <si>
    <t>43</t>
  </si>
  <si>
    <t>781495211</t>
  </si>
  <si>
    <t>Čištění vnitřních ploch stěn po provedení obkladu chemickými prostředky</t>
  </si>
  <si>
    <t>-1977779354</t>
  </si>
  <si>
    <t>Čištění vnitřních ploch po provedení obkladu stěn chemickými prostředky</t>
  </si>
  <si>
    <t>44</t>
  </si>
  <si>
    <t>998781101</t>
  </si>
  <si>
    <t>Přesun hmot tonážní pro obklady keramické v objektech v do 6 m</t>
  </si>
  <si>
    <t>1925283253</t>
  </si>
  <si>
    <t>Přesun hmot pro obklady keramické stanovený z hmotnosti přesunovaného materiálu vodorovná dopravní vzdálenost do 50 m v objektech výšky do 6 m</t>
  </si>
  <si>
    <t>784</t>
  </si>
  <si>
    <t>Dokončovací práce - malby a tapety</t>
  </si>
  <si>
    <t>45</t>
  </si>
  <si>
    <t>784121009</t>
  </si>
  <si>
    <t>Oškrabání malby na schodišti o výšce podlaží do 5,00 m</t>
  </si>
  <si>
    <t>-1129169853</t>
  </si>
  <si>
    <t>Oškrabání malby na schodišti o výšce podlaží přes 3,80 do 5,00 m</t>
  </si>
  <si>
    <t xml:space="preserve">Poznámka k souboru cen:
1. Cenami souboru cen se oceňuje jakýkoli počet současně škrabaných vrstev barvy.
</t>
  </si>
  <si>
    <t>46</t>
  </si>
  <si>
    <t>784181121</t>
  </si>
  <si>
    <t>Hloubková jednonásobná penetrace podkladu v místnostech výšky do 3,80 m</t>
  </si>
  <si>
    <t>-609089076</t>
  </si>
  <si>
    <t>Penetrace podkladu jednonásobná hloubková v místnostech výšky do 3,80 m</t>
  </si>
  <si>
    <t>(257,78-178)</t>
  </si>
  <si>
    <t>47</t>
  </si>
  <si>
    <t>784181129</t>
  </si>
  <si>
    <t>Hloubková jednonásobná penetrace podkladu na schodišti o výšce podlaží do 5,00 m</t>
  </si>
  <si>
    <t>70610268</t>
  </si>
  <si>
    <t>Penetrace podkladu jednonásobná hloubková na schodišti o výšce podlaží přes 3,80 do 5,00 m</t>
  </si>
  <si>
    <t>48</t>
  </si>
  <si>
    <t>784191001</t>
  </si>
  <si>
    <t>Čištění vnitřních ploch oken nebo balkonových dveří jednoduchých po provedení malířských prací</t>
  </si>
  <si>
    <t>-18975132</t>
  </si>
  <si>
    <t>Čištění vnitřních ploch hrubý úklid po provedení malířských prací omytím oken nebo balkonových dveří jednoduchých</t>
  </si>
  <si>
    <t>49</t>
  </si>
  <si>
    <t>784211101</t>
  </si>
  <si>
    <t>Dvojnásobné bílé malby ze směsí za mokra výborně otěruvzdorných v místnostech výšky do 3,80 m</t>
  </si>
  <si>
    <t>-1249789517</t>
  </si>
  <si>
    <t>Malby z malířských směsí otěruvzdorných za mokra dvojnásobné, bílé za mokra otěruvzdorné výborně v místnostech výšky do 3,80 m</t>
  </si>
  <si>
    <t>50</t>
  </si>
  <si>
    <t>784211109</t>
  </si>
  <si>
    <t>Dvojnásobné bílé malby ze směsí za mokra výborně otěruvzdorných na schodišti výšky do 5,00 m</t>
  </si>
  <si>
    <t>1284045938</t>
  </si>
  <si>
    <t>Malby z malířských směsí otěruvzdorných za mokra dvojnásobné, bílé za mokra otěruvzdorné výborně na schodišti o výšce podlaží přes 3,80 do 5,00 m</t>
  </si>
  <si>
    <t>HZS</t>
  </si>
  <si>
    <t>Hodinové zúčtovací sazby</t>
  </si>
  <si>
    <t>51</t>
  </si>
  <si>
    <t>HZS2491</t>
  </si>
  <si>
    <t>Hodinová zúčtovací sazba dělník zednických výpomocí</t>
  </si>
  <si>
    <t>hod</t>
  </si>
  <si>
    <t>512</t>
  </si>
  <si>
    <t>1682503989</t>
  </si>
  <si>
    <t>Hodinové zúčtovací sazby profesí PSV zednické výpomoci a pomocné práce PSV dělník zednických výpomocí</t>
  </si>
  <si>
    <t>(2*8,5)*7</t>
  </si>
  <si>
    <t>03 - Exteriér</t>
  </si>
  <si>
    <t xml:space="preserve">    1 - Zemní práce</t>
  </si>
  <si>
    <t xml:space="preserve">      12 - Zemní práce - odkopávky a prokopávky</t>
  </si>
  <si>
    <t xml:space="preserve">      13 - Zemní práce - hloubené vykopávky</t>
  </si>
  <si>
    <t xml:space="preserve">      15 - Zemní práce - zajištění výkopu, násypu a svahu</t>
  </si>
  <si>
    <t xml:space="preserve">      16 - Zemní práce - přemístění výkopku</t>
  </si>
  <si>
    <t xml:space="preserve">      17 - Zemní práce - konstrukce ze zemin</t>
  </si>
  <si>
    <t xml:space="preserve">      18 - Zemní práce - povrchové úpravy terénu</t>
  </si>
  <si>
    <t xml:space="preserve">    2 - Zakládání</t>
  </si>
  <si>
    <t xml:space="preserve">      21 - Zakládání - úprava podloží a základové spáry, zlepšování vlastností hornin</t>
  </si>
  <si>
    <t xml:space="preserve">    5 - Komunikace pozemní</t>
  </si>
  <si>
    <t xml:space="preserve">      56 - Podkladní vrstvy komunikací, letišť a ploch</t>
  </si>
  <si>
    <t xml:space="preserve">      59 - Kryty pozemních komunikací, letišť a ploch dlážděné</t>
  </si>
  <si>
    <t xml:space="preserve">      62 - Úprava povrchů vnějších</t>
  </si>
  <si>
    <t xml:space="preserve">    8 - Trubní vedení</t>
  </si>
  <si>
    <t xml:space="preserve">      87 - Potrubí z trub plastických a skleněných</t>
  </si>
  <si>
    <t xml:space="preserve">      89 - Ostatní konstrukce</t>
  </si>
  <si>
    <t xml:space="preserve">      91 - Doplňující konstrukce a práce pozemních komunikací, letišť a ploch</t>
  </si>
  <si>
    <t xml:space="preserve">      98 - Demolice a sanace</t>
  </si>
  <si>
    <t xml:space="preserve">    721 - Zdravotechnika - vnitřní kanalizace</t>
  </si>
  <si>
    <t xml:space="preserve">    761 - Konstrukce prosvětlovací</t>
  </si>
  <si>
    <t>Zemní práce</t>
  </si>
  <si>
    <t>Zemní práce - odkopávky a prokopávky</t>
  </si>
  <si>
    <t>121151104</t>
  </si>
  <si>
    <t>Sejmutí ornice plochy do 100 m2 tl vrstvy do 250 mm strojně</t>
  </si>
  <si>
    <t>-1367550576</t>
  </si>
  <si>
    <t>Sejmutí ornice strojně při souvislé ploše do 100 m2, tl. vrstvy přes 200 do 250 mm</t>
  </si>
  <si>
    <t xml:space="preserve">Poznámka k souboru cen:
1. V cenách jsou započteny i náklady na
a) naložení sejmuté ornice na dopravní prostředek.
b) vodorovné přemístění na hromady v místě upotřebení nebo na dočasné či trvalé skládky na vzdálenost do 50 m a se složením.
2. Ceny lze použít i pro sejmutí podorničí.
3. V cenách nejsou započteny náklady na odstranění nevhodných přimísenin (kamenů, kořenů apod.); tyto práce se ocení individuálně.
</t>
  </si>
  <si>
    <t>17,5 "kolem objektu a její přemístění do 50 m</t>
  </si>
  <si>
    <t>7 "v místě vsaku</t>
  </si>
  <si>
    <t>Zemní práce - hloubené vykopávky</t>
  </si>
  <si>
    <t>131251104</t>
  </si>
  <si>
    <t>Hloubení jam nezapažených v hornině třídy těžitelnosti I, skupiny 3 objem do 500 m3 strojně</t>
  </si>
  <si>
    <t>1745424617</t>
  </si>
  <si>
    <t>Hloubení nezapažených jam a zářezů strojně s urovnáním dna do předepsaného profilu a spádu v hornině třídy těžitelnosti I skupiny 3 přes 100 do 500 m3</t>
  </si>
  <si>
    <t xml:space="preserve">Poznámka k souboru cen:
1. Hloubení nezapažených jam hloubky přes 16 m se oceňuje individuálně.
2. V cenách jsou započteny i náklady na případné nutné přemístění výkopku ve výkopišti a na přehození výkopku na přilehlém terénu na vzdálenost do 3 m od okraje jámy nebo naložení na dopravní prostředek.
</t>
  </si>
  <si>
    <t>125,13 "výkop kolem objektu</t>
  </si>
  <si>
    <t>132251101</t>
  </si>
  <si>
    <t>Hloubení rýh nezapažených  š do 800 mm v hornině třídy těžitelnosti I, skupiny 3 objem do 20 m3 strojně</t>
  </si>
  <si>
    <t>-2098052111</t>
  </si>
  <si>
    <t>Hloubení nezapažených rýh šířky do 800 mm strojně s urovnáním dna do předepsaného profilu a spádu v hornině třídy těžitelnosti I skupiny 3 do 20 m3</t>
  </si>
  <si>
    <t xml:space="preserve">Poznámka k souboru cen:
1. V cenách jsou započteny i náklady na přehození výkopku na přilehlém terénu na vzdálenost do 3 m od podélné osy rýhy nebo naložení na dopravní prostředek.
</t>
  </si>
  <si>
    <t>"rýhy pro uložení dešťové kanalizace</t>
  </si>
  <si>
    <t>(3,32+13,7+2,695+3,3)*0,6*0,9 "PVC 110</t>
  </si>
  <si>
    <t>Zemní práce - zajištění výkopu, násypu a svahu</t>
  </si>
  <si>
    <t>151101102</t>
  </si>
  <si>
    <t>Zřízení příložného pažení a rozepření stěn rýh hl do 4 m</t>
  </si>
  <si>
    <t>-869540922</t>
  </si>
  <si>
    <t>Zřízení pažení a rozepření stěn rýh pro podzemní vedení příložné pro jakoukoliv mezerovitost, hloubky do 4 m</t>
  </si>
  <si>
    <t xml:space="preserve">Poznámka k souboru cen:
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 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toto se oceňuje příslušnými cenami katalogu 800-2 Zvláštní zakládání objektů.
</t>
  </si>
  <si>
    <t>151101112</t>
  </si>
  <si>
    <t>Odstranění příložného pažení a rozepření stěn rýh hl do 4 m</t>
  </si>
  <si>
    <t>2042512220</t>
  </si>
  <si>
    <t>Odstranění pažení a rozepření stěn rýh pro podzemní vedení s uložením materiálu na vzdálenost do 3 m od kraje výkopu příložné, hloubky přes 2 do 4 m</t>
  </si>
  <si>
    <t>Zemní práce - přemístění výkopku</t>
  </si>
  <si>
    <t>162751117</t>
  </si>
  <si>
    <t>Vodorovné přemístění do 10000 m výkopku/sypaniny z horniny třídy těžitelnosti I, skupiny 1 až 3</t>
  </si>
  <si>
    <t>1546012531</t>
  </si>
  <si>
    <t>Vodorovné přemístění výkopku nebo sypaniny po suchu na obvyklém dopravním prostředku, bez naložení výkopku, avšak se složením bez rozhrnutí z horniny třídy těžitelnosti I skupiny 1 až 3 na vzdálenost přes 9 000 do 10 000 m</t>
  </si>
  <si>
    <t xml:space="preserve">Poznámka k souboru cen:
1. Přemísťuje-li se výkopek z dočasných skládek vzdálených do 50 m, neoceňuje se nakládání výkopku, i když se provádí. Toto ustanovení neplatí, vylučuje-li projekt použití dozeru.
2. Ceny nelze použít, předepisuje-li projekt přemístit výkopek na místo nepřístupné obvyklým dopravním prostředkům; toto přemístění se oceňuje individuálně.
</t>
  </si>
  <si>
    <t>"odvoz přebytečné zeminy</t>
  </si>
  <si>
    <t>(125,13+12,428) "výkopy</t>
  </si>
  <si>
    <t>-86,75 "zásypy</t>
  </si>
  <si>
    <t>-22,835 "obsypy</t>
  </si>
  <si>
    <t>167151111</t>
  </si>
  <si>
    <t>Nakládání výkopku z hornin třídy těžitelnosti I, skupiny 1 až 3 přes 100 m3</t>
  </si>
  <si>
    <t>-231757971</t>
  </si>
  <si>
    <t>Nakládání, skládání a překládání neulehlého výkopku nebo sypaniny strojně nakládání, množství přes 100 m3, z hornin třídy těžitelnosti I, skupiny 1 až 3</t>
  </si>
  <si>
    <t xml:space="preserve">Poznámka k souboru cen:
1. Ceny -1131 až -1133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2. Množství měrných jednotek se určí v rostlém stavu horniny.
</t>
  </si>
  <si>
    <t>24,5 "ornice</t>
  </si>
  <si>
    <t>Zemní práce - konstrukce ze zemin</t>
  </si>
  <si>
    <t>171201231</t>
  </si>
  <si>
    <t>Poplatek za uložení zeminy a kamení na recyklační skládce (skládkovné) kód odpadu 17 05 04</t>
  </si>
  <si>
    <t>-1167301973</t>
  </si>
  <si>
    <t>Poplatek za uložení stavebního odpadu na recyklační skládce (skládkovné) zeminy a kamení zatříděného do Katalogu odpadů pod kódem 17 05 04</t>
  </si>
  <si>
    <t>27,973*1,8 'Přepočtené koeficientem množství</t>
  </si>
  <si>
    <t>174151101</t>
  </si>
  <si>
    <t>Zásyp jam, šachet rýh nebo kolem objektů sypaninou se zhutněním</t>
  </si>
  <si>
    <t>-156699589</t>
  </si>
  <si>
    <t>Zásyp sypaninou z jakékoliv horniny strojně s uložením výkopku ve vrstvách se zhutněním jam, šachet, rýh nebo kolem objektů v těchto vykopávkách</t>
  </si>
  <si>
    <t xml:space="preserve">Poznámka k souboru cen:
1. Ceny nelze použít pro zásyp rýh pro drenážní trativody pro lesnicko-technické meliorace a zemědělské. Zásyp těchto rýh se oceňuje cenami souboru cen 174 Zásyp rýh pro drény.
2. V cenách je započteno přemístění sypaniny ze vzdálenosti 10 m od kraje výkopu nebo zasypávaného prostoru, měřeno k těžišti skládky.
3. Objem zásypu je rozdíl objemu výkopu a objemu do něho vestavěných konstrukcí nebo uložených vedení i s jejich obklady a podklady. Objem potrubí do DN 180, příp. i s obalem, se od objemu zásypu neodečítá. Pro stanovení objemu zásypu se od objemu výkopu odečítá i objem obsypu potrubí oceňovaný cenami souboru cen 175 Obsyp potrubí, přichází-li v úvahu .
4. Odklizení zbylého výkopku po provedení zásypu zářezů se šikmými stěnami pro podzemní vedení nebo zásypu jam a rýh pro podzemní vedení se oceňuje cenami souboru cen 167 Nakládání výkopku nebo sypaniny a 162 Vodorovné přemístění výkopku.
5. Rozprostření zbylého výkopku podél výkopu a nad výkopem po provedení zásypů zářezů se šikmými stěnami pro podzemní vedení nebo zásypu jam a rýh pro podzemní vedení se oceňuje cenami souborů cen 171 Uložení sypaniny do násypů.
6. V cenách nejsou zahrnuty náklady na prohození sypaniny, tyto náklady se oceňují cenou 17411-1109 Příplatek za prohození sypaniny.
</t>
  </si>
  <si>
    <t>71 "zásyp výkopu sypaninou</t>
  </si>
  <si>
    <t>15,75 "Zásyp rýh dešťové kanalizace</t>
  </si>
  <si>
    <t>175151101</t>
  </si>
  <si>
    <t>Obsypání potrubí strojně sypaninou bez prohození, uloženou do 3 m</t>
  </si>
  <si>
    <t>-1613448547</t>
  </si>
  <si>
    <t>Obsypání potrubí strojně sypaninou z vhodných třídy těžitelnosti I a II, skupiny 1 až 4 nebo materiálem připraveným podél výkopu ve vzdálenosti do 3 m od jeho kraje, pro jakoukoliv hloubku výkopu a míru zhutnění bez prohození sypaniny</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</si>
  <si>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4. V cenách nejsou zahrnuty náklady na prohození sypaniny, tyto náklady se oceňují položkou 17511-1109 Příplatek za prohození sypaniny.
</t>
  </si>
  <si>
    <t>"dešťová kanalizace</t>
  </si>
  <si>
    <t>(3,32+13,7+2,695+3,3)-0,6*0,3 "PVC 110</t>
  </si>
  <si>
    <t>58337308</t>
  </si>
  <si>
    <t>štěrkopísek frakce 0/2</t>
  </si>
  <si>
    <t>954638214</t>
  </si>
  <si>
    <t>22,835*2 'Přepočtené koeficientem množství</t>
  </si>
  <si>
    <t>175253101</t>
  </si>
  <si>
    <t>Přísyp vodních staveb těsnící fólií nebo geotextílií materiálem bez zhutnění v rovině a svahu do 1:5</t>
  </si>
  <si>
    <t>-1849061563</t>
  </si>
  <si>
    <t>Přísyp těsnící folie nebo geotextilie na objektech vodních staveb z vhodného materiálu, bez zhutnění v rovině nebo ve svahu sklonu do 1 : 5</t>
  </si>
  <si>
    <t xml:space="preserve">Poznámka k souboru cen:
1. V cenách nejsou započteny na:
a) úpravu materiálu (např. vlhkosti, zrnitosti),
b) získání vhodné zeminy; získání se oceňuje příslušnými cenami.
2. Množství měrných jednotek se určí v m3 uloženého obsypu (sypaniny) v nakypřeném stavu.
3. Ceny jsou určeny pro přísypy tl. do 1 m. Přísypy tl. přes 1 m se oceňují cenami souboru cen 171 Uložení netříděných sypanin z hornin do zemních hrází této části katalogu.
</t>
  </si>
  <si>
    <t>53,7 "obsyp objektu kačírkem mocnost 500 mm</t>
  </si>
  <si>
    <t>58337401</t>
  </si>
  <si>
    <t>kamenivo dekorační (kačírek) frakce 8/16</t>
  </si>
  <si>
    <t>121244946</t>
  </si>
  <si>
    <t>53,7*1,35 'Přepočtené koeficientem množství</t>
  </si>
  <si>
    <t>Zemní práce - povrchové úpravy terénu</t>
  </si>
  <si>
    <t>181351003</t>
  </si>
  <si>
    <t>Rozprostření ornice tl vrstvy do 200 mm pl do 100 m2 v rovině nebo ve svahu do 1:5 strojně</t>
  </si>
  <si>
    <t>823104463</t>
  </si>
  <si>
    <t>Rozprostření a urovnání ornice v rovině nebo ve svahu sklonu do 1:5 strojně při souvislé ploše do 100 m2, tl. vrstvy do 200 mm</t>
  </si>
  <si>
    <t xml:space="preserve">Poznámka k souboru cen:
1. V ceně jsou započteny i náklady na případné nutné přemístění hromad nebo dočasných skládek na místo spotřeby ze vzdálenosti do 50 m.
2. V ceně nejsou započteny náklady na získání ornice; tyto se oceňují cenami souboru cen 121 Sejmutí ornice.
</t>
  </si>
  <si>
    <t>78 "tl. 150 - 200 mm</t>
  </si>
  <si>
    <t>Zakládání</t>
  </si>
  <si>
    <t>Zakládání - úprava podloží a základové spáry, zlepšování vlastností hornin</t>
  </si>
  <si>
    <t>211971110</t>
  </si>
  <si>
    <t>Zřízení opláštění žeber nebo trativodů geotextilií v rýze nebo zářezu sklonu do 1:2</t>
  </si>
  <si>
    <t>600795533</t>
  </si>
  <si>
    <t>Zřízení opláštění výplně z geotextilie odvodňovacích žeber nebo trativodů v rýze nebo zářezu se stěnami šikmými o sklonu do 1:2</t>
  </si>
  <si>
    <t xml:space="preserve">Poznámka k souboru cen:
1. Ceny jsou určeny:
a) pro jakékoliv druhy a rozměry geotextilií,
b) i pro zřízení svislého drénu z jedné nebo více vrstev geotextilie přiložených na stěnu rýhy nebo zářezu,
c) pro způsob spojování geotextilií přesahy.
2. Ceny nelze použít:
a) pro zřízení opláštění výplně v zapažených rýhách; toto opláštění se oceňuje individuálně,
b) pro knotové drény (geodrény); tyto drény se oceňují cenami souboru cen 211 97-21 Vpichování svislých konsolidačních prefabrikovaných drénů,
c) pro zřízení vrstev z geotextilií; toto zřízení vrstev z geotextilií se ocení cenami souboru cen 213 14 Zřízení vrstvy z geotextilie.
3. V cenách jsou započteny i náklady na zřízení předepsaných přesahů a na potřebné zatěžování nebo připevňování geotextilie ke stěnám výkopu při provádění.
4. V cenách nejsou započteny náklady na dodání geotextilie; toto dodání se oceňuje ve specifikaci. Ztratné lze dohodnout ve výši 2 %.
5. Množství měrných jednotek:
a) se určuje v m2 rozvinuté plochy opláštění bez jakýchkoliv přesahů. Při opláštění z více vrstev geotextilií se pro určení množství měrných jednotek oceňuje každá vrstva samostatně,
b) pro dodání geotextilie oceňované ve specifikaci se určí v m2 geotextilie včetně přesahů a prořezů stanovených projektovou dokumentací.
</t>
  </si>
  <si>
    <t>(9,655+10,3+15,2)*1 "kolem objektu</t>
  </si>
  <si>
    <t>69311068</t>
  </si>
  <si>
    <t>geotextilie netkaná separační, ochranná, filtrační, drenážní PP 300g/m2</t>
  </si>
  <si>
    <t>-70547424</t>
  </si>
  <si>
    <t>35,155*1,15 'Přepočtené koeficientem množství</t>
  </si>
  <si>
    <t>212751104</t>
  </si>
  <si>
    <t>Trativod z drenážních trubek flexibilních PVC-U SN 4 perforace 360° včetně lože otevřený výkop DN 100 pro meliorace</t>
  </si>
  <si>
    <t>-620265865</t>
  </si>
  <si>
    <t>Trativody z drenážních a melioračních trubek pro meliorace, dočasné nebo odlehčovací drenáže se zřízením štěrkového lože pod trubky a s jejich obsypem v otevřeném výkopu trubka flexibilní PVC-U SN 4 celoperforovaná 360° DN 100</t>
  </si>
  <si>
    <t xml:space="preserve">Poznámka k souboru cen:
1. V cenách souboru cen nejsou započteny náklady na:
a) montáž a dodávku tvarovek, které se oceňují cenami souboru 877 ..-52.1 Montáž tvarovek na kanalizačním potrubí z trub z plastu, části A03,
b) opláštění potrubí geotextílií, které se oceňuje cenami souboru 211 97-11.. Zřízení opláštění výplně z geotextilie odvodňovacích žeber nebo trativodů v rýze nebo zářezu se stěnami katalogu 800-2 Zvláštní zakládání objektů, části A 01.
</t>
  </si>
  <si>
    <t>Poznámka k položce:
- bč. šachet a napojení</t>
  </si>
  <si>
    <t>(9,655+10,3+15,2) "kolem objektu</t>
  </si>
  <si>
    <t>Komunikace pozemní</t>
  </si>
  <si>
    <t>56</t>
  </si>
  <si>
    <t>Podkladní vrstvy komunikací, letišť a ploch</t>
  </si>
  <si>
    <t>564851111</t>
  </si>
  <si>
    <t>Podklad ze štěrkodrtě ŠD tl 150 mm</t>
  </si>
  <si>
    <t>-1881964187</t>
  </si>
  <si>
    <t>Podklad ze štěrkodrti ŠD s rozprostřením a zhutněním, po zhutnění tl. 150 mm</t>
  </si>
  <si>
    <t>41 "chodník</t>
  </si>
  <si>
    <t>59</t>
  </si>
  <si>
    <t>Kryty pozemních komunikací, letišť a ploch dlážděné</t>
  </si>
  <si>
    <t>596211110</t>
  </si>
  <si>
    <t>Kladení zámkové dlažby komunikací pro pěší tl 60 mm skupiny A pl do 50 m2</t>
  </si>
  <si>
    <t>-1290183282</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</si>
  <si>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do 50 m2</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</si>
  <si>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</si>
  <si>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59245015</t>
  </si>
  <si>
    <t>dlažba zámková tvaru I 200x165x60mm přírodní</t>
  </si>
  <si>
    <t>1742756229</t>
  </si>
  <si>
    <t>41*1,02 'Přepočtené koeficientem množství</t>
  </si>
  <si>
    <t>62</t>
  </si>
  <si>
    <t>Úprava povrchů vnějších</t>
  </si>
  <si>
    <t>622821001</t>
  </si>
  <si>
    <t>Vnější sanační zatřená omítka pro vlhké zdivo prováděná ručně</t>
  </si>
  <si>
    <t>683459076</t>
  </si>
  <si>
    <t>Sanační omítka vnějších ploch stěn pro vlhké zdivo, prováděná včetně sanačního postřiku tl. do 5 mm, tl. jádrové omítky do 20 mm ručně zatřená</t>
  </si>
  <si>
    <t xml:space="preserve">Poznámka k souboru cen:
1. V cenách jsou započteny náklady na provedení: -1001: podhozu tl. do 5 mm, sanační jádrové omítky tl. do 20 mm ručně -1002: podhozu tl. do 5 mm, jádrové omítky tl. do 20 mm, štukové omítky tl. do 3 mm ručně -1011: jádrové omítky ve 2 vrstvách v celkové tl. do 30 mm ručně -1012: jádrové omítky ve 2 vrstvách tl. do 30 mm, štukové omítky tl. do 3 mm ručně -1021: jádrové omítky ve 2 vrstvách v celkové tl. do 30 mm strojně -1022: jádrové omítky ve 2 vrstvách tl. do 30 mm, štukové omítky tl. do 3 mm strojně -1031: vyrovnávací vrstvy tl. do 20 mm ručně -1041: vyrovnávací vrstvy tl. do 20 mm strojně
2. V cenách zatřených omítek nejsou započteny náklady na případné povrchové úpravy tenkovrstvými omítkami; tyto se oceňují příslušnými cenami tohoto katalogu.
3. V cenách zatřených omítek nejsou započteny náklady na případné povrchové úpravy nátěry; tyto se oceňují příslušnými cenami části A07 katalogu 800-783 Nátěry.
4. V cenách štukových omítek nejsou započteny náklady na případné povrchové úpravy nátěry; tyto se oceňují příslušnými cenami části A07 katalogu 800-783 Nátěry.
5. Ceny -1031 a -1041 jsou určeny pro vyrovnání nerovností vlhkého nebo zasoleného podkladu ( zdiva ) nebo v případě požadované větší tloušťky omítky.
</t>
  </si>
  <si>
    <t>165,28 "fasáda</t>
  </si>
  <si>
    <t>Trubní vedení</t>
  </si>
  <si>
    <t>87</t>
  </si>
  <si>
    <t>Potrubí z trub plastických a skleněných</t>
  </si>
  <si>
    <t>871263121</t>
  </si>
  <si>
    <t>Montáž kanalizačního potrubí z PVC těsněné gumovým kroužkem otevřený výkop sklon do 20 % DN 110</t>
  </si>
  <si>
    <t>-2121576860</t>
  </si>
  <si>
    <t>Montáž kanalizačního potrubí z plastů z tvrdého PVC těsněných gumovým kroužkem v otevřeném výkopu ve sklonu do 20 % DN 110</t>
  </si>
  <si>
    <t xml:space="preserve">Poznámka k souboru cen:
1. V cenách montáže potrubí nejsou započteny náklady na dodání trub, elektrospojek a těsnicích kroužků pokud tyto nejsou součástí dodávky potrubí. Tyto náklady se oceňují ve specifikaci.
2. V cenách potrubí z trubek polyetylenových a polypropylenových nejsou započteny náklady na dodání tvarovek použitých pro napojení na jiný druh potrubí; tvarovky se oceňují ve specifikaci.
3. Ztratné lze dohodnout:
a) u trub kanalizačních z tvrdého PVC ve směrné výši 3 %,
b) u trub polyetylenových a polypropylenových ve směrné výši 1,5.
</t>
  </si>
  <si>
    <t>(3,32+13,7+2,695+3,3) "PVC 110</t>
  </si>
  <si>
    <t>28611113</t>
  </si>
  <si>
    <t>trubka kanalizační PVC DN 110x1000mm SN4</t>
  </si>
  <si>
    <t>-317080118</t>
  </si>
  <si>
    <t>23,015*1,03 'Přepočtené koeficientem množství</t>
  </si>
  <si>
    <t>89</t>
  </si>
  <si>
    <t>Ostatní konstrukce</t>
  </si>
  <si>
    <t>894812118</t>
  </si>
  <si>
    <t>Revizní a čistící šachta z PP šachtové dno DN 315/200 pravý a levý přítok</t>
  </si>
  <si>
    <t>256682245</t>
  </si>
  <si>
    <t>Revizní a čistící šachta z polypropylenu PP pro hladké trouby DN 315 šachtové dno (DN šachty / DN trubního vedení) DN 315/200 pravý a levý přítok</t>
  </si>
  <si>
    <t xml:space="preserve">Poznámka k souboru cen:
1. V příslušných cenách jsou započteny i náklady na:
a) vyrovnávací násypnou vrstvu ze štěrkopísku tl. 100 mm,
b) dodání a montáž šachtového dna, trouby šachty, teleskopu a poklopu, příslušného dílu šachty,
c) napojení stávajícího kanalizačního potrubí.
2. V cenách nejsou započteny náklady na:
a) fixování šachty obsypem, který se oceňuje cenami souboru 174 ..-.... Zásyp sypaninou z jakékoliv horniny, katalogu 800-1 Zemní práce části A 07.
</t>
  </si>
  <si>
    <t>1 "RŠ 1</t>
  </si>
  <si>
    <t>1 "RŠ 2</t>
  </si>
  <si>
    <t>1 "RŠ 3</t>
  </si>
  <si>
    <t>1 "RŠ 4</t>
  </si>
  <si>
    <t>894812131</t>
  </si>
  <si>
    <t>Revizní a čistící šachta z PP DN 315 šachtová roura korugovaná bez hrdla světlé hloubky 1250 mm</t>
  </si>
  <si>
    <t>-210228242</t>
  </si>
  <si>
    <t>Revizní a čistící šachta z polypropylenu PP pro hladké trouby DN 315 roura šachtová korugovaná bez hrdla, světlé hloubky 1250 mm</t>
  </si>
  <si>
    <t>894812149</t>
  </si>
  <si>
    <t>Příplatek k rourám revizní a čistící šachty z PP DN 315 za uříznutí šachtové roury</t>
  </si>
  <si>
    <t>1245983739</t>
  </si>
  <si>
    <t>Revizní a čistící šachta z polypropylenu PP pro hladké trouby DN 315 roura šachtová korugovaná Příplatek k cenám 2131 - 2142 za uříznutí šachtové roury</t>
  </si>
  <si>
    <t>894812155</t>
  </si>
  <si>
    <t>Revizní a čistící šachta z PP DN 315 poklop pro šachtu plastový pachotěsný s madlem</t>
  </si>
  <si>
    <t>770524614</t>
  </si>
  <si>
    <t>Revizní a čistící šachta z polypropylenu PP pro hladké trouby DN 315 poklop plastový pachotěsný s madlem</t>
  </si>
  <si>
    <t>899721111</t>
  </si>
  <si>
    <t>Signalizační vodič DN do 150 mm na potrubí</t>
  </si>
  <si>
    <t>-471051780</t>
  </si>
  <si>
    <t>Signalizační vodič na potrubí DN do 150 mm</t>
  </si>
  <si>
    <t>899722114</t>
  </si>
  <si>
    <t>Krytí potrubí z plastů výstražnou fólií z PVC 40 cm</t>
  </si>
  <si>
    <t>2120548429</t>
  </si>
  <si>
    <t>Krytí potrubí z plastů výstražnou fólií z PVC šířky 40 cm</t>
  </si>
  <si>
    <t>91</t>
  </si>
  <si>
    <t>Doplňující konstrukce a práce pozemních komunikací, letišť a ploch</t>
  </si>
  <si>
    <t>916331112</t>
  </si>
  <si>
    <t>Osazení zahradního obrubníku betonového do lože z betonu s boční opěrou</t>
  </si>
  <si>
    <t>998703713</t>
  </si>
  <si>
    <t>Osazení zahradního obrubníku betonového s ložem tl. od 50 do 100 mm z betonu prostého tř. C 12/15 s boční opěrou z betonu prostého tř. C 12/15</t>
  </si>
  <si>
    <t xml:space="preserve">Poznámka k souboru cen:
1. V cenách jsou započteny i náklady na zalití a zatření spár cementovou maltou.
2. V cenách nejsou započteny náklady na dodání obrubníků; tyto se oceňují ve specifikaci.
3. Část lože přesahující tloušťku 100 mm lze ocenit cenou 916 99-1121 Lože pod obrubníky, krajníky nebo obruby z dlažebních kostek, katalogu 822-1.
</t>
  </si>
  <si>
    <t>59217001</t>
  </si>
  <si>
    <t>obrubník betonový zahradní 1000x50x250mm</t>
  </si>
  <si>
    <t>2014623237</t>
  </si>
  <si>
    <t>42*1,02 'Přepočtené koeficientem množství</t>
  </si>
  <si>
    <t>916991121</t>
  </si>
  <si>
    <t>Lože pod obrubníky, krajníky nebo obruby z dlažebních kostek z betonu prostého</t>
  </si>
  <si>
    <t>454325442</t>
  </si>
  <si>
    <t>Lože pod obrubníky, krajníky nebo obruby z dlažebních kostek z betonu prostého tř. C 16/20</t>
  </si>
  <si>
    <t>2,05 "obruby</t>
  </si>
  <si>
    <t>1425727723</t>
  </si>
  <si>
    <t>5,6 "betonový okapní chodník</t>
  </si>
  <si>
    <t>978015391</t>
  </si>
  <si>
    <t>Otlučení (osekání) vnější vápenné nebo vápenocementové omítky stupně členitosti 1 a 2 do 100%</t>
  </si>
  <si>
    <t>-1344479210</t>
  </si>
  <si>
    <t>Otlučení vápenných nebo vápenocementových omítek vnějších ploch s vyškrabáním spar a s očištěním zdiva stupně členitosti 1 a 2, v rozsahu přes 80 do 100 %</t>
  </si>
  <si>
    <t>162,4 "vnější omítky</t>
  </si>
  <si>
    <t>98</t>
  </si>
  <si>
    <t>Demolice a sanace</t>
  </si>
  <si>
    <t>985131111</t>
  </si>
  <si>
    <t>Očištění ploch stěn, rubu kleneb a podlah tlakovou vodou</t>
  </si>
  <si>
    <t>-1765822424</t>
  </si>
  <si>
    <t xml:space="preserve">Poznámka k souboru cen:
1. V cenách jsou započteny i náklady na dodání všech hmot.
2. V cenách očištění ploch pískem jsou započteny i náklady smetení písku dohromady nebo naložení na dopravní prostředek.
3. V cenách očištění ploch pískem nejsou započteny náklady na odvoz písku, které se oceňují cenami odvozu suti příslušného katalogu pro objekt, na kterém se práce provádí.
</t>
  </si>
  <si>
    <t>638146698</t>
  </si>
  <si>
    <t>-115638111</t>
  </si>
  <si>
    <t>-1173233521</t>
  </si>
  <si>
    <t>-1709466888</t>
  </si>
  <si>
    <t>21,982*7 'Přepočtené koeficientem množství</t>
  </si>
  <si>
    <t>639439149</t>
  </si>
  <si>
    <t>-328845854</t>
  </si>
  <si>
    <t>711161221</t>
  </si>
  <si>
    <t>Izolace proti zemní vlhkosti nopovou fólií s textilií svislá, nopek v 4,0 mm, tl. fólie do 0,6 mm</t>
  </si>
  <si>
    <t>-1838233258</t>
  </si>
  <si>
    <t>Izolace proti zemní vlhkosti a beztlakové vodě nopovými fóliemi na ploše svislé S vrstva ochranná, odvětrávací a drenážní s nakašírovanou filtrační textilií výška nopku 4,0 mm, tl. fólie do 0,6 mm</t>
  </si>
  <si>
    <t>250 "fasáda + vsak</t>
  </si>
  <si>
    <t>711161383</t>
  </si>
  <si>
    <t>Izolace proti zemní vlhkosti nopovou fólií ukončení horní lištou</t>
  </si>
  <si>
    <t>859646434</t>
  </si>
  <si>
    <t>Izolace proti zemní vlhkosti a beztlakové vodě nopovými fóliemi ostatní ukončení izolace lištou</t>
  </si>
  <si>
    <t>60,3 "nopová folie</t>
  </si>
  <si>
    <t>711191011</t>
  </si>
  <si>
    <t>Provedení adhezního můstku na svislé ploše</t>
  </si>
  <si>
    <t>851993303</t>
  </si>
  <si>
    <t>Provedení nátěru adhezního můstku na ploše svislé S</t>
  </si>
  <si>
    <t>58581220</t>
  </si>
  <si>
    <t>můstek adhezní pod izolační a vyrovnávací lepící hmoty</t>
  </si>
  <si>
    <t>-748388448</t>
  </si>
  <si>
    <t>165,28*0,118 'Přepočtené koeficientem množství</t>
  </si>
  <si>
    <t>711493121</t>
  </si>
  <si>
    <t>Izolace proti podpovrchové a tlakové vodě svislá těsnicí hmotou dvousložkovou na bázi cementu</t>
  </si>
  <si>
    <t>-1216894010</t>
  </si>
  <si>
    <t>Izolace proti podpovrchové a tlakové vodě - ostatní na ploše svislé S dvousložkovou na bázi cementu</t>
  </si>
  <si>
    <t>-1838238143</t>
  </si>
  <si>
    <t>721</t>
  </si>
  <si>
    <t>Zdravotechnika - vnitřní kanalizace</t>
  </si>
  <si>
    <t>721242105</t>
  </si>
  <si>
    <t>Lapač střešních splavenin z PP se zápachovou klapkou a lapacím košem DN 110</t>
  </si>
  <si>
    <t>296461924</t>
  </si>
  <si>
    <t>Lapače střešních splavenin polypropylenové (PP) se svislým odtokem DN 110</t>
  </si>
  <si>
    <t>998721101</t>
  </si>
  <si>
    <t>Přesun hmot tonážní pro vnitřní kanalizace v objektech v do 6 m</t>
  </si>
  <si>
    <t>-591255596</t>
  </si>
  <si>
    <t>Přesun hmot pro vnitřní kanalizace stanovený z hmotnosti přesunovaného materiálu vodorovná dopravní vzdálenost do 50 m v objektech výšky do 6 m</t>
  </si>
  <si>
    <t>761</t>
  </si>
  <si>
    <t>Konstrukce prosvětlovací</t>
  </si>
  <si>
    <t>761661021</t>
  </si>
  <si>
    <t>Osazení sklepních světlíků (anglických dvorků) hloubky do 1,0 m, šířky do 1,0 m</t>
  </si>
  <si>
    <t>-325789078</t>
  </si>
  <si>
    <t>Osazení sklepních světlíků (anglických dvorků) včetně osazení roštu, osazení odvodňovacího prvku a osazení pojistky (proti vloupání ) hloubky přes 0,6 m do 1,0 m, šířky do 1,0 m</t>
  </si>
  <si>
    <t xml:space="preserve">Poznámka k souboru cen:
1. V cenách -1001 až -1081 nejsou započteny náklady na dodávku kompletu světlíku (s roštem, odvodňovacím prvkem a pojistkou proti vloupání), tyto se oceňují ve specifikaci.
2. V ceně -1101 nejsou započteny náklady na dodávku výškově nastavitelné nástavby, tyto se oceňují ve specifikaci.
3. V ceně -1111 nejsou započteny náklady na dodávku výztužného rámu, tyto se oceňují ve specifikaci.
4. V cenách nejsou započteny náklady na připojení na kanalizační potrubí, tyto se ocení cenami části A01 katalogu 800-721 Zdravotně technické instalace budov.
</t>
  </si>
  <si>
    <t>56245250</t>
  </si>
  <si>
    <t>světlík sklepní (anglický dvorek) pochozí včetně odvodňovacího prvku rošt děrovaný plech 800x600x400mm</t>
  </si>
  <si>
    <t>1450223680</t>
  </si>
  <si>
    <t>52</t>
  </si>
  <si>
    <t>761661803</t>
  </si>
  <si>
    <t>Demontáž sklepního světlíku (anglického dvorku) hloubky do 1,00 m</t>
  </si>
  <si>
    <t>-58472710</t>
  </si>
  <si>
    <t>Demontáž sklepních světlíků (anglických dvorků) hloubky přes 0,60 do 1,00 m</t>
  </si>
  <si>
    <t>53</t>
  </si>
  <si>
    <t>998761101</t>
  </si>
  <si>
    <t>Přesun hmot tonážní pro konstrukce sklobetonové v objektech v do 6 m</t>
  </si>
  <si>
    <t>1035154152</t>
  </si>
  <si>
    <t>Přesun hmot pro konstrukce sklobetonové stanovený z hmotnosti přesunovaného materiálu vodorovná dopravní vzdálenost do 50 m v objektech výšky do 6 m</t>
  </si>
  <si>
    <t>54</t>
  </si>
  <si>
    <t>HZS1291</t>
  </si>
  <si>
    <t>Hodinová zúčtovací sazba pomocný stavební dělník</t>
  </si>
  <si>
    <t>79038190</t>
  </si>
  <si>
    <t>Hodinové zúčtovací sazby profesí HSV zemní a pomocné práce pomocný stavební dělník</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</si>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</sst>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48">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7"/>
      <color rgb="FF969696"/>
      <name val="Arial CE"/>
      <family val="2"/>
    </font>
    <font>
      <i/>
      <sz val="9"/>
      <color rgb="FF0000FF"/>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6" fillId="0" borderId="0" applyNumberFormat="0" applyFill="0" applyBorder="0" applyAlignment="0" applyProtection="0"/>
  </cellStyleXfs>
  <cellXfs count="392">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4" fillId="0" borderId="0" xfId="0" applyFont="1" applyAlignment="1" applyProtection="1">
      <alignment horizontal="left" vertical="center"/>
      <protection/>
    </xf>
    <xf numFmtId="0" fontId="15"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8"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8"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2" fillId="4" borderId="13" xfId="0" applyFont="1" applyFill="1" applyBorder="1" applyAlignment="1" applyProtection="1">
      <alignment horizontal="center" vertical="center"/>
      <protection/>
    </xf>
    <xf numFmtId="0" fontId="23" fillId="0" borderId="14" xfId="0" applyFont="1" applyBorder="1" applyAlignment="1" applyProtection="1">
      <alignment horizontal="center" vertical="center" wrapText="1"/>
      <protection/>
    </xf>
    <xf numFmtId="0" fontId="23" fillId="0" borderId="15" xfId="0" applyFont="1" applyBorder="1" applyAlignment="1" applyProtection="1">
      <alignment horizontal="center" vertical="center" wrapText="1"/>
      <protection/>
    </xf>
    <xf numFmtId="0" fontId="23" fillId="0" borderId="16" xfId="0" applyFont="1" applyBorder="1" applyAlignment="1" applyProtection="1">
      <alignment horizontal="center" vertical="center" wrapText="1"/>
      <protection/>
    </xf>
    <xf numFmtId="0" fontId="0" fillId="0" borderId="1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4" fontId="24"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0" fillId="0" borderId="18" xfId="0" applyNumberFormat="1" applyFont="1" applyBorder="1" applyAlignment="1" applyProtection="1">
      <alignment vertical="center"/>
      <protection/>
    </xf>
    <xf numFmtId="4" fontId="20" fillId="0" borderId="0" xfId="0" applyNumberFormat="1" applyFont="1" applyBorder="1" applyAlignment="1" applyProtection="1">
      <alignment vertical="center"/>
      <protection/>
    </xf>
    <xf numFmtId="166" fontId="20" fillId="0" borderId="0" xfId="0" applyNumberFormat="1" applyFont="1" applyBorder="1" applyAlignment="1" applyProtection="1">
      <alignment vertical="center"/>
      <protection/>
    </xf>
    <xf numFmtId="4" fontId="20" fillId="0" borderId="12" xfId="0" applyNumberFormat="1" applyFont="1" applyBorder="1" applyAlignment="1" applyProtection="1">
      <alignment vertical="center"/>
      <protection/>
    </xf>
    <xf numFmtId="0" fontId="5"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6" fillId="0" borderId="3" xfId="0" applyFont="1" applyBorder="1" applyAlignment="1" applyProtection="1">
      <alignment vertical="center"/>
      <protection/>
    </xf>
    <xf numFmtId="0" fontId="27" fillId="0" borderId="0" xfId="0" applyFont="1" applyAlignment="1" applyProtection="1">
      <alignment vertical="center"/>
      <protection/>
    </xf>
    <xf numFmtId="0" fontId="28"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9" fillId="0" borderId="18"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2" xfId="0" applyNumberFormat="1" applyFont="1" applyBorder="1" applyAlignment="1" applyProtection="1">
      <alignment vertical="center"/>
      <protection/>
    </xf>
    <xf numFmtId="0" fontId="6" fillId="0" borderId="0" xfId="0" applyFont="1" applyAlignment="1">
      <alignment horizontal="left" vertical="center"/>
    </xf>
    <xf numFmtId="4" fontId="29" fillId="0" borderId="19" xfId="0" applyNumberFormat="1" applyFont="1" applyBorder="1" applyAlignment="1" applyProtection="1">
      <alignment vertical="center"/>
      <protection/>
    </xf>
    <xf numFmtId="4" fontId="29" fillId="0" borderId="20" xfId="0" applyNumberFormat="1" applyFont="1" applyBorder="1" applyAlignment="1" applyProtection="1">
      <alignment vertical="center"/>
      <protection/>
    </xf>
    <xf numFmtId="166" fontId="29" fillId="0" borderId="20" xfId="0" applyNumberFormat="1" applyFont="1" applyBorder="1" applyAlignment="1" applyProtection="1">
      <alignment vertical="center"/>
      <protection/>
    </xf>
    <xf numFmtId="4" fontId="29"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4" fillId="0" borderId="0" xfId="0" applyFont="1" applyAlignment="1">
      <alignment horizontal="left" vertical="center"/>
    </xf>
    <xf numFmtId="0" fontId="30" fillId="0" borderId="0" xfId="0" applyFont="1" applyAlignment="1">
      <alignment horizontal="left" vertical="center"/>
    </xf>
    <xf numFmtId="0" fontId="2" fillId="0" borderId="0" xfId="0" applyFont="1" applyAlignment="1">
      <alignment horizontal="left" vertical="center"/>
    </xf>
    <xf numFmtId="0" fontId="0" fillId="0" borderId="0" xfId="0" applyFont="1" applyAlignment="1" applyProtection="1">
      <alignment vertical="center"/>
      <protection locked="0"/>
    </xf>
    <xf numFmtId="0" fontId="0" fillId="0" borderId="3" xfId="0" applyBorder="1" applyAlignment="1">
      <alignment vertical="center"/>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18" fillId="0" borderId="0" xfId="0" applyFont="1" applyAlignment="1">
      <alignment horizontal="left" vertical="center"/>
    </xf>
    <xf numFmtId="4" fontId="24"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1"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9"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2"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2" fillId="4" borderId="0" xfId="0" applyFont="1" applyFill="1" applyAlignment="1" applyProtection="1">
      <alignment horizontal="right" vertical="center"/>
      <protection/>
    </xf>
    <xf numFmtId="0" fontId="31"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2" fillId="4" borderId="14" xfId="0" applyFont="1" applyFill="1" applyBorder="1" applyAlignment="1" applyProtection="1">
      <alignment horizontal="center" vertical="center" wrapText="1"/>
      <protection/>
    </xf>
    <xf numFmtId="0" fontId="22" fillId="4" borderId="15" xfId="0" applyFont="1" applyFill="1" applyBorder="1" applyAlignment="1" applyProtection="1">
      <alignment horizontal="center" vertical="center" wrapText="1"/>
      <protection/>
    </xf>
    <xf numFmtId="0" fontId="22" fillId="4" borderId="15" xfId="0" applyFont="1" applyFill="1" applyBorder="1" applyAlignment="1" applyProtection="1">
      <alignment horizontal="center" vertical="center" wrapText="1"/>
      <protection locked="0"/>
    </xf>
    <xf numFmtId="0" fontId="22" fillId="4" borderId="16"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4" fillId="0" borderId="0" xfId="0" applyNumberFormat="1" applyFont="1" applyAlignment="1" applyProtection="1">
      <alignment/>
      <protection/>
    </xf>
    <xf numFmtId="0" fontId="0" fillId="0" borderId="10" xfId="0" applyBorder="1" applyAlignment="1" applyProtection="1">
      <alignment vertical="center"/>
      <protection/>
    </xf>
    <xf numFmtId="166" fontId="32" fillId="0" borderId="10" xfId="0" applyNumberFormat="1" applyFont="1" applyBorder="1" applyAlignment="1" applyProtection="1">
      <alignment/>
      <protection/>
    </xf>
    <xf numFmtId="166" fontId="32" fillId="0" borderId="11" xfId="0" applyNumberFormat="1" applyFont="1" applyBorder="1" applyAlignment="1" applyProtection="1">
      <alignment/>
      <protection/>
    </xf>
    <xf numFmtId="4" fontId="33"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8"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2" fillId="0" borderId="22" xfId="0" applyFont="1" applyBorder="1" applyAlignment="1" applyProtection="1">
      <alignment horizontal="center" vertical="center"/>
      <protection/>
    </xf>
    <xf numFmtId="49" fontId="22" fillId="0" borderId="22" xfId="0" applyNumberFormat="1" applyFont="1" applyBorder="1" applyAlignment="1" applyProtection="1">
      <alignment horizontal="left" vertical="center" wrapText="1"/>
      <protection/>
    </xf>
    <xf numFmtId="0" fontId="22" fillId="0" borderId="22" xfId="0" applyFont="1" applyBorder="1" applyAlignment="1" applyProtection="1">
      <alignment horizontal="left" vertical="center" wrapText="1"/>
      <protection/>
    </xf>
    <xf numFmtId="0" fontId="22" fillId="0" borderId="22" xfId="0" applyFont="1" applyBorder="1" applyAlignment="1" applyProtection="1">
      <alignment horizontal="center" vertical="center" wrapText="1"/>
      <protection/>
    </xf>
    <xf numFmtId="167" fontId="22" fillId="0" borderId="22" xfId="0" applyNumberFormat="1" applyFont="1" applyBorder="1" applyAlignment="1" applyProtection="1">
      <alignment vertical="center"/>
      <protection/>
    </xf>
    <xf numFmtId="4" fontId="22" fillId="2" borderId="22" xfId="0" applyNumberFormat="1" applyFont="1" applyFill="1" applyBorder="1" applyAlignment="1" applyProtection="1">
      <alignment vertical="center"/>
      <protection locked="0"/>
    </xf>
    <xf numFmtId="4" fontId="22" fillId="0" borderId="22" xfId="0" applyNumberFormat="1" applyFont="1" applyBorder="1" applyAlignment="1" applyProtection="1">
      <alignment vertical="center"/>
      <protection/>
    </xf>
    <xf numFmtId="0" fontId="23" fillId="2" borderId="18" xfId="0" applyFont="1" applyFill="1" applyBorder="1" applyAlignment="1" applyProtection="1">
      <alignment horizontal="left" vertical="center"/>
      <protection locked="0"/>
    </xf>
    <xf numFmtId="0" fontId="23" fillId="0" borderId="0" xfId="0" applyFont="1" applyBorder="1" applyAlignment="1" applyProtection="1">
      <alignment horizontal="center" vertical="center"/>
      <protection/>
    </xf>
    <xf numFmtId="166" fontId="23" fillId="0" borderId="0" xfId="0" applyNumberFormat="1" applyFont="1" applyBorder="1" applyAlignment="1" applyProtection="1">
      <alignment vertical="center"/>
      <protection/>
    </xf>
    <xf numFmtId="166" fontId="23" fillId="0" borderId="12" xfId="0" applyNumberFormat="1" applyFont="1" applyBorder="1" applyAlignment="1" applyProtection="1">
      <alignment vertical="center"/>
      <protection/>
    </xf>
    <xf numFmtId="0" fontId="22" fillId="0" borderId="0" xfId="0" applyFont="1" applyAlignment="1">
      <alignment horizontal="left" vertical="center"/>
    </xf>
    <xf numFmtId="4" fontId="0" fillId="0" borderId="0" xfId="0" applyNumberFormat="1" applyFont="1" applyAlignment="1">
      <alignment vertical="center"/>
    </xf>
    <xf numFmtId="0" fontId="34" fillId="0" borderId="0" xfId="0" applyFont="1" applyAlignment="1" applyProtection="1">
      <alignment horizontal="left" vertical="center"/>
      <protection/>
    </xf>
    <xf numFmtId="0" fontId="35" fillId="0" borderId="0" xfId="0" applyFont="1" applyAlignment="1" applyProtection="1">
      <alignment horizontal="left" vertical="center" wrapText="1"/>
      <protection/>
    </xf>
    <xf numFmtId="0" fontId="0" fillId="0" borderId="18" xfId="0" applyFont="1" applyBorder="1" applyAlignment="1" applyProtection="1">
      <alignment vertical="center"/>
      <protection/>
    </xf>
    <xf numFmtId="0" fontId="0" fillId="0" borderId="0" xfId="0" applyBorder="1" applyAlignment="1" applyProtection="1">
      <alignment vertical="center"/>
      <protection/>
    </xf>
    <xf numFmtId="0" fontId="36" fillId="0" borderId="0" xfId="0" applyFont="1" applyAlignment="1" applyProtection="1">
      <alignment vertical="center" wrapText="1"/>
      <protection/>
    </xf>
    <xf numFmtId="167" fontId="22" fillId="2" borderId="22" xfId="0" applyNumberFormat="1" applyFont="1" applyFill="1" applyBorder="1" applyAlignment="1" applyProtection="1">
      <alignment vertical="center"/>
      <protection locked="0"/>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8"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37" fillId="0" borderId="22" xfId="0" applyFont="1" applyBorder="1" applyAlignment="1" applyProtection="1">
      <alignment horizontal="center" vertical="center"/>
      <protection/>
    </xf>
    <xf numFmtId="49" fontId="37" fillId="0" borderId="22" xfId="0" applyNumberFormat="1" applyFont="1" applyBorder="1" applyAlignment="1" applyProtection="1">
      <alignment horizontal="left" vertical="center" wrapText="1"/>
      <protection/>
    </xf>
    <xf numFmtId="0" fontId="37" fillId="0" borderId="22" xfId="0" applyFont="1" applyBorder="1" applyAlignment="1" applyProtection="1">
      <alignment horizontal="left" vertical="center" wrapText="1"/>
      <protection/>
    </xf>
    <xf numFmtId="0" fontId="37" fillId="0" borderId="22" xfId="0" applyFont="1" applyBorder="1" applyAlignment="1" applyProtection="1">
      <alignment horizontal="center" vertical="center" wrapText="1"/>
      <protection/>
    </xf>
    <xf numFmtId="167" fontId="37" fillId="0" borderId="22" xfId="0" applyNumberFormat="1" applyFont="1" applyBorder="1" applyAlignment="1" applyProtection="1">
      <alignment vertical="center"/>
      <protection/>
    </xf>
    <xf numFmtId="4" fontId="37" fillId="2" borderId="22" xfId="0" applyNumberFormat="1" applyFont="1" applyFill="1" applyBorder="1" applyAlignment="1" applyProtection="1">
      <alignment vertical="center"/>
      <protection locked="0"/>
    </xf>
    <xf numFmtId="4" fontId="37" fillId="0" borderId="22" xfId="0" applyNumberFormat="1" applyFont="1" applyBorder="1" applyAlignment="1" applyProtection="1">
      <alignment vertical="center"/>
      <protection/>
    </xf>
    <xf numFmtId="0" fontId="38" fillId="0" borderId="3" xfId="0" applyFont="1" applyBorder="1" applyAlignment="1">
      <alignment vertical="center"/>
    </xf>
    <xf numFmtId="0" fontId="37" fillId="2" borderId="18"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8"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10" fillId="0" borderId="19" xfId="0" applyFont="1" applyBorder="1" applyAlignment="1" applyProtection="1">
      <alignment vertical="center"/>
      <protection/>
    </xf>
    <xf numFmtId="0" fontId="10" fillId="0" borderId="20" xfId="0" applyFont="1" applyBorder="1" applyAlignment="1" applyProtection="1">
      <alignment vertical="center"/>
      <protection/>
    </xf>
    <xf numFmtId="0" fontId="10" fillId="0" borderId="21" xfId="0" applyFont="1" applyBorder="1" applyAlignment="1" applyProtection="1">
      <alignment vertical="center"/>
      <protection/>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8"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0" fontId="0" fillId="0" borderId="0" xfId="0" applyAlignment="1">
      <alignment vertical="top"/>
    </xf>
    <xf numFmtId="0" fontId="39" fillId="0" borderId="23" xfId="0" applyFont="1" applyBorder="1" applyAlignment="1">
      <alignment vertical="center" wrapText="1"/>
    </xf>
    <xf numFmtId="0" fontId="39" fillId="0" borderId="24" xfId="0" applyFont="1" applyBorder="1" applyAlignment="1">
      <alignment vertical="center" wrapText="1"/>
    </xf>
    <xf numFmtId="0" fontId="39" fillId="0" borderId="25" xfId="0" applyFont="1" applyBorder="1" applyAlignment="1">
      <alignment vertical="center" wrapText="1"/>
    </xf>
    <xf numFmtId="0" fontId="39" fillId="0" borderId="26" xfId="0" applyFont="1" applyBorder="1" applyAlignment="1">
      <alignment horizontal="center" vertical="center" wrapText="1"/>
    </xf>
    <xf numFmtId="0" fontId="39" fillId="0" borderId="27" xfId="0" applyFont="1" applyBorder="1" applyAlignment="1">
      <alignment horizontal="center" vertical="center" wrapText="1"/>
    </xf>
    <xf numFmtId="0" fontId="39" fillId="0" borderId="26" xfId="0" applyFont="1" applyBorder="1" applyAlignment="1">
      <alignment vertical="center" wrapText="1"/>
    </xf>
    <xf numFmtId="0" fontId="39" fillId="0" borderId="27" xfId="0" applyFont="1" applyBorder="1" applyAlignment="1">
      <alignment vertical="center" wrapText="1"/>
    </xf>
    <xf numFmtId="0" fontId="41" fillId="0" borderId="0" xfId="0" applyFont="1" applyBorder="1" applyAlignment="1">
      <alignment horizontal="left" vertical="center" wrapText="1"/>
    </xf>
    <xf numFmtId="0" fontId="42" fillId="0" borderId="0" xfId="0" applyFont="1" applyBorder="1" applyAlignment="1">
      <alignment horizontal="left" vertical="center" wrapText="1"/>
    </xf>
    <xf numFmtId="0" fontId="42" fillId="0" borderId="26" xfId="0" applyFont="1" applyBorder="1" applyAlignment="1">
      <alignment vertical="center" wrapText="1"/>
    </xf>
    <xf numFmtId="0" fontId="42" fillId="0" borderId="0" xfId="0" applyFont="1" applyBorder="1" applyAlignment="1">
      <alignment vertical="center" wrapText="1"/>
    </xf>
    <xf numFmtId="0" fontId="42" fillId="0" borderId="0" xfId="0" applyFont="1" applyBorder="1" applyAlignment="1">
      <alignment horizontal="left" vertical="center"/>
    </xf>
    <xf numFmtId="0" fontId="42" fillId="0" borderId="0" xfId="0" applyFont="1" applyBorder="1" applyAlignment="1">
      <alignment vertical="center"/>
    </xf>
    <xf numFmtId="49" fontId="42" fillId="0" borderId="0" xfId="0" applyNumberFormat="1" applyFont="1" applyBorder="1" applyAlignment="1">
      <alignment vertical="center" wrapText="1"/>
    </xf>
    <xf numFmtId="0" fontId="39" fillId="0" borderId="28" xfId="0" applyFont="1" applyBorder="1" applyAlignment="1">
      <alignment vertical="center" wrapText="1"/>
    </xf>
    <xf numFmtId="0" fontId="43" fillId="0" borderId="29" xfId="0" applyFont="1" applyBorder="1" applyAlignment="1">
      <alignment vertical="center" wrapText="1"/>
    </xf>
    <xf numFmtId="0" fontId="39" fillId="0" borderId="30" xfId="0" applyFont="1" applyBorder="1" applyAlignment="1">
      <alignment vertical="center" wrapText="1"/>
    </xf>
    <xf numFmtId="0" fontId="39" fillId="0" borderId="0" xfId="0" applyFont="1" applyBorder="1" applyAlignment="1">
      <alignment vertical="top"/>
    </xf>
    <xf numFmtId="0" fontId="39" fillId="0" borderId="0" xfId="0" applyFont="1" applyAlignment="1">
      <alignment vertical="top"/>
    </xf>
    <xf numFmtId="0" fontId="39" fillId="0" borderId="23" xfId="0" applyFont="1" applyBorder="1" applyAlignment="1">
      <alignment horizontal="left" vertical="center"/>
    </xf>
    <xf numFmtId="0" fontId="39" fillId="0" borderId="24" xfId="0" applyFont="1" applyBorder="1" applyAlignment="1">
      <alignment horizontal="left" vertical="center"/>
    </xf>
    <xf numFmtId="0" fontId="39" fillId="0" borderId="25" xfId="0" applyFont="1" applyBorder="1" applyAlignment="1">
      <alignment horizontal="left" vertical="center"/>
    </xf>
    <xf numFmtId="0" fontId="39" fillId="0" borderId="26" xfId="0" applyFont="1" applyBorder="1" applyAlignment="1">
      <alignment horizontal="left" vertical="center"/>
    </xf>
    <xf numFmtId="0" fontId="39" fillId="0" borderId="27" xfId="0" applyFont="1" applyBorder="1" applyAlignment="1">
      <alignment horizontal="left" vertical="center"/>
    </xf>
    <xf numFmtId="0" fontId="41" fillId="0" borderId="0" xfId="0" applyFont="1" applyBorder="1" applyAlignment="1">
      <alignment horizontal="left" vertical="center"/>
    </xf>
    <xf numFmtId="0" fontId="44" fillId="0" borderId="0" xfId="0" applyFont="1" applyAlignment="1">
      <alignment horizontal="left" vertical="center"/>
    </xf>
    <xf numFmtId="0" fontId="41" fillId="0" borderId="29" xfId="0" applyFont="1" applyBorder="1" applyAlignment="1">
      <alignment horizontal="left" vertical="center"/>
    </xf>
    <xf numFmtId="0" fontId="41" fillId="0" borderId="29" xfId="0" applyFont="1" applyBorder="1" applyAlignment="1">
      <alignment horizontal="center" vertical="center"/>
    </xf>
    <xf numFmtId="0" fontId="44" fillId="0" borderId="29" xfId="0" applyFont="1" applyBorder="1" applyAlignment="1">
      <alignment horizontal="left" vertical="center"/>
    </xf>
    <xf numFmtId="0" fontId="45" fillId="0" borderId="0" xfId="0" applyFont="1" applyBorder="1" applyAlignment="1">
      <alignment horizontal="left" vertical="center"/>
    </xf>
    <xf numFmtId="0" fontId="42" fillId="0" borderId="0" xfId="0" applyFont="1" applyAlignment="1">
      <alignment horizontal="left" vertical="center"/>
    </xf>
    <xf numFmtId="0" fontId="42" fillId="0" borderId="0" xfId="0" applyFont="1" applyBorder="1" applyAlignment="1">
      <alignment horizontal="center" vertical="center"/>
    </xf>
    <xf numFmtId="0" fontId="42" fillId="0" borderId="26" xfId="0" applyFont="1" applyBorder="1" applyAlignment="1">
      <alignment horizontal="left" vertical="center"/>
    </xf>
    <xf numFmtId="0" fontId="42" fillId="0" borderId="0" xfId="0" applyFont="1" applyFill="1" applyBorder="1" applyAlignment="1">
      <alignment horizontal="left" vertical="center"/>
    </xf>
    <xf numFmtId="0" fontId="42" fillId="0" borderId="0" xfId="0" applyFont="1" applyFill="1" applyBorder="1" applyAlignment="1">
      <alignment horizontal="center" vertical="center"/>
    </xf>
    <xf numFmtId="0" fontId="39" fillId="0" borderId="28" xfId="0" applyFont="1" applyBorder="1" applyAlignment="1">
      <alignment horizontal="left" vertical="center"/>
    </xf>
    <xf numFmtId="0" fontId="43" fillId="0" borderId="29" xfId="0" applyFont="1" applyBorder="1" applyAlignment="1">
      <alignment horizontal="left" vertical="center"/>
    </xf>
    <xf numFmtId="0" fontId="39" fillId="0" borderId="30" xfId="0" applyFont="1" applyBorder="1" applyAlignment="1">
      <alignment horizontal="left" vertical="center"/>
    </xf>
    <xf numFmtId="0" fontId="39" fillId="0" borderId="0" xfId="0" applyFont="1" applyBorder="1" applyAlignment="1">
      <alignment horizontal="left" vertical="center"/>
    </xf>
    <xf numFmtId="0" fontId="43" fillId="0" borderId="0" xfId="0" applyFont="1" applyBorder="1" applyAlignment="1">
      <alignment horizontal="left" vertical="center"/>
    </xf>
    <xf numFmtId="0" fontId="44" fillId="0" borderId="0" xfId="0" applyFont="1" applyBorder="1" applyAlignment="1">
      <alignment horizontal="left" vertical="center"/>
    </xf>
    <xf numFmtId="0" fontId="42" fillId="0" borderId="29" xfId="0" applyFont="1" applyBorder="1" applyAlignment="1">
      <alignment horizontal="left" vertical="center"/>
    </xf>
    <xf numFmtId="0" fontId="39" fillId="0" borderId="0" xfId="0" applyFont="1" applyBorder="1" applyAlignment="1">
      <alignment horizontal="left" vertical="center" wrapText="1"/>
    </xf>
    <xf numFmtId="0" fontId="42" fillId="0" borderId="0" xfId="0" applyFont="1" applyBorder="1" applyAlignment="1">
      <alignment horizontal="center" vertical="center" wrapText="1"/>
    </xf>
    <xf numFmtId="0" fontId="39" fillId="0" borderId="23" xfId="0" applyFont="1" applyBorder="1" applyAlignment="1">
      <alignment horizontal="left" vertical="center" wrapText="1"/>
    </xf>
    <xf numFmtId="0" fontId="39" fillId="0" borderId="24" xfId="0" applyFont="1" applyBorder="1" applyAlignment="1">
      <alignment horizontal="left" vertical="center" wrapText="1"/>
    </xf>
    <xf numFmtId="0" fontId="39" fillId="0" borderId="25" xfId="0" applyFont="1" applyBorder="1" applyAlignment="1">
      <alignment horizontal="left" vertical="center" wrapText="1"/>
    </xf>
    <xf numFmtId="0" fontId="39" fillId="0" borderId="26" xfId="0" applyFont="1" applyBorder="1" applyAlignment="1">
      <alignment horizontal="left" vertical="center" wrapText="1"/>
    </xf>
    <xf numFmtId="0" fontId="39" fillId="0" borderId="27" xfId="0" applyFont="1" applyBorder="1" applyAlignment="1">
      <alignment horizontal="left" vertical="center"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2" fillId="0" borderId="26" xfId="0" applyFont="1" applyBorder="1" applyAlignment="1">
      <alignment horizontal="left" vertical="center" wrapText="1"/>
    </xf>
    <xf numFmtId="0" fontId="42" fillId="0" borderId="27" xfId="0" applyFont="1" applyBorder="1" applyAlignment="1">
      <alignment horizontal="left" vertical="center" wrapText="1"/>
    </xf>
    <xf numFmtId="0" fontId="42" fillId="0" borderId="27" xfId="0" applyFont="1" applyBorder="1" applyAlignment="1">
      <alignment horizontal="left" vertical="center"/>
    </xf>
    <xf numFmtId="0" fontId="42" fillId="0" borderId="28" xfId="0" applyFont="1" applyBorder="1" applyAlignment="1">
      <alignment horizontal="left" vertical="center" wrapText="1"/>
    </xf>
    <xf numFmtId="0" fontId="42" fillId="0" borderId="29" xfId="0" applyFont="1" applyBorder="1" applyAlignment="1">
      <alignment horizontal="left" vertical="center" wrapText="1"/>
    </xf>
    <xf numFmtId="0" fontId="42" fillId="0" borderId="30" xfId="0" applyFont="1" applyBorder="1" applyAlignment="1">
      <alignment horizontal="left" vertical="center" wrapText="1"/>
    </xf>
    <xf numFmtId="0" fontId="42" fillId="0" borderId="0" xfId="0" applyFont="1" applyBorder="1" applyAlignment="1">
      <alignment horizontal="left" vertical="top"/>
    </xf>
    <xf numFmtId="0" fontId="42" fillId="0" borderId="0" xfId="0" applyFont="1" applyBorder="1" applyAlignment="1">
      <alignment horizontal="center" vertical="top"/>
    </xf>
    <xf numFmtId="0" fontId="42" fillId="0" borderId="28" xfId="0" applyFont="1" applyBorder="1" applyAlignment="1">
      <alignment horizontal="left" vertical="center"/>
    </xf>
    <xf numFmtId="0" fontId="42" fillId="0" borderId="30" xfId="0" applyFont="1" applyBorder="1" applyAlignment="1">
      <alignment horizontal="left" vertical="center"/>
    </xf>
    <xf numFmtId="0" fontId="44" fillId="0" borderId="0" xfId="0" applyFont="1" applyAlignment="1">
      <alignment vertical="center"/>
    </xf>
    <xf numFmtId="0" fontId="41" fillId="0" borderId="0" xfId="0" applyFont="1" applyBorder="1" applyAlignment="1">
      <alignment vertical="center"/>
    </xf>
    <xf numFmtId="0" fontId="44" fillId="0" borderId="29" xfId="0" applyFont="1" applyBorder="1" applyAlignment="1">
      <alignment vertical="center"/>
    </xf>
    <xf numFmtId="0" fontId="41" fillId="0" borderId="29" xfId="0" applyFont="1" applyBorder="1" applyAlignment="1">
      <alignment vertical="center"/>
    </xf>
    <xf numFmtId="0" fontId="0" fillId="0" borderId="0" xfId="0" applyBorder="1" applyAlignment="1">
      <alignment vertical="top"/>
    </xf>
    <xf numFmtId="49" fontId="42" fillId="0" borderId="0" xfId="0" applyNumberFormat="1" applyFont="1" applyBorder="1" applyAlignment="1">
      <alignment horizontal="left" vertical="center"/>
    </xf>
    <xf numFmtId="0" fontId="0" fillId="0" borderId="29" xfId="0" applyBorder="1" applyAlignment="1">
      <alignment vertical="top"/>
    </xf>
    <xf numFmtId="0" fontId="41" fillId="0" borderId="29" xfId="0" applyFont="1" applyBorder="1" applyAlignment="1">
      <alignment horizontal="left"/>
    </xf>
    <xf numFmtId="0" fontId="44" fillId="0" borderId="29" xfId="0" applyFont="1" applyBorder="1" applyAlignment="1">
      <alignment/>
    </xf>
    <xf numFmtId="0" fontId="39" fillId="0" borderId="26" xfId="0" applyFont="1" applyBorder="1" applyAlignment="1">
      <alignment vertical="top"/>
    </xf>
    <xf numFmtId="0" fontId="39" fillId="0" borderId="27" xfId="0" applyFont="1" applyBorder="1" applyAlignment="1">
      <alignment vertical="top"/>
    </xf>
    <xf numFmtId="0" fontId="39" fillId="0" borderId="0" xfId="0" applyFont="1" applyBorder="1" applyAlignment="1">
      <alignment horizontal="center" vertical="center"/>
    </xf>
    <xf numFmtId="0" fontId="39" fillId="0" borderId="0" xfId="0" applyFont="1" applyBorder="1" applyAlignment="1">
      <alignment horizontal="left" vertical="top"/>
    </xf>
    <xf numFmtId="0" fontId="39" fillId="0" borderId="28" xfId="0" applyFont="1" applyBorder="1" applyAlignment="1">
      <alignment vertical="top"/>
    </xf>
    <xf numFmtId="0" fontId="39" fillId="0" borderId="29" xfId="0" applyFont="1" applyBorder="1" applyAlignment="1">
      <alignment vertical="top"/>
    </xf>
    <xf numFmtId="0" fontId="39" fillId="0" borderId="30" xfId="0" applyFont="1" applyBorder="1" applyAlignment="1">
      <alignment vertical="top"/>
    </xf>
    <xf numFmtId="0" fontId="17" fillId="0" borderId="0" xfId="0" applyFont="1" applyAlignment="1">
      <alignment horizontal="left" vertical="top" wrapText="1"/>
    </xf>
    <xf numFmtId="0" fontId="17" fillId="0" borderId="0" xfId="0" applyFont="1" applyAlignment="1">
      <alignment horizontal="left" vertical="center"/>
    </xf>
    <xf numFmtId="0" fontId="19"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4" fontId="18"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4" fontId="19"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0" fontId="5" fillId="3" borderId="7"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4" fontId="5" fillId="3" borderId="7" xfId="0" applyNumberFormat="1" applyFont="1" applyFill="1" applyBorder="1" applyAlignment="1" applyProtection="1">
      <alignment vertical="center"/>
      <protection/>
    </xf>
    <xf numFmtId="0" fontId="0" fillId="3" borderId="13" xfId="0" applyFont="1" applyFill="1" applyBorder="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20" fillId="0" borderId="17" xfId="0" applyFont="1" applyBorder="1" applyAlignment="1">
      <alignment horizontal="center" vertical="center"/>
    </xf>
    <xf numFmtId="0" fontId="20" fillId="0" borderId="10" xfId="0" applyFont="1" applyBorder="1" applyAlignment="1">
      <alignment horizontal="left" vertical="center"/>
    </xf>
    <xf numFmtId="0" fontId="21" fillId="0" borderId="18" xfId="0" applyFont="1" applyBorder="1" applyAlignment="1">
      <alignment horizontal="left" vertical="center"/>
    </xf>
    <xf numFmtId="0" fontId="21" fillId="0" borderId="0" xfId="0" applyFont="1" applyBorder="1" applyAlignment="1">
      <alignment horizontal="left" vertical="center"/>
    </xf>
    <xf numFmtId="0" fontId="21" fillId="0" borderId="18" xfId="0" applyFont="1" applyBorder="1" applyAlignment="1" applyProtection="1">
      <alignment horizontal="left" vertical="center"/>
      <protection/>
    </xf>
    <xf numFmtId="0" fontId="21" fillId="0" borderId="0" xfId="0" applyFont="1" applyBorder="1" applyAlignment="1" applyProtection="1">
      <alignment horizontal="left" vertical="center"/>
      <protection/>
    </xf>
    <xf numFmtId="0" fontId="22" fillId="4" borderId="6" xfId="0" applyFont="1" applyFill="1" applyBorder="1" applyAlignment="1" applyProtection="1">
      <alignment horizontal="center" vertical="center"/>
      <protection/>
    </xf>
    <xf numFmtId="0" fontId="22" fillId="4" borderId="7" xfId="0" applyFont="1" applyFill="1" applyBorder="1" applyAlignment="1" applyProtection="1">
      <alignment horizontal="left" vertical="center"/>
      <protection/>
    </xf>
    <xf numFmtId="0" fontId="22" fillId="4" borderId="7" xfId="0" applyFont="1" applyFill="1" applyBorder="1" applyAlignment="1" applyProtection="1">
      <alignment horizontal="center" vertical="center"/>
      <protection/>
    </xf>
    <xf numFmtId="0" fontId="22" fillId="4" borderId="7" xfId="0" applyFont="1" applyFill="1" applyBorder="1" applyAlignment="1" applyProtection="1">
      <alignment horizontal="right" vertical="center"/>
      <protection/>
    </xf>
    <xf numFmtId="4" fontId="28" fillId="0" borderId="0" xfId="0" applyNumberFormat="1" applyFont="1" applyAlignment="1" applyProtection="1">
      <alignment vertical="center"/>
      <protection/>
    </xf>
    <xf numFmtId="0" fontId="28" fillId="0" borderId="0" xfId="0" applyFont="1" applyAlignment="1" applyProtection="1">
      <alignment vertical="center"/>
      <protection/>
    </xf>
    <xf numFmtId="0" fontId="27" fillId="0" borderId="0" xfId="0" applyFont="1" applyAlignment="1" applyProtection="1">
      <alignment horizontal="left" vertical="center" wrapText="1"/>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0" fillId="0" borderId="0" xfId="0"/>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0" fillId="0" borderId="0" xfId="0" applyFont="1" applyAlignment="1" applyProtection="1">
      <alignment vertical="center"/>
      <protection/>
    </xf>
    <xf numFmtId="0" fontId="40" fillId="0" borderId="0" xfId="0" applyFont="1" applyBorder="1" applyAlignment="1">
      <alignment horizontal="center" vertical="center"/>
    </xf>
    <xf numFmtId="0" fontId="40" fillId="0" borderId="0" xfId="0" applyFont="1" applyBorder="1" applyAlignment="1">
      <alignment horizontal="center" vertical="center" wrapText="1"/>
    </xf>
    <xf numFmtId="0" fontId="41" fillId="0" borderId="29" xfId="0" applyFont="1" applyBorder="1" applyAlignment="1">
      <alignment horizontal="left"/>
    </xf>
    <xf numFmtId="0" fontId="42" fillId="0" borderId="0" xfId="0" applyFont="1" applyBorder="1" applyAlignment="1">
      <alignment horizontal="left" vertical="center"/>
    </xf>
    <xf numFmtId="0" fontId="42" fillId="0" borderId="0" xfId="0" applyFont="1" applyBorder="1" applyAlignment="1">
      <alignment horizontal="left" vertical="top"/>
    </xf>
    <xf numFmtId="0" fontId="42" fillId="0" borderId="0" xfId="0" applyFont="1" applyBorder="1" applyAlignment="1">
      <alignment horizontal="left" vertical="center" wrapText="1"/>
    </xf>
    <xf numFmtId="0" fontId="41" fillId="0" borderId="29" xfId="0" applyFont="1" applyBorder="1" applyAlignment="1">
      <alignment horizontal="left" wrapText="1"/>
    </xf>
    <xf numFmtId="49" fontId="42" fillId="0" borderId="0" xfId="0" applyNumberFormat="1" applyFont="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9"/>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373"/>
      <c r="AS2" s="373"/>
      <c r="AT2" s="373"/>
      <c r="AU2" s="373"/>
      <c r="AV2" s="373"/>
      <c r="AW2" s="373"/>
      <c r="AX2" s="373"/>
      <c r="AY2" s="373"/>
      <c r="AZ2" s="373"/>
      <c r="BA2" s="373"/>
      <c r="BB2" s="373"/>
      <c r="BC2" s="373"/>
      <c r="BD2" s="373"/>
      <c r="BE2" s="373"/>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337" t="s">
        <v>14</v>
      </c>
      <c r="L5" s="338"/>
      <c r="M5" s="338"/>
      <c r="N5" s="338"/>
      <c r="O5" s="338"/>
      <c r="P5" s="338"/>
      <c r="Q5" s="338"/>
      <c r="R5" s="338"/>
      <c r="S5" s="338"/>
      <c r="T5" s="338"/>
      <c r="U5" s="338"/>
      <c r="V5" s="338"/>
      <c r="W5" s="338"/>
      <c r="X5" s="338"/>
      <c r="Y5" s="338"/>
      <c r="Z5" s="338"/>
      <c r="AA5" s="338"/>
      <c r="AB5" s="338"/>
      <c r="AC5" s="338"/>
      <c r="AD5" s="338"/>
      <c r="AE5" s="338"/>
      <c r="AF5" s="338"/>
      <c r="AG5" s="338"/>
      <c r="AH5" s="338"/>
      <c r="AI5" s="338"/>
      <c r="AJ5" s="338"/>
      <c r="AK5" s="338"/>
      <c r="AL5" s="338"/>
      <c r="AM5" s="338"/>
      <c r="AN5" s="338"/>
      <c r="AO5" s="338"/>
      <c r="AP5" s="23"/>
      <c r="AQ5" s="23"/>
      <c r="AR5" s="21"/>
      <c r="BE5" s="334" t="s">
        <v>15</v>
      </c>
      <c r="BS5" s="18" t="s">
        <v>6</v>
      </c>
    </row>
    <row r="6" spans="2:71" s="1" customFormat="1" ht="36.95" customHeight="1">
      <c r="B6" s="22"/>
      <c r="C6" s="23"/>
      <c r="D6" s="29" t="s">
        <v>16</v>
      </c>
      <c r="E6" s="23"/>
      <c r="F6" s="23"/>
      <c r="G6" s="23"/>
      <c r="H6" s="23"/>
      <c r="I6" s="23"/>
      <c r="J6" s="23"/>
      <c r="K6" s="339" t="s">
        <v>17</v>
      </c>
      <c r="L6" s="338"/>
      <c r="M6" s="338"/>
      <c r="N6" s="338"/>
      <c r="O6" s="338"/>
      <c r="P6" s="338"/>
      <c r="Q6" s="338"/>
      <c r="R6" s="338"/>
      <c r="S6" s="338"/>
      <c r="T6" s="338"/>
      <c r="U6" s="338"/>
      <c r="V6" s="338"/>
      <c r="W6" s="338"/>
      <c r="X6" s="338"/>
      <c r="Y6" s="338"/>
      <c r="Z6" s="338"/>
      <c r="AA6" s="338"/>
      <c r="AB6" s="338"/>
      <c r="AC6" s="338"/>
      <c r="AD6" s="338"/>
      <c r="AE6" s="338"/>
      <c r="AF6" s="338"/>
      <c r="AG6" s="338"/>
      <c r="AH6" s="338"/>
      <c r="AI6" s="338"/>
      <c r="AJ6" s="338"/>
      <c r="AK6" s="338"/>
      <c r="AL6" s="338"/>
      <c r="AM6" s="338"/>
      <c r="AN6" s="338"/>
      <c r="AO6" s="338"/>
      <c r="AP6" s="23"/>
      <c r="AQ6" s="23"/>
      <c r="AR6" s="21"/>
      <c r="BE6" s="335"/>
      <c r="BS6" s="18" t="s">
        <v>6</v>
      </c>
    </row>
    <row r="7" spans="2:71" s="1" customFormat="1" ht="12" customHeight="1">
      <c r="B7" s="22"/>
      <c r="C7" s="23"/>
      <c r="D7" s="30"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0" t="s">
        <v>20</v>
      </c>
      <c r="AL7" s="23"/>
      <c r="AM7" s="23"/>
      <c r="AN7" s="28" t="s">
        <v>19</v>
      </c>
      <c r="AO7" s="23"/>
      <c r="AP7" s="23"/>
      <c r="AQ7" s="23"/>
      <c r="AR7" s="21"/>
      <c r="BE7" s="335"/>
      <c r="BS7" s="18" t="s">
        <v>6</v>
      </c>
    </row>
    <row r="8" spans="2:71" s="1" customFormat="1" ht="12" customHeight="1">
      <c r="B8" s="22"/>
      <c r="C8" s="23"/>
      <c r="D8" s="30" t="s">
        <v>21</v>
      </c>
      <c r="E8" s="23"/>
      <c r="F8" s="23"/>
      <c r="G8" s="23"/>
      <c r="H8" s="23"/>
      <c r="I8" s="23"/>
      <c r="J8" s="23"/>
      <c r="K8" s="28" t="s">
        <v>22</v>
      </c>
      <c r="L8" s="23"/>
      <c r="M8" s="23"/>
      <c r="N8" s="23"/>
      <c r="O8" s="23"/>
      <c r="P8" s="23"/>
      <c r="Q8" s="23"/>
      <c r="R8" s="23"/>
      <c r="S8" s="23"/>
      <c r="T8" s="23"/>
      <c r="U8" s="23"/>
      <c r="V8" s="23"/>
      <c r="W8" s="23"/>
      <c r="X8" s="23"/>
      <c r="Y8" s="23"/>
      <c r="Z8" s="23"/>
      <c r="AA8" s="23"/>
      <c r="AB8" s="23"/>
      <c r="AC8" s="23"/>
      <c r="AD8" s="23"/>
      <c r="AE8" s="23"/>
      <c r="AF8" s="23"/>
      <c r="AG8" s="23"/>
      <c r="AH8" s="23"/>
      <c r="AI8" s="23"/>
      <c r="AJ8" s="23"/>
      <c r="AK8" s="30" t="s">
        <v>23</v>
      </c>
      <c r="AL8" s="23"/>
      <c r="AM8" s="23"/>
      <c r="AN8" s="31" t="s">
        <v>24</v>
      </c>
      <c r="AO8" s="23"/>
      <c r="AP8" s="23"/>
      <c r="AQ8" s="23"/>
      <c r="AR8" s="21"/>
      <c r="BE8" s="335"/>
      <c r="BS8" s="18" t="s">
        <v>6</v>
      </c>
    </row>
    <row r="9" spans="2:71" s="1" customFormat="1" ht="14.45"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35"/>
      <c r="BS9" s="18" t="s">
        <v>6</v>
      </c>
    </row>
    <row r="10" spans="2:71" s="1" customFormat="1" ht="12" customHeight="1">
      <c r="B10" s="22"/>
      <c r="C10" s="23"/>
      <c r="D10" s="30" t="s">
        <v>25</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0" t="s">
        <v>26</v>
      </c>
      <c r="AL10" s="23"/>
      <c r="AM10" s="23"/>
      <c r="AN10" s="28" t="s">
        <v>19</v>
      </c>
      <c r="AO10" s="23"/>
      <c r="AP10" s="23"/>
      <c r="AQ10" s="23"/>
      <c r="AR10" s="21"/>
      <c r="BE10" s="335"/>
      <c r="BS10" s="18" t="s">
        <v>6</v>
      </c>
    </row>
    <row r="11" spans="2:71" s="1" customFormat="1" ht="18.4" customHeight="1">
      <c r="B11" s="22"/>
      <c r="C11" s="23"/>
      <c r="D11" s="23"/>
      <c r="E11" s="28" t="s">
        <v>27</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0" t="s">
        <v>28</v>
      </c>
      <c r="AL11" s="23"/>
      <c r="AM11" s="23"/>
      <c r="AN11" s="28" t="s">
        <v>19</v>
      </c>
      <c r="AO11" s="23"/>
      <c r="AP11" s="23"/>
      <c r="AQ11" s="23"/>
      <c r="AR11" s="21"/>
      <c r="BE11" s="335"/>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35"/>
      <c r="BS12" s="18" t="s">
        <v>6</v>
      </c>
    </row>
    <row r="13" spans="2:71" s="1" customFormat="1" ht="12" customHeight="1">
      <c r="B13" s="22"/>
      <c r="C13" s="23"/>
      <c r="D13" s="30" t="s">
        <v>29</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0" t="s">
        <v>26</v>
      </c>
      <c r="AL13" s="23"/>
      <c r="AM13" s="23"/>
      <c r="AN13" s="32" t="s">
        <v>30</v>
      </c>
      <c r="AO13" s="23"/>
      <c r="AP13" s="23"/>
      <c r="AQ13" s="23"/>
      <c r="AR13" s="21"/>
      <c r="BE13" s="335"/>
      <c r="BS13" s="18" t="s">
        <v>6</v>
      </c>
    </row>
    <row r="14" spans="2:71" ht="12.75">
      <c r="B14" s="22"/>
      <c r="C14" s="23"/>
      <c r="D14" s="23"/>
      <c r="E14" s="340" t="s">
        <v>30</v>
      </c>
      <c r="F14" s="341"/>
      <c r="G14" s="341"/>
      <c r="H14" s="341"/>
      <c r="I14" s="341"/>
      <c r="J14" s="341"/>
      <c r="K14" s="341"/>
      <c r="L14" s="341"/>
      <c r="M14" s="341"/>
      <c r="N14" s="341"/>
      <c r="O14" s="341"/>
      <c r="P14" s="341"/>
      <c r="Q14" s="341"/>
      <c r="R14" s="341"/>
      <c r="S14" s="341"/>
      <c r="T14" s="341"/>
      <c r="U14" s="341"/>
      <c r="V14" s="341"/>
      <c r="W14" s="341"/>
      <c r="X14" s="341"/>
      <c r="Y14" s="341"/>
      <c r="Z14" s="341"/>
      <c r="AA14" s="341"/>
      <c r="AB14" s="341"/>
      <c r="AC14" s="341"/>
      <c r="AD14" s="341"/>
      <c r="AE14" s="341"/>
      <c r="AF14" s="341"/>
      <c r="AG14" s="341"/>
      <c r="AH14" s="341"/>
      <c r="AI14" s="341"/>
      <c r="AJ14" s="341"/>
      <c r="AK14" s="30" t="s">
        <v>28</v>
      </c>
      <c r="AL14" s="23"/>
      <c r="AM14" s="23"/>
      <c r="AN14" s="32" t="s">
        <v>30</v>
      </c>
      <c r="AO14" s="23"/>
      <c r="AP14" s="23"/>
      <c r="AQ14" s="23"/>
      <c r="AR14" s="21"/>
      <c r="BE14" s="335"/>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35"/>
      <c r="BS15" s="18" t="s">
        <v>4</v>
      </c>
    </row>
    <row r="16" spans="2:71" s="1" customFormat="1" ht="12" customHeight="1">
      <c r="B16" s="22"/>
      <c r="C16" s="23"/>
      <c r="D16" s="30" t="s">
        <v>31</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0" t="s">
        <v>26</v>
      </c>
      <c r="AL16" s="23"/>
      <c r="AM16" s="23"/>
      <c r="AN16" s="28" t="s">
        <v>19</v>
      </c>
      <c r="AO16" s="23"/>
      <c r="AP16" s="23"/>
      <c r="AQ16" s="23"/>
      <c r="AR16" s="21"/>
      <c r="BE16" s="335"/>
      <c r="BS16" s="18" t="s">
        <v>4</v>
      </c>
    </row>
    <row r="17" spans="2:71" s="1" customFormat="1" ht="18.4" customHeight="1">
      <c r="B17" s="22"/>
      <c r="C17" s="23"/>
      <c r="D17" s="23"/>
      <c r="E17" s="28" t="s">
        <v>32</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0" t="s">
        <v>28</v>
      </c>
      <c r="AL17" s="23"/>
      <c r="AM17" s="23"/>
      <c r="AN17" s="28" t="s">
        <v>19</v>
      </c>
      <c r="AO17" s="23"/>
      <c r="AP17" s="23"/>
      <c r="AQ17" s="23"/>
      <c r="AR17" s="21"/>
      <c r="BE17" s="335"/>
      <c r="BS17" s="18" t="s">
        <v>33</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35"/>
      <c r="BS18" s="18" t="s">
        <v>6</v>
      </c>
    </row>
    <row r="19" spans="2:71" s="1" customFormat="1" ht="12" customHeight="1">
      <c r="B19" s="22"/>
      <c r="C19" s="23"/>
      <c r="D19" s="30" t="s">
        <v>34</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0" t="s">
        <v>26</v>
      </c>
      <c r="AL19" s="23"/>
      <c r="AM19" s="23"/>
      <c r="AN19" s="28" t="s">
        <v>19</v>
      </c>
      <c r="AO19" s="23"/>
      <c r="AP19" s="23"/>
      <c r="AQ19" s="23"/>
      <c r="AR19" s="21"/>
      <c r="BE19" s="335"/>
      <c r="BS19" s="18" t="s">
        <v>6</v>
      </c>
    </row>
    <row r="20" spans="2:71" s="1" customFormat="1" ht="18.4" customHeight="1">
      <c r="B20" s="22"/>
      <c r="C20" s="23"/>
      <c r="D20" s="23"/>
      <c r="E20" s="28" t="s">
        <v>35</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0" t="s">
        <v>28</v>
      </c>
      <c r="AL20" s="23"/>
      <c r="AM20" s="23"/>
      <c r="AN20" s="28" t="s">
        <v>19</v>
      </c>
      <c r="AO20" s="23"/>
      <c r="AP20" s="23"/>
      <c r="AQ20" s="23"/>
      <c r="AR20" s="21"/>
      <c r="BE20" s="335"/>
      <c r="BS20" s="18" t="s">
        <v>33</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35"/>
    </row>
    <row r="22" spans="2:57" s="1" customFormat="1" ht="12" customHeight="1">
      <c r="B22" s="22"/>
      <c r="C22" s="23"/>
      <c r="D22" s="30" t="s">
        <v>36</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35"/>
    </row>
    <row r="23" spans="2:57" s="1" customFormat="1" ht="47.25" customHeight="1">
      <c r="B23" s="22"/>
      <c r="C23" s="23"/>
      <c r="D23" s="23"/>
      <c r="E23" s="342" t="s">
        <v>37</v>
      </c>
      <c r="F23" s="342"/>
      <c r="G23" s="342"/>
      <c r="H23" s="342"/>
      <c r="I23" s="342"/>
      <c r="J23" s="342"/>
      <c r="K23" s="342"/>
      <c r="L23" s="342"/>
      <c r="M23" s="342"/>
      <c r="N23" s="342"/>
      <c r="O23" s="342"/>
      <c r="P23" s="342"/>
      <c r="Q23" s="342"/>
      <c r="R23" s="342"/>
      <c r="S23" s="342"/>
      <c r="T23" s="342"/>
      <c r="U23" s="342"/>
      <c r="V23" s="342"/>
      <c r="W23" s="342"/>
      <c r="X23" s="342"/>
      <c r="Y23" s="342"/>
      <c r="Z23" s="342"/>
      <c r="AA23" s="342"/>
      <c r="AB23" s="342"/>
      <c r="AC23" s="342"/>
      <c r="AD23" s="342"/>
      <c r="AE23" s="342"/>
      <c r="AF23" s="342"/>
      <c r="AG23" s="342"/>
      <c r="AH23" s="342"/>
      <c r="AI23" s="342"/>
      <c r="AJ23" s="342"/>
      <c r="AK23" s="342"/>
      <c r="AL23" s="342"/>
      <c r="AM23" s="342"/>
      <c r="AN23" s="342"/>
      <c r="AO23" s="23"/>
      <c r="AP23" s="23"/>
      <c r="AQ23" s="23"/>
      <c r="AR23" s="21"/>
      <c r="BE23" s="335"/>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35"/>
    </row>
    <row r="25" spans="2:57" s="1" customFormat="1" ht="6.95" customHeight="1">
      <c r="B25" s="22"/>
      <c r="C25" s="23"/>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23"/>
      <c r="AQ25" s="23"/>
      <c r="AR25" s="21"/>
      <c r="BE25" s="335"/>
    </row>
    <row r="26" spans="1:57" s="2" customFormat="1" ht="25.9" customHeight="1">
      <c r="A26" s="35"/>
      <c r="B26" s="36"/>
      <c r="C26" s="37"/>
      <c r="D26" s="38" t="s">
        <v>38</v>
      </c>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43">
        <f>ROUND(AG54,2)</f>
        <v>0</v>
      </c>
      <c r="AL26" s="344"/>
      <c r="AM26" s="344"/>
      <c r="AN26" s="344"/>
      <c r="AO26" s="344"/>
      <c r="AP26" s="37"/>
      <c r="AQ26" s="37"/>
      <c r="AR26" s="40"/>
      <c r="BE26" s="335"/>
    </row>
    <row r="27" spans="1:57" s="2" customFormat="1" ht="6.95" customHeight="1">
      <c r="A27" s="35"/>
      <c r="B27" s="36"/>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40"/>
      <c r="BE27" s="335"/>
    </row>
    <row r="28" spans="1:57" s="2" customFormat="1" ht="12.75">
      <c r="A28" s="35"/>
      <c r="B28" s="36"/>
      <c r="C28" s="37"/>
      <c r="D28" s="37"/>
      <c r="E28" s="37"/>
      <c r="F28" s="37"/>
      <c r="G28" s="37"/>
      <c r="H28" s="37"/>
      <c r="I28" s="37"/>
      <c r="J28" s="37"/>
      <c r="K28" s="37"/>
      <c r="L28" s="345" t="s">
        <v>39</v>
      </c>
      <c r="M28" s="345"/>
      <c r="N28" s="345"/>
      <c r="O28" s="345"/>
      <c r="P28" s="345"/>
      <c r="Q28" s="37"/>
      <c r="R28" s="37"/>
      <c r="S28" s="37"/>
      <c r="T28" s="37"/>
      <c r="U28" s="37"/>
      <c r="V28" s="37"/>
      <c r="W28" s="345" t="s">
        <v>40</v>
      </c>
      <c r="X28" s="345"/>
      <c r="Y28" s="345"/>
      <c r="Z28" s="345"/>
      <c r="AA28" s="345"/>
      <c r="AB28" s="345"/>
      <c r="AC28" s="345"/>
      <c r="AD28" s="345"/>
      <c r="AE28" s="345"/>
      <c r="AF28" s="37"/>
      <c r="AG28" s="37"/>
      <c r="AH28" s="37"/>
      <c r="AI28" s="37"/>
      <c r="AJ28" s="37"/>
      <c r="AK28" s="345" t="s">
        <v>41</v>
      </c>
      <c r="AL28" s="345"/>
      <c r="AM28" s="345"/>
      <c r="AN28" s="345"/>
      <c r="AO28" s="345"/>
      <c r="AP28" s="37"/>
      <c r="AQ28" s="37"/>
      <c r="AR28" s="40"/>
      <c r="BE28" s="335"/>
    </row>
    <row r="29" spans="2:57" s="3" customFormat="1" ht="14.45" customHeight="1">
      <c r="B29" s="41"/>
      <c r="C29" s="42"/>
      <c r="D29" s="30" t="s">
        <v>42</v>
      </c>
      <c r="E29" s="42"/>
      <c r="F29" s="30" t="s">
        <v>43</v>
      </c>
      <c r="G29" s="42"/>
      <c r="H29" s="42"/>
      <c r="I29" s="42"/>
      <c r="J29" s="42"/>
      <c r="K29" s="42"/>
      <c r="L29" s="348">
        <v>0.21</v>
      </c>
      <c r="M29" s="347"/>
      <c r="N29" s="347"/>
      <c r="O29" s="347"/>
      <c r="P29" s="347"/>
      <c r="Q29" s="42"/>
      <c r="R29" s="42"/>
      <c r="S29" s="42"/>
      <c r="T29" s="42"/>
      <c r="U29" s="42"/>
      <c r="V29" s="42"/>
      <c r="W29" s="346">
        <f>ROUND(AZ54,2)</f>
        <v>0</v>
      </c>
      <c r="X29" s="347"/>
      <c r="Y29" s="347"/>
      <c r="Z29" s="347"/>
      <c r="AA29" s="347"/>
      <c r="AB29" s="347"/>
      <c r="AC29" s="347"/>
      <c r="AD29" s="347"/>
      <c r="AE29" s="347"/>
      <c r="AF29" s="42"/>
      <c r="AG29" s="42"/>
      <c r="AH29" s="42"/>
      <c r="AI29" s="42"/>
      <c r="AJ29" s="42"/>
      <c r="AK29" s="346">
        <f>ROUND(AV54,2)</f>
        <v>0</v>
      </c>
      <c r="AL29" s="347"/>
      <c r="AM29" s="347"/>
      <c r="AN29" s="347"/>
      <c r="AO29" s="347"/>
      <c r="AP29" s="42"/>
      <c r="AQ29" s="42"/>
      <c r="AR29" s="43"/>
      <c r="BE29" s="336"/>
    </row>
    <row r="30" spans="2:57" s="3" customFormat="1" ht="14.45" customHeight="1">
      <c r="B30" s="41"/>
      <c r="C30" s="42"/>
      <c r="D30" s="42"/>
      <c r="E30" s="42"/>
      <c r="F30" s="30" t="s">
        <v>44</v>
      </c>
      <c r="G30" s="42"/>
      <c r="H30" s="42"/>
      <c r="I30" s="42"/>
      <c r="J30" s="42"/>
      <c r="K30" s="42"/>
      <c r="L30" s="348">
        <v>0.15</v>
      </c>
      <c r="M30" s="347"/>
      <c r="N30" s="347"/>
      <c r="O30" s="347"/>
      <c r="P30" s="347"/>
      <c r="Q30" s="42"/>
      <c r="R30" s="42"/>
      <c r="S30" s="42"/>
      <c r="T30" s="42"/>
      <c r="U30" s="42"/>
      <c r="V30" s="42"/>
      <c r="W30" s="346">
        <f>ROUND(BA54,2)</f>
        <v>0</v>
      </c>
      <c r="X30" s="347"/>
      <c r="Y30" s="347"/>
      <c r="Z30" s="347"/>
      <c r="AA30" s="347"/>
      <c r="AB30" s="347"/>
      <c r="AC30" s="347"/>
      <c r="AD30" s="347"/>
      <c r="AE30" s="347"/>
      <c r="AF30" s="42"/>
      <c r="AG30" s="42"/>
      <c r="AH30" s="42"/>
      <c r="AI30" s="42"/>
      <c r="AJ30" s="42"/>
      <c r="AK30" s="346">
        <f>ROUND(AW54,2)</f>
        <v>0</v>
      </c>
      <c r="AL30" s="347"/>
      <c r="AM30" s="347"/>
      <c r="AN30" s="347"/>
      <c r="AO30" s="347"/>
      <c r="AP30" s="42"/>
      <c r="AQ30" s="42"/>
      <c r="AR30" s="43"/>
      <c r="BE30" s="336"/>
    </row>
    <row r="31" spans="2:57" s="3" customFormat="1" ht="14.45" customHeight="1" hidden="1">
      <c r="B31" s="41"/>
      <c r="C31" s="42"/>
      <c r="D31" s="42"/>
      <c r="E31" s="42"/>
      <c r="F31" s="30" t="s">
        <v>45</v>
      </c>
      <c r="G31" s="42"/>
      <c r="H31" s="42"/>
      <c r="I31" s="42"/>
      <c r="J31" s="42"/>
      <c r="K31" s="42"/>
      <c r="L31" s="348">
        <v>0.21</v>
      </c>
      <c r="M31" s="347"/>
      <c r="N31" s="347"/>
      <c r="O31" s="347"/>
      <c r="P31" s="347"/>
      <c r="Q31" s="42"/>
      <c r="R31" s="42"/>
      <c r="S31" s="42"/>
      <c r="T31" s="42"/>
      <c r="U31" s="42"/>
      <c r="V31" s="42"/>
      <c r="W31" s="346">
        <f>ROUND(BB54,2)</f>
        <v>0</v>
      </c>
      <c r="X31" s="347"/>
      <c r="Y31" s="347"/>
      <c r="Z31" s="347"/>
      <c r="AA31" s="347"/>
      <c r="AB31" s="347"/>
      <c r="AC31" s="347"/>
      <c r="AD31" s="347"/>
      <c r="AE31" s="347"/>
      <c r="AF31" s="42"/>
      <c r="AG31" s="42"/>
      <c r="AH31" s="42"/>
      <c r="AI31" s="42"/>
      <c r="AJ31" s="42"/>
      <c r="AK31" s="346">
        <v>0</v>
      </c>
      <c r="AL31" s="347"/>
      <c r="AM31" s="347"/>
      <c r="AN31" s="347"/>
      <c r="AO31" s="347"/>
      <c r="AP31" s="42"/>
      <c r="AQ31" s="42"/>
      <c r="AR31" s="43"/>
      <c r="BE31" s="336"/>
    </row>
    <row r="32" spans="2:57" s="3" customFormat="1" ht="14.45" customHeight="1" hidden="1">
      <c r="B32" s="41"/>
      <c r="C32" s="42"/>
      <c r="D32" s="42"/>
      <c r="E32" s="42"/>
      <c r="F32" s="30" t="s">
        <v>46</v>
      </c>
      <c r="G32" s="42"/>
      <c r="H32" s="42"/>
      <c r="I32" s="42"/>
      <c r="J32" s="42"/>
      <c r="K32" s="42"/>
      <c r="L32" s="348">
        <v>0.15</v>
      </c>
      <c r="M32" s="347"/>
      <c r="N32" s="347"/>
      <c r="O32" s="347"/>
      <c r="P32" s="347"/>
      <c r="Q32" s="42"/>
      <c r="R32" s="42"/>
      <c r="S32" s="42"/>
      <c r="T32" s="42"/>
      <c r="U32" s="42"/>
      <c r="V32" s="42"/>
      <c r="W32" s="346">
        <f>ROUND(BC54,2)</f>
        <v>0</v>
      </c>
      <c r="X32" s="347"/>
      <c r="Y32" s="347"/>
      <c r="Z32" s="347"/>
      <c r="AA32" s="347"/>
      <c r="AB32" s="347"/>
      <c r="AC32" s="347"/>
      <c r="AD32" s="347"/>
      <c r="AE32" s="347"/>
      <c r="AF32" s="42"/>
      <c r="AG32" s="42"/>
      <c r="AH32" s="42"/>
      <c r="AI32" s="42"/>
      <c r="AJ32" s="42"/>
      <c r="AK32" s="346">
        <v>0</v>
      </c>
      <c r="AL32" s="347"/>
      <c r="AM32" s="347"/>
      <c r="AN32" s="347"/>
      <c r="AO32" s="347"/>
      <c r="AP32" s="42"/>
      <c r="AQ32" s="42"/>
      <c r="AR32" s="43"/>
      <c r="BE32" s="336"/>
    </row>
    <row r="33" spans="2:44" s="3" customFormat="1" ht="14.45" customHeight="1" hidden="1">
      <c r="B33" s="41"/>
      <c r="C33" s="42"/>
      <c r="D33" s="42"/>
      <c r="E33" s="42"/>
      <c r="F33" s="30" t="s">
        <v>47</v>
      </c>
      <c r="G33" s="42"/>
      <c r="H33" s="42"/>
      <c r="I33" s="42"/>
      <c r="J33" s="42"/>
      <c r="K33" s="42"/>
      <c r="L33" s="348">
        <v>0</v>
      </c>
      <c r="M33" s="347"/>
      <c r="N33" s="347"/>
      <c r="O33" s="347"/>
      <c r="P33" s="347"/>
      <c r="Q33" s="42"/>
      <c r="R33" s="42"/>
      <c r="S33" s="42"/>
      <c r="T33" s="42"/>
      <c r="U33" s="42"/>
      <c r="V33" s="42"/>
      <c r="W33" s="346">
        <f>ROUND(BD54,2)</f>
        <v>0</v>
      </c>
      <c r="X33" s="347"/>
      <c r="Y33" s="347"/>
      <c r="Z33" s="347"/>
      <c r="AA33" s="347"/>
      <c r="AB33" s="347"/>
      <c r="AC33" s="347"/>
      <c r="AD33" s="347"/>
      <c r="AE33" s="347"/>
      <c r="AF33" s="42"/>
      <c r="AG33" s="42"/>
      <c r="AH33" s="42"/>
      <c r="AI33" s="42"/>
      <c r="AJ33" s="42"/>
      <c r="AK33" s="346">
        <v>0</v>
      </c>
      <c r="AL33" s="347"/>
      <c r="AM33" s="347"/>
      <c r="AN33" s="347"/>
      <c r="AO33" s="347"/>
      <c r="AP33" s="42"/>
      <c r="AQ33" s="42"/>
      <c r="AR33" s="43"/>
    </row>
    <row r="34" spans="1:57" s="2" customFormat="1" ht="6.95" customHeight="1">
      <c r="A34" s="35"/>
      <c r="B34" s="36"/>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40"/>
      <c r="BE34" s="35"/>
    </row>
    <row r="35" spans="1:57" s="2" customFormat="1" ht="25.9" customHeight="1">
      <c r="A35" s="35"/>
      <c r="B35" s="36"/>
      <c r="C35" s="44"/>
      <c r="D35" s="45" t="s">
        <v>48</v>
      </c>
      <c r="E35" s="46"/>
      <c r="F35" s="46"/>
      <c r="G35" s="46"/>
      <c r="H35" s="46"/>
      <c r="I35" s="46"/>
      <c r="J35" s="46"/>
      <c r="K35" s="46"/>
      <c r="L35" s="46"/>
      <c r="M35" s="46"/>
      <c r="N35" s="46"/>
      <c r="O35" s="46"/>
      <c r="P35" s="46"/>
      <c r="Q35" s="46"/>
      <c r="R35" s="46"/>
      <c r="S35" s="46"/>
      <c r="T35" s="47" t="s">
        <v>49</v>
      </c>
      <c r="U35" s="46"/>
      <c r="V35" s="46"/>
      <c r="W35" s="46"/>
      <c r="X35" s="349" t="s">
        <v>50</v>
      </c>
      <c r="Y35" s="350"/>
      <c r="Z35" s="350"/>
      <c r="AA35" s="350"/>
      <c r="AB35" s="350"/>
      <c r="AC35" s="46"/>
      <c r="AD35" s="46"/>
      <c r="AE35" s="46"/>
      <c r="AF35" s="46"/>
      <c r="AG35" s="46"/>
      <c r="AH35" s="46"/>
      <c r="AI35" s="46"/>
      <c r="AJ35" s="46"/>
      <c r="AK35" s="351">
        <f>SUM(AK26:AK33)</f>
        <v>0</v>
      </c>
      <c r="AL35" s="350"/>
      <c r="AM35" s="350"/>
      <c r="AN35" s="350"/>
      <c r="AO35" s="352"/>
      <c r="AP35" s="44"/>
      <c r="AQ35" s="44"/>
      <c r="AR35" s="40"/>
      <c r="BE35" s="35"/>
    </row>
    <row r="36" spans="1:57" s="2" customFormat="1" ht="6.95" customHeight="1">
      <c r="A36" s="35"/>
      <c r="B36" s="36"/>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40"/>
      <c r="BE36" s="35"/>
    </row>
    <row r="37" spans="1:57" s="2" customFormat="1" ht="6.95" customHeight="1">
      <c r="A37" s="35"/>
      <c r="B37" s="48"/>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0"/>
      <c r="BE37" s="35"/>
    </row>
    <row r="41" spans="1:57" s="2" customFormat="1" ht="6.95" customHeight="1">
      <c r="A41" s="35"/>
      <c r="B41" s="50"/>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40"/>
      <c r="BE41" s="35"/>
    </row>
    <row r="42" spans="1:57" s="2" customFormat="1" ht="24.95" customHeight="1">
      <c r="A42" s="35"/>
      <c r="B42" s="36"/>
      <c r="C42" s="24" t="s">
        <v>51</v>
      </c>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40"/>
      <c r="BE42" s="35"/>
    </row>
    <row r="43" spans="1:57" s="2" customFormat="1" ht="6.95" customHeight="1">
      <c r="A43" s="35"/>
      <c r="B43" s="36"/>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40"/>
      <c r="BE43" s="35"/>
    </row>
    <row r="44" spans="2:44" s="4" customFormat="1" ht="12" customHeight="1">
      <c r="B44" s="52"/>
      <c r="C44" s="30" t="s">
        <v>13</v>
      </c>
      <c r="D44" s="53"/>
      <c r="E44" s="53"/>
      <c r="F44" s="53"/>
      <c r="G44" s="53"/>
      <c r="H44" s="53"/>
      <c r="I44" s="53"/>
      <c r="J44" s="53"/>
      <c r="K44" s="53"/>
      <c r="L44" s="53" t="str">
        <f>K5</f>
        <v>2020035R01</v>
      </c>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4"/>
    </row>
    <row r="45" spans="2:44" s="5" customFormat="1" ht="36.95" customHeight="1">
      <c r="B45" s="55"/>
      <c r="C45" s="56" t="s">
        <v>16</v>
      </c>
      <c r="D45" s="57"/>
      <c r="E45" s="57"/>
      <c r="F45" s="57"/>
      <c r="G45" s="57"/>
      <c r="H45" s="57"/>
      <c r="I45" s="57"/>
      <c r="J45" s="57"/>
      <c r="K45" s="57"/>
      <c r="L45" s="353" t="str">
        <f>K6</f>
        <v>Svislé izolace 1. PP objektu Vrázova č. p. 842/6, Cheb</v>
      </c>
      <c r="M45" s="354"/>
      <c r="N45" s="354"/>
      <c r="O45" s="354"/>
      <c r="P45" s="354"/>
      <c r="Q45" s="354"/>
      <c r="R45" s="354"/>
      <c r="S45" s="354"/>
      <c r="T45" s="354"/>
      <c r="U45" s="354"/>
      <c r="V45" s="354"/>
      <c r="W45" s="354"/>
      <c r="X45" s="354"/>
      <c r="Y45" s="354"/>
      <c r="Z45" s="354"/>
      <c r="AA45" s="354"/>
      <c r="AB45" s="354"/>
      <c r="AC45" s="354"/>
      <c r="AD45" s="354"/>
      <c r="AE45" s="354"/>
      <c r="AF45" s="354"/>
      <c r="AG45" s="354"/>
      <c r="AH45" s="354"/>
      <c r="AI45" s="354"/>
      <c r="AJ45" s="354"/>
      <c r="AK45" s="354"/>
      <c r="AL45" s="354"/>
      <c r="AM45" s="354"/>
      <c r="AN45" s="354"/>
      <c r="AO45" s="354"/>
      <c r="AP45" s="57"/>
      <c r="AQ45" s="57"/>
      <c r="AR45" s="58"/>
    </row>
    <row r="46" spans="1:57" s="2" customFormat="1" ht="6.95" customHeight="1">
      <c r="A46" s="35"/>
      <c r="B46" s="36"/>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40"/>
      <c r="BE46" s="35"/>
    </row>
    <row r="47" spans="1:57" s="2" customFormat="1" ht="12" customHeight="1">
      <c r="A47" s="35"/>
      <c r="B47" s="36"/>
      <c r="C47" s="30" t="s">
        <v>21</v>
      </c>
      <c r="D47" s="37"/>
      <c r="E47" s="37"/>
      <c r="F47" s="37"/>
      <c r="G47" s="37"/>
      <c r="H47" s="37"/>
      <c r="I47" s="37"/>
      <c r="J47" s="37"/>
      <c r="K47" s="37"/>
      <c r="L47" s="59" t="str">
        <f>IF(K8="","",K8)</f>
        <v>Cheb</v>
      </c>
      <c r="M47" s="37"/>
      <c r="N47" s="37"/>
      <c r="O47" s="37"/>
      <c r="P47" s="37"/>
      <c r="Q47" s="37"/>
      <c r="R47" s="37"/>
      <c r="S47" s="37"/>
      <c r="T47" s="37"/>
      <c r="U47" s="37"/>
      <c r="V47" s="37"/>
      <c r="W47" s="37"/>
      <c r="X47" s="37"/>
      <c r="Y47" s="37"/>
      <c r="Z47" s="37"/>
      <c r="AA47" s="37"/>
      <c r="AB47" s="37"/>
      <c r="AC47" s="37"/>
      <c r="AD47" s="37"/>
      <c r="AE47" s="37"/>
      <c r="AF47" s="37"/>
      <c r="AG47" s="37"/>
      <c r="AH47" s="37"/>
      <c r="AI47" s="30" t="s">
        <v>23</v>
      </c>
      <c r="AJ47" s="37"/>
      <c r="AK47" s="37"/>
      <c r="AL47" s="37"/>
      <c r="AM47" s="355" t="str">
        <f>IF(AN8="","",AN8)</f>
        <v>16. 4. 2020</v>
      </c>
      <c r="AN47" s="355"/>
      <c r="AO47" s="37"/>
      <c r="AP47" s="37"/>
      <c r="AQ47" s="37"/>
      <c r="AR47" s="40"/>
      <c r="BE47" s="35"/>
    </row>
    <row r="48" spans="1:57" s="2" customFormat="1" ht="6.95" customHeight="1">
      <c r="A48" s="35"/>
      <c r="B48" s="36"/>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40"/>
      <c r="BE48" s="35"/>
    </row>
    <row r="49" spans="1:57" s="2" customFormat="1" ht="25.7" customHeight="1">
      <c r="A49" s="35"/>
      <c r="B49" s="36"/>
      <c r="C49" s="30" t="s">
        <v>25</v>
      </c>
      <c r="D49" s="37"/>
      <c r="E49" s="37"/>
      <c r="F49" s="37"/>
      <c r="G49" s="37"/>
      <c r="H49" s="37"/>
      <c r="I49" s="37"/>
      <c r="J49" s="37"/>
      <c r="K49" s="37"/>
      <c r="L49" s="53" t="str">
        <f>IF(E11="","",E11)</f>
        <v>Město Cheb, nám. Krále Jiřího z Poděbrad 1/14</v>
      </c>
      <c r="M49" s="37"/>
      <c r="N49" s="37"/>
      <c r="O49" s="37"/>
      <c r="P49" s="37"/>
      <c r="Q49" s="37"/>
      <c r="R49" s="37"/>
      <c r="S49" s="37"/>
      <c r="T49" s="37"/>
      <c r="U49" s="37"/>
      <c r="V49" s="37"/>
      <c r="W49" s="37"/>
      <c r="X49" s="37"/>
      <c r="Y49" s="37"/>
      <c r="Z49" s="37"/>
      <c r="AA49" s="37"/>
      <c r="AB49" s="37"/>
      <c r="AC49" s="37"/>
      <c r="AD49" s="37"/>
      <c r="AE49" s="37"/>
      <c r="AF49" s="37"/>
      <c r="AG49" s="37"/>
      <c r="AH49" s="37"/>
      <c r="AI49" s="30" t="s">
        <v>31</v>
      </c>
      <c r="AJ49" s="37"/>
      <c r="AK49" s="37"/>
      <c r="AL49" s="37"/>
      <c r="AM49" s="356" t="str">
        <f>IF(E17="","",E17)</f>
        <v>Projekční kancelář Beránek a Hradil</v>
      </c>
      <c r="AN49" s="357"/>
      <c r="AO49" s="357"/>
      <c r="AP49" s="357"/>
      <c r="AQ49" s="37"/>
      <c r="AR49" s="40"/>
      <c r="AS49" s="358" t="s">
        <v>52</v>
      </c>
      <c r="AT49" s="359"/>
      <c r="AU49" s="61"/>
      <c r="AV49" s="61"/>
      <c r="AW49" s="61"/>
      <c r="AX49" s="61"/>
      <c r="AY49" s="61"/>
      <c r="AZ49" s="61"/>
      <c r="BA49" s="61"/>
      <c r="BB49" s="61"/>
      <c r="BC49" s="61"/>
      <c r="BD49" s="62"/>
      <c r="BE49" s="35"/>
    </row>
    <row r="50" spans="1:57" s="2" customFormat="1" ht="15.2" customHeight="1">
      <c r="A50" s="35"/>
      <c r="B50" s="36"/>
      <c r="C50" s="30" t="s">
        <v>29</v>
      </c>
      <c r="D50" s="37"/>
      <c r="E50" s="37"/>
      <c r="F50" s="37"/>
      <c r="G50" s="37"/>
      <c r="H50" s="37"/>
      <c r="I50" s="37"/>
      <c r="J50" s="37"/>
      <c r="K50" s="37"/>
      <c r="L50" s="53" t="str">
        <f>IF(E14="Vyplň údaj","",E14)</f>
        <v/>
      </c>
      <c r="M50" s="37"/>
      <c r="N50" s="37"/>
      <c r="O50" s="37"/>
      <c r="P50" s="37"/>
      <c r="Q50" s="37"/>
      <c r="R50" s="37"/>
      <c r="S50" s="37"/>
      <c r="T50" s="37"/>
      <c r="U50" s="37"/>
      <c r="V50" s="37"/>
      <c r="W50" s="37"/>
      <c r="X50" s="37"/>
      <c r="Y50" s="37"/>
      <c r="Z50" s="37"/>
      <c r="AA50" s="37"/>
      <c r="AB50" s="37"/>
      <c r="AC50" s="37"/>
      <c r="AD50" s="37"/>
      <c r="AE50" s="37"/>
      <c r="AF50" s="37"/>
      <c r="AG50" s="37"/>
      <c r="AH50" s="37"/>
      <c r="AI50" s="30" t="s">
        <v>34</v>
      </c>
      <c r="AJ50" s="37"/>
      <c r="AK50" s="37"/>
      <c r="AL50" s="37"/>
      <c r="AM50" s="356" t="str">
        <f>IF(E20="","",E20)</f>
        <v>Jakub Vilingr</v>
      </c>
      <c r="AN50" s="357"/>
      <c r="AO50" s="357"/>
      <c r="AP50" s="357"/>
      <c r="AQ50" s="37"/>
      <c r="AR50" s="40"/>
      <c r="AS50" s="360"/>
      <c r="AT50" s="361"/>
      <c r="AU50" s="63"/>
      <c r="AV50" s="63"/>
      <c r="AW50" s="63"/>
      <c r="AX50" s="63"/>
      <c r="AY50" s="63"/>
      <c r="AZ50" s="63"/>
      <c r="BA50" s="63"/>
      <c r="BB50" s="63"/>
      <c r="BC50" s="63"/>
      <c r="BD50" s="64"/>
      <c r="BE50" s="35"/>
    </row>
    <row r="51" spans="1:57" s="2" customFormat="1" ht="10.9" customHeight="1">
      <c r="A51" s="35"/>
      <c r="B51" s="36"/>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40"/>
      <c r="AS51" s="362"/>
      <c r="AT51" s="363"/>
      <c r="AU51" s="65"/>
      <c r="AV51" s="65"/>
      <c r="AW51" s="65"/>
      <c r="AX51" s="65"/>
      <c r="AY51" s="65"/>
      <c r="AZ51" s="65"/>
      <c r="BA51" s="65"/>
      <c r="BB51" s="65"/>
      <c r="BC51" s="65"/>
      <c r="BD51" s="66"/>
      <c r="BE51" s="35"/>
    </row>
    <row r="52" spans="1:57" s="2" customFormat="1" ht="29.25" customHeight="1">
      <c r="A52" s="35"/>
      <c r="B52" s="36"/>
      <c r="C52" s="364" t="s">
        <v>53</v>
      </c>
      <c r="D52" s="365"/>
      <c r="E52" s="365"/>
      <c r="F52" s="365"/>
      <c r="G52" s="365"/>
      <c r="H52" s="67"/>
      <c r="I52" s="366" t="s">
        <v>54</v>
      </c>
      <c r="J52" s="365"/>
      <c r="K52" s="365"/>
      <c r="L52" s="365"/>
      <c r="M52" s="365"/>
      <c r="N52" s="365"/>
      <c r="O52" s="365"/>
      <c r="P52" s="365"/>
      <c r="Q52" s="365"/>
      <c r="R52" s="365"/>
      <c r="S52" s="365"/>
      <c r="T52" s="365"/>
      <c r="U52" s="365"/>
      <c r="V52" s="365"/>
      <c r="W52" s="365"/>
      <c r="X52" s="365"/>
      <c r="Y52" s="365"/>
      <c r="Z52" s="365"/>
      <c r="AA52" s="365"/>
      <c r="AB52" s="365"/>
      <c r="AC52" s="365"/>
      <c r="AD52" s="365"/>
      <c r="AE52" s="365"/>
      <c r="AF52" s="365"/>
      <c r="AG52" s="367" t="s">
        <v>55</v>
      </c>
      <c r="AH52" s="365"/>
      <c r="AI52" s="365"/>
      <c r="AJ52" s="365"/>
      <c r="AK52" s="365"/>
      <c r="AL52" s="365"/>
      <c r="AM52" s="365"/>
      <c r="AN52" s="366" t="s">
        <v>56</v>
      </c>
      <c r="AO52" s="365"/>
      <c r="AP52" s="365"/>
      <c r="AQ52" s="68" t="s">
        <v>57</v>
      </c>
      <c r="AR52" s="40"/>
      <c r="AS52" s="69" t="s">
        <v>58</v>
      </c>
      <c r="AT52" s="70" t="s">
        <v>59</v>
      </c>
      <c r="AU52" s="70" t="s">
        <v>60</v>
      </c>
      <c r="AV52" s="70" t="s">
        <v>61</v>
      </c>
      <c r="AW52" s="70" t="s">
        <v>62</v>
      </c>
      <c r="AX52" s="70" t="s">
        <v>63</v>
      </c>
      <c r="AY52" s="70" t="s">
        <v>64</v>
      </c>
      <c r="AZ52" s="70" t="s">
        <v>65</v>
      </c>
      <c r="BA52" s="70" t="s">
        <v>66</v>
      </c>
      <c r="BB52" s="70" t="s">
        <v>67</v>
      </c>
      <c r="BC52" s="70" t="s">
        <v>68</v>
      </c>
      <c r="BD52" s="71" t="s">
        <v>69</v>
      </c>
      <c r="BE52" s="35"/>
    </row>
    <row r="53" spans="1:57" s="2" customFormat="1" ht="10.9" customHeight="1">
      <c r="A53" s="35"/>
      <c r="B53" s="36"/>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40"/>
      <c r="AS53" s="72"/>
      <c r="AT53" s="73"/>
      <c r="AU53" s="73"/>
      <c r="AV53" s="73"/>
      <c r="AW53" s="73"/>
      <c r="AX53" s="73"/>
      <c r="AY53" s="73"/>
      <c r="AZ53" s="73"/>
      <c r="BA53" s="73"/>
      <c r="BB53" s="73"/>
      <c r="BC53" s="73"/>
      <c r="BD53" s="74"/>
      <c r="BE53" s="35"/>
    </row>
    <row r="54" spans="2:90" s="6" customFormat="1" ht="32.45" customHeight="1">
      <c r="B54" s="75"/>
      <c r="C54" s="76" t="s">
        <v>70</v>
      </c>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371">
        <f>ROUND(SUM(AG55:AG57),2)</f>
        <v>0</v>
      </c>
      <c r="AH54" s="371"/>
      <c r="AI54" s="371"/>
      <c r="AJ54" s="371"/>
      <c r="AK54" s="371"/>
      <c r="AL54" s="371"/>
      <c r="AM54" s="371"/>
      <c r="AN54" s="372">
        <f>SUM(AG54,AT54)</f>
        <v>0</v>
      </c>
      <c r="AO54" s="372"/>
      <c r="AP54" s="372"/>
      <c r="AQ54" s="79" t="s">
        <v>19</v>
      </c>
      <c r="AR54" s="80"/>
      <c r="AS54" s="81">
        <f>ROUND(SUM(AS55:AS57),2)</f>
        <v>0</v>
      </c>
      <c r="AT54" s="82">
        <f>ROUND(SUM(AV54:AW54),2)</f>
        <v>0</v>
      </c>
      <c r="AU54" s="83">
        <f>ROUND(SUM(AU55:AU57),5)</f>
        <v>0</v>
      </c>
      <c r="AV54" s="82">
        <f>ROUND(AZ54*L29,2)</f>
        <v>0</v>
      </c>
      <c r="AW54" s="82">
        <f>ROUND(BA54*L30,2)</f>
        <v>0</v>
      </c>
      <c r="AX54" s="82">
        <f>ROUND(BB54*L29,2)</f>
        <v>0</v>
      </c>
      <c r="AY54" s="82">
        <f>ROUND(BC54*L30,2)</f>
        <v>0</v>
      </c>
      <c r="AZ54" s="82">
        <f>ROUND(SUM(AZ55:AZ57),2)</f>
        <v>0</v>
      </c>
      <c r="BA54" s="82">
        <f>ROUND(SUM(BA55:BA57),2)</f>
        <v>0</v>
      </c>
      <c r="BB54" s="82">
        <f>ROUND(SUM(BB55:BB57),2)</f>
        <v>0</v>
      </c>
      <c r="BC54" s="82">
        <f>ROUND(SUM(BC55:BC57),2)</f>
        <v>0</v>
      </c>
      <c r="BD54" s="84">
        <f>ROUND(SUM(BD55:BD57),2)</f>
        <v>0</v>
      </c>
      <c r="BS54" s="85" t="s">
        <v>71</v>
      </c>
      <c r="BT54" s="85" t="s">
        <v>72</v>
      </c>
      <c r="BU54" s="86" t="s">
        <v>73</v>
      </c>
      <c r="BV54" s="85" t="s">
        <v>74</v>
      </c>
      <c r="BW54" s="85" t="s">
        <v>5</v>
      </c>
      <c r="BX54" s="85" t="s">
        <v>75</v>
      </c>
      <c r="CL54" s="85" t="s">
        <v>19</v>
      </c>
    </row>
    <row r="55" spans="1:91" s="7" customFormat="1" ht="16.5" customHeight="1">
      <c r="A55" s="87" t="s">
        <v>76</v>
      </c>
      <c r="B55" s="88"/>
      <c r="C55" s="89"/>
      <c r="D55" s="370" t="s">
        <v>77</v>
      </c>
      <c r="E55" s="370"/>
      <c r="F55" s="370"/>
      <c r="G55" s="370"/>
      <c r="H55" s="370"/>
      <c r="I55" s="90"/>
      <c r="J55" s="370" t="s">
        <v>78</v>
      </c>
      <c r="K55" s="370"/>
      <c r="L55" s="370"/>
      <c r="M55" s="370"/>
      <c r="N55" s="370"/>
      <c r="O55" s="370"/>
      <c r="P55" s="370"/>
      <c r="Q55" s="370"/>
      <c r="R55" s="370"/>
      <c r="S55" s="370"/>
      <c r="T55" s="370"/>
      <c r="U55" s="370"/>
      <c r="V55" s="370"/>
      <c r="W55" s="370"/>
      <c r="X55" s="370"/>
      <c r="Y55" s="370"/>
      <c r="Z55" s="370"/>
      <c r="AA55" s="370"/>
      <c r="AB55" s="370"/>
      <c r="AC55" s="370"/>
      <c r="AD55" s="370"/>
      <c r="AE55" s="370"/>
      <c r="AF55" s="370"/>
      <c r="AG55" s="368">
        <f>'01 - Vedlejší rozpočtové ...'!J30</f>
        <v>0</v>
      </c>
      <c r="AH55" s="369"/>
      <c r="AI55" s="369"/>
      <c r="AJ55" s="369"/>
      <c r="AK55" s="369"/>
      <c r="AL55" s="369"/>
      <c r="AM55" s="369"/>
      <c r="AN55" s="368">
        <f>SUM(AG55,AT55)</f>
        <v>0</v>
      </c>
      <c r="AO55" s="369"/>
      <c r="AP55" s="369"/>
      <c r="AQ55" s="91" t="s">
        <v>79</v>
      </c>
      <c r="AR55" s="92"/>
      <c r="AS55" s="93">
        <v>0</v>
      </c>
      <c r="AT55" s="94">
        <f>ROUND(SUM(AV55:AW55),2)</f>
        <v>0</v>
      </c>
      <c r="AU55" s="95">
        <f>'01 - Vedlejší rozpočtové ...'!P83</f>
        <v>0</v>
      </c>
      <c r="AV55" s="94">
        <f>'01 - Vedlejší rozpočtové ...'!J33</f>
        <v>0</v>
      </c>
      <c r="AW55" s="94">
        <f>'01 - Vedlejší rozpočtové ...'!J34</f>
        <v>0</v>
      </c>
      <c r="AX55" s="94">
        <f>'01 - Vedlejší rozpočtové ...'!J35</f>
        <v>0</v>
      </c>
      <c r="AY55" s="94">
        <f>'01 - Vedlejší rozpočtové ...'!J36</f>
        <v>0</v>
      </c>
      <c r="AZ55" s="94">
        <f>'01 - Vedlejší rozpočtové ...'!F33</f>
        <v>0</v>
      </c>
      <c r="BA55" s="94">
        <f>'01 - Vedlejší rozpočtové ...'!F34</f>
        <v>0</v>
      </c>
      <c r="BB55" s="94">
        <f>'01 - Vedlejší rozpočtové ...'!F35</f>
        <v>0</v>
      </c>
      <c r="BC55" s="94">
        <f>'01 - Vedlejší rozpočtové ...'!F36</f>
        <v>0</v>
      </c>
      <c r="BD55" s="96">
        <f>'01 - Vedlejší rozpočtové ...'!F37</f>
        <v>0</v>
      </c>
      <c r="BT55" s="97" t="s">
        <v>80</v>
      </c>
      <c r="BV55" s="97" t="s">
        <v>74</v>
      </c>
      <c r="BW55" s="97" t="s">
        <v>81</v>
      </c>
      <c r="BX55" s="97" t="s">
        <v>5</v>
      </c>
      <c r="CL55" s="97" t="s">
        <v>19</v>
      </c>
      <c r="CM55" s="97" t="s">
        <v>82</v>
      </c>
    </row>
    <row r="56" spans="1:91" s="7" customFormat="1" ht="16.5" customHeight="1">
      <c r="A56" s="87" t="s">
        <v>76</v>
      </c>
      <c r="B56" s="88"/>
      <c r="C56" s="89"/>
      <c r="D56" s="370" t="s">
        <v>83</v>
      </c>
      <c r="E56" s="370"/>
      <c r="F56" s="370"/>
      <c r="G56" s="370"/>
      <c r="H56" s="370"/>
      <c r="I56" s="90"/>
      <c r="J56" s="370" t="s">
        <v>84</v>
      </c>
      <c r="K56" s="370"/>
      <c r="L56" s="370"/>
      <c r="M56" s="370"/>
      <c r="N56" s="370"/>
      <c r="O56" s="370"/>
      <c r="P56" s="370"/>
      <c r="Q56" s="370"/>
      <c r="R56" s="370"/>
      <c r="S56" s="370"/>
      <c r="T56" s="370"/>
      <c r="U56" s="370"/>
      <c r="V56" s="370"/>
      <c r="W56" s="370"/>
      <c r="X56" s="370"/>
      <c r="Y56" s="370"/>
      <c r="Z56" s="370"/>
      <c r="AA56" s="370"/>
      <c r="AB56" s="370"/>
      <c r="AC56" s="370"/>
      <c r="AD56" s="370"/>
      <c r="AE56" s="370"/>
      <c r="AF56" s="370"/>
      <c r="AG56" s="368">
        <f>'02 - Interiér'!J30</f>
        <v>0</v>
      </c>
      <c r="AH56" s="369"/>
      <c r="AI56" s="369"/>
      <c r="AJ56" s="369"/>
      <c r="AK56" s="369"/>
      <c r="AL56" s="369"/>
      <c r="AM56" s="369"/>
      <c r="AN56" s="368">
        <f>SUM(AG56,AT56)</f>
        <v>0</v>
      </c>
      <c r="AO56" s="369"/>
      <c r="AP56" s="369"/>
      <c r="AQ56" s="91" t="s">
        <v>79</v>
      </c>
      <c r="AR56" s="92"/>
      <c r="AS56" s="93">
        <v>0</v>
      </c>
      <c r="AT56" s="94">
        <f>ROUND(SUM(AV56:AW56),2)</f>
        <v>0</v>
      </c>
      <c r="AU56" s="95">
        <f>'02 - Interiér'!P102</f>
        <v>0</v>
      </c>
      <c r="AV56" s="94">
        <f>'02 - Interiér'!J33</f>
        <v>0</v>
      </c>
      <c r="AW56" s="94">
        <f>'02 - Interiér'!J34</f>
        <v>0</v>
      </c>
      <c r="AX56" s="94">
        <f>'02 - Interiér'!J35</f>
        <v>0</v>
      </c>
      <c r="AY56" s="94">
        <f>'02 - Interiér'!J36</f>
        <v>0</v>
      </c>
      <c r="AZ56" s="94">
        <f>'02 - Interiér'!F33</f>
        <v>0</v>
      </c>
      <c r="BA56" s="94">
        <f>'02 - Interiér'!F34</f>
        <v>0</v>
      </c>
      <c r="BB56" s="94">
        <f>'02 - Interiér'!F35</f>
        <v>0</v>
      </c>
      <c r="BC56" s="94">
        <f>'02 - Interiér'!F36</f>
        <v>0</v>
      </c>
      <c r="BD56" s="96">
        <f>'02 - Interiér'!F37</f>
        <v>0</v>
      </c>
      <c r="BT56" s="97" t="s">
        <v>80</v>
      </c>
      <c r="BV56" s="97" t="s">
        <v>74</v>
      </c>
      <c r="BW56" s="97" t="s">
        <v>85</v>
      </c>
      <c r="BX56" s="97" t="s">
        <v>5</v>
      </c>
      <c r="CL56" s="97" t="s">
        <v>19</v>
      </c>
      <c r="CM56" s="97" t="s">
        <v>82</v>
      </c>
    </row>
    <row r="57" spans="1:91" s="7" customFormat="1" ht="16.5" customHeight="1">
      <c r="A57" s="87" t="s">
        <v>76</v>
      </c>
      <c r="B57" s="88"/>
      <c r="C57" s="89"/>
      <c r="D57" s="370" t="s">
        <v>86</v>
      </c>
      <c r="E57" s="370"/>
      <c r="F57" s="370"/>
      <c r="G57" s="370"/>
      <c r="H57" s="370"/>
      <c r="I57" s="90"/>
      <c r="J57" s="370" t="s">
        <v>87</v>
      </c>
      <c r="K57" s="370"/>
      <c r="L57" s="370"/>
      <c r="M57" s="370"/>
      <c r="N57" s="370"/>
      <c r="O57" s="370"/>
      <c r="P57" s="370"/>
      <c r="Q57" s="370"/>
      <c r="R57" s="370"/>
      <c r="S57" s="370"/>
      <c r="T57" s="370"/>
      <c r="U57" s="370"/>
      <c r="V57" s="370"/>
      <c r="W57" s="370"/>
      <c r="X57" s="370"/>
      <c r="Y57" s="370"/>
      <c r="Z57" s="370"/>
      <c r="AA57" s="370"/>
      <c r="AB57" s="370"/>
      <c r="AC57" s="370"/>
      <c r="AD57" s="370"/>
      <c r="AE57" s="370"/>
      <c r="AF57" s="370"/>
      <c r="AG57" s="368">
        <f>'03 - Exteriér'!J30</f>
        <v>0</v>
      </c>
      <c r="AH57" s="369"/>
      <c r="AI57" s="369"/>
      <c r="AJ57" s="369"/>
      <c r="AK57" s="369"/>
      <c r="AL57" s="369"/>
      <c r="AM57" s="369"/>
      <c r="AN57" s="368">
        <f>SUM(AG57,AT57)</f>
        <v>0</v>
      </c>
      <c r="AO57" s="369"/>
      <c r="AP57" s="369"/>
      <c r="AQ57" s="91" t="s">
        <v>79</v>
      </c>
      <c r="AR57" s="92"/>
      <c r="AS57" s="98">
        <v>0</v>
      </c>
      <c r="AT57" s="99">
        <f>ROUND(SUM(AV57:AW57),2)</f>
        <v>0</v>
      </c>
      <c r="AU57" s="100">
        <f>'03 - Exteriér'!P109</f>
        <v>0</v>
      </c>
      <c r="AV57" s="99">
        <f>'03 - Exteriér'!J33</f>
        <v>0</v>
      </c>
      <c r="AW57" s="99">
        <f>'03 - Exteriér'!J34</f>
        <v>0</v>
      </c>
      <c r="AX57" s="99">
        <f>'03 - Exteriér'!J35</f>
        <v>0</v>
      </c>
      <c r="AY57" s="99">
        <f>'03 - Exteriér'!J36</f>
        <v>0</v>
      </c>
      <c r="AZ57" s="99">
        <f>'03 - Exteriér'!F33</f>
        <v>0</v>
      </c>
      <c r="BA57" s="99">
        <f>'03 - Exteriér'!F34</f>
        <v>0</v>
      </c>
      <c r="BB57" s="99">
        <f>'03 - Exteriér'!F35</f>
        <v>0</v>
      </c>
      <c r="BC57" s="99">
        <f>'03 - Exteriér'!F36</f>
        <v>0</v>
      </c>
      <c r="BD57" s="101">
        <f>'03 - Exteriér'!F37</f>
        <v>0</v>
      </c>
      <c r="BT57" s="97" t="s">
        <v>80</v>
      </c>
      <c r="BV57" s="97" t="s">
        <v>74</v>
      </c>
      <c r="BW57" s="97" t="s">
        <v>88</v>
      </c>
      <c r="BX57" s="97" t="s">
        <v>5</v>
      </c>
      <c r="CL57" s="97" t="s">
        <v>19</v>
      </c>
      <c r="CM57" s="97" t="s">
        <v>82</v>
      </c>
    </row>
    <row r="58" spans="1:57" s="2" customFormat="1" ht="30" customHeight="1">
      <c r="A58" s="35"/>
      <c r="B58" s="36"/>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40"/>
      <c r="AS58" s="35"/>
      <c r="AT58" s="35"/>
      <c r="AU58" s="35"/>
      <c r="AV58" s="35"/>
      <c r="AW58" s="35"/>
      <c r="AX58" s="35"/>
      <c r="AY58" s="35"/>
      <c r="AZ58" s="35"/>
      <c r="BA58" s="35"/>
      <c r="BB58" s="35"/>
      <c r="BC58" s="35"/>
      <c r="BD58" s="35"/>
      <c r="BE58" s="35"/>
    </row>
    <row r="59" spans="1:57" s="2" customFormat="1" ht="6.95" customHeight="1">
      <c r="A59" s="35"/>
      <c r="B59" s="48"/>
      <c r="C59" s="49"/>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s="49"/>
      <c r="AI59" s="49"/>
      <c r="AJ59" s="49"/>
      <c r="AK59" s="49"/>
      <c r="AL59" s="49"/>
      <c r="AM59" s="49"/>
      <c r="AN59" s="49"/>
      <c r="AO59" s="49"/>
      <c r="AP59" s="49"/>
      <c r="AQ59" s="49"/>
      <c r="AR59" s="40"/>
      <c r="AS59" s="35"/>
      <c r="AT59" s="35"/>
      <c r="AU59" s="35"/>
      <c r="AV59" s="35"/>
      <c r="AW59" s="35"/>
      <c r="AX59" s="35"/>
      <c r="AY59" s="35"/>
      <c r="AZ59" s="35"/>
      <c r="BA59" s="35"/>
      <c r="BB59" s="35"/>
      <c r="BC59" s="35"/>
      <c r="BD59" s="35"/>
      <c r="BE59" s="35"/>
    </row>
  </sheetData>
  <sheetProtection algorithmName="SHA-512" hashValue="P4Mdvbn80Zm8u0bn1LUzHIsj/tkYqETit1KC8+aC1j8FmT4IoOUkk8Otq9zwjjxnurAWH3y8Tx2qJZBgSctDIg==" saltValue="auhhENPY2xWt51hOzvdc+D+LlBFB6gMFxdekZMC8fxH5LnhA283t+kpNZQSKpbBTyZYa4nv6F5AmN9eH9J0N2Q==" spinCount="100000" sheet="1" objects="1" scenarios="1" formatColumns="0" formatRows="0"/>
  <mergeCells count="50">
    <mergeCell ref="AR2:BE2"/>
    <mergeCell ref="AN56:AP56"/>
    <mergeCell ref="AG56:AM56"/>
    <mergeCell ref="D56:H56"/>
    <mergeCell ref="J56:AF56"/>
    <mergeCell ref="AN57:AP57"/>
    <mergeCell ref="AG57:AM57"/>
    <mergeCell ref="D57:H57"/>
    <mergeCell ref="J57:AF57"/>
    <mergeCell ref="C52:G52"/>
    <mergeCell ref="I52:AF52"/>
    <mergeCell ref="AG52:AM52"/>
    <mergeCell ref="AN52:AP52"/>
    <mergeCell ref="AN55:AP55"/>
    <mergeCell ref="AG55:AM55"/>
    <mergeCell ref="D55:H55"/>
    <mergeCell ref="J55:AF55"/>
    <mergeCell ref="AG54:AM54"/>
    <mergeCell ref="AN54:AP54"/>
    <mergeCell ref="L45:AO45"/>
    <mergeCell ref="AM47:AN47"/>
    <mergeCell ref="AM49:AP49"/>
    <mergeCell ref="AS49:AT51"/>
    <mergeCell ref="AM50:AP50"/>
    <mergeCell ref="W33:AE33"/>
    <mergeCell ref="AK33:AO33"/>
    <mergeCell ref="L33:P33"/>
    <mergeCell ref="X35:AB35"/>
    <mergeCell ref="AK35:AO35"/>
    <mergeCell ref="AK31:AO31"/>
    <mergeCell ref="L31:P31"/>
    <mergeCell ref="W32:AE32"/>
    <mergeCell ref="AK32:AO32"/>
    <mergeCell ref="L32:P32"/>
    <mergeCell ref="BE5:BE32"/>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s>
  <hyperlinks>
    <hyperlink ref="A55" location="'01 - Vedlejší rozpočtové ...'!C2" display="/"/>
    <hyperlink ref="A56" location="'02 - Interiér'!C2" display="/"/>
    <hyperlink ref="A57" location="'03 - Exteriér'!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97"/>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02"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02"/>
      <c r="L2" s="373"/>
      <c r="M2" s="373"/>
      <c r="N2" s="373"/>
      <c r="O2" s="373"/>
      <c r="P2" s="373"/>
      <c r="Q2" s="373"/>
      <c r="R2" s="373"/>
      <c r="S2" s="373"/>
      <c r="T2" s="373"/>
      <c r="U2" s="373"/>
      <c r="V2" s="373"/>
      <c r="AT2" s="18" t="s">
        <v>81</v>
      </c>
    </row>
    <row r="3" spans="2:46" s="1" customFormat="1" ht="6.95" customHeight="1">
      <c r="B3" s="103"/>
      <c r="C3" s="104"/>
      <c r="D3" s="104"/>
      <c r="E3" s="104"/>
      <c r="F3" s="104"/>
      <c r="G3" s="104"/>
      <c r="H3" s="104"/>
      <c r="I3" s="105"/>
      <c r="J3" s="104"/>
      <c r="K3" s="104"/>
      <c r="L3" s="21"/>
      <c r="AT3" s="18" t="s">
        <v>82</v>
      </c>
    </row>
    <row r="4" spans="2:46" s="1" customFormat="1" ht="24.95" customHeight="1">
      <c r="B4" s="21"/>
      <c r="D4" s="106" t="s">
        <v>89</v>
      </c>
      <c r="I4" s="102"/>
      <c r="L4" s="21"/>
      <c r="M4" s="107" t="s">
        <v>10</v>
      </c>
      <c r="AT4" s="18" t="s">
        <v>4</v>
      </c>
    </row>
    <row r="5" spans="2:12" s="1" customFormat="1" ht="6.95" customHeight="1">
      <c r="B5" s="21"/>
      <c r="I5" s="102"/>
      <c r="L5" s="21"/>
    </row>
    <row r="6" spans="2:12" s="1" customFormat="1" ht="12" customHeight="1">
      <c r="B6" s="21"/>
      <c r="D6" s="108" t="s">
        <v>16</v>
      </c>
      <c r="I6" s="102"/>
      <c r="L6" s="21"/>
    </row>
    <row r="7" spans="2:12" s="1" customFormat="1" ht="16.5" customHeight="1">
      <c r="B7" s="21"/>
      <c r="E7" s="374" t="str">
        <f>'Rekapitulace stavby'!K6</f>
        <v>Svislé izolace 1. PP objektu Vrázova č. p. 842/6, Cheb</v>
      </c>
      <c r="F7" s="375"/>
      <c r="G7" s="375"/>
      <c r="H7" s="375"/>
      <c r="I7" s="102"/>
      <c r="L7" s="21"/>
    </row>
    <row r="8" spans="1:31" s="2" customFormat="1" ht="12" customHeight="1">
      <c r="A8" s="35"/>
      <c r="B8" s="40"/>
      <c r="C8" s="35"/>
      <c r="D8" s="108" t="s">
        <v>90</v>
      </c>
      <c r="E8" s="35"/>
      <c r="F8" s="35"/>
      <c r="G8" s="35"/>
      <c r="H8" s="35"/>
      <c r="I8" s="109"/>
      <c r="J8" s="35"/>
      <c r="K8" s="35"/>
      <c r="L8" s="110"/>
      <c r="S8" s="35"/>
      <c r="T8" s="35"/>
      <c r="U8" s="35"/>
      <c r="V8" s="35"/>
      <c r="W8" s="35"/>
      <c r="X8" s="35"/>
      <c r="Y8" s="35"/>
      <c r="Z8" s="35"/>
      <c r="AA8" s="35"/>
      <c r="AB8" s="35"/>
      <c r="AC8" s="35"/>
      <c r="AD8" s="35"/>
      <c r="AE8" s="35"/>
    </row>
    <row r="9" spans="1:31" s="2" customFormat="1" ht="16.5" customHeight="1">
      <c r="A9" s="35"/>
      <c r="B9" s="40"/>
      <c r="C9" s="35"/>
      <c r="D9" s="35"/>
      <c r="E9" s="376" t="s">
        <v>91</v>
      </c>
      <c r="F9" s="377"/>
      <c r="G9" s="377"/>
      <c r="H9" s="377"/>
      <c r="I9" s="109"/>
      <c r="J9" s="35"/>
      <c r="K9" s="35"/>
      <c r="L9" s="110"/>
      <c r="S9" s="35"/>
      <c r="T9" s="35"/>
      <c r="U9" s="35"/>
      <c r="V9" s="35"/>
      <c r="W9" s="35"/>
      <c r="X9" s="35"/>
      <c r="Y9" s="35"/>
      <c r="Z9" s="35"/>
      <c r="AA9" s="35"/>
      <c r="AB9" s="35"/>
      <c r="AC9" s="35"/>
      <c r="AD9" s="35"/>
      <c r="AE9" s="35"/>
    </row>
    <row r="10" spans="1:31" s="2" customFormat="1" ht="11.25">
      <c r="A10" s="35"/>
      <c r="B10" s="40"/>
      <c r="C10" s="35"/>
      <c r="D10" s="35"/>
      <c r="E10" s="35"/>
      <c r="F10" s="35"/>
      <c r="G10" s="35"/>
      <c r="H10" s="35"/>
      <c r="I10" s="109"/>
      <c r="J10" s="35"/>
      <c r="K10" s="35"/>
      <c r="L10" s="110"/>
      <c r="S10" s="35"/>
      <c r="T10" s="35"/>
      <c r="U10" s="35"/>
      <c r="V10" s="35"/>
      <c r="W10" s="35"/>
      <c r="X10" s="35"/>
      <c r="Y10" s="35"/>
      <c r="Z10" s="35"/>
      <c r="AA10" s="35"/>
      <c r="AB10" s="35"/>
      <c r="AC10" s="35"/>
      <c r="AD10" s="35"/>
      <c r="AE10" s="35"/>
    </row>
    <row r="11" spans="1:31" s="2" customFormat="1" ht="12" customHeight="1">
      <c r="A11" s="35"/>
      <c r="B11" s="40"/>
      <c r="C11" s="35"/>
      <c r="D11" s="108" t="s">
        <v>18</v>
      </c>
      <c r="E11" s="35"/>
      <c r="F11" s="111" t="s">
        <v>19</v>
      </c>
      <c r="G11" s="35"/>
      <c r="H11" s="35"/>
      <c r="I11" s="112" t="s">
        <v>20</v>
      </c>
      <c r="J11" s="111" t="s">
        <v>19</v>
      </c>
      <c r="K11" s="35"/>
      <c r="L11" s="110"/>
      <c r="S11" s="35"/>
      <c r="T11" s="35"/>
      <c r="U11" s="35"/>
      <c r="V11" s="35"/>
      <c r="W11" s="35"/>
      <c r="X11" s="35"/>
      <c r="Y11" s="35"/>
      <c r="Z11" s="35"/>
      <c r="AA11" s="35"/>
      <c r="AB11" s="35"/>
      <c r="AC11" s="35"/>
      <c r="AD11" s="35"/>
      <c r="AE11" s="35"/>
    </row>
    <row r="12" spans="1:31" s="2" customFormat="1" ht="12" customHeight="1">
      <c r="A12" s="35"/>
      <c r="B12" s="40"/>
      <c r="C12" s="35"/>
      <c r="D12" s="108" t="s">
        <v>21</v>
      </c>
      <c r="E12" s="35"/>
      <c r="F12" s="111" t="s">
        <v>22</v>
      </c>
      <c r="G12" s="35"/>
      <c r="H12" s="35"/>
      <c r="I12" s="112" t="s">
        <v>23</v>
      </c>
      <c r="J12" s="113" t="str">
        <f>'Rekapitulace stavby'!AN8</f>
        <v>16. 4. 2020</v>
      </c>
      <c r="K12" s="35"/>
      <c r="L12" s="110"/>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109"/>
      <c r="J13" s="35"/>
      <c r="K13" s="35"/>
      <c r="L13" s="110"/>
      <c r="S13" s="35"/>
      <c r="T13" s="35"/>
      <c r="U13" s="35"/>
      <c r="V13" s="35"/>
      <c r="W13" s="35"/>
      <c r="X13" s="35"/>
      <c r="Y13" s="35"/>
      <c r="Z13" s="35"/>
      <c r="AA13" s="35"/>
      <c r="AB13" s="35"/>
      <c r="AC13" s="35"/>
      <c r="AD13" s="35"/>
      <c r="AE13" s="35"/>
    </row>
    <row r="14" spans="1:31" s="2" customFormat="1" ht="12" customHeight="1">
      <c r="A14" s="35"/>
      <c r="B14" s="40"/>
      <c r="C14" s="35"/>
      <c r="D14" s="108" t="s">
        <v>25</v>
      </c>
      <c r="E14" s="35"/>
      <c r="F14" s="35"/>
      <c r="G14" s="35"/>
      <c r="H14" s="35"/>
      <c r="I14" s="112" t="s">
        <v>26</v>
      </c>
      <c r="J14" s="111" t="s">
        <v>19</v>
      </c>
      <c r="K14" s="35"/>
      <c r="L14" s="110"/>
      <c r="S14" s="35"/>
      <c r="T14" s="35"/>
      <c r="U14" s="35"/>
      <c r="V14" s="35"/>
      <c r="W14" s="35"/>
      <c r="X14" s="35"/>
      <c r="Y14" s="35"/>
      <c r="Z14" s="35"/>
      <c r="AA14" s="35"/>
      <c r="AB14" s="35"/>
      <c r="AC14" s="35"/>
      <c r="AD14" s="35"/>
      <c r="AE14" s="35"/>
    </row>
    <row r="15" spans="1:31" s="2" customFormat="1" ht="18" customHeight="1">
      <c r="A15" s="35"/>
      <c r="B15" s="40"/>
      <c r="C15" s="35"/>
      <c r="D15" s="35"/>
      <c r="E15" s="111" t="s">
        <v>27</v>
      </c>
      <c r="F15" s="35"/>
      <c r="G15" s="35"/>
      <c r="H15" s="35"/>
      <c r="I15" s="112" t="s">
        <v>28</v>
      </c>
      <c r="J15" s="111" t="s">
        <v>19</v>
      </c>
      <c r="K15" s="35"/>
      <c r="L15" s="110"/>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109"/>
      <c r="J16" s="35"/>
      <c r="K16" s="35"/>
      <c r="L16" s="110"/>
      <c r="S16" s="35"/>
      <c r="T16" s="35"/>
      <c r="U16" s="35"/>
      <c r="V16" s="35"/>
      <c r="W16" s="35"/>
      <c r="X16" s="35"/>
      <c r="Y16" s="35"/>
      <c r="Z16" s="35"/>
      <c r="AA16" s="35"/>
      <c r="AB16" s="35"/>
      <c r="AC16" s="35"/>
      <c r="AD16" s="35"/>
      <c r="AE16" s="35"/>
    </row>
    <row r="17" spans="1:31" s="2" customFormat="1" ht="12" customHeight="1">
      <c r="A17" s="35"/>
      <c r="B17" s="40"/>
      <c r="C17" s="35"/>
      <c r="D17" s="108" t="s">
        <v>29</v>
      </c>
      <c r="E17" s="35"/>
      <c r="F17" s="35"/>
      <c r="G17" s="35"/>
      <c r="H17" s="35"/>
      <c r="I17" s="112" t="s">
        <v>26</v>
      </c>
      <c r="J17" s="31" t="str">
        <f>'Rekapitulace stavby'!AN13</f>
        <v>Vyplň údaj</v>
      </c>
      <c r="K17" s="35"/>
      <c r="L17" s="110"/>
      <c r="S17" s="35"/>
      <c r="T17" s="35"/>
      <c r="U17" s="35"/>
      <c r="V17" s="35"/>
      <c r="W17" s="35"/>
      <c r="X17" s="35"/>
      <c r="Y17" s="35"/>
      <c r="Z17" s="35"/>
      <c r="AA17" s="35"/>
      <c r="AB17" s="35"/>
      <c r="AC17" s="35"/>
      <c r="AD17" s="35"/>
      <c r="AE17" s="35"/>
    </row>
    <row r="18" spans="1:31" s="2" customFormat="1" ht="18" customHeight="1">
      <c r="A18" s="35"/>
      <c r="B18" s="40"/>
      <c r="C18" s="35"/>
      <c r="D18" s="35"/>
      <c r="E18" s="378" t="str">
        <f>'Rekapitulace stavby'!E14</f>
        <v>Vyplň údaj</v>
      </c>
      <c r="F18" s="379"/>
      <c r="G18" s="379"/>
      <c r="H18" s="379"/>
      <c r="I18" s="112" t="s">
        <v>28</v>
      </c>
      <c r="J18" s="31" t="str">
        <f>'Rekapitulace stavby'!AN14</f>
        <v>Vyplň údaj</v>
      </c>
      <c r="K18" s="35"/>
      <c r="L18" s="110"/>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109"/>
      <c r="J19" s="35"/>
      <c r="K19" s="35"/>
      <c r="L19" s="110"/>
      <c r="S19" s="35"/>
      <c r="T19" s="35"/>
      <c r="U19" s="35"/>
      <c r="V19" s="35"/>
      <c r="W19" s="35"/>
      <c r="X19" s="35"/>
      <c r="Y19" s="35"/>
      <c r="Z19" s="35"/>
      <c r="AA19" s="35"/>
      <c r="AB19" s="35"/>
      <c r="AC19" s="35"/>
      <c r="AD19" s="35"/>
      <c r="AE19" s="35"/>
    </row>
    <row r="20" spans="1:31" s="2" customFormat="1" ht="12" customHeight="1">
      <c r="A20" s="35"/>
      <c r="B20" s="40"/>
      <c r="C20" s="35"/>
      <c r="D20" s="108" t="s">
        <v>31</v>
      </c>
      <c r="E20" s="35"/>
      <c r="F20" s="35"/>
      <c r="G20" s="35"/>
      <c r="H20" s="35"/>
      <c r="I20" s="112" t="s">
        <v>26</v>
      </c>
      <c r="J20" s="111" t="s">
        <v>19</v>
      </c>
      <c r="K20" s="35"/>
      <c r="L20" s="110"/>
      <c r="S20" s="35"/>
      <c r="T20" s="35"/>
      <c r="U20" s="35"/>
      <c r="V20" s="35"/>
      <c r="W20" s="35"/>
      <c r="X20" s="35"/>
      <c r="Y20" s="35"/>
      <c r="Z20" s="35"/>
      <c r="AA20" s="35"/>
      <c r="AB20" s="35"/>
      <c r="AC20" s="35"/>
      <c r="AD20" s="35"/>
      <c r="AE20" s="35"/>
    </row>
    <row r="21" spans="1:31" s="2" customFormat="1" ht="18" customHeight="1">
      <c r="A21" s="35"/>
      <c r="B21" s="40"/>
      <c r="C21" s="35"/>
      <c r="D21" s="35"/>
      <c r="E21" s="111" t="s">
        <v>32</v>
      </c>
      <c r="F21" s="35"/>
      <c r="G21" s="35"/>
      <c r="H21" s="35"/>
      <c r="I21" s="112" t="s">
        <v>28</v>
      </c>
      <c r="J21" s="111" t="s">
        <v>19</v>
      </c>
      <c r="K21" s="35"/>
      <c r="L21" s="110"/>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109"/>
      <c r="J22" s="35"/>
      <c r="K22" s="35"/>
      <c r="L22" s="110"/>
      <c r="S22" s="35"/>
      <c r="T22" s="35"/>
      <c r="U22" s="35"/>
      <c r="V22" s="35"/>
      <c r="W22" s="35"/>
      <c r="X22" s="35"/>
      <c r="Y22" s="35"/>
      <c r="Z22" s="35"/>
      <c r="AA22" s="35"/>
      <c r="AB22" s="35"/>
      <c r="AC22" s="35"/>
      <c r="AD22" s="35"/>
      <c r="AE22" s="35"/>
    </row>
    <row r="23" spans="1:31" s="2" customFormat="1" ht="12" customHeight="1">
      <c r="A23" s="35"/>
      <c r="B23" s="40"/>
      <c r="C23" s="35"/>
      <c r="D23" s="108" t="s">
        <v>34</v>
      </c>
      <c r="E23" s="35"/>
      <c r="F23" s="35"/>
      <c r="G23" s="35"/>
      <c r="H23" s="35"/>
      <c r="I23" s="112" t="s">
        <v>26</v>
      </c>
      <c r="J23" s="111" t="s">
        <v>19</v>
      </c>
      <c r="K23" s="35"/>
      <c r="L23" s="110"/>
      <c r="S23" s="35"/>
      <c r="T23" s="35"/>
      <c r="U23" s="35"/>
      <c r="V23" s="35"/>
      <c r="W23" s="35"/>
      <c r="X23" s="35"/>
      <c r="Y23" s="35"/>
      <c r="Z23" s="35"/>
      <c r="AA23" s="35"/>
      <c r="AB23" s="35"/>
      <c r="AC23" s="35"/>
      <c r="AD23" s="35"/>
      <c r="AE23" s="35"/>
    </row>
    <row r="24" spans="1:31" s="2" customFormat="1" ht="18" customHeight="1">
      <c r="A24" s="35"/>
      <c r="B24" s="40"/>
      <c r="C24" s="35"/>
      <c r="D24" s="35"/>
      <c r="E24" s="111" t="s">
        <v>35</v>
      </c>
      <c r="F24" s="35"/>
      <c r="G24" s="35"/>
      <c r="H24" s="35"/>
      <c r="I24" s="112" t="s">
        <v>28</v>
      </c>
      <c r="J24" s="111" t="s">
        <v>19</v>
      </c>
      <c r="K24" s="35"/>
      <c r="L24" s="110"/>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109"/>
      <c r="J25" s="35"/>
      <c r="K25" s="35"/>
      <c r="L25" s="110"/>
      <c r="S25" s="35"/>
      <c r="T25" s="35"/>
      <c r="U25" s="35"/>
      <c r="V25" s="35"/>
      <c r="W25" s="35"/>
      <c r="X25" s="35"/>
      <c r="Y25" s="35"/>
      <c r="Z25" s="35"/>
      <c r="AA25" s="35"/>
      <c r="AB25" s="35"/>
      <c r="AC25" s="35"/>
      <c r="AD25" s="35"/>
      <c r="AE25" s="35"/>
    </row>
    <row r="26" spans="1:31" s="2" customFormat="1" ht="12" customHeight="1">
      <c r="A26" s="35"/>
      <c r="B26" s="40"/>
      <c r="C26" s="35"/>
      <c r="D26" s="108" t="s">
        <v>36</v>
      </c>
      <c r="E26" s="35"/>
      <c r="F26" s="35"/>
      <c r="G26" s="35"/>
      <c r="H26" s="35"/>
      <c r="I26" s="109"/>
      <c r="J26" s="35"/>
      <c r="K26" s="35"/>
      <c r="L26" s="110"/>
      <c r="S26" s="35"/>
      <c r="T26" s="35"/>
      <c r="U26" s="35"/>
      <c r="V26" s="35"/>
      <c r="W26" s="35"/>
      <c r="X26" s="35"/>
      <c r="Y26" s="35"/>
      <c r="Z26" s="35"/>
      <c r="AA26" s="35"/>
      <c r="AB26" s="35"/>
      <c r="AC26" s="35"/>
      <c r="AD26" s="35"/>
      <c r="AE26" s="35"/>
    </row>
    <row r="27" spans="1:31" s="8" customFormat="1" ht="47.25" customHeight="1">
      <c r="A27" s="114"/>
      <c r="B27" s="115"/>
      <c r="C27" s="114"/>
      <c r="D27" s="114"/>
      <c r="E27" s="380" t="s">
        <v>37</v>
      </c>
      <c r="F27" s="380"/>
      <c r="G27" s="380"/>
      <c r="H27" s="380"/>
      <c r="I27" s="116"/>
      <c r="J27" s="114"/>
      <c r="K27" s="114"/>
      <c r="L27" s="117"/>
      <c r="S27" s="114"/>
      <c r="T27" s="114"/>
      <c r="U27" s="114"/>
      <c r="V27" s="114"/>
      <c r="W27" s="114"/>
      <c r="X27" s="114"/>
      <c r="Y27" s="114"/>
      <c r="Z27" s="114"/>
      <c r="AA27" s="114"/>
      <c r="AB27" s="114"/>
      <c r="AC27" s="114"/>
      <c r="AD27" s="114"/>
      <c r="AE27" s="114"/>
    </row>
    <row r="28" spans="1:31" s="2" customFormat="1" ht="6.95" customHeight="1">
      <c r="A28" s="35"/>
      <c r="B28" s="40"/>
      <c r="C28" s="35"/>
      <c r="D28" s="35"/>
      <c r="E28" s="35"/>
      <c r="F28" s="35"/>
      <c r="G28" s="35"/>
      <c r="H28" s="35"/>
      <c r="I28" s="109"/>
      <c r="J28" s="35"/>
      <c r="K28" s="35"/>
      <c r="L28" s="110"/>
      <c r="S28" s="35"/>
      <c r="T28" s="35"/>
      <c r="U28" s="35"/>
      <c r="V28" s="35"/>
      <c r="W28" s="35"/>
      <c r="X28" s="35"/>
      <c r="Y28" s="35"/>
      <c r="Z28" s="35"/>
      <c r="AA28" s="35"/>
      <c r="AB28" s="35"/>
      <c r="AC28" s="35"/>
      <c r="AD28" s="35"/>
      <c r="AE28" s="35"/>
    </row>
    <row r="29" spans="1:31" s="2" customFormat="1" ht="6.95" customHeight="1">
      <c r="A29" s="35"/>
      <c r="B29" s="40"/>
      <c r="C29" s="35"/>
      <c r="D29" s="118"/>
      <c r="E29" s="118"/>
      <c r="F29" s="118"/>
      <c r="G29" s="118"/>
      <c r="H29" s="118"/>
      <c r="I29" s="119"/>
      <c r="J29" s="118"/>
      <c r="K29" s="118"/>
      <c r="L29" s="110"/>
      <c r="S29" s="35"/>
      <c r="T29" s="35"/>
      <c r="U29" s="35"/>
      <c r="V29" s="35"/>
      <c r="W29" s="35"/>
      <c r="X29" s="35"/>
      <c r="Y29" s="35"/>
      <c r="Z29" s="35"/>
      <c r="AA29" s="35"/>
      <c r="AB29" s="35"/>
      <c r="AC29" s="35"/>
      <c r="AD29" s="35"/>
      <c r="AE29" s="35"/>
    </row>
    <row r="30" spans="1:31" s="2" customFormat="1" ht="25.35" customHeight="1">
      <c r="A30" s="35"/>
      <c r="B30" s="40"/>
      <c r="C30" s="35"/>
      <c r="D30" s="120" t="s">
        <v>38</v>
      </c>
      <c r="E30" s="35"/>
      <c r="F30" s="35"/>
      <c r="G30" s="35"/>
      <c r="H30" s="35"/>
      <c r="I30" s="109"/>
      <c r="J30" s="121">
        <f>ROUND(J83,2)</f>
        <v>0</v>
      </c>
      <c r="K30" s="35"/>
      <c r="L30" s="110"/>
      <c r="S30" s="35"/>
      <c r="T30" s="35"/>
      <c r="U30" s="35"/>
      <c r="V30" s="35"/>
      <c r="W30" s="35"/>
      <c r="X30" s="35"/>
      <c r="Y30" s="35"/>
      <c r="Z30" s="35"/>
      <c r="AA30" s="35"/>
      <c r="AB30" s="35"/>
      <c r="AC30" s="35"/>
      <c r="AD30" s="35"/>
      <c r="AE30" s="35"/>
    </row>
    <row r="31" spans="1:31" s="2" customFormat="1" ht="6.95" customHeight="1">
      <c r="A31" s="35"/>
      <c r="B31" s="40"/>
      <c r="C31" s="35"/>
      <c r="D31" s="118"/>
      <c r="E31" s="118"/>
      <c r="F31" s="118"/>
      <c r="G31" s="118"/>
      <c r="H31" s="118"/>
      <c r="I31" s="119"/>
      <c r="J31" s="118"/>
      <c r="K31" s="118"/>
      <c r="L31" s="110"/>
      <c r="S31" s="35"/>
      <c r="T31" s="35"/>
      <c r="U31" s="35"/>
      <c r="V31" s="35"/>
      <c r="W31" s="35"/>
      <c r="X31" s="35"/>
      <c r="Y31" s="35"/>
      <c r="Z31" s="35"/>
      <c r="AA31" s="35"/>
      <c r="AB31" s="35"/>
      <c r="AC31" s="35"/>
      <c r="AD31" s="35"/>
      <c r="AE31" s="35"/>
    </row>
    <row r="32" spans="1:31" s="2" customFormat="1" ht="14.45" customHeight="1">
      <c r="A32" s="35"/>
      <c r="B32" s="40"/>
      <c r="C32" s="35"/>
      <c r="D32" s="35"/>
      <c r="E32" s="35"/>
      <c r="F32" s="122" t="s">
        <v>40</v>
      </c>
      <c r="G32" s="35"/>
      <c r="H32" s="35"/>
      <c r="I32" s="123" t="s">
        <v>39</v>
      </c>
      <c r="J32" s="122" t="s">
        <v>41</v>
      </c>
      <c r="K32" s="35"/>
      <c r="L32" s="110"/>
      <c r="S32" s="35"/>
      <c r="T32" s="35"/>
      <c r="U32" s="35"/>
      <c r="V32" s="35"/>
      <c r="W32" s="35"/>
      <c r="X32" s="35"/>
      <c r="Y32" s="35"/>
      <c r="Z32" s="35"/>
      <c r="AA32" s="35"/>
      <c r="AB32" s="35"/>
      <c r="AC32" s="35"/>
      <c r="AD32" s="35"/>
      <c r="AE32" s="35"/>
    </row>
    <row r="33" spans="1:31" s="2" customFormat="1" ht="14.45" customHeight="1">
      <c r="A33" s="35"/>
      <c r="B33" s="40"/>
      <c r="C33" s="35"/>
      <c r="D33" s="124" t="s">
        <v>42</v>
      </c>
      <c r="E33" s="108" t="s">
        <v>43</v>
      </c>
      <c r="F33" s="125">
        <f>ROUND((SUM(BE83:BE96)),2)</f>
        <v>0</v>
      </c>
      <c r="G33" s="35"/>
      <c r="H33" s="35"/>
      <c r="I33" s="126">
        <v>0.21</v>
      </c>
      <c r="J33" s="125">
        <f>ROUND(((SUM(BE83:BE96))*I33),2)</f>
        <v>0</v>
      </c>
      <c r="K33" s="35"/>
      <c r="L33" s="110"/>
      <c r="S33" s="35"/>
      <c r="T33" s="35"/>
      <c r="U33" s="35"/>
      <c r="V33" s="35"/>
      <c r="W33" s="35"/>
      <c r="X33" s="35"/>
      <c r="Y33" s="35"/>
      <c r="Z33" s="35"/>
      <c r="AA33" s="35"/>
      <c r="AB33" s="35"/>
      <c r="AC33" s="35"/>
      <c r="AD33" s="35"/>
      <c r="AE33" s="35"/>
    </row>
    <row r="34" spans="1:31" s="2" customFormat="1" ht="14.45" customHeight="1">
      <c r="A34" s="35"/>
      <c r="B34" s="40"/>
      <c r="C34" s="35"/>
      <c r="D34" s="35"/>
      <c r="E34" s="108" t="s">
        <v>44</v>
      </c>
      <c r="F34" s="125">
        <f>ROUND((SUM(BF83:BF96)),2)</f>
        <v>0</v>
      </c>
      <c r="G34" s="35"/>
      <c r="H34" s="35"/>
      <c r="I34" s="126">
        <v>0.15</v>
      </c>
      <c r="J34" s="125">
        <f>ROUND(((SUM(BF83:BF96))*I34),2)</f>
        <v>0</v>
      </c>
      <c r="K34" s="35"/>
      <c r="L34" s="110"/>
      <c r="S34" s="35"/>
      <c r="T34" s="35"/>
      <c r="U34" s="35"/>
      <c r="V34" s="35"/>
      <c r="W34" s="35"/>
      <c r="X34" s="35"/>
      <c r="Y34" s="35"/>
      <c r="Z34" s="35"/>
      <c r="AA34" s="35"/>
      <c r="AB34" s="35"/>
      <c r="AC34" s="35"/>
      <c r="AD34" s="35"/>
      <c r="AE34" s="35"/>
    </row>
    <row r="35" spans="1:31" s="2" customFormat="1" ht="14.45" customHeight="1" hidden="1">
      <c r="A35" s="35"/>
      <c r="B35" s="40"/>
      <c r="C35" s="35"/>
      <c r="D35" s="35"/>
      <c r="E35" s="108" t="s">
        <v>45</v>
      </c>
      <c r="F35" s="125">
        <f>ROUND((SUM(BG83:BG96)),2)</f>
        <v>0</v>
      </c>
      <c r="G35" s="35"/>
      <c r="H35" s="35"/>
      <c r="I35" s="126">
        <v>0.21</v>
      </c>
      <c r="J35" s="125">
        <f>0</f>
        <v>0</v>
      </c>
      <c r="K35" s="35"/>
      <c r="L35" s="110"/>
      <c r="S35" s="35"/>
      <c r="T35" s="35"/>
      <c r="U35" s="35"/>
      <c r="V35" s="35"/>
      <c r="W35" s="35"/>
      <c r="X35" s="35"/>
      <c r="Y35" s="35"/>
      <c r="Z35" s="35"/>
      <c r="AA35" s="35"/>
      <c r="AB35" s="35"/>
      <c r="AC35" s="35"/>
      <c r="AD35" s="35"/>
      <c r="AE35" s="35"/>
    </row>
    <row r="36" spans="1:31" s="2" customFormat="1" ht="14.45" customHeight="1" hidden="1">
      <c r="A36" s="35"/>
      <c r="B36" s="40"/>
      <c r="C36" s="35"/>
      <c r="D36" s="35"/>
      <c r="E36" s="108" t="s">
        <v>46</v>
      </c>
      <c r="F36" s="125">
        <f>ROUND((SUM(BH83:BH96)),2)</f>
        <v>0</v>
      </c>
      <c r="G36" s="35"/>
      <c r="H36" s="35"/>
      <c r="I36" s="126">
        <v>0.15</v>
      </c>
      <c r="J36" s="125">
        <f>0</f>
        <v>0</v>
      </c>
      <c r="K36" s="35"/>
      <c r="L36" s="110"/>
      <c r="S36" s="35"/>
      <c r="T36" s="35"/>
      <c r="U36" s="35"/>
      <c r="V36" s="35"/>
      <c r="W36" s="35"/>
      <c r="X36" s="35"/>
      <c r="Y36" s="35"/>
      <c r="Z36" s="35"/>
      <c r="AA36" s="35"/>
      <c r="AB36" s="35"/>
      <c r="AC36" s="35"/>
      <c r="AD36" s="35"/>
      <c r="AE36" s="35"/>
    </row>
    <row r="37" spans="1:31" s="2" customFormat="1" ht="14.45" customHeight="1" hidden="1">
      <c r="A37" s="35"/>
      <c r="B37" s="40"/>
      <c r="C37" s="35"/>
      <c r="D37" s="35"/>
      <c r="E37" s="108" t="s">
        <v>47</v>
      </c>
      <c r="F37" s="125">
        <f>ROUND((SUM(BI83:BI96)),2)</f>
        <v>0</v>
      </c>
      <c r="G37" s="35"/>
      <c r="H37" s="35"/>
      <c r="I37" s="126">
        <v>0</v>
      </c>
      <c r="J37" s="125">
        <f>0</f>
        <v>0</v>
      </c>
      <c r="K37" s="35"/>
      <c r="L37" s="110"/>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109"/>
      <c r="J38" s="35"/>
      <c r="K38" s="35"/>
      <c r="L38" s="110"/>
      <c r="S38" s="35"/>
      <c r="T38" s="35"/>
      <c r="U38" s="35"/>
      <c r="V38" s="35"/>
      <c r="W38" s="35"/>
      <c r="X38" s="35"/>
      <c r="Y38" s="35"/>
      <c r="Z38" s="35"/>
      <c r="AA38" s="35"/>
      <c r="AB38" s="35"/>
      <c r="AC38" s="35"/>
      <c r="AD38" s="35"/>
      <c r="AE38" s="35"/>
    </row>
    <row r="39" spans="1:31" s="2" customFormat="1" ht="25.35" customHeight="1">
      <c r="A39" s="35"/>
      <c r="B39" s="40"/>
      <c r="C39" s="127"/>
      <c r="D39" s="128" t="s">
        <v>48</v>
      </c>
      <c r="E39" s="129"/>
      <c r="F39" s="129"/>
      <c r="G39" s="130" t="s">
        <v>49</v>
      </c>
      <c r="H39" s="131" t="s">
        <v>50</v>
      </c>
      <c r="I39" s="132"/>
      <c r="J39" s="133">
        <f>SUM(J30:J37)</f>
        <v>0</v>
      </c>
      <c r="K39" s="134"/>
      <c r="L39" s="110"/>
      <c r="S39" s="35"/>
      <c r="T39" s="35"/>
      <c r="U39" s="35"/>
      <c r="V39" s="35"/>
      <c r="W39" s="35"/>
      <c r="X39" s="35"/>
      <c r="Y39" s="35"/>
      <c r="Z39" s="35"/>
      <c r="AA39" s="35"/>
      <c r="AB39" s="35"/>
      <c r="AC39" s="35"/>
      <c r="AD39" s="35"/>
      <c r="AE39" s="35"/>
    </row>
    <row r="40" spans="1:31" s="2" customFormat="1" ht="14.45" customHeight="1">
      <c r="A40" s="35"/>
      <c r="B40" s="135"/>
      <c r="C40" s="136"/>
      <c r="D40" s="136"/>
      <c r="E40" s="136"/>
      <c r="F40" s="136"/>
      <c r="G40" s="136"/>
      <c r="H40" s="136"/>
      <c r="I40" s="137"/>
      <c r="J40" s="136"/>
      <c r="K40" s="136"/>
      <c r="L40" s="110"/>
      <c r="S40" s="35"/>
      <c r="T40" s="35"/>
      <c r="U40" s="35"/>
      <c r="V40" s="35"/>
      <c r="W40" s="35"/>
      <c r="X40" s="35"/>
      <c r="Y40" s="35"/>
      <c r="Z40" s="35"/>
      <c r="AA40" s="35"/>
      <c r="AB40" s="35"/>
      <c r="AC40" s="35"/>
      <c r="AD40" s="35"/>
      <c r="AE40" s="35"/>
    </row>
    <row r="44" spans="1:31" s="2" customFormat="1" ht="6.95" customHeight="1">
      <c r="A44" s="35"/>
      <c r="B44" s="138"/>
      <c r="C44" s="139"/>
      <c r="D44" s="139"/>
      <c r="E44" s="139"/>
      <c r="F44" s="139"/>
      <c r="G44" s="139"/>
      <c r="H44" s="139"/>
      <c r="I44" s="140"/>
      <c r="J44" s="139"/>
      <c r="K44" s="139"/>
      <c r="L44" s="110"/>
      <c r="S44" s="35"/>
      <c r="T44" s="35"/>
      <c r="U44" s="35"/>
      <c r="V44" s="35"/>
      <c r="W44" s="35"/>
      <c r="X44" s="35"/>
      <c r="Y44" s="35"/>
      <c r="Z44" s="35"/>
      <c r="AA44" s="35"/>
      <c r="AB44" s="35"/>
      <c r="AC44" s="35"/>
      <c r="AD44" s="35"/>
      <c r="AE44" s="35"/>
    </row>
    <row r="45" spans="1:31" s="2" customFormat="1" ht="24.95" customHeight="1">
      <c r="A45" s="35"/>
      <c r="B45" s="36"/>
      <c r="C45" s="24" t="s">
        <v>92</v>
      </c>
      <c r="D45" s="37"/>
      <c r="E45" s="37"/>
      <c r="F45" s="37"/>
      <c r="G45" s="37"/>
      <c r="H45" s="37"/>
      <c r="I45" s="109"/>
      <c r="J45" s="37"/>
      <c r="K45" s="37"/>
      <c r="L45" s="110"/>
      <c r="S45" s="35"/>
      <c r="T45" s="35"/>
      <c r="U45" s="35"/>
      <c r="V45" s="35"/>
      <c r="W45" s="35"/>
      <c r="X45" s="35"/>
      <c r="Y45" s="35"/>
      <c r="Z45" s="35"/>
      <c r="AA45" s="35"/>
      <c r="AB45" s="35"/>
      <c r="AC45" s="35"/>
      <c r="AD45" s="35"/>
      <c r="AE45" s="35"/>
    </row>
    <row r="46" spans="1:31" s="2" customFormat="1" ht="6.95" customHeight="1">
      <c r="A46" s="35"/>
      <c r="B46" s="36"/>
      <c r="C46" s="37"/>
      <c r="D46" s="37"/>
      <c r="E46" s="37"/>
      <c r="F46" s="37"/>
      <c r="G46" s="37"/>
      <c r="H46" s="37"/>
      <c r="I46" s="109"/>
      <c r="J46" s="37"/>
      <c r="K46" s="37"/>
      <c r="L46" s="110"/>
      <c r="S46" s="35"/>
      <c r="T46" s="35"/>
      <c r="U46" s="35"/>
      <c r="V46" s="35"/>
      <c r="W46" s="35"/>
      <c r="X46" s="35"/>
      <c r="Y46" s="35"/>
      <c r="Z46" s="35"/>
      <c r="AA46" s="35"/>
      <c r="AB46" s="35"/>
      <c r="AC46" s="35"/>
      <c r="AD46" s="35"/>
      <c r="AE46" s="35"/>
    </row>
    <row r="47" spans="1:31" s="2" customFormat="1" ht="12" customHeight="1">
      <c r="A47" s="35"/>
      <c r="B47" s="36"/>
      <c r="C47" s="30" t="s">
        <v>16</v>
      </c>
      <c r="D47" s="37"/>
      <c r="E47" s="37"/>
      <c r="F47" s="37"/>
      <c r="G47" s="37"/>
      <c r="H47" s="37"/>
      <c r="I47" s="109"/>
      <c r="J47" s="37"/>
      <c r="K47" s="37"/>
      <c r="L47" s="110"/>
      <c r="S47" s="35"/>
      <c r="T47" s="35"/>
      <c r="U47" s="35"/>
      <c r="V47" s="35"/>
      <c r="W47" s="35"/>
      <c r="X47" s="35"/>
      <c r="Y47" s="35"/>
      <c r="Z47" s="35"/>
      <c r="AA47" s="35"/>
      <c r="AB47" s="35"/>
      <c r="AC47" s="35"/>
      <c r="AD47" s="35"/>
      <c r="AE47" s="35"/>
    </row>
    <row r="48" spans="1:31" s="2" customFormat="1" ht="16.5" customHeight="1">
      <c r="A48" s="35"/>
      <c r="B48" s="36"/>
      <c r="C48" s="37"/>
      <c r="D48" s="37"/>
      <c r="E48" s="381" t="str">
        <f>E7</f>
        <v>Svislé izolace 1. PP objektu Vrázova č. p. 842/6, Cheb</v>
      </c>
      <c r="F48" s="382"/>
      <c r="G48" s="382"/>
      <c r="H48" s="382"/>
      <c r="I48" s="109"/>
      <c r="J48" s="37"/>
      <c r="K48" s="37"/>
      <c r="L48" s="110"/>
      <c r="S48" s="35"/>
      <c r="T48" s="35"/>
      <c r="U48" s="35"/>
      <c r="V48" s="35"/>
      <c r="W48" s="35"/>
      <c r="X48" s="35"/>
      <c r="Y48" s="35"/>
      <c r="Z48" s="35"/>
      <c r="AA48" s="35"/>
      <c r="AB48" s="35"/>
      <c r="AC48" s="35"/>
      <c r="AD48" s="35"/>
      <c r="AE48" s="35"/>
    </row>
    <row r="49" spans="1:31" s="2" customFormat="1" ht="12" customHeight="1">
      <c r="A49" s="35"/>
      <c r="B49" s="36"/>
      <c r="C49" s="30" t="s">
        <v>90</v>
      </c>
      <c r="D49" s="37"/>
      <c r="E49" s="37"/>
      <c r="F49" s="37"/>
      <c r="G49" s="37"/>
      <c r="H49" s="37"/>
      <c r="I49" s="109"/>
      <c r="J49" s="37"/>
      <c r="K49" s="37"/>
      <c r="L49" s="110"/>
      <c r="S49" s="35"/>
      <c r="T49" s="35"/>
      <c r="U49" s="35"/>
      <c r="V49" s="35"/>
      <c r="W49" s="35"/>
      <c r="X49" s="35"/>
      <c r="Y49" s="35"/>
      <c r="Z49" s="35"/>
      <c r="AA49" s="35"/>
      <c r="AB49" s="35"/>
      <c r="AC49" s="35"/>
      <c r="AD49" s="35"/>
      <c r="AE49" s="35"/>
    </row>
    <row r="50" spans="1:31" s="2" customFormat="1" ht="16.5" customHeight="1">
      <c r="A50" s="35"/>
      <c r="B50" s="36"/>
      <c r="C50" s="37"/>
      <c r="D50" s="37"/>
      <c r="E50" s="353" t="str">
        <f>E9</f>
        <v>01 - Vedlejší rozpočtové náklady</v>
      </c>
      <c r="F50" s="383"/>
      <c r="G50" s="383"/>
      <c r="H50" s="383"/>
      <c r="I50" s="109"/>
      <c r="J50" s="37"/>
      <c r="K50" s="37"/>
      <c r="L50" s="110"/>
      <c r="S50" s="35"/>
      <c r="T50" s="35"/>
      <c r="U50" s="35"/>
      <c r="V50" s="35"/>
      <c r="W50" s="35"/>
      <c r="X50" s="35"/>
      <c r="Y50" s="35"/>
      <c r="Z50" s="35"/>
      <c r="AA50" s="35"/>
      <c r="AB50" s="35"/>
      <c r="AC50" s="35"/>
      <c r="AD50" s="35"/>
      <c r="AE50" s="35"/>
    </row>
    <row r="51" spans="1:31" s="2" customFormat="1" ht="6.95" customHeight="1">
      <c r="A51" s="35"/>
      <c r="B51" s="36"/>
      <c r="C51" s="37"/>
      <c r="D51" s="37"/>
      <c r="E51" s="37"/>
      <c r="F51" s="37"/>
      <c r="G51" s="37"/>
      <c r="H51" s="37"/>
      <c r="I51" s="109"/>
      <c r="J51" s="37"/>
      <c r="K51" s="37"/>
      <c r="L51" s="110"/>
      <c r="S51" s="35"/>
      <c r="T51" s="35"/>
      <c r="U51" s="35"/>
      <c r="V51" s="35"/>
      <c r="W51" s="35"/>
      <c r="X51" s="35"/>
      <c r="Y51" s="35"/>
      <c r="Z51" s="35"/>
      <c r="AA51" s="35"/>
      <c r="AB51" s="35"/>
      <c r="AC51" s="35"/>
      <c r="AD51" s="35"/>
      <c r="AE51" s="35"/>
    </row>
    <row r="52" spans="1:31" s="2" customFormat="1" ht="12" customHeight="1">
      <c r="A52" s="35"/>
      <c r="B52" s="36"/>
      <c r="C52" s="30" t="s">
        <v>21</v>
      </c>
      <c r="D52" s="37"/>
      <c r="E52" s="37"/>
      <c r="F52" s="28" t="str">
        <f>F12</f>
        <v>Cheb</v>
      </c>
      <c r="G52" s="37"/>
      <c r="H52" s="37"/>
      <c r="I52" s="112" t="s">
        <v>23</v>
      </c>
      <c r="J52" s="60" t="str">
        <f>IF(J12="","",J12)</f>
        <v>16. 4. 2020</v>
      </c>
      <c r="K52" s="37"/>
      <c r="L52" s="110"/>
      <c r="S52" s="35"/>
      <c r="T52" s="35"/>
      <c r="U52" s="35"/>
      <c r="V52" s="35"/>
      <c r="W52" s="35"/>
      <c r="X52" s="35"/>
      <c r="Y52" s="35"/>
      <c r="Z52" s="35"/>
      <c r="AA52" s="35"/>
      <c r="AB52" s="35"/>
      <c r="AC52" s="35"/>
      <c r="AD52" s="35"/>
      <c r="AE52" s="35"/>
    </row>
    <row r="53" spans="1:31" s="2" customFormat="1" ht="6.95" customHeight="1">
      <c r="A53" s="35"/>
      <c r="B53" s="36"/>
      <c r="C53" s="37"/>
      <c r="D53" s="37"/>
      <c r="E53" s="37"/>
      <c r="F53" s="37"/>
      <c r="G53" s="37"/>
      <c r="H53" s="37"/>
      <c r="I53" s="109"/>
      <c r="J53" s="37"/>
      <c r="K53" s="37"/>
      <c r="L53" s="110"/>
      <c r="S53" s="35"/>
      <c r="T53" s="35"/>
      <c r="U53" s="35"/>
      <c r="V53" s="35"/>
      <c r="W53" s="35"/>
      <c r="X53" s="35"/>
      <c r="Y53" s="35"/>
      <c r="Z53" s="35"/>
      <c r="AA53" s="35"/>
      <c r="AB53" s="35"/>
      <c r="AC53" s="35"/>
      <c r="AD53" s="35"/>
      <c r="AE53" s="35"/>
    </row>
    <row r="54" spans="1:31" s="2" customFormat="1" ht="25.7" customHeight="1">
      <c r="A54" s="35"/>
      <c r="B54" s="36"/>
      <c r="C54" s="30" t="s">
        <v>25</v>
      </c>
      <c r="D54" s="37"/>
      <c r="E54" s="37"/>
      <c r="F54" s="28" t="str">
        <f>E15</f>
        <v>Město Cheb, nám. Krále Jiřího z Poděbrad 1/14</v>
      </c>
      <c r="G54" s="37"/>
      <c r="H54" s="37"/>
      <c r="I54" s="112" t="s">
        <v>31</v>
      </c>
      <c r="J54" s="33" t="str">
        <f>E21</f>
        <v>Projekční kancelář Beránek a Hradil</v>
      </c>
      <c r="K54" s="37"/>
      <c r="L54" s="110"/>
      <c r="S54" s="35"/>
      <c r="T54" s="35"/>
      <c r="U54" s="35"/>
      <c r="V54" s="35"/>
      <c r="W54" s="35"/>
      <c r="X54" s="35"/>
      <c r="Y54" s="35"/>
      <c r="Z54" s="35"/>
      <c r="AA54" s="35"/>
      <c r="AB54" s="35"/>
      <c r="AC54" s="35"/>
      <c r="AD54" s="35"/>
      <c r="AE54" s="35"/>
    </row>
    <row r="55" spans="1:31" s="2" customFormat="1" ht="15.2" customHeight="1">
      <c r="A55" s="35"/>
      <c r="B55" s="36"/>
      <c r="C55" s="30" t="s">
        <v>29</v>
      </c>
      <c r="D55" s="37"/>
      <c r="E55" s="37"/>
      <c r="F55" s="28" t="str">
        <f>IF(E18="","",E18)</f>
        <v>Vyplň údaj</v>
      </c>
      <c r="G55" s="37"/>
      <c r="H55" s="37"/>
      <c r="I55" s="112" t="s">
        <v>34</v>
      </c>
      <c r="J55" s="33" t="str">
        <f>E24</f>
        <v>Jakub Vilingr</v>
      </c>
      <c r="K55" s="37"/>
      <c r="L55" s="110"/>
      <c r="S55" s="35"/>
      <c r="T55" s="35"/>
      <c r="U55" s="35"/>
      <c r="V55" s="35"/>
      <c r="W55" s="35"/>
      <c r="X55" s="35"/>
      <c r="Y55" s="35"/>
      <c r="Z55" s="35"/>
      <c r="AA55" s="35"/>
      <c r="AB55" s="35"/>
      <c r="AC55" s="35"/>
      <c r="AD55" s="35"/>
      <c r="AE55" s="35"/>
    </row>
    <row r="56" spans="1:31" s="2" customFormat="1" ht="10.35" customHeight="1">
      <c r="A56" s="35"/>
      <c r="B56" s="36"/>
      <c r="C56" s="37"/>
      <c r="D56" s="37"/>
      <c r="E56" s="37"/>
      <c r="F56" s="37"/>
      <c r="G56" s="37"/>
      <c r="H56" s="37"/>
      <c r="I56" s="109"/>
      <c r="J56" s="37"/>
      <c r="K56" s="37"/>
      <c r="L56" s="110"/>
      <c r="S56" s="35"/>
      <c r="T56" s="35"/>
      <c r="U56" s="35"/>
      <c r="V56" s="35"/>
      <c r="W56" s="35"/>
      <c r="X56" s="35"/>
      <c r="Y56" s="35"/>
      <c r="Z56" s="35"/>
      <c r="AA56" s="35"/>
      <c r="AB56" s="35"/>
      <c r="AC56" s="35"/>
      <c r="AD56" s="35"/>
      <c r="AE56" s="35"/>
    </row>
    <row r="57" spans="1:31" s="2" customFormat="1" ht="29.25" customHeight="1">
      <c r="A57" s="35"/>
      <c r="B57" s="36"/>
      <c r="C57" s="141" t="s">
        <v>93</v>
      </c>
      <c r="D57" s="142"/>
      <c r="E57" s="142"/>
      <c r="F57" s="142"/>
      <c r="G57" s="142"/>
      <c r="H57" s="142"/>
      <c r="I57" s="143"/>
      <c r="J57" s="144" t="s">
        <v>94</v>
      </c>
      <c r="K57" s="142"/>
      <c r="L57" s="110"/>
      <c r="S57" s="35"/>
      <c r="T57" s="35"/>
      <c r="U57" s="35"/>
      <c r="V57" s="35"/>
      <c r="W57" s="35"/>
      <c r="X57" s="35"/>
      <c r="Y57" s="35"/>
      <c r="Z57" s="35"/>
      <c r="AA57" s="35"/>
      <c r="AB57" s="35"/>
      <c r="AC57" s="35"/>
      <c r="AD57" s="35"/>
      <c r="AE57" s="35"/>
    </row>
    <row r="58" spans="1:31" s="2" customFormat="1" ht="10.35" customHeight="1">
      <c r="A58" s="35"/>
      <c r="B58" s="36"/>
      <c r="C58" s="37"/>
      <c r="D58" s="37"/>
      <c r="E58" s="37"/>
      <c r="F58" s="37"/>
      <c r="G58" s="37"/>
      <c r="H58" s="37"/>
      <c r="I58" s="109"/>
      <c r="J58" s="37"/>
      <c r="K58" s="37"/>
      <c r="L58" s="110"/>
      <c r="S58" s="35"/>
      <c r="T58" s="35"/>
      <c r="U58" s="35"/>
      <c r="V58" s="35"/>
      <c r="W58" s="35"/>
      <c r="X58" s="35"/>
      <c r="Y58" s="35"/>
      <c r="Z58" s="35"/>
      <c r="AA58" s="35"/>
      <c r="AB58" s="35"/>
      <c r="AC58" s="35"/>
      <c r="AD58" s="35"/>
      <c r="AE58" s="35"/>
    </row>
    <row r="59" spans="1:47" s="2" customFormat="1" ht="22.9" customHeight="1">
      <c r="A59" s="35"/>
      <c r="B59" s="36"/>
      <c r="C59" s="145" t="s">
        <v>70</v>
      </c>
      <c r="D59" s="37"/>
      <c r="E59" s="37"/>
      <c r="F59" s="37"/>
      <c r="G59" s="37"/>
      <c r="H59" s="37"/>
      <c r="I59" s="109"/>
      <c r="J59" s="78">
        <f>J83</f>
        <v>0</v>
      </c>
      <c r="K59" s="37"/>
      <c r="L59" s="110"/>
      <c r="S59" s="35"/>
      <c r="T59" s="35"/>
      <c r="U59" s="35"/>
      <c r="V59" s="35"/>
      <c r="W59" s="35"/>
      <c r="X59" s="35"/>
      <c r="Y59" s="35"/>
      <c r="Z59" s="35"/>
      <c r="AA59" s="35"/>
      <c r="AB59" s="35"/>
      <c r="AC59" s="35"/>
      <c r="AD59" s="35"/>
      <c r="AE59" s="35"/>
      <c r="AU59" s="18" t="s">
        <v>95</v>
      </c>
    </row>
    <row r="60" spans="2:12" s="9" customFormat="1" ht="24.95" customHeight="1">
      <c r="B60" s="146"/>
      <c r="C60" s="147"/>
      <c r="D60" s="148" t="s">
        <v>96</v>
      </c>
      <c r="E60" s="149"/>
      <c r="F60" s="149"/>
      <c r="G60" s="149"/>
      <c r="H60" s="149"/>
      <c r="I60" s="150"/>
      <c r="J60" s="151">
        <f>J84</f>
        <v>0</v>
      </c>
      <c r="K60" s="147"/>
      <c r="L60" s="152"/>
    </row>
    <row r="61" spans="2:12" s="10" customFormat="1" ht="19.9" customHeight="1">
      <c r="B61" s="153"/>
      <c r="C61" s="154"/>
      <c r="D61" s="155" t="s">
        <v>97</v>
      </c>
      <c r="E61" s="156"/>
      <c r="F61" s="156"/>
      <c r="G61" s="156"/>
      <c r="H61" s="156"/>
      <c r="I61" s="157"/>
      <c r="J61" s="158">
        <f>J85</f>
        <v>0</v>
      </c>
      <c r="K61" s="154"/>
      <c r="L61" s="159"/>
    </row>
    <row r="62" spans="2:12" s="10" customFormat="1" ht="19.9" customHeight="1">
      <c r="B62" s="153"/>
      <c r="C62" s="154"/>
      <c r="D62" s="155" t="s">
        <v>98</v>
      </c>
      <c r="E62" s="156"/>
      <c r="F62" s="156"/>
      <c r="G62" s="156"/>
      <c r="H62" s="156"/>
      <c r="I62" s="157"/>
      <c r="J62" s="158">
        <f>J89</f>
        <v>0</v>
      </c>
      <c r="K62" s="154"/>
      <c r="L62" s="159"/>
    </row>
    <row r="63" spans="2:12" s="10" customFormat="1" ht="19.9" customHeight="1">
      <c r="B63" s="153"/>
      <c r="C63" s="154"/>
      <c r="D63" s="155" t="s">
        <v>99</v>
      </c>
      <c r="E63" s="156"/>
      <c r="F63" s="156"/>
      <c r="G63" s="156"/>
      <c r="H63" s="156"/>
      <c r="I63" s="157"/>
      <c r="J63" s="158">
        <f>J93</f>
        <v>0</v>
      </c>
      <c r="K63" s="154"/>
      <c r="L63" s="159"/>
    </row>
    <row r="64" spans="1:31" s="2" customFormat="1" ht="21.75" customHeight="1">
      <c r="A64" s="35"/>
      <c r="B64" s="36"/>
      <c r="C64" s="37"/>
      <c r="D64" s="37"/>
      <c r="E64" s="37"/>
      <c r="F64" s="37"/>
      <c r="G64" s="37"/>
      <c r="H64" s="37"/>
      <c r="I64" s="109"/>
      <c r="J64" s="37"/>
      <c r="K64" s="37"/>
      <c r="L64" s="110"/>
      <c r="S64" s="35"/>
      <c r="T64" s="35"/>
      <c r="U64" s="35"/>
      <c r="V64" s="35"/>
      <c r="W64" s="35"/>
      <c r="X64" s="35"/>
      <c r="Y64" s="35"/>
      <c r="Z64" s="35"/>
      <c r="AA64" s="35"/>
      <c r="AB64" s="35"/>
      <c r="AC64" s="35"/>
      <c r="AD64" s="35"/>
      <c r="AE64" s="35"/>
    </row>
    <row r="65" spans="1:31" s="2" customFormat="1" ht="6.95" customHeight="1">
      <c r="A65" s="35"/>
      <c r="B65" s="48"/>
      <c r="C65" s="49"/>
      <c r="D65" s="49"/>
      <c r="E65" s="49"/>
      <c r="F65" s="49"/>
      <c r="G65" s="49"/>
      <c r="H65" s="49"/>
      <c r="I65" s="137"/>
      <c r="J65" s="49"/>
      <c r="K65" s="49"/>
      <c r="L65" s="110"/>
      <c r="S65" s="35"/>
      <c r="T65" s="35"/>
      <c r="U65" s="35"/>
      <c r="V65" s="35"/>
      <c r="W65" s="35"/>
      <c r="X65" s="35"/>
      <c r="Y65" s="35"/>
      <c r="Z65" s="35"/>
      <c r="AA65" s="35"/>
      <c r="AB65" s="35"/>
      <c r="AC65" s="35"/>
      <c r="AD65" s="35"/>
      <c r="AE65" s="35"/>
    </row>
    <row r="69" spans="1:31" s="2" customFormat="1" ht="6.95" customHeight="1">
      <c r="A69" s="35"/>
      <c r="B69" s="50"/>
      <c r="C69" s="51"/>
      <c r="D69" s="51"/>
      <c r="E69" s="51"/>
      <c r="F69" s="51"/>
      <c r="G69" s="51"/>
      <c r="H69" s="51"/>
      <c r="I69" s="140"/>
      <c r="J69" s="51"/>
      <c r="K69" s="51"/>
      <c r="L69" s="110"/>
      <c r="S69" s="35"/>
      <c r="T69" s="35"/>
      <c r="U69" s="35"/>
      <c r="V69" s="35"/>
      <c r="W69" s="35"/>
      <c r="X69" s="35"/>
      <c r="Y69" s="35"/>
      <c r="Z69" s="35"/>
      <c r="AA69" s="35"/>
      <c r="AB69" s="35"/>
      <c r="AC69" s="35"/>
      <c r="AD69" s="35"/>
      <c r="AE69" s="35"/>
    </row>
    <row r="70" spans="1:31" s="2" customFormat="1" ht="24.95" customHeight="1">
      <c r="A70" s="35"/>
      <c r="B70" s="36"/>
      <c r="C70" s="24" t="s">
        <v>100</v>
      </c>
      <c r="D70" s="37"/>
      <c r="E70" s="37"/>
      <c r="F70" s="37"/>
      <c r="G70" s="37"/>
      <c r="H70" s="37"/>
      <c r="I70" s="109"/>
      <c r="J70" s="37"/>
      <c r="K70" s="37"/>
      <c r="L70" s="110"/>
      <c r="S70" s="35"/>
      <c r="T70" s="35"/>
      <c r="U70" s="35"/>
      <c r="V70" s="35"/>
      <c r="W70" s="35"/>
      <c r="X70" s="35"/>
      <c r="Y70" s="35"/>
      <c r="Z70" s="35"/>
      <c r="AA70" s="35"/>
      <c r="AB70" s="35"/>
      <c r="AC70" s="35"/>
      <c r="AD70" s="35"/>
      <c r="AE70" s="35"/>
    </row>
    <row r="71" spans="1:31" s="2" customFormat="1" ht="6.95" customHeight="1">
      <c r="A71" s="35"/>
      <c r="B71" s="36"/>
      <c r="C71" s="37"/>
      <c r="D71" s="37"/>
      <c r="E71" s="37"/>
      <c r="F71" s="37"/>
      <c r="G71" s="37"/>
      <c r="H71" s="37"/>
      <c r="I71" s="109"/>
      <c r="J71" s="37"/>
      <c r="K71" s="37"/>
      <c r="L71" s="110"/>
      <c r="S71" s="35"/>
      <c r="T71" s="35"/>
      <c r="U71" s="35"/>
      <c r="V71" s="35"/>
      <c r="W71" s="35"/>
      <c r="X71" s="35"/>
      <c r="Y71" s="35"/>
      <c r="Z71" s="35"/>
      <c r="AA71" s="35"/>
      <c r="AB71" s="35"/>
      <c r="AC71" s="35"/>
      <c r="AD71" s="35"/>
      <c r="AE71" s="35"/>
    </row>
    <row r="72" spans="1:31" s="2" customFormat="1" ht="12" customHeight="1">
      <c r="A72" s="35"/>
      <c r="B72" s="36"/>
      <c r="C72" s="30" t="s">
        <v>16</v>
      </c>
      <c r="D72" s="37"/>
      <c r="E72" s="37"/>
      <c r="F72" s="37"/>
      <c r="G72" s="37"/>
      <c r="H72" s="37"/>
      <c r="I72" s="109"/>
      <c r="J72" s="37"/>
      <c r="K72" s="37"/>
      <c r="L72" s="110"/>
      <c r="S72" s="35"/>
      <c r="T72" s="35"/>
      <c r="U72" s="35"/>
      <c r="V72" s="35"/>
      <c r="W72" s="35"/>
      <c r="X72" s="35"/>
      <c r="Y72" s="35"/>
      <c r="Z72" s="35"/>
      <c r="AA72" s="35"/>
      <c r="AB72" s="35"/>
      <c r="AC72" s="35"/>
      <c r="AD72" s="35"/>
      <c r="AE72" s="35"/>
    </row>
    <row r="73" spans="1:31" s="2" customFormat="1" ht="16.5" customHeight="1">
      <c r="A73" s="35"/>
      <c r="B73" s="36"/>
      <c r="C73" s="37"/>
      <c r="D73" s="37"/>
      <c r="E73" s="381" t="str">
        <f>E7</f>
        <v>Svislé izolace 1. PP objektu Vrázova č. p. 842/6, Cheb</v>
      </c>
      <c r="F73" s="382"/>
      <c r="G73" s="382"/>
      <c r="H73" s="382"/>
      <c r="I73" s="109"/>
      <c r="J73" s="37"/>
      <c r="K73" s="37"/>
      <c r="L73" s="110"/>
      <c r="S73" s="35"/>
      <c r="T73" s="35"/>
      <c r="U73" s="35"/>
      <c r="V73" s="35"/>
      <c r="W73" s="35"/>
      <c r="X73" s="35"/>
      <c r="Y73" s="35"/>
      <c r="Z73" s="35"/>
      <c r="AA73" s="35"/>
      <c r="AB73" s="35"/>
      <c r="AC73" s="35"/>
      <c r="AD73" s="35"/>
      <c r="AE73" s="35"/>
    </row>
    <row r="74" spans="1:31" s="2" customFormat="1" ht="12" customHeight="1">
      <c r="A74" s="35"/>
      <c r="B74" s="36"/>
      <c r="C74" s="30" t="s">
        <v>90</v>
      </c>
      <c r="D74" s="37"/>
      <c r="E74" s="37"/>
      <c r="F74" s="37"/>
      <c r="G74" s="37"/>
      <c r="H74" s="37"/>
      <c r="I74" s="109"/>
      <c r="J74" s="37"/>
      <c r="K74" s="37"/>
      <c r="L74" s="110"/>
      <c r="S74" s="35"/>
      <c r="T74" s="35"/>
      <c r="U74" s="35"/>
      <c r="V74" s="35"/>
      <c r="W74" s="35"/>
      <c r="X74" s="35"/>
      <c r="Y74" s="35"/>
      <c r="Z74" s="35"/>
      <c r="AA74" s="35"/>
      <c r="AB74" s="35"/>
      <c r="AC74" s="35"/>
      <c r="AD74" s="35"/>
      <c r="AE74" s="35"/>
    </row>
    <row r="75" spans="1:31" s="2" customFormat="1" ht="16.5" customHeight="1">
      <c r="A75" s="35"/>
      <c r="B75" s="36"/>
      <c r="C75" s="37"/>
      <c r="D75" s="37"/>
      <c r="E75" s="353" t="str">
        <f>E9</f>
        <v>01 - Vedlejší rozpočtové náklady</v>
      </c>
      <c r="F75" s="383"/>
      <c r="G75" s="383"/>
      <c r="H75" s="383"/>
      <c r="I75" s="109"/>
      <c r="J75" s="37"/>
      <c r="K75" s="37"/>
      <c r="L75" s="110"/>
      <c r="S75" s="35"/>
      <c r="T75" s="35"/>
      <c r="U75" s="35"/>
      <c r="V75" s="35"/>
      <c r="W75" s="35"/>
      <c r="X75" s="35"/>
      <c r="Y75" s="35"/>
      <c r="Z75" s="35"/>
      <c r="AA75" s="35"/>
      <c r="AB75" s="35"/>
      <c r="AC75" s="35"/>
      <c r="AD75" s="35"/>
      <c r="AE75" s="35"/>
    </row>
    <row r="76" spans="1:31" s="2" customFormat="1" ht="6.95" customHeight="1">
      <c r="A76" s="35"/>
      <c r="B76" s="36"/>
      <c r="C76" s="37"/>
      <c r="D76" s="37"/>
      <c r="E76" s="37"/>
      <c r="F76" s="37"/>
      <c r="G76" s="37"/>
      <c r="H76" s="37"/>
      <c r="I76" s="109"/>
      <c r="J76" s="37"/>
      <c r="K76" s="37"/>
      <c r="L76" s="110"/>
      <c r="S76" s="35"/>
      <c r="T76" s="35"/>
      <c r="U76" s="35"/>
      <c r="V76" s="35"/>
      <c r="W76" s="35"/>
      <c r="X76" s="35"/>
      <c r="Y76" s="35"/>
      <c r="Z76" s="35"/>
      <c r="AA76" s="35"/>
      <c r="AB76" s="35"/>
      <c r="AC76" s="35"/>
      <c r="AD76" s="35"/>
      <c r="AE76" s="35"/>
    </row>
    <row r="77" spans="1:31" s="2" customFormat="1" ht="12" customHeight="1">
      <c r="A77" s="35"/>
      <c r="B77" s="36"/>
      <c r="C77" s="30" t="s">
        <v>21</v>
      </c>
      <c r="D77" s="37"/>
      <c r="E77" s="37"/>
      <c r="F77" s="28" t="str">
        <f>F12</f>
        <v>Cheb</v>
      </c>
      <c r="G77" s="37"/>
      <c r="H77" s="37"/>
      <c r="I77" s="112" t="s">
        <v>23</v>
      </c>
      <c r="J77" s="60" t="str">
        <f>IF(J12="","",J12)</f>
        <v>16. 4. 2020</v>
      </c>
      <c r="K77" s="37"/>
      <c r="L77" s="110"/>
      <c r="S77" s="35"/>
      <c r="T77" s="35"/>
      <c r="U77" s="35"/>
      <c r="V77" s="35"/>
      <c r="W77" s="35"/>
      <c r="X77" s="35"/>
      <c r="Y77" s="35"/>
      <c r="Z77" s="35"/>
      <c r="AA77" s="35"/>
      <c r="AB77" s="35"/>
      <c r="AC77" s="35"/>
      <c r="AD77" s="35"/>
      <c r="AE77" s="35"/>
    </row>
    <row r="78" spans="1:31" s="2" customFormat="1" ht="6.95" customHeight="1">
      <c r="A78" s="35"/>
      <c r="B78" s="36"/>
      <c r="C78" s="37"/>
      <c r="D78" s="37"/>
      <c r="E78" s="37"/>
      <c r="F78" s="37"/>
      <c r="G78" s="37"/>
      <c r="H78" s="37"/>
      <c r="I78" s="109"/>
      <c r="J78" s="37"/>
      <c r="K78" s="37"/>
      <c r="L78" s="110"/>
      <c r="S78" s="35"/>
      <c r="T78" s="35"/>
      <c r="U78" s="35"/>
      <c r="V78" s="35"/>
      <c r="W78" s="35"/>
      <c r="X78" s="35"/>
      <c r="Y78" s="35"/>
      <c r="Z78" s="35"/>
      <c r="AA78" s="35"/>
      <c r="AB78" s="35"/>
      <c r="AC78" s="35"/>
      <c r="AD78" s="35"/>
      <c r="AE78" s="35"/>
    </row>
    <row r="79" spans="1:31" s="2" customFormat="1" ht="25.7" customHeight="1">
      <c r="A79" s="35"/>
      <c r="B79" s="36"/>
      <c r="C79" s="30" t="s">
        <v>25</v>
      </c>
      <c r="D79" s="37"/>
      <c r="E79" s="37"/>
      <c r="F79" s="28" t="str">
        <f>E15</f>
        <v>Město Cheb, nám. Krále Jiřího z Poděbrad 1/14</v>
      </c>
      <c r="G79" s="37"/>
      <c r="H79" s="37"/>
      <c r="I79" s="112" t="s">
        <v>31</v>
      </c>
      <c r="J79" s="33" t="str">
        <f>E21</f>
        <v>Projekční kancelář Beránek a Hradil</v>
      </c>
      <c r="K79" s="37"/>
      <c r="L79" s="110"/>
      <c r="S79" s="35"/>
      <c r="T79" s="35"/>
      <c r="U79" s="35"/>
      <c r="V79" s="35"/>
      <c r="W79" s="35"/>
      <c r="X79" s="35"/>
      <c r="Y79" s="35"/>
      <c r="Z79" s="35"/>
      <c r="AA79" s="35"/>
      <c r="AB79" s="35"/>
      <c r="AC79" s="35"/>
      <c r="AD79" s="35"/>
      <c r="AE79" s="35"/>
    </row>
    <row r="80" spans="1:31" s="2" customFormat="1" ht="15.2" customHeight="1">
      <c r="A80" s="35"/>
      <c r="B80" s="36"/>
      <c r="C80" s="30" t="s">
        <v>29</v>
      </c>
      <c r="D80" s="37"/>
      <c r="E80" s="37"/>
      <c r="F80" s="28" t="str">
        <f>IF(E18="","",E18)</f>
        <v>Vyplň údaj</v>
      </c>
      <c r="G80" s="37"/>
      <c r="H80" s="37"/>
      <c r="I80" s="112" t="s">
        <v>34</v>
      </c>
      <c r="J80" s="33" t="str">
        <f>E24</f>
        <v>Jakub Vilingr</v>
      </c>
      <c r="K80" s="37"/>
      <c r="L80" s="110"/>
      <c r="S80" s="35"/>
      <c r="T80" s="35"/>
      <c r="U80" s="35"/>
      <c r="V80" s="35"/>
      <c r="W80" s="35"/>
      <c r="X80" s="35"/>
      <c r="Y80" s="35"/>
      <c r="Z80" s="35"/>
      <c r="AA80" s="35"/>
      <c r="AB80" s="35"/>
      <c r="AC80" s="35"/>
      <c r="AD80" s="35"/>
      <c r="AE80" s="35"/>
    </row>
    <row r="81" spans="1:31" s="2" customFormat="1" ht="10.35" customHeight="1">
      <c r="A81" s="35"/>
      <c r="B81" s="36"/>
      <c r="C81" s="37"/>
      <c r="D81" s="37"/>
      <c r="E81" s="37"/>
      <c r="F81" s="37"/>
      <c r="G81" s="37"/>
      <c r="H81" s="37"/>
      <c r="I81" s="109"/>
      <c r="J81" s="37"/>
      <c r="K81" s="37"/>
      <c r="L81" s="110"/>
      <c r="S81" s="35"/>
      <c r="T81" s="35"/>
      <c r="U81" s="35"/>
      <c r="V81" s="35"/>
      <c r="W81" s="35"/>
      <c r="X81" s="35"/>
      <c r="Y81" s="35"/>
      <c r="Z81" s="35"/>
      <c r="AA81" s="35"/>
      <c r="AB81" s="35"/>
      <c r="AC81" s="35"/>
      <c r="AD81" s="35"/>
      <c r="AE81" s="35"/>
    </row>
    <row r="82" spans="1:31" s="11" customFormat="1" ht="29.25" customHeight="1">
      <c r="A82" s="160"/>
      <c r="B82" s="161"/>
      <c r="C82" s="162" t="s">
        <v>101</v>
      </c>
      <c r="D82" s="163" t="s">
        <v>57</v>
      </c>
      <c r="E82" s="163" t="s">
        <v>53</v>
      </c>
      <c r="F82" s="163" t="s">
        <v>54</v>
      </c>
      <c r="G82" s="163" t="s">
        <v>102</v>
      </c>
      <c r="H82" s="163" t="s">
        <v>103</v>
      </c>
      <c r="I82" s="164" t="s">
        <v>104</v>
      </c>
      <c r="J82" s="163" t="s">
        <v>94</v>
      </c>
      <c r="K82" s="165" t="s">
        <v>105</v>
      </c>
      <c r="L82" s="166"/>
      <c r="M82" s="69" t="s">
        <v>19</v>
      </c>
      <c r="N82" s="70" t="s">
        <v>42</v>
      </c>
      <c r="O82" s="70" t="s">
        <v>106</v>
      </c>
      <c r="P82" s="70" t="s">
        <v>107</v>
      </c>
      <c r="Q82" s="70" t="s">
        <v>108</v>
      </c>
      <c r="R82" s="70" t="s">
        <v>109</v>
      </c>
      <c r="S82" s="70" t="s">
        <v>110</v>
      </c>
      <c r="T82" s="71" t="s">
        <v>111</v>
      </c>
      <c r="U82" s="160"/>
      <c r="V82" s="160"/>
      <c r="W82" s="160"/>
      <c r="X82" s="160"/>
      <c r="Y82" s="160"/>
      <c r="Z82" s="160"/>
      <c r="AA82" s="160"/>
      <c r="AB82" s="160"/>
      <c r="AC82" s="160"/>
      <c r="AD82" s="160"/>
      <c r="AE82" s="160"/>
    </row>
    <row r="83" spans="1:63" s="2" customFormat="1" ht="22.9" customHeight="1">
      <c r="A83" s="35"/>
      <c r="B83" s="36"/>
      <c r="C83" s="76" t="s">
        <v>112</v>
      </c>
      <c r="D83" s="37"/>
      <c r="E83" s="37"/>
      <c r="F83" s="37"/>
      <c r="G83" s="37"/>
      <c r="H83" s="37"/>
      <c r="I83" s="109"/>
      <c r="J83" s="167">
        <f>BK83</f>
        <v>0</v>
      </c>
      <c r="K83" s="37"/>
      <c r="L83" s="40"/>
      <c r="M83" s="72"/>
      <c r="N83" s="168"/>
      <c r="O83" s="73"/>
      <c r="P83" s="169">
        <f>P84</f>
        <v>0</v>
      </c>
      <c r="Q83" s="73"/>
      <c r="R83" s="169">
        <f>R84</f>
        <v>0</v>
      </c>
      <c r="S83" s="73"/>
      <c r="T83" s="170">
        <f>T84</f>
        <v>0</v>
      </c>
      <c r="U83" s="35"/>
      <c r="V83" s="35"/>
      <c r="W83" s="35"/>
      <c r="X83" s="35"/>
      <c r="Y83" s="35"/>
      <c r="Z83" s="35"/>
      <c r="AA83" s="35"/>
      <c r="AB83" s="35"/>
      <c r="AC83" s="35"/>
      <c r="AD83" s="35"/>
      <c r="AE83" s="35"/>
      <c r="AT83" s="18" t="s">
        <v>71</v>
      </c>
      <c r="AU83" s="18" t="s">
        <v>95</v>
      </c>
      <c r="BK83" s="171">
        <f>BK84</f>
        <v>0</v>
      </c>
    </row>
    <row r="84" spans="2:63" s="12" customFormat="1" ht="25.9" customHeight="1">
      <c r="B84" s="172"/>
      <c r="C84" s="173"/>
      <c r="D84" s="174" t="s">
        <v>71</v>
      </c>
      <c r="E84" s="175" t="s">
        <v>113</v>
      </c>
      <c r="F84" s="175" t="s">
        <v>78</v>
      </c>
      <c r="G84" s="173"/>
      <c r="H84" s="173"/>
      <c r="I84" s="176"/>
      <c r="J84" s="177">
        <f>BK84</f>
        <v>0</v>
      </c>
      <c r="K84" s="173"/>
      <c r="L84" s="178"/>
      <c r="M84" s="179"/>
      <c r="N84" s="180"/>
      <c r="O84" s="180"/>
      <c r="P84" s="181">
        <f>P85+P89+P93</f>
        <v>0</v>
      </c>
      <c r="Q84" s="180"/>
      <c r="R84" s="181">
        <f>R85+R89+R93</f>
        <v>0</v>
      </c>
      <c r="S84" s="180"/>
      <c r="T84" s="182">
        <f>T85+T89+T93</f>
        <v>0</v>
      </c>
      <c r="AR84" s="183" t="s">
        <v>114</v>
      </c>
      <c r="AT84" s="184" t="s">
        <v>71</v>
      </c>
      <c r="AU84" s="184" t="s">
        <v>72</v>
      </c>
      <c r="AY84" s="183" t="s">
        <v>115</v>
      </c>
      <c r="BK84" s="185">
        <f>BK85+BK89+BK93</f>
        <v>0</v>
      </c>
    </row>
    <row r="85" spans="2:63" s="12" customFormat="1" ht="22.9" customHeight="1">
      <c r="B85" s="172"/>
      <c r="C85" s="173"/>
      <c r="D85" s="174" t="s">
        <v>71</v>
      </c>
      <c r="E85" s="186" t="s">
        <v>116</v>
      </c>
      <c r="F85" s="186" t="s">
        <v>117</v>
      </c>
      <c r="G85" s="173"/>
      <c r="H85" s="173"/>
      <c r="I85" s="176"/>
      <c r="J85" s="187">
        <f>BK85</f>
        <v>0</v>
      </c>
      <c r="K85" s="173"/>
      <c r="L85" s="178"/>
      <c r="M85" s="179"/>
      <c r="N85" s="180"/>
      <c r="O85" s="180"/>
      <c r="P85" s="181">
        <f>SUM(P86:P88)</f>
        <v>0</v>
      </c>
      <c r="Q85" s="180"/>
      <c r="R85" s="181">
        <f>SUM(R86:R88)</f>
        <v>0</v>
      </c>
      <c r="S85" s="180"/>
      <c r="T85" s="182">
        <f>SUM(T86:T88)</f>
        <v>0</v>
      </c>
      <c r="AR85" s="183" t="s">
        <v>114</v>
      </c>
      <c r="AT85" s="184" t="s">
        <v>71</v>
      </c>
      <c r="AU85" s="184" t="s">
        <v>80</v>
      </c>
      <c r="AY85" s="183" t="s">
        <v>115</v>
      </c>
      <c r="BK85" s="185">
        <f>SUM(BK86:BK88)</f>
        <v>0</v>
      </c>
    </row>
    <row r="86" spans="1:65" s="2" customFormat="1" ht="16.5" customHeight="1">
      <c r="A86" s="35"/>
      <c r="B86" s="36"/>
      <c r="C86" s="188" t="s">
        <v>80</v>
      </c>
      <c r="D86" s="188" t="s">
        <v>118</v>
      </c>
      <c r="E86" s="189" t="s">
        <v>119</v>
      </c>
      <c r="F86" s="190" t="s">
        <v>120</v>
      </c>
      <c r="G86" s="191" t="s">
        <v>121</v>
      </c>
      <c r="H86" s="192">
        <v>1</v>
      </c>
      <c r="I86" s="193"/>
      <c r="J86" s="194">
        <f>ROUND(I86*H86,2)</f>
        <v>0</v>
      </c>
      <c r="K86" s="190" t="s">
        <v>122</v>
      </c>
      <c r="L86" s="40"/>
      <c r="M86" s="195" t="s">
        <v>19</v>
      </c>
      <c r="N86" s="196" t="s">
        <v>43</v>
      </c>
      <c r="O86" s="65"/>
      <c r="P86" s="197">
        <f>O86*H86</f>
        <v>0</v>
      </c>
      <c r="Q86" s="197">
        <v>0</v>
      </c>
      <c r="R86" s="197">
        <f>Q86*H86</f>
        <v>0</v>
      </c>
      <c r="S86" s="197">
        <v>0</v>
      </c>
      <c r="T86" s="198">
        <f>S86*H86</f>
        <v>0</v>
      </c>
      <c r="U86" s="35"/>
      <c r="V86" s="35"/>
      <c r="W86" s="35"/>
      <c r="X86" s="35"/>
      <c r="Y86" s="35"/>
      <c r="Z86" s="35"/>
      <c r="AA86" s="35"/>
      <c r="AB86" s="35"/>
      <c r="AC86" s="35"/>
      <c r="AD86" s="35"/>
      <c r="AE86" s="35"/>
      <c r="AR86" s="199" t="s">
        <v>123</v>
      </c>
      <c r="AT86" s="199" t="s">
        <v>118</v>
      </c>
      <c r="AU86" s="199" t="s">
        <v>82</v>
      </c>
      <c r="AY86" s="18" t="s">
        <v>115</v>
      </c>
      <c r="BE86" s="200">
        <f>IF(N86="základní",J86,0)</f>
        <v>0</v>
      </c>
      <c r="BF86" s="200">
        <f>IF(N86="snížená",J86,0)</f>
        <v>0</v>
      </c>
      <c r="BG86" s="200">
        <f>IF(N86="zákl. přenesená",J86,0)</f>
        <v>0</v>
      </c>
      <c r="BH86" s="200">
        <f>IF(N86="sníž. přenesená",J86,0)</f>
        <v>0</v>
      </c>
      <c r="BI86" s="200">
        <f>IF(N86="nulová",J86,0)</f>
        <v>0</v>
      </c>
      <c r="BJ86" s="18" t="s">
        <v>80</v>
      </c>
      <c r="BK86" s="200">
        <f>ROUND(I86*H86,2)</f>
        <v>0</v>
      </c>
      <c r="BL86" s="18" t="s">
        <v>123</v>
      </c>
      <c r="BM86" s="199" t="s">
        <v>124</v>
      </c>
    </row>
    <row r="87" spans="1:47" s="2" customFormat="1" ht="11.25">
      <c r="A87" s="35"/>
      <c r="B87" s="36"/>
      <c r="C87" s="37"/>
      <c r="D87" s="201" t="s">
        <v>125</v>
      </c>
      <c r="E87" s="37"/>
      <c r="F87" s="202" t="s">
        <v>120</v>
      </c>
      <c r="G87" s="37"/>
      <c r="H87" s="37"/>
      <c r="I87" s="109"/>
      <c r="J87" s="37"/>
      <c r="K87" s="37"/>
      <c r="L87" s="40"/>
      <c r="M87" s="203"/>
      <c r="N87" s="204"/>
      <c r="O87" s="65"/>
      <c r="P87" s="65"/>
      <c r="Q87" s="65"/>
      <c r="R87" s="65"/>
      <c r="S87" s="65"/>
      <c r="T87" s="66"/>
      <c r="U87" s="35"/>
      <c r="V87" s="35"/>
      <c r="W87" s="35"/>
      <c r="X87" s="35"/>
      <c r="Y87" s="35"/>
      <c r="Z87" s="35"/>
      <c r="AA87" s="35"/>
      <c r="AB87" s="35"/>
      <c r="AC87" s="35"/>
      <c r="AD87" s="35"/>
      <c r="AE87" s="35"/>
      <c r="AT87" s="18" t="s">
        <v>125</v>
      </c>
      <c r="AU87" s="18" t="s">
        <v>82</v>
      </c>
    </row>
    <row r="88" spans="1:47" s="2" customFormat="1" ht="58.5">
      <c r="A88" s="35"/>
      <c r="B88" s="36"/>
      <c r="C88" s="37"/>
      <c r="D88" s="201" t="s">
        <v>126</v>
      </c>
      <c r="E88" s="37"/>
      <c r="F88" s="205" t="s">
        <v>127</v>
      </c>
      <c r="G88" s="37"/>
      <c r="H88" s="37"/>
      <c r="I88" s="109"/>
      <c r="J88" s="37"/>
      <c r="K88" s="37"/>
      <c r="L88" s="40"/>
      <c r="M88" s="203"/>
      <c r="N88" s="204"/>
      <c r="O88" s="65"/>
      <c r="P88" s="65"/>
      <c r="Q88" s="65"/>
      <c r="R88" s="65"/>
      <c r="S88" s="65"/>
      <c r="T88" s="66"/>
      <c r="U88" s="35"/>
      <c r="V88" s="35"/>
      <c r="W88" s="35"/>
      <c r="X88" s="35"/>
      <c r="Y88" s="35"/>
      <c r="Z88" s="35"/>
      <c r="AA88" s="35"/>
      <c r="AB88" s="35"/>
      <c r="AC88" s="35"/>
      <c r="AD88" s="35"/>
      <c r="AE88" s="35"/>
      <c r="AT88" s="18" t="s">
        <v>126</v>
      </c>
      <c r="AU88" s="18" t="s">
        <v>82</v>
      </c>
    </row>
    <row r="89" spans="2:63" s="12" customFormat="1" ht="22.9" customHeight="1">
      <c r="B89" s="172"/>
      <c r="C89" s="173"/>
      <c r="D89" s="174" t="s">
        <v>71</v>
      </c>
      <c r="E89" s="186" t="s">
        <v>128</v>
      </c>
      <c r="F89" s="186" t="s">
        <v>129</v>
      </c>
      <c r="G89" s="173"/>
      <c r="H89" s="173"/>
      <c r="I89" s="176"/>
      <c r="J89" s="187">
        <f>BK89</f>
        <v>0</v>
      </c>
      <c r="K89" s="173"/>
      <c r="L89" s="178"/>
      <c r="M89" s="179"/>
      <c r="N89" s="180"/>
      <c r="O89" s="180"/>
      <c r="P89" s="181">
        <f>SUM(P90:P92)</f>
        <v>0</v>
      </c>
      <c r="Q89" s="180"/>
      <c r="R89" s="181">
        <f>SUM(R90:R92)</f>
        <v>0</v>
      </c>
      <c r="S89" s="180"/>
      <c r="T89" s="182">
        <f>SUM(T90:T92)</f>
        <v>0</v>
      </c>
      <c r="AR89" s="183" t="s">
        <v>114</v>
      </c>
      <c r="AT89" s="184" t="s">
        <v>71</v>
      </c>
      <c r="AU89" s="184" t="s">
        <v>80</v>
      </c>
      <c r="AY89" s="183" t="s">
        <v>115</v>
      </c>
      <c r="BK89" s="185">
        <f>SUM(BK90:BK92)</f>
        <v>0</v>
      </c>
    </row>
    <row r="90" spans="1:65" s="2" customFormat="1" ht="16.5" customHeight="1">
      <c r="A90" s="35"/>
      <c r="B90" s="36"/>
      <c r="C90" s="188" t="s">
        <v>82</v>
      </c>
      <c r="D90" s="188" t="s">
        <v>118</v>
      </c>
      <c r="E90" s="189" t="s">
        <v>130</v>
      </c>
      <c r="F90" s="190" t="s">
        <v>129</v>
      </c>
      <c r="G90" s="191" t="s">
        <v>131</v>
      </c>
      <c r="H90" s="206"/>
      <c r="I90" s="193"/>
      <c r="J90" s="194">
        <f>ROUND(I90*H90,2)</f>
        <v>0</v>
      </c>
      <c r="K90" s="190" t="s">
        <v>122</v>
      </c>
      <c r="L90" s="40"/>
      <c r="M90" s="195" t="s">
        <v>19</v>
      </c>
      <c r="N90" s="196" t="s">
        <v>43</v>
      </c>
      <c r="O90" s="65"/>
      <c r="P90" s="197">
        <f>O90*H90</f>
        <v>0</v>
      </c>
      <c r="Q90" s="197">
        <v>0</v>
      </c>
      <c r="R90" s="197">
        <f>Q90*H90</f>
        <v>0</v>
      </c>
      <c r="S90" s="197">
        <v>0</v>
      </c>
      <c r="T90" s="198">
        <f>S90*H90</f>
        <v>0</v>
      </c>
      <c r="U90" s="35"/>
      <c r="V90" s="35"/>
      <c r="W90" s="35"/>
      <c r="X90" s="35"/>
      <c r="Y90" s="35"/>
      <c r="Z90" s="35"/>
      <c r="AA90" s="35"/>
      <c r="AB90" s="35"/>
      <c r="AC90" s="35"/>
      <c r="AD90" s="35"/>
      <c r="AE90" s="35"/>
      <c r="AR90" s="199" t="s">
        <v>123</v>
      </c>
      <c r="AT90" s="199" t="s">
        <v>118</v>
      </c>
      <c r="AU90" s="199" t="s">
        <v>82</v>
      </c>
      <c r="AY90" s="18" t="s">
        <v>115</v>
      </c>
      <c r="BE90" s="200">
        <f>IF(N90="základní",J90,0)</f>
        <v>0</v>
      </c>
      <c r="BF90" s="200">
        <f>IF(N90="snížená",J90,0)</f>
        <v>0</v>
      </c>
      <c r="BG90" s="200">
        <f>IF(N90="zákl. přenesená",J90,0)</f>
        <v>0</v>
      </c>
      <c r="BH90" s="200">
        <f>IF(N90="sníž. přenesená",J90,0)</f>
        <v>0</v>
      </c>
      <c r="BI90" s="200">
        <f>IF(N90="nulová",J90,0)</f>
        <v>0</v>
      </c>
      <c r="BJ90" s="18" t="s">
        <v>80</v>
      </c>
      <c r="BK90" s="200">
        <f>ROUND(I90*H90,2)</f>
        <v>0</v>
      </c>
      <c r="BL90" s="18" t="s">
        <v>123</v>
      </c>
      <c r="BM90" s="199" t="s">
        <v>132</v>
      </c>
    </row>
    <row r="91" spans="1:47" s="2" customFormat="1" ht="11.25">
      <c r="A91" s="35"/>
      <c r="B91" s="36"/>
      <c r="C91" s="37"/>
      <c r="D91" s="201" t="s">
        <v>125</v>
      </c>
      <c r="E91" s="37"/>
      <c r="F91" s="202" t="s">
        <v>129</v>
      </c>
      <c r="G91" s="37"/>
      <c r="H91" s="37"/>
      <c r="I91" s="109"/>
      <c r="J91" s="37"/>
      <c r="K91" s="37"/>
      <c r="L91" s="40"/>
      <c r="M91" s="203"/>
      <c r="N91" s="204"/>
      <c r="O91" s="65"/>
      <c r="P91" s="65"/>
      <c r="Q91" s="65"/>
      <c r="R91" s="65"/>
      <c r="S91" s="65"/>
      <c r="T91" s="66"/>
      <c r="U91" s="35"/>
      <c r="V91" s="35"/>
      <c r="W91" s="35"/>
      <c r="X91" s="35"/>
      <c r="Y91" s="35"/>
      <c r="Z91" s="35"/>
      <c r="AA91" s="35"/>
      <c r="AB91" s="35"/>
      <c r="AC91" s="35"/>
      <c r="AD91" s="35"/>
      <c r="AE91" s="35"/>
      <c r="AT91" s="18" t="s">
        <v>125</v>
      </c>
      <c r="AU91" s="18" t="s">
        <v>82</v>
      </c>
    </row>
    <row r="92" spans="1:47" s="2" customFormat="1" ht="87.75">
      <c r="A92" s="35"/>
      <c r="B92" s="36"/>
      <c r="C92" s="37"/>
      <c r="D92" s="201" t="s">
        <v>126</v>
      </c>
      <c r="E92" s="37"/>
      <c r="F92" s="205" t="s">
        <v>133</v>
      </c>
      <c r="G92" s="37"/>
      <c r="H92" s="37"/>
      <c r="I92" s="109"/>
      <c r="J92" s="37"/>
      <c r="K92" s="37"/>
      <c r="L92" s="40"/>
      <c r="M92" s="203"/>
      <c r="N92" s="204"/>
      <c r="O92" s="65"/>
      <c r="P92" s="65"/>
      <c r="Q92" s="65"/>
      <c r="R92" s="65"/>
      <c r="S92" s="65"/>
      <c r="T92" s="66"/>
      <c r="U92" s="35"/>
      <c r="V92" s="35"/>
      <c r="W92" s="35"/>
      <c r="X92" s="35"/>
      <c r="Y92" s="35"/>
      <c r="Z92" s="35"/>
      <c r="AA92" s="35"/>
      <c r="AB92" s="35"/>
      <c r="AC92" s="35"/>
      <c r="AD92" s="35"/>
      <c r="AE92" s="35"/>
      <c r="AT92" s="18" t="s">
        <v>126</v>
      </c>
      <c r="AU92" s="18" t="s">
        <v>82</v>
      </c>
    </row>
    <row r="93" spans="2:63" s="12" customFormat="1" ht="22.9" customHeight="1">
      <c r="B93" s="172"/>
      <c r="C93" s="173"/>
      <c r="D93" s="174" t="s">
        <v>71</v>
      </c>
      <c r="E93" s="186" t="s">
        <v>134</v>
      </c>
      <c r="F93" s="186" t="s">
        <v>135</v>
      </c>
      <c r="G93" s="173"/>
      <c r="H93" s="173"/>
      <c r="I93" s="176"/>
      <c r="J93" s="187">
        <f>BK93</f>
        <v>0</v>
      </c>
      <c r="K93" s="173"/>
      <c r="L93" s="178"/>
      <c r="M93" s="179"/>
      <c r="N93" s="180"/>
      <c r="O93" s="180"/>
      <c r="P93" s="181">
        <f>SUM(P94:P96)</f>
        <v>0</v>
      </c>
      <c r="Q93" s="180"/>
      <c r="R93" s="181">
        <f>SUM(R94:R96)</f>
        <v>0</v>
      </c>
      <c r="S93" s="180"/>
      <c r="T93" s="182">
        <f>SUM(T94:T96)</f>
        <v>0</v>
      </c>
      <c r="AR93" s="183" t="s">
        <v>114</v>
      </c>
      <c r="AT93" s="184" t="s">
        <v>71</v>
      </c>
      <c r="AU93" s="184" t="s">
        <v>80</v>
      </c>
      <c r="AY93" s="183" t="s">
        <v>115</v>
      </c>
      <c r="BK93" s="185">
        <f>SUM(BK94:BK96)</f>
        <v>0</v>
      </c>
    </row>
    <row r="94" spans="1:65" s="2" customFormat="1" ht="16.5" customHeight="1">
      <c r="A94" s="35"/>
      <c r="B94" s="36"/>
      <c r="C94" s="188" t="s">
        <v>136</v>
      </c>
      <c r="D94" s="188" t="s">
        <v>118</v>
      </c>
      <c r="E94" s="189" t="s">
        <v>137</v>
      </c>
      <c r="F94" s="190" t="s">
        <v>138</v>
      </c>
      <c r="G94" s="191" t="s">
        <v>131</v>
      </c>
      <c r="H94" s="206"/>
      <c r="I94" s="193"/>
      <c r="J94" s="194">
        <f>ROUND(I94*H94,2)</f>
        <v>0</v>
      </c>
      <c r="K94" s="190" t="s">
        <v>122</v>
      </c>
      <c r="L94" s="40"/>
      <c r="M94" s="195" t="s">
        <v>19</v>
      </c>
      <c r="N94" s="196" t="s">
        <v>43</v>
      </c>
      <c r="O94" s="65"/>
      <c r="P94" s="197">
        <f>O94*H94</f>
        <v>0</v>
      </c>
      <c r="Q94" s="197">
        <v>0</v>
      </c>
      <c r="R94" s="197">
        <f>Q94*H94</f>
        <v>0</v>
      </c>
      <c r="S94" s="197">
        <v>0</v>
      </c>
      <c r="T94" s="198">
        <f>S94*H94</f>
        <v>0</v>
      </c>
      <c r="U94" s="35"/>
      <c r="V94" s="35"/>
      <c r="W94" s="35"/>
      <c r="X94" s="35"/>
      <c r="Y94" s="35"/>
      <c r="Z94" s="35"/>
      <c r="AA94" s="35"/>
      <c r="AB94" s="35"/>
      <c r="AC94" s="35"/>
      <c r="AD94" s="35"/>
      <c r="AE94" s="35"/>
      <c r="AR94" s="199" t="s">
        <v>123</v>
      </c>
      <c r="AT94" s="199" t="s">
        <v>118</v>
      </c>
      <c r="AU94" s="199" t="s">
        <v>82</v>
      </c>
      <c r="AY94" s="18" t="s">
        <v>115</v>
      </c>
      <c r="BE94" s="200">
        <f>IF(N94="základní",J94,0)</f>
        <v>0</v>
      </c>
      <c r="BF94" s="200">
        <f>IF(N94="snížená",J94,0)</f>
        <v>0</v>
      </c>
      <c r="BG94" s="200">
        <f>IF(N94="zákl. přenesená",J94,0)</f>
        <v>0</v>
      </c>
      <c r="BH94" s="200">
        <f>IF(N94="sníž. přenesená",J94,0)</f>
        <v>0</v>
      </c>
      <c r="BI94" s="200">
        <f>IF(N94="nulová",J94,0)</f>
        <v>0</v>
      </c>
      <c r="BJ94" s="18" t="s">
        <v>80</v>
      </c>
      <c r="BK94" s="200">
        <f>ROUND(I94*H94,2)</f>
        <v>0</v>
      </c>
      <c r="BL94" s="18" t="s">
        <v>123</v>
      </c>
      <c r="BM94" s="199" t="s">
        <v>139</v>
      </c>
    </row>
    <row r="95" spans="1:47" s="2" customFormat="1" ht="11.25">
      <c r="A95" s="35"/>
      <c r="B95" s="36"/>
      <c r="C95" s="37"/>
      <c r="D95" s="201" t="s">
        <v>125</v>
      </c>
      <c r="E95" s="37"/>
      <c r="F95" s="202" t="s">
        <v>138</v>
      </c>
      <c r="G95" s="37"/>
      <c r="H95" s="37"/>
      <c r="I95" s="109"/>
      <c r="J95" s="37"/>
      <c r="K95" s="37"/>
      <c r="L95" s="40"/>
      <c r="M95" s="203"/>
      <c r="N95" s="204"/>
      <c r="O95" s="65"/>
      <c r="P95" s="65"/>
      <c r="Q95" s="65"/>
      <c r="R95" s="65"/>
      <c r="S95" s="65"/>
      <c r="T95" s="66"/>
      <c r="U95" s="35"/>
      <c r="V95" s="35"/>
      <c r="W95" s="35"/>
      <c r="X95" s="35"/>
      <c r="Y95" s="35"/>
      <c r="Z95" s="35"/>
      <c r="AA95" s="35"/>
      <c r="AB95" s="35"/>
      <c r="AC95" s="35"/>
      <c r="AD95" s="35"/>
      <c r="AE95" s="35"/>
      <c r="AT95" s="18" t="s">
        <v>125</v>
      </c>
      <c r="AU95" s="18" t="s">
        <v>82</v>
      </c>
    </row>
    <row r="96" spans="1:47" s="2" customFormat="1" ht="29.25">
      <c r="A96" s="35"/>
      <c r="B96" s="36"/>
      <c r="C96" s="37"/>
      <c r="D96" s="201" t="s">
        <v>126</v>
      </c>
      <c r="E96" s="37"/>
      <c r="F96" s="205" t="s">
        <v>140</v>
      </c>
      <c r="G96" s="37"/>
      <c r="H96" s="37"/>
      <c r="I96" s="109"/>
      <c r="J96" s="37"/>
      <c r="K96" s="37"/>
      <c r="L96" s="40"/>
      <c r="M96" s="207"/>
      <c r="N96" s="208"/>
      <c r="O96" s="209"/>
      <c r="P96" s="209"/>
      <c r="Q96" s="209"/>
      <c r="R96" s="209"/>
      <c r="S96" s="209"/>
      <c r="T96" s="210"/>
      <c r="U96" s="35"/>
      <c r="V96" s="35"/>
      <c r="W96" s="35"/>
      <c r="X96" s="35"/>
      <c r="Y96" s="35"/>
      <c r="Z96" s="35"/>
      <c r="AA96" s="35"/>
      <c r="AB96" s="35"/>
      <c r="AC96" s="35"/>
      <c r="AD96" s="35"/>
      <c r="AE96" s="35"/>
      <c r="AT96" s="18" t="s">
        <v>126</v>
      </c>
      <c r="AU96" s="18" t="s">
        <v>82</v>
      </c>
    </row>
    <row r="97" spans="1:31" s="2" customFormat="1" ht="6.95" customHeight="1">
      <c r="A97" s="35"/>
      <c r="B97" s="48"/>
      <c r="C97" s="49"/>
      <c r="D97" s="49"/>
      <c r="E97" s="49"/>
      <c r="F97" s="49"/>
      <c r="G97" s="49"/>
      <c r="H97" s="49"/>
      <c r="I97" s="137"/>
      <c r="J97" s="49"/>
      <c r="K97" s="49"/>
      <c r="L97" s="40"/>
      <c r="M97" s="35"/>
      <c r="O97" s="35"/>
      <c r="P97" s="35"/>
      <c r="Q97" s="35"/>
      <c r="R97" s="35"/>
      <c r="S97" s="35"/>
      <c r="T97" s="35"/>
      <c r="U97" s="35"/>
      <c r="V97" s="35"/>
      <c r="W97" s="35"/>
      <c r="X97" s="35"/>
      <c r="Y97" s="35"/>
      <c r="Z97" s="35"/>
      <c r="AA97" s="35"/>
      <c r="AB97" s="35"/>
      <c r="AC97" s="35"/>
      <c r="AD97" s="35"/>
      <c r="AE97" s="35"/>
    </row>
  </sheetData>
  <sheetProtection algorithmName="SHA-512" hashValue="LTTKtTSJyZinnwUJHHMu6FZ2pep0mC7z7+2Yxdz5ZUCTKZg4ec4+TLWw/h0YOb0HmrCEpvgQOm8HVaCLc/UpVg==" saltValue="unjAJQ3734S0TBdn4L5//1ohiKD+o4ULjKlUP+v+r6H7ig2GXhw+ehQIp+77e1W9yI6jq5CCXAapJrCXuosgfQ==" spinCount="100000" sheet="1" objects="1" scenarios="1" formatColumns="0" formatRows="0" autoFilter="0"/>
  <autoFilter ref="C82:K96"/>
  <mergeCells count="9">
    <mergeCell ref="E50:H50"/>
    <mergeCell ref="E73:H73"/>
    <mergeCell ref="E75:H75"/>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78"/>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02"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02"/>
      <c r="L2" s="373"/>
      <c r="M2" s="373"/>
      <c r="N2" s="373"/>
      <c r="O2" s="373"/>
      <c r="P2" s="373"/>
      <c r="Q2" s="373"/>
      <c r="R2" s="373"/>
      <c r="S2" s="373"/>
      <c r="T2" s="373"/>
      <c r="U2" s="373"/>
      <c r="V2" s="373"/>
      <c r="AT2" s="18" t="s">
        <v>85</v>
      </c>
    </row>
    <row r="3" spans="2:46" s="1" customFormat="1" ht="6.95" customHeight="1">
      <c r="B3" s="103"/>
      <c r="C3" s="104"/>
      <c r="D3" s="104"/>
      <c r="E3" s="104"/>
      <c r="F3" s="104"/>
      <c r="G3" s="104"/>
      <c r="H3" s="104"/>
      <c r="I3" s="105"/>
      <c r="J3" s="104"/>
      <c r="K3" s="104"/>
      <c r="L3" s="21"/>
      <c r="AT3" s="18" t="s">
        <v>82</v>
      </c>
    </row>
    <row r="4" spans="2:46" s="1" customFormat="1" ht="24.95" customHeight="1">
      <c r="B4" s="21"/>
      <c r="D4" s="106" t="s">
        <v>89</v>
      </c>
      <c r="I4" s="102"/>
      <c r="L4" s="21"/>
      <c r="M4" s="107" t="s">
        <v>10</v>
      </c>
      <c r="AT4" s="18" t="s">
        <v>4</v>
      </c>
    </row>
    <row r="5" spans="2:12" s="1" customFormat="1" ht="6.95" customHeight="1">
      <c r="B5" s="21"/>
      <c r="I5" s="102"/>
      <c r="L5" s="21"/>
    </row>
    <row r="6" spans="2:12" s="1" customFormat="1" ht="12" customHeight="1">
      <c r="B6" s="21"/>
      <c r="D6" s="108" t="s">
        <v>16</v>
      </c>
      <c r="I6" s="102"/>
      <c r="L6" s="21"/>
    </row>
    <row r="7" spans="2:12" s="1" customFormat="1" ht="16.5" customHeight="1">
      <c r="B7" s="21"/>
      <c r="E7" s="374" t="str">
        <f>'Rekapitulace stavby'!K6</f>
        <v>Svislé izolace 1. PP objektu Vrázova č. p. 842/6, Cheb</v>
      </c>
      <c r="F7" s="375"/>
      <c r="G7" s="375"/>
      <c r="H7" s="375"/>
      <c r="I7" s="102"/>
      <c r="L7" s="21"/>
    </row>
    <row r="8" spans="1:31" s="2" customFormat="1" ht="12" customHeight="1">
      <c r="A8" s="35"/>
      <c r="B8" s="40"/>
      <c r="C8" s="35"/>
      <c r="D8" s="108" t="s">
        <v>90</v>
      </c>
      <c r="E8" s="35"/>
      <c r="F8" s="35"/>
      <c r="G8" s="35"/>
      <c r="H8" s="35"/>
      <c r="I8" s="109"/>
      <c r="J8" s="35"/>
      <c r="K8" s="35"/>
      <c r="L8" s="110"/>
      <c r="S8" s="35"/>
      <c r="T8" s="35"/>
      <c r="U8" s="35"/>
      <c r="V8" s="35"/>
      <c r="W8" s="35"/>
      <c r="X8" s="35"/>
      <c r="Y8" s="35"/>
      <c r="Z8" s="35"/>
      <c r="AA8" s="35"/>
      <c r="AB8" s="35"/>
      <c r="AC8" s="35"/>
      <c r="AD8" s="35"/>
      <c r="AE8" s="35"/>
    </row>
    <row r="9" spans="1:31" s="2" customFormat="1" ht="16.5" customHeight="1">
      <c r="A9" s="35"/>
      <c r="B9" s="40"/>
      <c r="C9" s="35"/>
      <c r="D9" s="35"/>
      <c r="E9" s="376" t="s">
        <v>141</v>
      </c>
      <c r="F9" s="377"/>
      <c r="G9" s="377"/>
      <c r="H9" s="377"/>
      <c r="I9" s="109"/>
      <c r="J9" s="35"/>
      <c r="K9" s="35"/>
      <c r="L9" s="110"/>
      <c r="S9" s="35"/>
      <c r="T9" s="35"/>
      <c r="U9" s="35"/>
      <c r="V9" s="35"/>
      <c r="W9" s="35"/>
      <c r="X9" s="35"/>
      <c r="Y9" s="35"/>
      <c r="Z9" s="35"/>
      <c r="AA9" s="35"/>
      <c r="AB9" s="35"/>
      <c r="AC9" s="35"/>
      <c r="AD9" s="35"/>
      <c r="AE9" s="35"/>
    </row>
    <row r="10" spans="1:31" s="2" customFormat="1" ht="11.25">
      <c r="A10" s="35"/>
      <c r="B10" s="40"/>
      <c r="C10" s="35"/>
      <c r="D10" s="35"/>
      <c r="E10" s="35"/>
      <c r="F10" s="35"/>
      <c r="G10" s="35"/>
      <c r="H10" s="35"/>
      <c r="I10" s="109"/>
      <c r="J10" s="35"/>
      <c r="K10" s="35"/>
      <c r="L10" s="110"/>
      <c r="S10" s="35"/>
      <c r="T10" s="35"/>
      <c r="U10" s="35"/>
      <c r="V10" s="35"/>
      <c r="W10" s="35"/>
      <c r="X10" s="35"/>
      <c r="Y10" s="35"/>
      <c r="Z10" s="35"/>
      <c r="AA10" s="35"/>
      <c r="AB10" s="35"/>
      <c r="AC10" s="35"/>
      <c r="AD10" s="35"/>
      <c r="AE10" s="35"/>
    </row>
    <row r="11" spans="1:31" s="2" customFormat="1" ht="12" customHeight="1">
      <c r="A11" s="35"/>
      <c r="B11" s="40"/>
      <c r="C11" s="35"/>
      <c r="D11" s="108" t="s">
        <v>18</v>
      </c>
      <c r="E11" s="35"/>
      <c r="F11" s="111" t="s">
        <v>19</v>
      </c>
      <c r="G11" s="35"/>
      <c r="H11" s="35"/>
      <c r="I11" s="112" t="s">
        <v>20</v>
      </c>
      <c r="J11" s="111" t="s">
        <v>19</v>
      </c>
      <c r="K11" s="35"/>
      <c r="L11" s="110"/>
      <c r="S11" s="35"/>
      <c r="T11" s="35"/>
      <c r="U11" s="35"/>
      <c r="V11" s="35"/>
      <c r="W11" s="35"/>
      <c r="X11" s="35"/>
      <c r="Y11" s="35"/>
      <c r="Z11" s="35"/>
      <c r="AA11" s="35"/>
      <c r="AB11" s="35"/>
      <c r="AC11" s="35"/>
      <c r="AD11" s="35"/>
      <c r="AE11" s="35"/>
    </row>
    <row r="12" spans="1:31" s="2" customFormat="1" ht="12" customHeight="1">
      <c r="A12" s="35"/>
      <c r="B12" s="40"/>
      <c r="C12" s="35"/>
      <c r="D12" s="108" t="s">
        <v>21</v>
      </c>
      <c r="E12" s="35"/>
      <c r="F12" s="111" t="s">
        <v>22</v>
      </c>
      <c r="G12" s="35"/>
      <c r="H12" s="35"/>
      <c r="I12" s="112" t="s">
        <v>23</v>
      </c>
      <c r="J12" s="113" t="str">
        <f>'Rekapitulace stavby'!AN8</f>
        <v>16. 4. 2020</v>
      </c>
      <c r="K12" s="35"/>
      <c r="L12" s="110"/>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109"/>
      <c r="J13" s="35"/>
      <c r="K13" s="35"/>
      <c r="L13" s="110"/>
      <c r="S13" s="35"/>
      <c r="T13" s="35"/>
      <c r="U13" s="35"/>
      <c r="V13" s="35"/>
      <c r="W13" s="35"/>
      <c r="X13" s="35"/>
      <c r="Y13" s="35"/>
      <c r="Z13" s="35"/>
      <c r="AA13" s="35"/>
      <c r="AB13" s="35"/>
      <c r="AC13" s="35"/>
      <c r="AD13" s="35"/>
      <c r="AE13" s="35"/>
    </row>
    <row r="14" spans="1:31" s="2" customFormat="1" ht="12" customHeight="1">
      <c r="A14" s="35"/>
      <c r="B14" s="40"/>
      <c r="C14" s="35"/>
      <c r="D14" s="108" t="s">
        <v>25</v>
      </c>
      <c r="E14" s="35"/>
      <c r="F14" s="35"/>
      <c r="G14" s="35"/>
      <c r="H14" s="35"/>
      <c r="I14" s="112" t="s">
        <v>26</v>
      </c>
      <c r="J14" s="111" t="s">
        <v>19</v>
      </c>
      <c r="K14" s="35"/>
      <c r="L14" s="110"/>
      <c r="S14" s="35"/>
      <c r="T14" s="35"/>
      <c r="U14" s="35"/>
      <c r="V14" s="35"/>
      <c r="W14" s="35"/>
      <c r="X14" s="35"/>
      <c r="Y14" s="35"/>
      <c r="Z14" s="35"/>
      <c r="AA14" s="35"/>
      <c r="AB14" s="35"/>
      <c r="AC14" s="35"/>
      <c r="AD14" s="35"/>
      <c r="AE14" s="35"/>
    </row>
    <row r="15" spans="1:31" s="2" customFormat="1" ht="18" customHeight="1">
      <c r="A15" s="35"/>
      <c r="B15" s="40"/>
      <c r="C15" s="35"/>
      <c r="D15" s="35"/>
      <c r="E15" s="111" t="s">
        <v>27</v>
      </c>
      <c r="F15" s="35"/>
      <c r="G15" s="35"/>
      <c r="H15" s="35"/>
      <c r="I15" s="112" t="s">
        <v>28</v>
      </c>
      <c r="J15" s="111" t="s">
        <v>19</v>
      </c>
      <c r="K15" s="35"/>
      <c r="L15" s="110"/>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109"/>
      <c r="J16" s="35"/>
      <c r="K16" s="35"/>
      <c r="L16" s="110"/>
      <c r="S16" s="35"/>
      <c r="T16" s="35"/>
      <c r="U16" s="35"/>
      <c r="V16" s="35"/>
      <c r="W16" s="35"/>
      <c r="X16" s="35"/>
      <c r="Y16" s="35"/>
      <c r="Z16" s="35"/>
      <c r="AA16" s="35"/>
      <c r="AB16" s="35"/>
      <c r="AC16" s="35"/>
      <c r="AD16" s="35"/>
      <c r="AE16" s="35"/>
    </row>
    <row r="17" spans="1:31" s="2" customFormat="1" ht="12" customHeight="1">
      <c r="A17" s="35"/>
      <c r="B17" s="40"/>
      <c r="C17" s="35"/>
      <c r="D17" s="108" t="s">
        <v>29</v>
      </c>
      <c r="E17" s="35"/>
      <c r="F17" s="35"/>
      <c r="G17" s="35"/>
      <c r="H17" s="35"/>
      <c r="I17" s="112" t="s">
        <v>26</v>
      </c>
      <c r="J17" s="31" t="str">
        <f>'Rekapitulace stavby'!AN13</f>
        <v>Vyplň údaj</v>
      </c>
      <c r="K17" s="35"/>
      <c r="L17" s="110"/>
      <c r="S17" s="35"/>
      <c r="T17" s="35"/>
      <c r="U17" s="35"/>
      <c r="V17" s="35"/>
      <c r="W17" s="35"/>
      <c r="X17" s="35"/>
      <c r="Y17" s="35"/>
      <c r="Z17" s="35"/>
      <c r="AA17" s="35"/>
      <c r="AB17" s="35"/>
      <c r="AC17" s="35"/>
      <c r="AD17" s="35"/>
      <c r="AE17" s="35"/>
    </row>
    <row r="18" spans="1:31" s="2" customFormat="1" ht="18" customHeight="1">
      <c r="A18" s="35"/>
      <c r="B18" s="40"/>
      <c r="C18" s="35"/>
      <c r="D18" s="35"/>
      <c r="E18" s="378" t="str">
        <f>'Rekapitulace stavby'!E14</f>
        <v>Vyplň údaj</v>
      </c>
      <c r="F18" s="379"/>
      <c r="G18" s="379"/>
      <c r="H18" s="379"/>
      <c r="I18" s="112" t="s">
        <v>28</v>
      </c>
      <c r="J18" s="31" t="str">
        <f>'Rekapitulace stavby'!AN14</f>
        <v>Vyplň údaj</v>
      </c>
      <c r="K18" s="35"/>
      <c r="L18" s="110"/>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109"/>
      <c r="J19" s="35"/>
      <c r="K19" s="35"/>
      <c r="L19" s="110"/>
      <c r="S19" s="35"/>
      <c r="T19" s="35"/>
      <c r="U19" s="35"/>
      <c r="V19" s="35"/>
      <c r="W19" s="35"/>
      <c r="X19" s="35"/>
      <c r="Y19" s="35"/>
      <c r="Z19" s="35"/>
      <c r="AA19" s="35"/>
      <c r="AB19" s="35"/>
      <c r="AC19" s="35"/>
      <c r="AD19" s="35"/>
      <c r="AE19" s="35"/>
    </row>
    <row r="20" spans="1:31" s="2" customFormat="1" ht="12" customHeight="1">
      <c r="A20" s="35"/>
      <c r="B20" s="40"/>
      <c r="C20" s="35"/>
      <c r="D20" s="108" t="s">
        <v>31</v>
      </c>
      <c r="E20" s="35"/>
      <c r="F20" s="35"/>
      <c r="G20" s="35"/>
      <c r="H20" s="35"/>
      <c r="I20" s="112" t="s">
        <v>26</v>
      </c>
      <c r="J20" s="111" t="s">
        <v>19</v>
      </c>
      <c r="K20" s="35"/>
      <c r="L20" s="110"/>
      <c r="S20" s="35"/>
      <c r="T20" s="35"/>
      <c r="U20" s="35"/>
      <c r="V20" s="35"/>
      <c r="W20" s="35"/>
      <c r="X20" s="35"/>
      <c r="Y20" s="35"/>
      <c r="Z20" s="35"/>
      <c r="AA20" s="35"/>
      <c r="AB20" s="35"/>
      <c r="AC20" s="35"/>
      <c r="AD20" s="35"/>
      <c r="AE20" s="35"/>
    </row>
    <row r="21" spans="1:31" s="2" customFormat="1" ht="18" customHeight="1">
      <c r="A21" s="35"/>
      <c r="B21" s="40"/>
      <c r="C21" s="35"/>
      <c r="D21" s="35"/>
      <c r="E21" s="111" t="s">
        <v>32</v>
      </c>
      <c r="F21" s="35"/>
      <c r="G21" s="35"/>
      <c r="H21" s="35"/>
      <c r="I21" s="112" t="s">
        <v>28</v>
      </c>
      <c r="J21" s="111" t="s">
        <v>19</v>
      </c>
      <c r="K21" s="35"/>
      <c r="L21" s="110"/>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109"/>
      <c r="J22" s="35"/>
      <c r="K22" s="35"/>
      <c r="L22" s="110"/>
      <c r="S22" s="35"/>
      <c r="T22" s="35"/>
      <c r="U22" s="35"/>
      <c r="V22" s="35"/>
      <c r="W22" s="35"/>
      <c r="X22" s="35"/>
      <c r="Y22" s="35"/>
      <c r="Z22" s="35"/>
      <c r="AA22" s="35"/>
      <c r="AB22" s="35"/>
      <c r="AC22" s="35"/>
      <c r="AD22" s="35"/>
      <c r="AE22" s="35"/>
    </row>
    <row r="23" spans="1:31" s="2" customFormat="1" ht="12" customHeight="1">
      <c r="A23" s="35"/>
      <c r="B23" s="40"/>
      <c r="C23" s="35"/>
      <c r="D23" s="108" t="s">
        <v>34</v>
      </c>
      <c r="E23" s="35"/>
      <c r="F23" s="35"/>
      <c r="G23" s="35"/>
      <c r="H23" s="35"/>
      <c r="I23" s="112" t="s">
        <v>26</v>
      </c>
      <c r="J23" s="111" t="s">
        <v>19</v>
      </c>
      <c r="K23" s="35"/>
      <c r="L23" s="110"/>
      <c r="S23" s="35"/>
      <c r="T23" s="35"/>
      <c r="U23" s="35"/>
      <c r="V23" s="35"/>
      <c r="W23" s="35"/>
      <c r="X23" s="35"/>
      <c r="Y23" s="35"/>
      <c r="Z23" s="35"/>
      <c r="AA23" s="35"/>
      <c r="AB23" s="35"/>
      <c r="AC23" s="35"/>
      <c r="AD23" s="35"/>
      <c r="AE23" s="35"/>
    </row>
    <row r="24" spans="1:31" s="2" customFormat="1" ht="18" customHeight="1">
      <c r="A24" s="35"/>
      <c r="B24" s="40"/>
      <c r="C24" s="35"/>
      <c r="D24" s="35"/>
      <c r="E24" s="111" t="s">
        <v>35</v>
      </c>
      <c r="F24" s="35"/>
      <c r="G24" s="35"/>
      <c r="H24" s="35"/>
      <c r="I24" s="112" t="s">
        <v>28</v>
      </c>
      <c r="J24" s="111" t="s">
        <v>19</v>
      </c>
      <c r="K24" s="35"/>
      <c r="L24" s="110"/>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109"/>
      <c r="J25" s="35"/>
      <c r="K25" s="35"/>
      <c r="L25" s="110"/>
      <c r="S25" s="35"/>
      <c r="T25" s="35"/>
      <c r="U25" s="35"/>
      <c r="V25" s="35"/>
      <c r="W25" s="35"/>
      <c r="X25" s="35"/>
      <c r="Y25" s="35"/>
      <c r="Z25" s="35"/>
      <c r="AA25" s="35"/>
      <c r="AB25" s="35"/>
      <c r="AC25" s="35"/>
      <c r="AD25" s="35"/>
      <c r="AE25" s="35"/>
    </row>
    <row r="26" spans="1:31" s="2" customFormat="1" ht="12" customHeight="1">
      <c r="A26" s="35"/>
      <c r="B26" s="40"/>
      <c r="C26" s="35"/>
      <c r="D26" s="108" t="s">
        <v>36</v>
      </c>
      <c r="E26" s="35"/>
      <c r="F26" s="35"/>
      <c r="G26" s="35"/>
      <c r="H26" s="35"/>
      <c r="I26" s="109"/>
      <c r="J26" s="35"/>
      <c r="K26" s="35"/>
      <c r="L26" s="110"/>
      <c r="S26" s="35"/>
      <c r="T26" s="35"/>
      <c r="U26" s="35"/>
      <c r="V26" s="35"/>
      <c r="W26" s="35"/>
      <c r="X26" s="35"/>
      <c r="Y26" s="35"/>
      <c r="Z26" s="35"/>
      <c r="AA26" s="35"/>
      <c r="AB26" s="35"/>
      <c r="AC26" s="35"/>
      <c r="AD26" s="35"/>
      <c r="AE26" s="35"/>
    </row>
    <row r="27" spans="1:31" s="8" customFormat="1" ht="47.25" customHeight="1">
      <c r="A27" s="114"/>
      <c r="B27" s="115"/>
      <c r="C27" s="114"/>
      <c r="D27" s="114"/>
      <c r="E27" s="380" t="s">
        <v>37</v>
      </c>
      <c r="F27" s="380"/>
      <c r="G27" s="380"/>
      <c r="H27" s="380"/>
      <c r="I27" s="116"/>
      <c r="J27" s="114"/>
      <c r="K27" s="114"/>
      <c r="L27" s="117"/>
      <c r="S27" s="114"/>
      <c r="T27" s="114"/>
      <c r="U27" s="114"/>
      <c r="V27" s="114"/>
      <c r="W27" s="114"/>
      <c r="X27" s="114"/>
      <c r="Y27" s="114"/>
      <c r="Z27" s="114"/>
      <c r="AA27" s="114"/>
      <c r="AB27" s="114"/>
      <c r="AC27" s="114"/>
      <c r="AD27" s="114"/>
      <c r="AE27" s="114"/>
    </row>
    <row r="28" spans="1:31" s="2" customFormat="1" ht="6.95" customHeight="1">
      <c r="A28" s="35"/>
      <c r="B28" s="40"/>
      <c r="C28" s="35"/>
      <c r="D28" s="35"/>
      <c r="E28" s="35"/>
      <c r="F28" s="35"/>
      <c r="G28" s="35"/>
      <c r="H28" s="35"/>
      <c r="I28" s="109"/>
      <c r="J28" s="35"/>
      <c r="K28" s="35"/>
      <c r="L28" s="110"/>
      <c r="S28" s="35"/>
      <c r="T28" s="35"/>
      <c r="U28" s="35"/>
      <c r="V28" s="35"/>
      <c r="W28" s="35"/>
      <c r="X28" s="35"/>
      <c r="Y28" s="35"/>
      <c r="Z28" s="35"/>
      <c r="AA28" s="35"/>
      <c r="AB28" s="35"/>
      <c r="AC28" s="35"/>
      <c r="AD28" s="35"/>
      <c r="AE28" s="35"/>
    </row>
    <row r="29" spans="1:31" s="2" customFormat="1" ht="6.95" customHeight="1">
      <c r="A29" s="35"/>
      <c r="B29" s="40"/>
      <c r="C29" s="35"/>
      <c r="D29" s="118"/>
      <c r="E29" s="118"/>
      <c r="F29" s="118"/>
      <c r="G29" s="118"/>
      <c r="H29" s="118"/>
      <c r="I29" s="119"/>
      <c r="J29" s="118"/>
      <c r="K29" s="118"/>
      <c r="L29" s="110"/>
      <c r="S29" s="35"/>
      <c r="T29" s="35"/>
      <c r="U29" s="35"/>
      <c r="V29" s="35"/>
      <c r="W29" s="35"/>
      <c r="X29" s="35"/>
      <c r="Y29" s="35"/>
      <c r="Z29" s="35"/>
      <c r="AA29" s="35"/>
      <c r="AB29" s="35"/>
      <c r="AC29" s="35"/>
      <c r="AD29" s="35"/>
      <c r="AE29" s="35"/>
    </row>
    <row r="30" spans="1:31" s="2" customFormat="1" ht="25.35" customHeight="1">
      <c r="A30" s="35"/>
      <c r="B30" s="40"/>
      <c r="C30" s="35"/>
      <c r="D30" s="120" t="s">
        <v>38</v>
      </c>
      <c r="E30" s="35"/>
      <c r="F30" s="35"/>
      <c r="G30" s="35"/>
      <c r="H30" s="35"/>
      <c r="I30" s="109"/>
      <c r="J30" s="121">
        <f>ROUND(J102,2)</f>
        <v>0</v>
      </c>
      <c r="K30" s="35"/>
      <c r="L30" s="110"/>
      <c r="S30" s="35"/>
      <c r="T30" s="35"/>
      <c r="U30" s="35"/>
      <c r="V30" s="35"/>
      <c r="W30" s="35"/>
      <c r="X30" s="35"/>
      <c r="Y30" s="35"/>
      <c r="Z30" s="35"/>
      <c r="AA30" s="35"/>
      <c r="AB30" s="35"/>
      <c r="AC30" s="35"/>
      <c r="AD30" s="35"/>
      <c r="AE30" s="35"/>
    </row>
    <row r="31" spans="1:31" s="2" customFormat="1" ht="6.95" customHeight="1">
      <c r="A31" s="35"/>
      <c r="B31" s="40"/>
      <c r="C31" s="35"/>
      <c r="D31" s="118"/>
      <c r="E31" s="118"/>
      <c r="F31" s="118"/>
      <c r="G31" s="118"/>
      <c r="H31" s="118"/>
      <c r="I31" s="119"/>
      <c r="J31" s="118"/>
      <c r="K31" s="118"/>
      <c r="L31" s="110"/>
      <c r="S31" s="35"/>
      <c r="T31" s="35"/>
      <c r="U31" s="35"/>
      <c r="V31" s="35"/>
      <c r="W31" s="35"/>
      <c r="X31" s="35"/>
      <c r="Y31" s="35"/>
      <c r="Z31" s="35"/>
      <c r="AA31" s="35"/>
      <c r="AB31" s="35"/>
      <c r="AC31" s="35"/>
      <c r="AD31" s="35"/>
      <c r="AE31" s="35"/>
    </row>
    <row r="32" spans="1:31" s="2" customFormat="1" ht="14.45" customHeight="1">
      <c r="A32" s="35"/>
      <c r="B32" s="40"/>
      <c r="C32" s="35"/>
      <c r="D32" s="35"/>
      <c r="E32" s="35"/>
      <c r="F32" s="122" t="s">
        <v>40</v>
      </c>
      <c r="G32" s="35"/>
      <c r="H32" s="35"/>
      <c r="I32" s="123" t="s">
        <v>39</v>
      </c>
      <c r="J32" s="122" t="s">
        <v>41</v>
      </c>
      <c r="K32" s="35"/>
      <c r="L32" s="110"/>
      <c r="S32" s="35"/>
      <c r="T32" s="35"/>
      <c r="U32" s="35"/>
      <c r="V32" s="35"/>
      <c r="W32" s="35"/>
      <c r="X32" s="35"/>
      <c r="Y32" s="35"/>
      <c r="Z32" s="35"/>
      <c r="AA32" s="35"/>
      <c r="AB32" s="35"/>
      <c r="AC32" s="35"/>
      <c r="AD32" s="35"/>
      <c r="AE32" s="35"/>
    </row>
    <row r="33" spans="1:31" s="2" customFormat="1" ht="14.45" customHeight="1">
      <c r="A33" s="35"/>
      <c r="B33" s="40"/>
      <c r="C33" s="35"/>
      <c r="D33" s="124" t="s">
        <v>42</v>
      </c>
      <c r="E33" s="108" t="s">
        <v>43</v>
      </c>
      <c r="F33" s="125">
        <f>ROUND((SUM(BE102:BE277)),2)</f>
        <v>0</v>
      </c>
      <c r="G33" s="35"/>
      <c r="H33" s="35"/>
      <c r="I33" s="126">
        <v>0.21</v>
      </c>
      <c r="J33" s="125">
        <f>ROUND(((SUM(BE102:BE277))*I33),2)</f>
        <v>0</v>
      </c>
      <c r="K33" s="35"/>
      <c r="L33" s="110"/>
      <c r="S33" s="35"/>
      <c r="T33" s="35"/>
      <c r="U33" s="35"/>
      <c r="V33" s="35"/>
      <c r="W33" s="35"/>
      <c r="X33" s="35"/>
      <c r="Y33" s="35"/>
      <c r="Z33" s="35"/>
      <c r="AA33" s="35"/>
      <c r="AB33" s="35"/>
      <c r="AC33" s="35"/>
      <c r="AD33" s="35"/>
      <c r="AE33" s="35"/>
    </row>
    <row r="34" spans="1:31" s="2" customFormat="1" ht="14.45" customHeight="1">
      <c r="A34" s="35"/>
      <c r="B34" s="40"/>
      <c r="C34" s="35"/>
      <c r="D34" s="35"/>
      <c r="E34" s="108" t="s">
        <v>44</v>
      </c>
      <c r="F34" s="125">
        <f>ROUND((SUM(BF102:BF277)),2)</f>
        <v>0</v>
      </c>
      <c r="G34" s="35"/>
      <c r="H34" s="35"/>
      <c r="I34" s="126">
        <v>0.15</v>
      </c>
      <c r="J34" s="125">
        <f>ROUND(((SUM(BF102:BF277))*I34),2)</f>
        <v>0</v>
      </c>
      <c r="K34" s="35"/>
      <c r="L34" s="110"/>
      <c r="S34" s="35"/>
      <c r="T34" s="35"/>
      <c r="U34" s="35"/>
      <c r="V34" s="35"/>
      <c r="W34" s="35"/>
      <c r="X34" s="35"/>
      <c r="Y34" s="35"/>
      <c r="Z34" s="35"/>
      <c r="AA34" s="35"/>
      <c r="AB34" s="35"/>
      <c r="AC34" s="35"/>
      <c r="AD34" s="35"/>
      <c r="AE34" s="35"/>
    </row>
    <row r="35" spans="1:31" s="2" customFormat="1" ht="14.45" customHeight="1" hidden="1">
      <c r="A35" s="35"/>
      <c r="B35" s="40"/>
      <c r="C35" s="35"/>
      <c r="D35" s="35"/>
      <c r="E35" s="108" t="s">
        <v>45</v>
      </c>
      <c r="F35" s="125">
        <f>ROUND((SUM(BG102:BG277)),2)</f>
        <v>0</v>
      </c>
      <c r="G35" s="35"/>
      <c r="H35" s="35"/>
      <c r="I35" s="126">
        <v>0.21</v>
      </c>
      <c r="J35" s="125">
        <f>0</f>
        <v>0</v>
      </c>
      <c r="K35" s="35"/>
      <c r="L35" s="110"/>
      <c r="S35" s="35"/>
      <c r="T35" s="35"/>
      <c r="U35" s="35"/>
      <c r="V35" s="35"/>
      <c r="W35" s="35"/>
      <c r="X35" s="35"/>
      <c r="Y35" s="35"/>
      <c r="Z35" s="35"/>
      <c r="AA35" s="35"/>
      <c r="AB35" s="35"/>
      <c r="AC35" s="35"/>
      <c r="AD35" s="35"/>
      <c r="AE35" s="35"/>
    </row>
    <row r="36" spans="1:31" s="2" customFormat="1" ht="14.45" customHeight="1" hidden="1">
      <c r="A36" s="35"/>
      <c r="B36" s="40"/>
      <c r="C36" s="35"/>
      <c r="D36" s="35"/>
      <c r="E36" s="108" t="s">
        <v>46</v>
      </c>
      <c r="F36" s="125">
        <f>ROUND((SUM(BH102:BH277)),2)</f>
        <v>0</v>
      </c>
      <c r="G36" s="35"/>
      <c r="H36" s="35"/>
      <c r="I36" s="126">
        <v>0.15</v>
      </c>
      <c r="J36" s="125">
        <f>0</f>
        <v>0</v>
      </c>
      <c r="K36" s="35"/>
      <c r="L36" s="110"/>
      <c r="S36" s="35"/>
      <c r="T36" s="35"/>
      <c r="U36" s="35"/>
      <c r="V36" s="35"/>
      <c r="W36" s="35"/>
      <c r="X36" s="35"/>
      <c r="Y36" s="35"/>
      <c r="Z36" s="35"/>
      <c r="AA36" s="35"/>
      <c r="AB36" s="35"/>
      <c r="AC36" s="35"/>
      <c r="AD36" s="35"/>
      <c r="AE36" s="35"/>
    </row>
    <row r="37" spans="1:31" s="2" customFormat="1" ht="14.45" customHeight="1" hidden="1">
      <c r="A37" s="35"/>
      <c r="B37" s="40"/>
      <c r="C37" s="35"/>
      <c r="D37" s="35"/>
      <c r="E37" s="108" t="s">
        <v>47</v>
      </c>
      <c r="F37" s="125">
        <f>ROUND((SUM(BI102:BI277)),2)</f>
        <v>0</v>
      </c>
      <c r="G37" s="35"/>
      <c r="H37" s="35"/>
      <c r="I37" s="126">
        <v>0</v>
      </c>
      <c r="J37" s="125">
        <f>0</f>
        <v>0</v>
      </c>
      <c r="K37" s="35"/>
      <c r="L37" s="110"/>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109"/>
      <c r="J38" s="35"/>
      <c r="K38" s="35"/>
      <c r="L38" s="110"/>
      <c r="S38" s="35"/>
      <c r="T38" s="35"/>
      <c r="U38" s="35"/>
      <c r="V38" s="35"/>
      <c r="W38" s="35"/>
      <c r="X38" s="35"/>
      <c r="Y38" s="35"/>
      <c r="Z38" s="35"/>
      <c r="AA38" s="35"/>
      <c r="AB38" s="35"/>
      <c r="AC38" s="35"/>
      <c r="AD38" s="35"/>
      <c r="AE38" s="35"/>
    </row>
    <row r="39" spans="1:31" s="2" customFormat="1" ht="25.35" customHeight="1">
      <c r="A39" s="35"/>
      <c r="B39" s="40"/>
      <c r="C39" s="127"/>
      <c r="D39" s="128" t="s">
        <v>48</v>
      </c>
      <c r="E39" s="129"/>
      <c r="F39" s="129"/>
      <c r="G39" s="130" t="s">
        <v>49</v>
      </c>
      <c r="H39" s="131" t="s">
        <v>50</v>
      </c>
      <c r="I39" s="132"/>
      <c r="J39" s="133">
        <f>SUM(J30:J37)</f>
        <v>0</v>
      </c>
      <c r="K39" s="134"/>
      <c r="L39" s="110"/>
      <c r="S39" s="35"/>
      <c r="T39" s="35"/>
      <c r="U39" s="35"/>
      <c r="V39" s="35"/>
      <c r="W39" s="35"/>
      <c r="X39" s="35"/>
      <c r="Y39" s="35"/>
      <c r="Z39" s="35"/>
      <c r="AA39" s="35"/>
      <c r="AB39" s="35"/>
      <c r="AC39" s="35"/>
      <c r="AD39" s="35"/>
      <c r="AE39" s="35"/>
    </row>
    <row r="40" spans="1:31" s="2" customFormat="1" ht="14.45" customHeight="1">
      <c r="A40" s="35"/>
      <c r="B40" s="135"/>
      <c r="C40" s="136"/>
      <c r="D40" s="136"/>
      <c r="E40" s="136"/>
      <c r="F40" s="136"/>
      <c r="G40" s="136"/>
      <c r="H40" s="136"/>
      <c r="I40" s="137"/>
      <c r="J40" s="136"/>
      <c r="K40" s="136"/>
      <c r="L40" s="110"/>
      <c r="S40" s="35"/>
      <c r="T40" s="35"/>
      <c r="U40" s="35"/>
      <c r="V40" s="35"/>
      <c r="W40" s="35"/>
      <c r="X40" s="35"/>
      <c r="Y40" s="35"/>
      <c r="Z40" s="35"/>
      <c r="AA40" s="35"/>
      <c r="AB40" s="35"/>
      <c r="AC40" s="35"/>
      <c r="AD40" s="35"/>
      <c r="AE40" s="35"/>
    </row>
    <row r="44" spans="1:31" s="2" customFormat="1" ht="6.95" customHeight="1">
      <c r="A44" s="35"/>
      <c r="B44" s="138"/>
      <c r="C44" s="139"/>
      <c r="D44" s="139"/>
      <c r="E44" s="139"/>
      <c r="F44" s="139"/>
      <c r="G44" s="139"/>
      <c r="H44" s="139"/>
      <c r="I44" s="140"/>
      <c r="J44" s="139"/>
      <c r="K44" s="139"/>
      <c r="L44" s="110"/>
      <c r="S44" s="35"/>
      <c r="T44" s="35"/>
      <c r="U44" s="35"/>
      <c r="V44" s="35"/>
      <c r="W44" s="35"/>
      <c r="X44" s="35"/>
      <c r="Y44" s="35"/>
      <c r="Z44" s="35"/>
      <c r="AA44" s="35"/>
      <c r="AB44" s="35"/>
      <c r="AC44" s="35"/>
      <c r="AD44" s="35"/>
      <c r="AE44" s="35"/>
    </row>
    <row r="45" spans="1:31" s="2" customFormat="1" ht="24.95" customHeight="1">
      <c r="A45" s="35"/>
      <c r="B45" s="36"/>
      <c r="C45" s="24" t="s">
        <v>92</v>
      </c>
      <c r="D45" s="37"/>
      <c r="E45" s="37"/>
      <c r="F45" s="37"/>
      <c r="G45" s="37"/>
      <c r="H45" s="37"/>
      <c r="I45" s="109"/>
      <c r="J45" s="37"/>
      <c r="K45" s="37"/>
      <c r="L45" s="110"/>
      <c r="S45" s="35"/>
      <c r="T45" s="35"/>
      <c r="U45" s="35"/>
      <c r="V45" s="35"/>
      <c r="W45" s="35"/>
      <c r="X45" s="35"/>
      <c r="Y45" s="35"/>
      <c r="Z45" s="35"/>
      <c r="AA45" s="35"/>
      <c r="AB45" s="35"/>
      <c r="AC45" s="35"/>
      <c r="AD45" s="35"/>
      <c r="AE45" s="35"/>
    </row>
    <row r="46" spans="1:31" s="2" customFormat="1" ht="6.95" customHeight="1">
      <c r="A46" s="35"/>
      <c r="B46" s="36"/>
      <c r="C46" s="37"/>
      <c r="D46" s="37"/>
      <c r="E46" s="37"/>
      <c r="F46" s="37"/>
      <c r="G46" s="37"/>
      <c r="H46" s="37"/>
      <c r="I46" s="109"/>
      <c r="J46" s="37"/>
      <c r="K46" s="37"/>
      <c r="L46" s="110"/>
      <c r="S46" s="35"/>
      <c r="T46" s="35"/>
      <c r="U46" s="35"/>
      <c r="V46" s="35"/>
      <c r="W46" s="35"/>
      <c r="X46" s="35"/>
      <c r="Y46" s="35"/>
      <c r="Z46" s="35"/>
      <c r="AA46" s="35"/>
      <c r="AB46" s="35"/>
      <c r="AC46" s="35"/>
      <c r="AD46" s="35"/>
      <c r="AE46" s="35"/>
    </row>
    <row r="47" spans="1:31" s="2" customFormat="1" ht="12" customHeight="1">
      <c r="A47" s="35"/>
      <c r="B47" s="36"/>
      <c r="C47" s="30" t="s">
        <v>16</v>
      </c>
      <c r="D47" s="37"/>
      <c r="E47" s="37"/>
      <c r="F47" s="37"/>
      <c r="G47" s="37"/>
      <c r="H47" s="37"/>
      <c r="I47" s="109"/>
      <c r="J47" s="37"/>
      <c r="K47" s="37"/>
      <c r="L47" s="110"/>
      <c r="S47" s="35"/>
      <c r="T47" s="35"/>
      <c r="U47" s="35"/>
      <c r="V47" s="35"/>
      <c r="W47" s="35"/>
      <c r="X47" s="35"/>
      <c r="Y47" s="35"/>
      <c r="Z47" s="35"/>
      <c r="AA47" s="35"/>
      <c r="AB47" s="35"/>
      <c r="AC47" s="35"/>
      <c r="AD47" s="35"/>
      <c r="AE47" s="35"/>
    </row>
    <row r="48" spans="1:31" s="2" customFormat="1" ht="16.5" customHeight="1">
      <c r="A48" s="35"/>
      <c r="B48" s="36"/>
      <c r="C48" s="37"/>
      <c r="D48" s="37"/>
      <c r="E48" s="381" t="str">
        <f>E7</f>
        <v>Svislé izolace 1. PP objektu Vrázova č. p. 842/6, Cheb</v>
      </c>
      <c r="F48" s="382"/>
      <c r="G48" s="382"/>
      <c r="H48" s="382"/>
      <c r="I48" s="109"/>
      <c r="J48" s="37"/>
      <c r="K48" s="37"/>
      <c r="L48" s="110"/>
      <c r="S48" s="35"/>
      <c r="T48" s="35"/>
      <c r="U48" s="35"/>
      <c r="V48" s="35"/>
      <c r="W48" s="35"/>
      <c r="X48" s="35"/>
      <c r="Y48" s="35"/>
      <c r="Z48" s="35"/>
      <c r="AA48" s="35"/>
      <c r="AB48" s="35"/>
      <c r="AC48" s="35"/>
      <c r="AD48" s="35"/>
      <c r="AE48" s="35"/>
    </row>
    <row r="49" spans="1:31" s="2" customFormat="1" ht="12" customHeight="1">
      <c r="A49" s="35"/>
      <c r="B49" s="36"/>
      <c r="C49" s="30" t="s">
        <v>90</v>
      </c>
      <c r="D49" s="37"/>
      <c r="E49" s="37"/>
      <c r="F49" s="37"/>
      <c r="G49" s="37"/>
      <c r="H49" s="37"/>
      <c r="I49" s="109"/>
      <c r="J49" s="37"/>
      <c r="K49" s="37"/>
      <c r="L49" s="110"/>
      <c r="S49" s="35"/>
      <c r="T49" s="35"/>
      <c r="U49" s="35"/>
      <c r="V49" s="35"/>
      <c r="W49" s="35"/>
      <c r="X49" s="35"/>
      <c r="Y49" s="35"/>
      <c r="Z49" s="35"/>
      <c r="AA49" s="35"/>
      <c r="AB49" s="35"/>
      <c r="AC49" s="35"/>
      <c r="AD49" s="35"/>
      <c r="AE49" s="35"/>
    </row>
    <row r="50" spans="1:31" s="2" customFormat="1" ht="16.5" customHeight="1">
      <c r="A50" s="35"/>
      <c r="B50" s="36"/>
      <c r="C50" s="37"/>
      <c r="D50" s="37"/>
      <c r="E50" s="353" t="str">
        <f>E9</f>
        <v>02 - Interiér</v>
      </c>
      <c r="F50" s="383"/>
      <c r="G50" s="383"/>
      <c r="H50" s="383"/>
      <c r="I50" s="109"/>
      <c r="J50" s="37"/>
      <c r="K50" s="37"/>
      <c r="L50" s="110"/>
      <c r="S50" s="35"/>
      <c r="T50" s="35"/>
      <c r="U50" s="35"/>
      <c r="V50" s="35"/>
      <c r="W50" s="35"/>
      <c r="X50" s="35"/>
      <c r="Y50" s="35"/>
      <c r="Z50" s="35"/>
      <c r="AA50" s="35"/>
      <c r="AB50" s="35"/>
      <c r="AC50" s="35"/>
      <c r="AD50" s="35"/>
      <c r="AE50" s="35"/>
    </row>
    <row r="51" spans="1:31" s="2" customFormat="1" ht="6.95" customHeight="1">
      <c r="A51" s="35"/>
      <c r="B51" s="36"/>
      <c r="C51" s="37"/>
      <c r="D51" s="37"/>
      <c r="E51" s="37"/>
      <c r="F51" s="37"/>
      <c r="G51" s="37"/>
      <c r="H51" s="37"/>
      <c r="I51" s="109"/>
      <c r="J51" s="37"/>
      <c r="K51" s="37"/>
      <c r="L51" s="110"/>
      <c r="S51" s="35"/>
      <c r="T51" s="35"/>
      <c r="U51" s="35"/>
      <c r="V51" s="35"/>
      <c r="W51" s="35"/>
      <c r="X51" s="35"/>
      <c r="Y51" s="35"/>
      <c r="Z51" s="35"/>
      <c r="AA51" s="35"/>
      <c r="AB51" s="35"/>
      <c r="AC51" s="35"/>
      <c r="AD51" s="35"/>
      <c r="AE51" s="35"/>
    </row>
    <row r="52" spans="1:31" s="2" customFormat="1" ht="12" customHeight="1">
      <c r="A52" s="35"/>
      <c r="B52" s="36"/>
      <c r="C52" s="30" t="s">
        <v>21</v>
      </c>
      <c r="D52" s="37"/>
      <c r="E52" s="37"/>
      <c r="F52" s="28" t="str">
        <f>F12</f>
        <v>Cheb</v>
      </c>
      <c r="G52" s="37"/>
      <c r="H52" s="37"/>
      <c r="I52" s="112" t="s">
        <v>23</v>
      </c>
      <c r="J52" s="60" t="str">
        <f>IF(J12="","",J12)</f>
        <v>16. 4. 2020</v>
      </c>
      <c r="K52" s="37"/>
      <c r="L52" s="110"/>
      <c r="S52" s="35"/>
      <c r="T52" s="35"/>
      <c r="U52" s="35"/>
      <c r="V52" s="35"/>
      <c r="W52" s="35"/>
      <c r="X52" s="35"/>
      <c r="Y52" s="35"/>
      <c r="Z52" s="35"/>
      <c r="AA52" s="35"/>
      <c r="AB52" s="35"/>
      <c r="AC52" s="35"/>
      <c r="AD52" s="35"/>
      <c r="AE52" s="35"/>
    </row>
    <row r="53" spans="1:31" s="2" customFormat="1" ht="6.95" customHeight="1">
      <c r="A53" s="35"/>
      <c r="B53" s="36"/>
      <c r="C53" s="37"/>
      <c r="D53" s="37"/>
      <c r="E53" s="37"/>
      <c r="F53" s="37"/>
      <c r="G53" s="37"/>
      <c r="H53" s="37"/>
      <c r="I53" s="109"/>
      <c r="J53" s="37"/>
      <c r="K53" s="37"/>
      <c r="L53" s="110"/>
      <c r="S53" s="35"/>
      <c r="T53" s="35"/>
      <c r="U53" s="35"/>
      <c r="V53" s="35"/>
      <c r="W53" s="35"/>
      <c r="X53" s="35"/>
      <c r="Y53" s="35"/>
      <c r="Z53" s="35"/>
      <c r="AA53" s="35"/>
      <c r="AB53" s="35"/>
      <c r="AC53" s="35"/>
      <c r="AD53" s="35"/>
      <c r="AE53" s="35"/>
    </row>
    <row r="54" spans="1:31" s="2" customFormat="1" ht="25.7" customHeight="1">
      <c r="A54" s="35"/>
      <c r="B54" s="36"/>
      <c r="C54" s="30" t="s">
        <v>25</v>
      </c>
      <c r="D54" s="37"/>
      <c r="E54" s="37"/>
      <c r="F54" s="28" t="str">
        <f>E15</f>
        <v>Město Cheb, nám. Krále Jiřího z Poděbrad 1/14</v>
      </c>
      <c r="G54" s="37"/>
      <c r="H54" s="37"/>
      <c r="I54" s="112" t="s">
        <v>31</v>
      </c>
      <c r="J54" s="33" t="str">
        <f>E21</f>
        <v>Projekční kancelář Beránek a Hradil</v>
      </c>
      <c r="K54" s="37"/>
      <c r="L54" s="110"/>
      <c r="S54" s="35"/>
      <c r="T54" s="35"/>
      <c r="U54" s="35"/>
      <c r="V54" s="35"/>
      <c r="W54" s="35"/>
      <c r="X54" s="35"/>
      <c r="Y54" s="35"/>
      <c r="Z54" s="35"/>
      <c r="AA54" s="35"/>
      <c r="AB54" s="35"/>
      <c r="AC54" s="35"/>
      <c r="AD54" s="35"/>
      <c r="AE54" s="35"/>
    </row>
    <row r="55" spans="1:31" s="2" customFormat="1" ht="15.2" customHeight="1">
      <c r="A55" s="35"/>
      <c r="B55" s="36"/>
      <c r="C55" s="30" t="s">
        <v>29</v>
      </c>
      <c r="D55" s="37"/>
      <c r="E55" s="37"/>
      <c r="F55" s="28" t="str">
        <f>IF(E18="","",E18)</f>
        <v>Vyplň údaj</v>
      </c>
      <c r="G55" s="37"/>
      <c r="H55" s="37"/>
      <c r="I55" s="112" t="s">
        <v>34</v>
      </c>
      <c r="J55" s="33" t="str">
        <f>E24</f>
        <v>Jakub Vilingr</v>
      </c>
      <c r="K55" s="37"/>
      <c r="L55" s="110"/>
      <c r="S55" s="35"/>
      <c r="T55" s="35"/>
      <c r="U55" s="35"/>
      <c r="V55" s="35"/>
      <c r="W55" s="35"/>
      <c r="X55" s="35"/>
      <c r="Y55" s="35"/>
      <c r="Z55" s="35"/>
      <c r="AA55" s="35"/>
      <c r="AB55" s="35"/>
      <c r="AC55" s="35"/>
      <c r="AD55" s="35"/>
      <c r="AE55" s="35"/>
    </row>
    <row r="56" spans="1:31" s="2" customFormat="1" ht="10.35" customHeight="1">
      <c r="A56" s="35"/>
      <c r="B56" s="36"/>
      <c r="C56" s="37"/>
      <c r="D56" s="37"/>
      <c r="E56" s="37"/>
      <c r="F56" s="37"/>
      <c r="G56" s="37"/>
      <c r="H56" s="37"/>
      <c r="I56" s="109"/>
      <c r="J56" s="37"/>
      <c r="K56" s="37"/>
      <c r="L56" s="110"/>
      <c r="S56" s="35"/>
      <c r="T56" s="35"/>
      <c r="U56" s="35"/>
      <c r="V56" s="35"/>
      <c r="W56" s="35"/>
      <c r="X56" s="35"/>
      <c r="Y56" s="35"/>
      <c r="Z56" s="35"/>
      <c r="AA56" s="35"/>
      <c r="AB56" s="35"/>
      <c r="AC56" s="35"/>
      <c r="AD56" s="35"/>
      <c r="AE56" s="35"/>
    </row>
    <row r="57" spans="1:31" s="2" customFormat="1" ht="29.25" customHeight="1">
      <c r="A57" s="35"/>
      <c r="B57" s="36"/>
      <c r="C57" s="141" t="s">
        <v>93</v>
      </c>
      <c r="D57" s="142"/>
      <c r="E57" s="142"/>
      <c r="F57" s="142"/>
      <c r="G57" s="142"/>
      <c r="H57" s="142"/>
      <c r="I57" s="143"/>
      <c r="J57" s="144" t="s">
        <v>94</v>
      </c>
      <c r="K57" s="142"/>
      <c r="L57" s="110"/>
      <c r="S57" s="35"/>
      <c r="T57" s="35"/>
      <c r="U57" s="35"/>
      <c r="V57" s="35"/>
      <c r="W57" s="35"/>
      <c r="X57" s="35"/>
      <c r="Y57" s="35"/>
      <c r="Z57" s="35"/>
      <c r="AA57" s="35"/>
      <c r="AB57" s="35"/>
      <c r="AC57" s="35"/>
      <c r="AD57" s="35"/>
      <c r="AE57" s="35"/>
    </row>
    <row r="58" spans="1:31" s="2" customFormat="1" ht="10.35" customHeight="1">
      <c r="A58" s="35"/>
      <c r="B58" s="36"/>
      <c r="C58" s="37"/>
      <c r="D58" s="37"/>
      <c r="E58" s="37"/>
      <c r="F58" s="37"/>
      <c r="G58" s="37"/>
      <c r="H58" s="37"/>
      <c r="I58" s="109"/>
      <c r="J58" s="37"/>
      <c r="K58" s="37"/>
      <c r="L58" s="110"/>
      <c r="S58" s="35"/>
      <c r="T58" s="35"/>
      <c r="U58" s="35"/>
      <c r="V58" s="35"/>
      <c r="W58" s="35"/>
      <c r="X58" s="35"/>
      <c r="Y58" s="35"/>
      <c r="Z58" s="35"/>
      <c r="AA58" s="35"/>
      <c r="AB58" s="35"/>
      <c r="AC58" s="35"/>
      <c r="AD58" s="35"/>
      <c r="AE58" s="35"/>
    </row>
    <row r="59" spans="1:47" s="2" customFormat="1" ht="22.9" customHeight="1">
      <c r="A59" s="35"/>
      <c r="B59" s="36"/>
      <c r="C59" s="145" t="s">
        <v>70</v>
      </c>
      <c r="D59" s="37"/>
      <c r="E59" s="37"/>
      <c r="F59" s="37"/>
      <c r="G59" s="37"/>
      <c r="H59" s="37"/>
      <c r="I59" s="109"/>
      <c r="J59" s="78">
        <f>J102</f>
        <v>0</v>
      </c>
      <c r="K59" s="37"/>
      <c r="L59" s="110"/>
      <c r="S59" s="35"/>
      <c r="T59" s="35"/>
      <c r="U59" s="35"/>
      <c r="V59" s="35"/>
      <c r="W59" s="35"/>
      <c r="X59" s="35"/>
      <c r="Y59" s="35"/>
      <c r="Z59" s="35"/>
      <c r="AA59" s="35"/>
      <c r="AB59" s="35"/>
      <c r="AC59" s="35"/>
      <c r="AD59" s="35"/>
      <c r="AE59" s="35"/>
      <c r="AU59" s="18" t="s">
        <v>95</v>
      </c>
    </row>
    <row r="60" spans="2:12" s="9" customFormat="1" ht="24.95" customHeight="1">
      <c r="B60" s="146"/>
      <c r="C60" s="147"/>
      <c r="D60" s="148" t="s">
        <v>142</v>
      </c>
      <c r="E60" s="149"/>
      <c r="F60" s="149"/>
      <c r="G60" s="149"/>
      <c r="H60" s="149"/>
      <c r="I60" s="150"/>
      <c r="J60" s="151">
        <f>J103</f>
        <v>0</v>
      </c>
      <c r="K60" s="147"/>
      <c r="L60" s="152"/>
    </row>
    <row r="61" spans="2:12" s="10" customFormat="1" ht="19.9" customHeight="1">
      <c r="B61" s="153"/>
      <c r="C61" s="154"/>
      <c r="D61" s="155" t="s">
        <v>143</v>
      </c>
      <c r="E61" s="156"/>
      <c r="F61" s="156"/>
      <c r="G61" s="156"/>
      <c r="H61" s="156"/>
      <c r="I61" s="157"/>
      <c r="J61" s="158">
        <f>J104</f>
        <v>0</v>
      </c>
      <c r="K61" s="154"/>
      <c r="L61" s="159"/>
    </row>
    <row r="62" spans="2:12" s="10" customFormat="1" ht="14.85" customHeight="1">
      <c r="B62" s="153"/>
      <c r="C62" s="154"/>
      <c r="D62" s="155" t="s">
        <v>144</v>
      </c>
      <c r="E62" s="156"/>
      <c r="F62" s="156"/>
      <c r="G62" s="156"/>
      <c r="H62" s="156"/>
      <c r="I62" s="157"/>
      <c r="J62" s="158">
        <f>J105</f>
        <v>0</v>
      </c>
      <c r="K62" s="154"/>
      <c r="L62" s="159"/>
    </row>
    <row r="63" spans="2:12" s="10" customFormat="1" ht="19.9" customHeight="1">
      <c r="B63" s="153"/>
      <c r="C63" s="154"/>
      <c r="D63" s="155" t="s">
        <v>145</v>
      </c>
      <c r="E63" s="156"/>
      <c r="F63" s="156"/>
      <c r="G63" s="156"/>
      <c r="H63" s="156"/>
      <c r="I63" s="157"/>
      <c r="J63" s="158">
        <f>J112</f>
        <v>0</v>
      </c>
      <c r="K63" s="154"/>
      <c r="L63" s="159"/>
    </row>
    <row r="64" spans="2:12" s="10" customFormat="1" ht="14.85" customHeight="1">
      <c r="B64" s="153"/>
      <c r="C64" s="154"/>
      <c r="D64" s="155" t="s">
        <v>146</v>
      </c>
      <c r="E64" s="156"/>
      <c r="F64" s="156"/>
      <c r="G64" s="156"/>
      <c r="H64" s="156"/>
      <c r="I64" s="157"/>
      <c r="J64" s="158">
        <f>J113</f>
        <v>0</v>
      </c>
      <c r="K64" s="154"/>
      <c r="L64" s="159"/>
    </row>
    <row r="65" spans="2:12" s="10" customFormat="1" ht="14.85" customHeight="1">
      <c r="B65" s="153"/>
      <c r="C65" s="154"/>
      <c r="D65" s="155" t="s">
        <v>147</v>
      </c>
      <c r="E65" s="156"/>
      <c r="F65" s="156"/>
      <c r="G65" s="156"/>
      <c r="H65" s="156"/>
      <c r="I65" s="157"/>
      <c r="J65" s="158">
        <f>J129</f>
        <v>0</v>
      </c>
      <c r="K65" s="154"/>
      <c r="L65" s="159"/>
    </row>
    <row r="66" spans="2:12" s="10" customFormat="1" ht="19.9" customHeight="1">
      <c r="B66" s="153"/>
      <c r="C66" s="154"/>
      <c r="D66" s="155" t="s">
        <v>148</v>
      </c>
      <c r="E66" s="156"/>
      <c r="F66" s="156"/>
      <c r="G66" s="156"/>
      <c r="H66" s="156"/>
      <c r="I66" s="157"/>
      <c r="J66" s="158">
        <f>J136</f>
        <v>0</v>
      </c>
      <c r="K66" s="154"/>
      <c r="L66" s="159"/>
    </row>
    <row r="67" spans="2:12" s="10" customFormat="1" ht="14.85" customHeight="1">
      <c r="B67" s="153"/>
      <c r="C67" s="154"/>
      <c r="D67" s="155" t="s">
        <v>149</v>
      </c>
      <c r="E67" s="156"/>
      <c r="F67" s="156"/>
      <c r="G67" s="156"/>
      <c r="H67" s="156"/>
      <c r="I67" s="157"/>
      <c r="J67" s="158">
        <f>J137</f>
        <v>0</v>
      </c>
      <c r="K67" s="154"/>
      <c r="L67" s="159"/>
    </row>
    <row r="68" spans="2:12" s="10" customFormat="1" ht="14.85" customHeight="1">
      <c r="B68" s="153"/>
      <c r="C68" s="154"/>
      <c r="D68" s="155" t="s">
        <v>150</v>
      </c>
      <c r="E68" s="156"/>
      <c r="F68" s="156"/>
      <c r="G68" s="156"/>
      <c r="H68" s="156"/>
      <c r="I68" s="157"/>
      <c r="J68" s="158">
        <f>J141</f>
        <v>0</v>
      </c>
      <c r="K68" s="154"/>
      <c r="L68" s="159"/>
    </row>
    <row r="69" spans="2:12" s="10" customFormat="1" ht="14.85" customHeight="1">
      <c r="B69" s="153"/>
      <c r="C69" s="154"/>
      <c r="D69" s="155" t="s">
        <v>151</v>
      </c>
      <c r="E69" s="156"/>
      <c r="F69" s="156"/>
      <c r="G69" s="156"/>
      <c r="H69" s="156"/>
      <c r="I69" s="157"/>
      <c r="J69" s="158">
        <f>J145</f>
        <v>0</v>
      </c>
      <c r="K69" s="154"/>
      <c r="L69" s="159"/>
    </row>
    <row r="70" spans="2:12" s="10" customFormat="1" ht="14.85" customHeight="1">
      <c r="B70" s="153"/>
      <c r="C70" s="154"/>
      <c r="D70" s="155" t="s">
        <v>152</v>
      </c>
      <c r="E70" s="156"/>
      <c r="F70" s="156"/>
      <c r="G70" s="156"/>
      <c r="H70" s="156"/>
      <c r="I70" s="157"/>
      <c r="J70" s="158">
        <f>J148</f>
        <v>0</v>
      </c>
      <c r="K70" s="154"/>
      <c r="L70" s="159"/>
    </row>
    <row r="71" spans="2:12" s="10" customFormat="1" ht="19.9" customHeight="1">
      <c r="B71" s="153"/>
      <c r="C71" s="154"/>
      <c r="D71" s="155" t="s">
        <v>153</v>
      </c>
      <c r="E71" s="156"/>
      <c r="F71" s="156"/>
      <c r="G71" s="156"/>
      <c r="H71" s="156"/>
      <c r="I71" s="157"/>
      <c r="J71" s="158">
        <f>J155</f>
        <v>0</v>
      </c>
      <c r="K71" s="154"/>
      <c r="L71" s="159"/>
    </row>
    <row r="72" spans="2:12" s="10" customFormat="1" ht="19.9" customHeight="1">
      <c r="B72" s="153"/>
      <c r="C72" s="154"/>
      <c r="D72" s="155" t="s">
        <v>154</v>
      </c>
      <c r="E72" s="156"/>
      <c r="F72" s="156"/>
      <c r="G72" s="156"/>
      <c r="H72" s="156"/>
      <c r="I72" s="157"/>
      <c r="J72" s="158">
        <f>J172</f>
        <v>0</v>
      </c>
      <c r="K72" s="154"/>
      <c r="L72" s="159"/>
    </row>
    <row r="73" spans="2:12" s="9" customFormat="1" ht="24.95" customHeight="1">
      <c r="B73" s="146"/>
      <c r="C73" s="147"/>
      <c r="D73" s="148" t="s">
        <v>155</v>
      </c>
      <c r="E73" s="149"/>
      <c r="F73" s="149"/>
      <c r="G73" s="149"/>
      <c r="H73" s="149"/>
      <c r="I73" s="150"/>
      <c r="J73" s="151">
        <f>J176</f>
        <v>0</v>
      </c>
      <c r="K73" s="147"/>
      <c r="L73" s="152"/>
    </row>
    <row r="74" spans="2:12" s="10" customFormat="1" ht="19.9" customHeight="1">
      <c r="B74" s="153"/>
      <c r="C74" s="154"/>
      <c r="D74" s="155" t="s">
        <v>156</v>
      </c>
      <c r="E74" s="156"/>
      <c r="F74" s="156"/>
      <c r="G74" s="156"/>
      <c r="H74" s="156"/>
      <c r="I74" s="157"/>
      <c r="J74" s="158">
        <f>J177</f>
        <v>0</v>
      </c>
      <c r="K74" s="154"/>
      <c r="L74" s="159"/>
    </row>
    <row r="75" spans="2:12" s="10" customFormat="1" ht="19.9" customHeight="1">
      <c r="B75" s="153"/>
      <c r="C75" s="154"/>
      <c r="D75" s="155" t="s">
        <v>157</v>
      </c>
      <c r="E75" s="156"/>
      <c r="F75" s="156"/>
      <c r="G75" s="156"/>
      <c r="H75" s="156"/>
      <c r="I75" s="157"/>
      <c r="J75" s="158">
        <f>J183</f>
        <v>0</v>
      </c>
      <c r="K75" s="154"/>
      <c r="L75" s="159"/>
    </row>
    <row r="76" spans="2:12" s="10" customFormat="1" ht="19.9" customHeight="1">
      <c r="B76" s="153"/>
      <c r="C76" s="154"/>
      <c r="D76" s="155" t="s">
        <v>158</v>
      </c>
      <c r="E76" s="156"/>
      <c r="F76" s="156"/>
      <c r="G76" s="156"/>
      <c r="H76" s="156"/>
      <c r="I76" s="157"/>
      <c r="J76" s="158">
        <f>J195</f>
        <v>0</v>
      </c>
      <c r="K76" s="154"/>
      <c r="L76" s="159"/>
    </row>
    <row r="77" spans="2:12" s="10" customFormat="1" ht="19.9" customHeight="1">
      <c r="B77" s="153"/>
      <c r="C77" s="154"/>
      <c r="D77" s="155" t="s">
        <v>159</v>
      </c>
      <c r="E77" s="156"/>
      <c r="F77" s="156"/>
      <c r="G77" s="156"/>
      <c r="H77" s="156"/>
      <c r="I77" s="157"/>
      <c r="J77" s="158">
        <f>J201</f>
        <v>0</v>
      </c>
      <c r="K77" s="154"/>
      <c r="L77" s="159"/>
    </row>
    <row r="78" spans="2:12" s="10" customFormat="1" ht="19.9" customHeight="1">
      <c r="B78" s="153"/>
      <c r="C78" s="154"/>
      <c r="D78" s="155" t="s">
        <v>160</v>
      </c>
      <c r="E78" s="156"/>
      <c r="F78" s="156"/>
      <c r="G78" s="156"/>
      <c r="H78" s="156"/>
      <c r="I78" s="157"/>
      <c r="J78" s="158">
        <f>J207</f>
        <v>0</v>
      </c>
      <c r="K78" s="154"/>
      <c r="L78" s="159"/>
    </row>
    <row r="79" spans="2:12" s="10" customFormat="1" ht="19.9" customHeight="1">
      <c r="B79" s="153"/>
      <c r="C79" s="154"/>
      <c r="D79" s="155" t="s">
        <v>161</v>
      </c>
      <c r="E79" s="156"/>
      <c r="F79" s="156"/>
      <c r="G79" s="156"/>
      <c r="H79" s="156"/>
      <c r="I79" s="157"/>
      <c r="J79" s="158">
        <f>J214</f>
        <v>0</v>
      </c>
      <c r="K79" s="154"/>
      <c r="L79" s="159"/>
    </row>
    <row r="80" spans="2:12" s="10" customFormat="1" ht="19.9" customHeight="1">
      <c r="B80" s="153"/>
      <c r="C80" s="154"/>
      <c r="D80" s="155" t="s">
        <v>162</v>
      </c>
      <c r="E80" s="156"/>
      <c r="F80" s="156"/>
      <c r="G80" s="156"/>
      <c r="H80" s="156"/>
      <c r="I80" s="157"/>
      <c r="J80" s="158">
        <f>J236</f>
        <v>0</v>
      </c>
      <c r="K80" s="154"/>
      <c r="L80" s="159"/>
    </row>
    <row r="81" spans="2:12" s="10" customFormat="1" ht="19.9" customHeight="1">
      <c r="B81" s="153"/>
      <c r="C81" s="154"/>
      <c r="D81" s="155" t="s">
        <v>163</v>
      </c>
      <c r="E81" s="156"/>
      <c r="F81" s="156"/>
      <c r="G81" s="156"/>
      <c r="H81" s="156"/>
      <c r="I81" s="157"/>
      <c r="J81" s="158">
        <f>J258</f>
        <v>0</v>
      </c>
      <c r="K81" s="154"/>
      <c r="L81" s="159"/>
    </row>
    <row r="82" spans="2:12" s="9" customFormat="1" ht="24.95" customHeight="1">
      <c r="B82" s="146"/>
      <c r="C82" s="147"/>
      <c r="D82" s="148" t="s">
        <v>164</v>
      </c>
      <c r="E82" s="149"/>
      <c r="F82" s="149"/>
      <c r="G82" s="149"/>
      <c r="H82" s="149"/>
      <c r="I82" s="150"/>
      <c r="J82" s="151">
        <f>J274</f>
        <v>0</v>
      </c>
      <c r="K82" s="147"/>
      <c r="L82" s="152"/>
    </row>
    <row r="83" spans="1:31" s="2" customFormat="1" ht="21.75" customHeight="1">
      <c r="A83" s="35"/>
      <c r="B83" s="36"/>
      <c r="C83" s="37"/>
      <c r="D83" s="37"/>
      <c r="E83" s="37"/>
      <c r="F83" s="37"/>
      <c r="G83" s="37"/>
      <c r="H83" s="37"/>
      <c r="I83" s="109"/>
      <c r="J83" s="37"/>
      <c r="K83" s="37"/>
      <c r="L83" s="110"/>
      <c r="S83" s="35"/>
      <c r="T83" s="35"/>
      <c r="U83" s="35"/>
      <c r="V83" s="35"/>
      <c r="W83" s="35"/>
      <c r="X83" s="35"/>
      <c r="Y83" s="35"/>
      <c r="Z83" s="35"/>
      <c r="AA83" s="35"/>
      <c r="AB83" s="35"/>
      <c r="AC83" s="35"/>
      <c r="AD83" s="35"/>
      <c r="AE83" s="35"/>
    </row>
    <row r="84" spans="1:31" s="2" customFormat="1" ht="6.95" customHeight="1">
      <c r="A84" s="35"/>
      <c r="B84" s="48"/>
      <c r="C84" s="49"/>
      <c r="D84" s="49"/>
      <c r="E84" s="49"/>
      <c r="F84" s="49"/>
      <c r="G84" s="49"/>
      <c r="H84" s="49"/>
      <c r="I84" s="137"/>
      <c r="J84" s="49"/>
      <c r="K84" s="49"/>
      <c r="L84" s="110"/>
      <c r="S84" s="35"/>
      <c r="T84" s="35"/>
      <c r="U84" s="35"/>
      <c r="V84" s="35"/>
      <c r="W84" s="35"/>
      <c r="X84" s="35"/>
      <c r="Y84" s="35"/>
      <c r="Z84" s="35"/>
      <c r="AA84" s="35"/>
      <c r="AB84" s="35"/>
      <c r="AC84" s="35"/>
      <c r="AD84" s="35"/>
      <c r="AE84" s="35"/>
    </row>
    <row r="88" spans="1:31" s="2" customFormat="1" ht="6.95" customHeight="1">
      <c r="A88" s="35"/>
      <c r="B88" s="50"/>
      <c r="C88" s="51"/>
      <c r="D88" s="51"/>
      <c r="E88" s="51"/>
      <c r="F88" s="51"/>
      <c r="G88" s="51"/>
      <c r="H88" s="51"/>
      <c r="I88" s="140"/>
      <c r="J88" s="51"/>
      <c r="K88" s="51"/>
      <c r="L88" s="110"/>
      <c r="S88" s="35"/>
      <c r="T88" s="35"/>
      <c r="U88" s="35"/>
      <c r="V88" s="35"/>
      <c r="W88" s="35"/>
      <c r="X88" s="35"/>
      <c r="Y88" s="35"/>
      <c r="Z88" s="35"/>
      <c r="AA88" s="35"/>
      <c r="AB88" s="35"/>
      <c r="AC88" s="35"/>
      <c r="AD88" s="35"/>
      <c r="AE88" s="35"/>
    </row>
    <row r="89" spans="1:31" s="2" customFormat="1" ht="24.95" customHeight="1">
      <c r="A89" s="35"/>
      <c r="B89" s="36"/>
      <c r="C89" s="24" t="s">
        <v>100</v>
      </c>
      <c r="D89" s="37"/>
      <c r="E89" s="37"/>
      <c r="F89" s="37"/>
      <c r="G89" s="37"/>
      <c r="H89" s="37"/>
      <c r="I89" s="109"/>
      <c r="J89" s="37"/>
      <c r="K89" s="37"/>
      <c r="L89" s="110"/>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109"/>
      <c r="J90" s="37"/>
      <c r="K90" s="37"/>
      <c r="L90" s="110"/>
      <c r="S90" s="35"/>
      <c r="T90" s="35"/>
      <c r="U90" s="35"/>
      <c r="V90" s="35"/>
      <c r="W90" s="35"/>
      <c r="X90" s="35"/>
      <c r="Y90" s="35"/>
      <c r="Z90" s="35"/>
      <c r="AA90" s="35"/>
      <c r="AB90" s="35"/>
      <c r="AC90" s="35"/>
      <c r="AD90" s="35"/>
      <c r="AE90" s="35"/>
    </row>
    <row r="91" spans="1:31" s="2" customFormat="1" ht="12" customHeight="1">
      <c r="A91" s="35"/>
      <c r="B91" s="36"/>
      <c r="C91" s="30" t="s">
        <v>16</v>
      </c>
      <c r="D91" s="37"/>
      <c r="E91" s="37"/>
      <c r="F91" s="37"/>
      <c r="G91" s="37"/>
      <c r="H91" s="37"/>
      <c r="I91" s="109"/>
      <c r="J91" s="37"/>
      <c r="K91" s="37"/>
      <c r="L91" s="110"/>
      <c r="S91" s="35"/>
      <c r="T91" s="35"/>
      <c r="U91" s="35"/>
      <c r="V91" s="35"/>
      <c r="W91" s="35"/>
      <c r="X91" s="35"/>
      <c r="Y91" s="35"/>
      <c r="Z91" s="35"/>
      <c r="AA91" s="35"/>
      <c r="AB91" s="35"/>
      <c r="AC91" s="35"/>
      <c r="AD91" s="35"/>
      <c r="AE91" s="35"/>
    </row>
    <row r="92" spans="1:31" s="2" customFormat="1" ht="16.5" customHeight="1">
      <c r="A92" s="35"/>
      <c r="B92" s="36"/>
      <c r="C92" s="37"/>
      <c r="D92" s="37"/>
      <c r="E92" s="381" t="str">
        <f>E7</f>
        <v>Svislé izolace 1. PP objektu Vrázova č. p. 842/6, Cheb</v>
      </c>
      <c r="F92" s="382"/>
      <c r="G92" s="382"/>
      <c r="H92" s="382"/>
      <c r="I92" s="109"/>
      <c r="J92" s="37"/>
      <c r="K92" s="37"/>
      <c r="L92" s="110"/>
      <c r="S92" s="35"/>
      <c r="T92" s="35"/>
      <c r="U92" s="35"/>
      <c r="V92" s="35"/>
      <c r="W92" s="35"/>
      <c r="X92" s="35"/>
      <c r="Y92" s="35"/>
      <c r="Z92" s="35"/>
      <c r="AA92" s="35"/>
      <c r="AB92" s="35"/>
      <c r="AC92" s="35"/>
      <c r="AD92" s="35"/>
      <c r="AE92" s="35"/>
    </row>
    <row r="93" spans="1:31" s="2" customFormat="1" ht="12" customHeight="1">
      <c r="A93" s="35"/>
      <c r="B93" s="36"/>
      <c r="C93" s="30" t="s">
        <v>90</v>
      </c>
      <c r="D93" s="37"/>
      <c r="E93" s="37"/>
      <c r="F93" s="37"/>
      <c r="G93" s="37"/>
      <c r="H93" s="37"/>
      <c r="I93" s="109"/>
      <c r="J93" s="37"/>
      <c r="K93" s="37"/>
      <c r="L93" s="110"/>
      <c r="S93" s="35"/>
      <c r="T93" s="35"/>
      <c r="U93" s="35"/>
      <c r="V93" s="35"/>
      <c r="W93" s="35"/>
      <c r="X93" s="35"/>
      <c r="Y93" s="35"/>
      <c r="Z93" s="35"/>
      <c r="AA93" s="35"/>
      <c r="AB93" s="35"/>
      <c r="AC93" s="35"/>
      <c r="AD93" s="35"/>
      <c r="AE93" s="35"/>
    </row>
    <row r="94" spans="1:31" s="2" customFormat="1" ht="16.5" customHeight="1">
      <c r="A94" s="35"/>
      <c r="B94" s="36"/>
      <c r="C94" s="37"/>
      <c r="D94" s="37"/>
      <c r="E94" s="353" t="str">
        <f>E9</f>
        <v>02 - Interiér</v>
      </c>
      <c r="F94" s="383"/>
      <c r="G94" s="383"/>
      <c r="H94" s="383"/>
      <c r="I94" s="109"/>
      <c r="J94" s="37"/>
      <c r="K94" s="37"/>
      <c r="L94" s="110"/>
      <c r="S94" s="35"/>
      <c r="T94" s="35"/>
      <c r="U94" s="35"/>
      <c r="V94" s="35"/>
      <c r="W94" s="35"/>
      <c r="X94" s="35"/>
      <c r="Y94" s="35"/>
      <c r="Z94" s="35"/>
      <c r="AA94" s="35"/>
      <c r="AB94" s="35"/>
      <c r="AC94" s="35"/>
      <c r="AD94" s="35"/>
      <c r="AE94" s="35"/>
    </row>
    <row r="95" spans="1:31" s="2" customFormat="1" ht="6.95" customHeight="1">
      <c r="A95" s="35"/>
      <c r="B95" s="36"/>
      <c r="C95" s="37"/>
      <c r="D95" s="37"/>
      <c r="E95" s="37"/>
      <c r="F95" s="37"/>
      <c r="G95" s="37"/>
      <c r="H95" s="37"/>
      <c r="I95" s="109"/>
      <c r="J95" s="37"/>
      <c r="K95" s="37"/>
      <c r="L95" s="110"/>
      <c r="S95" s="35"/>
      <c r="T95" s="35"/>
      <c r="U95" s="35"/>
      <c r="V95" s="35"/>
      <c r="W95" s="35"/>
      <c r="X95" s="35"/>
      <c r="Y95" s="35"/>
      <c r="Z95" s="35"/>
      <c r="AA95" s="35"/>
      <c r="AB95" s="35"/>
      <c r="AC95" s="35"/>
      <c r="AD95" s="35"/>
      <c r="AE95" s="35"/>
    </row>
    <row r="96" spans="1:31" s="2" customFormat="1" ht="12" customHeight="1">
      <c r="A96" s="35"/>
      <c r="B96" s="36"/>
      <c r="C96" s="30" t="s">
        <v>21</v>
      </c>
      <c r="D96" s="37"/>
      <c r="E96" s="37"/>
      <c r="F96" s="28" t="str">
        <f>F12</f>
        <v>Cheb</v>
      </c>
      <c r="G96" s="37"/>
      <c r="H96" s="37"/>
      <c r="I96" s="112" t="s">
        <v>23</v>
      </c>
      <c r="J96" s="60" t="str">
        <f>IF(J12="","",J12)</f>
        <v>16. 4. 2020</v>
      </c>
      <c r="K96" s="37"/>
      <c r="L96" s="110"/>
      <c r="S96" s="35"/>
      <c r="T96" s="35"/>
      <c r="U96" s="35"/>
      <c r="V96" s="35"/>
      <c r="W96" s="35"/>
      <c r="X96" s="35"/>
      <c r="Y96" s="35"/>
      <c r="Z96" s="35"/>
      <c r="AA96" s="35"/>
      <c r="AB96" s="35"/>
      <c r="AC96" s="35"/>
      <c r="AD96" s="35"/>
      <c r="AE96" s="35"/>
    </row>
    <row r="97" spans="1:31" s="2" customFormat="1" ht="6.95" customHeight="1">
      <c r="A97" s="35"/>
      <c r="B97" s="36"/>
      <c r="C97" s="37"/>
      <c r="D97" s="37"/>
      <c r="E97" s="37"/>
      <c r="F97" s="37"/>
      <c r="G97" s="37"/>
      <c r="H97" s="37"/>
      <c r="I97" s="109"/>
      <c r="J97" s="37"/>
      <c r="K97" s="37"/>
      <c r="L97" s="110"/>
      <c r="S97" s="35"/>
      <c r="T97" s="35"/>
      <c r="U97" s="35"/>
      <c r="V97" s="35"/>
      <c r="W97" s="35"/>
      <c r="X97" s="35"/>
      <c r="Y97" s="35"/>
      <c r="Z97" s="35"/>
      <c r="AA97" s="35"/>
      <c r="AB97" s="35"/>
      <c r="AC97" s="35"/>
      <c r="AD97" s="35"/>
      <c r="AE97" s="35"/>
    </row>
    <row r="98" spans="1:31" s="2" customFormat="1" ht="25.7" customHeight="1">
      <c r="A98" s="35"/>
      <c r="B98" s="36"/>
      <c r="C98" s="30" t="s">
        <v>25</v>
      </c>
      <c r="D98" s="37"/>
      <c r="E98" s="37"/>
      <c r="F98" s="28" t="str">
        <f>E15</f>
        <v>Město Cheb, nám. Krále Jiřího z Poděbrad 1/14</v>
      </c>
      <c r="G98" s="37"/>
      <c r="H98" s="37"/>
      <c r="I98" s="112" t="s">
        <v>31</v>
      </c>
      <c r="J98" s="33" t="str">
        <f>E21</f>
        <v>Projekční kancelář Beránek a Hradil</v>
      </c>
      <c r="K98" s="37"/>
      <c r="L98" s="110"/>
      <c r="S98" s="35"/>
      <c r="T98" s="35"/>
      <c r="U98" s="35"/>
      <c r="V98" s="35"/>
      <c r="W98" s="35"/>
      <c r="X98" s="35"/>
      <c r="Y98" s="35"/>
      <c r="Z98" s="35"/>
      <c r="AA98" s="35"/>
      <c r="AB98" s="35"/>
      <c r="AC98" s="35"/>
      <c r="AD98" s="35"/>
      <c r="AE98" s="35"/>
    </row>
    <row r="99" spans="1:31" s="2" customFormat="1" ht="15.2" customHeight="1">
      <c r="A99" s="35"/>
      <c r="B99" s="36"/>
      <c r="C99" s="30" t="s">
        <v>29</v>
      </c>
      <c r="D99" s="37"/>
      <c r="E99" s="37"/>
      <c r="F99" s="28" t="str">
        <f>IF(E18="","",E18)</f>
        <v>Vyplň údaj</v>
      </c>
      <c r="G99" s="37"/>
      <c r="H99" s="37"/>
      <c r="I99" s="112" t="s">
        <v>34</v>
      </c>
      <c r="J99" s="33" t="str">
        <f>E24</f>
        <v>Jakub Vilingr</v>
      </c>
      <c r="K99" s="37"/>
      <c r="L99" s="110"/>
      <c r="S99" s="35"/>
      <c r="T99" s="35"/>
      <c r="U99" s="35"/>
      <c r="V99" s="35"/>
      <c r="W99" s="35"/>
      <c r="X99" s="35"/>
      <c r="Y99" s="35"/>
      <c r="Z99" s="35"/>
      <c r="AA99" s="35"/>
      <c r="AB99" s="35"/>
      <c r="AC99" s="35"/>
      <c r="AD99" s="35"/>
      <c r="AE99" s="35"/>
    </row>
    <row r="100" spans="1:31" s="2" customFormat="1" ht="10.35" customHeight="1">
      <c r="A100" s="35"/>
      <c r="B100" s="36"/>
      <c r="C100" s="37"/>
      <c r="D100" s="37"/>
      <c r="E100" s="37"/>
      <c r="F100" s="37"/>
      <c r="G100" s="37"/>
      <c r="H100" s="37"/>
      <c r="I100" s="109"/>
      <c r="J100" s="37"/>
      <c r="K100" s="37"/>
      <c r="L100" s="110"/>
      <c r="S100" s="35"/>
      <c r="T100" s="35"/>
      <c r="U100" s="35"/>
      <c r="V100" s="35"/>
      <c r="W100" s="35"/>
      <c r="X100" s="35"/>
      <c r="Y100" s="35"/>
      <c r="Z100" s="35"/>
      <c r="AA100" s="35"/>
      <c r="AB100" s="35"/>
      <c r="AC100" s="35"/>
      <c r="AD100" s="35"/>
      <c r="AE100" s="35"/>
    </row>
    <row r="101" spans="1:31" s="11" customFormat="1" ht="29.25" customHeight="1">
      <c r="A101" s="160"/>
      <c r="B101" s="161"/>
      <c r="C101" s="162" t="s">
        <v>101</v>
      </c>
      <c r="D101" s="163" t="s">
        <v>57</v>
      </c>
      <c r="E101" s="163" t="s">
        <v>53</v>
      </c>
      <c r="F101" s="163" t="s">
        <v>54</v>
      </c>
      <c r="G101" s="163" t="s">
        <v>102</v>
      </c>
      <c r="H101" s="163" t="s">
        <v>103</v>
      </c>
      <c r="I101" s="164" t="s">
        <v>104</v>
      </c>
      <c r="J101" s="163" t="s">
        <v>94</v>
      </c>
      <c r="K101" s="165" t="s">
        <v>105</v>
      </c>
      <c r="L101" s="166"/>
      <c r="M101" s="69" t="s">
        <v>19</v>
      </c>
      <c r="N101" s="70" t="s">
        <v>42</v>
      </c>
      <c r="O101" s="70" t="s">
        <v>106</v>
      </c>
      <c r="P101" s="70" t="s">
        <v>107</v>
      </c>
      <c r="Q101" s="70" t="s">
        <v>108</v>
      </c>
      <c r="R101" s="70" t="s">
        <v>109</v>
      </c>
      <c r="S101" s="70" t="s">
        <v>110</v>
      </c>
      <c r="T101" s="71" t="s">
        <v>111</v>
      </c>
      <c r="U101" s="160"/>
      <c r="V101" s="160"/>
      <c r="W101" s="160"/>
      <c r="X101" s="160"/>
      <c r="Y101" s="160"/>
      <c r="Z101" s="160"/>
      <c r="AA101" s="160"/>
      <c r="AB101" s="160"/>
      <c r="AC101" s="160"/>
      <c r="AD101" s="160"/>
      <c r="AE101" s="160"/>
    </row>
    <row r="102" spans="1:63" s="2" customFormat="1" ht="22.9" customHeight="1">
      <c r="A102" s="35"/>
      <c r="B102" s="36"/>
      <c r="C102" s="76" t="s">
        <v>112</v>
      </c>
      <c r="D102" s="37"/>
      <c r="E102" s="37"/>
      <c r="F102" s="37"/>
      <c r="G102" s="37"/>
      <c r="H102" s="37"/>
      <c r="I102" s="109"/>
      <c r="J102" s="167">
        <f>BK102</f>
        <v>0</v>
      </c>
      <c r="K102" s="37"/>
      <c r="L102" s="40"/>
      <c r="M102" s="72"/>
      <c r="N102" s="168"/>
      <c r="O102" s="73"/>
      <c r="P102" s="169">
        <f>P103+P176+P274</f>
        <v>0</v>
      </c>
      <c r="Q102" s="73"/>
      <c r="R102" s="169">
        <f>R103+R176+R274</f>
        <v>43.56909139999999</v>
      </c>
      <c r="S102" s="73"/>
      <c r="T102" s="170">
        <f>T103+T176+T274</f>
        <v>44.95042000000001</v>
      </c>
      <c r="U102" s="35"/>
      <c r="V102" s="35"/>
      <c r="W102" s="35"/>
      <c r="X102" s="35"/>
      <c r="Y102" s="35"/>
      <c r="Z102" s="35"/>
      <c r="AA102" s="35"/>
      <c r="AB102" s="35"/>
      <c r="AC102" s="35"/>
      <c r="AD102" s="35"/>
      <c r="AE102" s="35"/>
      <c r="AT102" s="18" t="s">
        <v>71</v>
      </c>
      <c r="AU102" s="18" t="s">
        <v>95</v>
      </c>
      <c r="BK102" s="171">
        <f>BK103+BK176+BK274</f>
        <v>0</v>
      </c>
    </row>
    <row r="103" spans="2:63" s="12" customFormat="1" ht="25.9" customHeight="1">
      <c r="B103" s="172"/>
      <c r="C103" s="173"/>
      <c r="D103" s="174" t="s">
        <v>71</v>
      </c>
      <c r="E103" s="175" t="s">
        <v>165</v>
      </c>
      <c r="F103" s="175" t="s">
        <v>166</v>
      </c>
      <c r="G103" s="173"/>
      <c r="H103" s="173"/>
      <c r="I103" s="176"/>
      <c r="J103" s="177">
        <f>BK103</f>
        <v>0</v>
      </c>
      <c r="K103" s="173"/>
      <c r="L103" s="178"/>
      <c r="M103" s="179"/>
      <c r="N103" s="180"/>
      <c r="O103" s="180"/>
      <c r="P103" s="181">
        <f>P104+P112+P136+P155+P172</f>
        <v>0</v>
      </c>
      <c r="Q103" s="180"/>
      <c r="R103" s="181">
        <f>R104+R112+R136+R155+R172</f>
        <v>37.97587259999999</v>
      </c>
      <c r="S103" s="180"/>
      <c r="T103" s="182">
        <f>T104+T112+T136+T155+T172</f>
        <v>43.849120000000006</v>
      </c>
      <c r="AR103" s="183" t="s">
        <v>80</v>
      </c>
      <c r="AT103" s="184" t="s">
        <v>71</v>
      </c>
      <c r="AU103" s="184" t="s">
        <v>72</v>
      </c>
      <c r="AY103" s="183" t="s">
        <v>115</v>
      </c>
      <c r="BK103" s="185">
        <f>BK104+BK112+BK136+BK155+BK172</f>
        <v>0</v>
      </c>
    </row>
    <row r="104" spans="2:63" s="12" customFormat="1" ht="22.9" customHeight="1">
      <c r="B104" s="172"/>
      <c r="C104" s="173"/>
      <c r="D104" s="174" t="s">
        <v>71</v>
      </c>
      <c r="E104" s="186" t="s">
        <v>136</v>
      </c>
      <c r="F104" s="186" t="s">
        <v>167</v>
      </c>
      <c r="G104" s="173"/>
      <c r="H104" s="173"/>
      <c r="I104" s="176"/>
      <c r="J104" s="187">
        <f>BK104</f>
        <v>0</v>
      </c>
      <c r="K104" s="173"/>
      <c r="L104" s="178"/>
      <c r="M104" s="179"/>
      <c r="N104" s="180"/>
      <c r="O104" s="180"/>
      <c r="P104" s="181">
        <f>P105</f>
        <v>0</v>
      </c>
      <c r="Q104" s="180"/>
      <c r="R104" s="181">
        <f>R105</f>
        <v>1.2328000000000001</v>
      </c>
      <c r="S104" s="180"/>
      <c r="T104" s="182">
        <f>T105</f>
        <v>0.004</v>
      </c>
      <c r="AR104" s="183" t="s">
        <v>80</v>
      </c>
      <c r="AT104" s="184" t="s">
        <v>71</v>
      </c>
      <c r="AU104" s="184" t="s">
        <v>80</v>
      </c>
      <c r="AY104" s="183" t="s">
        <v>115</v>
      </c>
      <c r="BK104" s="185">
        <f>BK105</f>
        <v>0</v>
      </c>
    </row>
    <row r="105" spans="2:63" s="12" customFormat="1" ht="20.85" customHeight="1">
      <c r="B105" s="172"/>
      <c r="C105" s="173"/>
      <c r="D105" s="174" t="s">
        <v>71</v>
      </c>
      <c r="E105" s="186" t="s">
        <v>168</v>
      </c>
      <c r="F105" s="186" t="s">
        <v>169</v>
      </c>
      <c r="G105" s="173"/>
      <c r="H105" s="173"/>
      <c r="I105" s="176"/>
      <c r="J105" s="187">
        <f>BK105</f>
        <v>0</v>
      </c>
      <c r="K105" s="173"/>
      <c r="L105" s="178"/>
      <c r="M105" s="179"/>
      <c r="N105" s="180"/>
      <c r="O105" s="180"/>
      <c r="P105" s="181">
        <f>SUM(P106:P111)</f>
        <v>0</v>
      </c>
      <c r="Q105" s="180"/>
      <c r="R105" s="181">
        <f>SUM(R106:R111)</f>
        <v>1.2328000000000001</v>
      </c>
      <c r="S105" s="180"/>
      <c r="T105" s="182">
        <f>SUM(T106:T111)</f>
        <v>0.004</v>
      </c>
      <c r="AR105" s="183" t="s">
        <v>80</v>
      </c>
      <c r="AT105" s="184" t="s">
        <v>71</v>
      </c>
      <c r="AU105" s="184" t="s">
        <v>82</v>
      </c>
      <c r="AY105" s="183" t="s">
        <v>115</v>
      </c>
      <c r="BK105" s="185">
        <f>SUM(BK106:BK111)</f>
        <v>0</v>
      </c>
    </row>
    <row r="106" spans="1:65" s="2" customFormat="1" ht="16.5" customHeight="1">
      <c r="A106" s="35"/>
      <c r="B106" s="36"/>
      <c r="C106" s="188" t="s">
        <v>80</v>
      </c>
      <c r="D106" s="188" t="s">
        <v>118</v>
      </c>
      <c r="E106" s="189" t="s">
        <v>170</v>
      </c>
      <c r="F106" s="190" t="s">
        <v>171</v>
      </c>
      <c r="G106" s="191" t="s">
        <v>172</v>
      </c>
      <c r="H106" s="192">
        <v>80</v>
      </c>
      <c r="I106" s="193"/>
      <c r="J106" s="194">
        <f>ROUND(I106*H106,2)</f>
        <v>0</v>
      </c>
      <c r="K106" s="190" t="s">
        <v>122</v>
      </c>
      <c r="L106" s="40"/>
      <c r="M106" s="195" t="s">
        <v>19</v>
      </c>
      <c r="N106" s="196" t="s">
        <v>43</v>
      </c>
      <c r="O106" s="65"/>
      <c r="P106" s="197">
        <f>O106*H106</f>
        <v>0</v>
      </c>
      <c r="Q106" s="197">
        <v>0.01357</v>
      </c>
      <c r="R106" s="197">
        <f>Q106*H106</f>
        <v>1.0856000000000001</v>
      </c>
      <c r="S106" s="197">
        <v>1E-05</v>
      </c>
      <c r="T106" s="198">
        <f>S106*H106</f>
        <v>0.0008</v>
      </c>
      <c r="U106" s="35"/>
      <c r="V106" s="35"/>
      <c r="W106" s="35"/>
      <c r="X106" s="35"/>
      <c r="Y106" s="35"/>
      <c r="Z106" s="35"/>
      <c r="AA106" s="35"/>
      <c r="AB106" s="35"/>
      <c r="AC106" s="35"/>
      <c r="AD106" s="35"/>
      <c r="AE106" s="35"/>
      <c r="AR106" s="199" t="s">
        <v>173</v>
      </c>
      <c r="AT106" s="199" t="s">
        <v>118</v>
      </c>
      <c r="AU106" s="199" t="s">
        <v>136</v>
      </c>
      <c r="AY106" s="18" t="s">
        <v>115</v>
      </c>
      <c r="BE106" s="200">
        <f>IF(N106="základní",J106,0)</f>
        <v>0</v>
      </c>
      <c r="BF106" s="200">
        <f>IF(N106="snížená",J106,0)</f>
        <v>0</v>
      </c>
      <c r="BG106" s="200">
        <f>IF(N106="zákl. přenesená",J106,0)</f>
        <v>0</v>
      </c>
      <c r="BH106" s="200">
        <f>IF(N106="sníž. přenesená",J106,0)</f>
        <v>0</v>
      </c>
      <c r="BI106" s="200">
        <f>IF(N106="nulová",J106,0)</f>
        <v>0</v>
      </c>
      <c r="BJ106" s="18" t="s">
        <v>80</v>
      </c>
      <c r="BK106" s="200">
        <f>ROUND(I106*H106,2)</f>
        <v>0</v>
      </c>
      <c r="BL106" s="18" t="s">
        <v>173</v>
      </c>
      <c r="BM106" s="199" t="s">
        <v>174</v>
      </c>
    </row>
    <row r="107" spans="1:47" s="2" customFormat="1" ht="11.25">
      <c r="A107" s="35"/>
      <c r="B107" s="36"/>
      <c r="C107" s="37"/>
      <c r="D107" s="201" t="s">
        <v>125</v>
      </c>
      <c r="E107" s="37"/>
      <c r="F107" s="202" t="s">
        <v>175</v>
      </c>
      <c r="G107" s="37"/>
      <c r="H107" s="37"/>
      <c r="I107" s="109"/>
      <c r="J107" s="37"/>
      <c r="K107" s="37"/>
      <c r="L107" s="40"/>
      <c r="M107" s="203"/>
      <c r="N107" s="204"/>
      <c r="O107" s="65"/>
      <c r="P107" s="65"/>
      <c r="Q107" s="65"/>
      <c r="R107" s="65"/>
      <c r="S107" s="65"/>
      <c r="T107" s="66"/>
      <c r="U107" s="35"/>
      <c r="V107" s="35"/>
      <c r="W107" s="35"/>
      <c r="X107" s="35"/>
      <c r="Y107" s="35"/>
      <c r="Z107" s="35"/>
      <c r="AA107" s="35"/>
      <c r="AB107" s="35"/>
      <c r="AC107" s="35"/>
      <c r="AD107" s="35"/>
      <c r="AE107" s="35"/>
      <c r="AT107" s="18" t="s">
        <v>125</v>
      </c>
      <c r="AU107" s="18" t="s">
        <v>136</v>
      </c>
    </row>
    <row r="108" spans="1:47" s="2" customFormat="1" ht="58.5">
      <c r="A108" s="35"/>
      <c r="B108" s="36"/>
      <c r="C108" s="37"/>
      <c r="D108" s="201" t="s">
        <v>176</v>
      </c>
      <c r="E108" s="37"/>
      <c r="F108" s="205" t="s">
        <v>177</v>
      </c>
      <c r="G108" s="37"/>
      <c r="H108" s="37"/>
      <c r="I108" s="109"/>
      <c r="J108" s="37"/>
      <c r="K108" s="37"/>
      <c r="L108" s="40"/>
      <c r="M108" s="203"/>
      <c r="N108" s="204"/>
      <c r="O108" s="65"/>
      <c r="P108" s="65"/>
      <c r="Q108" s="65"/>
      <c r="R108" s="65"/>
      <c r="S108" s="65"/>
      <c r="T108" s="66"/>
      <c r="U108" s="35"/>
      <c r="V108" s="35"/>
      <c r="W108" s="35"/>
      <c r="X108" s="35"/>
      <c r="Y108" s="35"/>
      <c r="Z108" s="35"/>
      <c r="AA108" s="35"/>
      <c r="AB108" s="35"/>
      <c r="AC108" s="35"/>
      <c r="AD108" s="35"/>
      <c r="AE108" s="35"/>
      <c r="AT108" s="18" t="s">
        <v>176</v>
      </c>
      <c r="AU108" s="18" t="s">
        <v>136</v>
      </c>
    </row>
    <row r="109" spans="1:65" s="2" customFormat="1" ht="16.5" customHeight="1">
      <c r="A109" s="35"/>
      <c r="B109" s="36"/>
      <c r="C109" s="188" t="s">
        <v>82</v>
      </c>
      <c r="D109" s="188" t="s">
        <v>118</v>
      </c>
      <c r="E109" s="189" t="s">
        <v>178</v>
      </c>
      <c r="F109" s="190" t="s">
        <v>179</v>
      </c>
      <c r="G109" s="191" t="s">
        <v>172</v>
      </c>
      <c r="H109" s="192">
        <v>80</v>
      </c>
      <c r="I109" s="193"/>
      <c r="J109" s="194">
        <f>ROUND(I109*H109,2)</f>
        <v>0</v>
      </c>
      <c r="K109" s="190" t="s">
        <v>122</v>
      </c>
      <c r="L109" s="40"/>
      <c r="M109" s="195" t="s">
        <v>19</v>
      </c>
      <c r="N109" s="196" t="s">
        <v>43</v>
      </c>
      <c r="O109" s="65"/>
      <c r="P109" s="197">
        <f>O109*H109</f>
        <v>0</v>
      </c>
      <c r="Q109" s="197">
        <v>0.00184</v>
      </c>
      <c r="R109" s="197">
        <f>Q109*H109</f>
        <v>0.1472</v>
      </c>
      <c r="S109" s="197">
        <v>4E-05</v>
      </c>
      <c r="T109" s="198">
        <f>S109*H109</f>
        <v>0.0032</v>
      </c>
      <c r="U109" s="35"/>
      <c r="V109" s="35"/>
      <c r="W109" s="35"/>
      <c r="X109" s="35"/>
      <c r="Y109" s="35"/>
      <c r="Z109" s="35"/>
      <c r="AA109" s="35"/>
      <c r="AB109" s="35"/>
      <c r="AC109" s="35"/>
      <c r="AD109" s="35"/>
      <c r="AE109" s="35"/>
      <c r="AR109" s="199" t="s">
        <v>173</v>
      </c>
      <c r="AT109" s="199" t="s">
        <v>118</v>
      </c>
      <c r="AU109" s="199" t="s">
        <v>136</v>
      </c>
      <c r="AY109" s="18" t="s">
        <v>115</v>
      </c>
      <c r="BE109" s="200">
        <f>IF(N109="základní",J109,0)</f>
        <v>0</v>
      </c>
      <c r="BF109" s="200">
        <f>IF(N109="snížená",J109,0)</f>
        <v>0</v>
      </c>
      <c r="BG109" s="200">
        <f>IF(N109="zákl. přenesená",J109,0)</f>
        <v>0</v>
      </c>
      <c r="BH109" s="200">
        <f>IF(N109="sníž. přenesená",J109,0)</f>
        <v>0</v>
      </c>
      <c r="BI109" s="200">
        <f>IF(N109="nulová",J109,0)</f>
        <v>0</v>
      </c>
      <c r="BJ109" s="18" t="s">
        <v>80</v>
      </c>
      <c r="BK109" s="200">
        <f>ROUND(I109*H109,2)</f>
        <v>0</v>
      </c>
      <c r="BL109" s="18" t="s">
        <v>173</v>
      </c>
      <c r="BM109" s="199" t="s">
        <v>180</v>
      </c>
    </row>
    <row r="110" spans="1:47" s="2" customFormat="1" ht="11.25">
      <c r="A110" s="35"/>
      <c r="B110" s="36"/>
      <c r="C110" s="37"/>
      <c r="D110" s="201" t="s">
        <v>125</v>
      </c>
      <c r="E110" s="37"/>
      <c r="F110" s="202" t="s">
        <v>181</v>
      </c>
      <c r="G110" s="37"/>
      <c r="H110" s="37"/>
      <c r="I110" s="109"/>
      <c r="J110" s="37"/>
      <c r="K110" s="37"/>
      <c r="L110" s="40"/>
      <c r="M110" s="203"/>
      <c r="N110" s="204"/>
      <c r="O110" s="65"/>
      <c r="P110" s="65"/>
      <c r="Q110" s="65"/>
      <c r="R110" s="65"/>
      <c r="S110" s="65"/>
      <c r="T110" s="66"/>
      <c r="U110" s="35"/>
      <c r="V110" s="35"/>
      <c r="W110" s="35"/>
      <c r="X110" s="35"/>
      <c r="Y110" s="35"/>
      <c r="Z110" s="35"/>
      <c r="AA110" s="35"/>
      <c r="AB110" s="35"/>
      <c r="AC110" s="35"/>
      <c r="AD110" s="35"/>
      <c r="AE110" s="35"/>
      <c r="AT110" s="18" t="s">
        <v>125</v>
      </c>
      <c r="AU110" s="18" t="s">
        <v>136</v>
      </c>
    </row>
    <row r="111" spans="1:47" s="2" customFormat="1" ht="58.5">
      <c r="A111" s="35"/>
      <c r="B111" s="36"/>
      <c r="C111" s="37"/>
      <c r="D111" s="201" t="s">
        <v>176</v>
      </c>
      <c r="E111" s="37"/>
      <c r="F111" s="205" t="s">
        <v>177</v>
      </c>
      <c r="G111" s="37"/>
      <c r="H111" s="37"/>
      <c r="I111" s="109"/>
      <c r="J111" s="37"/>
      <c r="K111" s="37"/>
      <c r="L111" s="40"/>
      <c r="M111" s="203"/>
      <c r="N111" s="204"/>
      <c r="O111" s="65"/>
      <c r="P111" s="65"/>
      <c r="Q111" s="65"/>
      <c r="R111" s="65"/>
      <c r="S111" s="65"/>
      <c r="T111" s="66"/>
      <c r="U111" s="35"/>
      <c r="V111" s="35"/>
      <c r="W111" s="35"/>
      <c r="X111" s="35"/>
      <c r="Y111" s="35"/>
      <c r="Z111" s="35"/>
      <c r="AA111" s="35"/>
      <c r="AB111" s="35"/>
      <c r="AC111" s="35"/>
      <c r="AD111" s="35"/>
      <c r="AE111" s="35"/>
      <c r="AT111" s="18" t="s">
        <v>176</v>
      </c>
      <c r="AU111" s="18" t="s">
        <v>136</v>
      </c>
    </row>
    <row r="112" spans="2:63" s="12" customFormat="1" ht="22.9" customHeight="1">
      <c r="B112" s="172"/>
      <c r="C112" s="173"/>
      <c r="D112" s="174" t="s">
        <v>71</v>
      </c>
      <c r="E112" s="186" t="s">
        <v>182</v>
      </c>
      <c r="F112" s="186" t="s">
        <v>183</v>
      </c>
      <c r="G112" s="173"/>
      <c r="H112" s="173"/>
      <c r="I112" s="176"/>
      <c r="J112" s="187">
        <f>BK112</f>
        <v>0</v>
      </c>
      <c r="K112" s="173"/>
      <c r="L112" s="178"/>
      <c r="M112" s="179"/>
      <c r="N112" s="180"/>
      <c r="O112" s="180"/>
      <c r="P112" s="181">
        <f>P113+P129</f>
        <v>0</v>
      </c>
      <c r="Q112" s="180"/>
      <c r="R112" s="181">
        <f>R113+R129</f>
        <v>36.728489999999994</v>
      </c>
      <c r="S112" s="180"/>
      <c r="T112" s="182">
        <f>T113+T129</f>
        <v>0</v>
      </c>
      <c r="AR112" s="183" t="s">
        <v>80</v>
      </c>
      <c r="AT112" s="184" t="s">
        <v>71</v>
      </c>
      <c r="AU112" s="184" t="s">
        <v>80</v>
      </c>
      <c r="AY112" s="183" t="s">
        <v>115</v>
      </c>
      <c r="BK112" s="185">
        <f>BK113+BK129</f>
        <v>0</v>
      </c>
    </row>
    <row r="113" spans="2:63" s="12" customFormat="1" ht="20.85" customHeight="1">
      <c r="B113" s="172"/>
      <c r="C113" s="173"/>
      <c r="D113" s="174" t="s">
        <v>71</v>
      </c>
      <c r="E113" s="186" t="s">
        <v>184</v>
      </c>
      <c r="F113" s="186" t="s">
        <v>185</v>
      </c>
      <c r="G113" s="173"/>
      <c r="H113" s="173"/>
      <c r="I113" s="176"/>
      <c r="J113" s="187">
        <f>BK113</f>
        <v>0</v>
      </c>
      <c r="K113" s="173"/>
      <c r="L113" s="178"/>
      <c r="M113" s="179"/>
      <c r="N113" s="180"/>
      <c r="O113" s="180"/>
      <c r="P113" s="181">
        <f>SUM(P114:P128)</f>
        <v>0</v>
      </c>
      <c r="Q113" s="180"/>
      <c r="R113" s="181">
        <f>SUM(R114:R128)</f>
        <v>11.90875</v>
      </c>
      <c r="S113" s="180"/>
      <c r="T113" s="182">
        <f>SUM(T114:T128)</f>
        <v>0</v>
      </c>
      <c r="AR113" s="183" t="s">
        <v>80</v>
      </c>
      <c r="AT113" s="184" t="s">
        <v>71</v>
      </c>
      <c r="AU113" s="184" t="s">
        <v>82</v>
      </c>
      <c r="AY113" s="183" t="s">
        <v>115</v>
      </c>
      <c r="BK113" s="185">
        <f>SUM(BK114:BK128)</f>
        <v>0</v>
      </c>
    </row>
    <row r="114" spans="1:65" s="2" customFormat="1" ht="16.5" customHeight="1">
      <c r="A114" s="35"/>
      <c r="B114" s="36"/>
      <c r="C114" s="188" t="s">
        <v>136</v>
      </c>
      <c r="D114" s="188" t="s">
        <v>118</v>
      </c>
      <c r="E114" s="189" t="s">
        <v>186</v>
      </c>
      <c r="F114" s="190" t="s">
        <v>187</v>
      </c>
      <c r="G114" s="191" t="s">
        <v>188</v>
      </c>
      <c r="H114" s="192">
        <v>70</v>
      </c>
      <c r="I114" s="193"/>
      <c r="J114" s="194">
        <f>ROUND(I114*H114,2)</f>
        <v>0</v>
      </c>
      <c r="K114" s="190" t="s">
        <v>122</v>
      </c>
      <c r="L114" s="40"/>
      <c r="M114" s="195" t="s">
        <v>19</v>
      </c>
      <c r="N114" s="196" t="s">
        <v>43</v>
      </c>
      <c r="O114" s="65"/>
      <c r="P114" s="197">
        <f>O114*H114</f>
        <v>0</v>
      </c>
      <c r="Q114" s="197">
        <v>0.01575</v>
      </c>
      <c r="R114" s="197">
        <f>Q114*H114</f>
        <v>1.1025</v>
      </c>
      <c r="S114" s="197">
        <v>0</v>
      </c>
      <c r="T114" s="198">
        <f>S114*H114</f>
        <v>0</v>
      </c>
      <c r="U114" s="35"/>
      <c r="V114" s="35"/>
      <c r="W114" s="35"/>
      <c r="X114" s="35"/>
      <c r="Y114" s="35"/>
      <c r="Z114" s="35"/>
      <c r="AA114" s="35"/>
      <c r="AB114" s="35"/>
      <c r="AC114" s="35"/>
      <c r="AD114" s="35"/>
      <c r="AE114" s="35"/>
      <c r="AR114" s="199" t="s">
        <v>173</v>
      </c>
      <c r="AT114" s="199" t="s">
        <v>118</v>
      </c>
      <c r="AU114" s="199" t="s">
        <v>136</v>
      </c>
      <c r="AY114" s="18" t="s">
        <v>115</v>
      </c>
      <c r="BE114" s="200">
        <f>IF(N114="základní",J114,0)</f>
        <v>0</v>
      </c>
      <c r="BF114" s="200">
        <f>IF(N114="snížená",J114,0)</f>
        <v>0</v>
      </c>
      <c r="BG114" s="200">
        <f>IF(N114="zákl. přenesená",J114,0)</f>
        <v>0</v>
      </c>
      <c r="BH114" s="200">
        <f>IF(N114="sníž. přenesená",J114,0)</f>
        <v>0</v>
      </c>
      <c r="BI114" s="200">
        <f>IF(N114="nulová",J114,0)</f>
        <v>0</v>
      </c>
      <c r="BJ114" s="18" t="s">
        <v>80</v>
      </c>
      <c r="BK114" s="200">
        <f>ROUND(I114*H114,2)</f>
        <v>0</v>
      </c>
      <c r="BL114" s="18" t="s">
        <v>173</v>
      </c>
      <c r="BM114" s="199" t="s">
        <v>189</v>
      </c>
    </row>
    <row r="115" spans="1:47" s="2" customFormat="1" ht="11.25">
      <c r="A115" s="35"/>
      <c r="B115" s="36"/>
      <c r="C115" s="37"/>
      <c r="D115" s="201" t="s">
        <v>125</v>
      </c>
      <c r="E115" s="37"/>
      <c r="F115" s="202" t="s">
        <v>190</v>
      </c>
      <c r="G115" s="37"/>
      <c r="H115" s="37"/>
      <c r="I115" s="109"/>
      <c r="J115" s="37"/>
      <c r="K115" s="37"/>
      <c r="L115" s="40"/>
      <c r="M115" s="203"/>
      <c r="N115" s="204"/>
      <c r="O115" s="65"/>
      <c r="P115" s="65"/>
      <c r="Q115" s="65"/>
      <c r="R115" s="65"/>
      <c r="S115" s="65"/>
      <c r="T115" s="66"/>
      <c r="U115" s="35"/>
      <c r="V115" s="35"/>
      <c r="W115" s="35"/>
      <c r="X115" s="35"/>
      <c r="Y115" s="35"/>
      <c r="Z115" s="35"/>
      <c r="AA115" s="35"/>
      <c r="AB115" s="35"/>
      <c r="AC115" s="35"/>
      <c r="AD115" s="35"/>
      <c r="AE115" s="35"/>
      <c r="AT115" s="18" t="s">
        <v>125</v>
      </c>
      <c r="AU115" s="18" t="s">
        <v>136</v>
      </c>
    </row>
    <row r="116" spans="1:47" s="2" customFormat="1" ht="48.75">
      <c r="A116" s="35"/>
      <c r="B116" s="36"/>
      <c r="C116" s="37"/>
      <c r="D116" s="201" t="s">
        <v>176</v>
      </c>
      <c r="E116" s="37"/>
      <c r="F116" s="205" t="s">
        <v>191</v>
      </c>
      <c r="G116" s="37"/>
      <c r="H116" s="37"/>
      <c r="I116" s="109"/>
      <c r="J116" s="37"/>
      <c r="K116" s="37"/>
      <c r="L116" s="40"/>
      <c r="M116" s="203"/>
      <c r="N116" s="204"/>
      <c r="O116" s="65"/>
      <c r="P116" s="65"/>
      <c r="Q116" s="65"/>
      <c r="R116" s="65"/>
      <c r="S116" s="65"/>
      <c r="T116" s="66"/>
      <c r="U116" s="35"/>
      <c r="V116" s="35"/>
      <c r="W116" s="35"/>
      <c r="X116" s="35"/>
      <c r="Y116" s="35"/>
      <c r="Z116" s="35"/>
      <c r="AA116" s="35"/>
      <c r="AB116" s="35"/>
      <c r="AC116" s="35"/>
      <c r="AD116" s="35"/>
      <c r="AE116" s="35"/>
      <c r="AT116" s="18" t="s">
        <v>176</v>
      </c>
      <c r="AU116" s="18" t="s">
        <v>136</v>
      </c>
    </row>
    <row r="117" spans="2:51" s="13" customFormat="1" ht="11.25">
      <c r="B117" s="211"/>
      <c r="C117" s="212"/>
      <c r="D117" s="201" t="s">
        <v>192</v>
      </c>
      <c r="E117" s="213" t="s">
        <v>19</v>
      </c>
      <c r="F117" s="214" t="s">
        <v>193</v>
      </c>
      <c r="G117" s="212"/>
      <c r="H117" s="215">
        <v>70</v>
      </c>
      <c r="I117" s="216"/>
      <c r="J117" s="212"/>
      <c r="K117" s="212"/>
      <c r="L117" s="217"/>
      <c r="M117" s="218"/>
      <c r="N117" s="219"/>
      <c r="O117" s="219"/>
      <c r="P117" s="219"/>
      <c r="Q117" s="219"/>
      <c r="R117" s="219"/>
      <c r="S117" s="219"/>
      <c r="T117" s="220"/>
      <c r="AT117" s="221" t="s">
        <v>192</v>
      </c>
      <c r="AU117" s="221" t="s">
        <v>136</v>
      </c>
      <c r="AV117" s="13" t="s">
        <v>82</v>
      </c>
      <c r="AW117" s="13" t="s">
        <v>33</v>
      </c>
      <c r="AX117" s="13" t="s">
        <v>80</v>
      </c>
      <c r="AY117" s="221" t="s">
        <v>115</v>
      </c>
    </row>
    <row r="118" spans="1:65" s="2" customFormat="1" ht="16.5" customHeight="1">
      <c r="A118" s="35"/>
      <c r="B118" s="36"/>
      <c r="C118" s="188" t="s">
        <v>173</v>
      </c>
      <c r="D118" s="188" t="s">
        <v>118</v>
      </c>
      <c r="E118" s="189" t="s">
        <v>194</v>
      </c>
      <c r="F118" s="190" t="s">
        <v>195</v>
      </c>
      <c r="G118" s="191" t="s">
        <v>188</v>
      </c>
      <c r="H118" s="192">
        <v>242.5</v>
      </c>
      <c r="I118" s="193"/>
      <c r="J118" s="194">
        <f>ROUND(I118*H118,2)</f>
        <v>0</v>
      </c>
      <c r="K118" s="190" t="s">
        <v>122</v>
      </c>
      <c r="L118" s="40"/>
      <c r="M118" s="195" t="s">
        <v>19</v>
      </c>
      <c r="N118" s="196" t="s">
        <v>43</v>
      </c>
      <c r="O118" s="65"/>
      <c r="P118" s="197">
        <f>O118*H118</f>
        <v>0</v>
      </c>
      <c r="Q118" s="197">
        <v>0.0345</v>
      </c>
      <c r="R118" s="197">
        <f>Q118*H118</f>
        <v>8.36625</v>
      </c>
      <c r="S118" s="197">
        <v>0</v>
      </c>
      <c r="T118" s="198">
        <f>S118*H118</f>
        <v>0</v>
      </c>
      <c r="U118" s="35"/>
      <c r="V118" s="35"/>
      <c r="W118" s="35"/>
      <c r="X118" s="35"/>
      <c r="Y118" s="35"/>
      <c r="Z118" s="35"/>
      <c r="AA118" s="35"/>
      <c r="AB118" s="35"/>
      <c r="AC118" s="35"/>
      <c r="AD118" s="35"/>
      <c r="AE118" s="35"/>
      <c r="AR118" s="199" t="s">
        <v>173</v>
      </c>
      <c r="AT118" s="199" t="s">
        <v>118</v>
      </c>
      <c r="AU118" s="199" t="s">
        <v>136</v>
      </c>
      <c r="AY118" s="18" t="s">
        <v>115</v>
      </c>
      <c r="BE118" s="200">
        <f>IF(N118="základní",J118,0)</f>
        <v>0</v>
      </c>
      <c r="BF118" s="200">
        <f>IF(N118="snížená",J118,0)</f>
        <v>0</v>
      </c>
      <c r="BG118" s="200">
        <f>IF(N118="zákl. přenesená",J118,0)</f>
        <v>0</v>
      </c>
      <c r="BH118" s="200">
        <f>IF(N118="sníž. přenesená",J118,0)</f>
        <v>0</v>
      </c>
      <c r="BI118" s="200">
        <f>IF(N118="nulová",J118,0)</f>
        <v>0</v>
      </c>
      <c r="BJ118" s="18" t="s">
        <v>80</v>
      </c>
      <c r="BK118" s="200">
        <f>ROUND(I118*H118,2)</f>
        <v>0</v>
      </c>
      <c r="BL118" s="18" t="s">
        <v>173</v>
      </c>
      <c r="BM118" s="199" t="s">
        <v>196</v>
      </c>
    </row>
    <row r="119" spans="1:47" s="2" customFormat="1" ht="19.5">
      <c r="A119" s="35"/>
      <c r="B119" s="36"/>
      <c r="C119" s="37"/>
      <c r="D119" s="201" t="s">
        <v>125</v>
      </c>
      <c r="E119" s="37"/>
      <c r="F119" s="202" t="s">
        <v>197</v>
      </c>
      <c r="G119" s="37"/>
      <c r="H119" s="37"/>
      <c r="I119" s="109"/>
      <c r="J119" s="37"/>
      <c r="K119" s="37"/>
      <c r="L119" s="40"/>
      <c r="M119" s="203"/>
      <c r="N119" s="204"/>
      <c r="O119" s="65"/>
      <c r="P119" s="65"/>
      <c r="Q119" s="65"/>
      <c r="R119" s="65"/>
      <c r="S119" s="65"/>
      <c r="T119" s="66"/>
      <c r="U119" s="35"/>
      <c r="V119" s="35"/>
      <c r="W119" s="35"/>
      <c r="X119" s="35"/>
      <c r="Y119" s="35"/>
      <c r="Z119" s="35"/>
      <c r="AA119" s="35"/>
      <c r="AB119" s="35"/>
      <c r="AC119" s="35"/>
      <c r="AD119" s="35"/>
      <c r="AE119" s="35"/>
      <c r="AT119" s="18" t="s">
        <v>125</v>
      </c>
      <c r="AU119" s="18" t="s">
        <v>136</v>
      </c>
    </row>
    <row r="120" spans="1:47" s="2" customFormat="1" ht="126.75">
      <c r="A120" s="35"/>
      <c r="B120" s="36"/>
      <c r="C120" s="37"/>
      <c r="D120" s="201" t="s">
        <v>176</v>
      </c>
      <c r="E120" s="37"/>
      <c r="F120" s="205" t="s">
        <v>198</v>
      </c>
      <c r="G120" s="37"/>
      <c r="H120" s="37"/>
      <c r="I120" s="109"/>
      <c r="J120" s="37"/>
      <c r="K120" s="37"/>
      <c r="L120" s="40"/>
      <c r="M120" s="203"/>
      <c r="N120" s="204"/>
      <c r="O120" s="65"/>
      <c r="P120" s="65"/>
      <c r="Q120" s="65"/>
      <c r="R120" s="65"/>
      <c r="S120" s="65"/>
      <c r="T120" s="66"/>
      <c r="U120" s="35"/>
      <c r="V120" s="35"/>
      <c r="W120" s="35"/>
      <c r="X120" s="35"/>
      <c r="Y120" s="35"/>
      <c r="Z120" s="35"/>
      <c r="AA120" s="35"/>
      <c r="AB120" s="35"/>
      <c r="AC120" s="35"/>
      <c r="AD120" s="35"/>
      <c r="AE120" s="35"/>
      <c r="AT120" s="18" t="s">
        <v>176</v>
      </c>
      <c r="AU120" s="18" t="s">
        <v>136</v>
      </c>
    </row>
    <row r="121" spans="1:65" s="2" customFormat="1" ht="16.5" customHeight="1">
      <c r="A121" s="35"/>
      <c r="B121" s="36"/>
      <c r="C121" s="188" t="s">
        <v>114</v>
      </c>
      <c r="D121" s="188" t="s">
        <v>118</v>
      </c>
      <c r="E121" s="189" t="s">
        <v>199</v>
      </c>
      <c r="F121" s="190" t="s">
        <v>200</v>
      </c>
      <c r="G121" s="191" t="s">
        <v>188</v>
      </c>
      <c r="H121" s="192">
        <v>242.5</v>
      </c>
      <c r="I121" s="193"/>
      <c r="J121" s="194">
        <f>ROUND(I121*H121,2)</f>
        <v>0</v>
      </c>
      <c r="K121" s="190" t="s">
        <v>122</v>
      </c>
      <c r="L121" s="40"/>
      <c r="M121" s="195" t="s">
        <v>19</v>
      </c>
      <c r="N121" s="196" t="s">
        <v>43</v>
      </c>
      <c r="O121" s="65"/>
      <c r="P121" s="197">
        <f>O121*H121</f>
        <v>0</v>
      </c>
      <c r="Q121" s="197">
        <v>0.008</v>
      </c>
      <c r="R121" s="197">
        <f>Q121*H121</f>
        <v>1.94</v>
      </c>
      <c r="S121" s="197">
        <v>0</v>
      </c>
      <c r="T121" s="198">
        <f>S121*H121</f>
        <v>0</v>
      </c>
      <c r="U121" s="35"/>
      <c r="V121" s="35"/>
      <c r="W121" s="35"/>
      <c r="X121" s="35"/>
      <c r="Y121" s="35"/>
      <c r="Z121" s="35"/>
      <c r="AA121" s="35"/>
      <c r="AB121" s="35"/>
      <c r="AC121" s="35"/>
      <c r="AD121" s="35"/>
      <c r="AE121" s="35"/>
      <c r="AR121" s="199" t="s">
        <v>173</v>
      </c>
      <c r="AT121" s="199" t="s">
        <v>118</v>
      </c>
      <c r="AU121" s="199" t="s">
        <v>136</v>
      </c>
      <c r="AY121" s="18" t="s">
        <v>115</v>
      </c>
      <c r="BE121" s="200">
        <f>IF(N121="základní",J121,0)</f>
        <v>0</v>
      </c>
      <c r="BF121" s="200">
        <f>IF(N121="snížená",J121,0)</f>
        <v>0</v>
      </c>
      <c r="BG121" s="200">
        <f>IF(N121="zákl. přenesená",J121,0)</f>
        <v>0</v>
      </c>
      <c r="BH121" s="200">
        <f>IF(N121="sníž. přenesená",J121,0)</f>
        <v>0</v>
      </c>
      <c r="BI121" s="200">
        <f>IF(N121="nulová",J121,0)</f>
        <v>0</v>
      </c>
      <c r="BJ121" s="18" t="s">
        <v>80</v>
      </c>
      <c r="BK121" s="200">
        <f>ROUND(I121*H121,2)</f>
        <v>0</v>
      </c>
      <c r="BL121" s="18" t="s">
        <v>173</v>
      </c>
      <c r="BM121" s="199" t="s">
        <v>201</v>
      </c>
    </row>
    <row r="122" spans="1:47" s="2" customFormat="1" ht="11.25">
      <c r="A122" s="35"/>
      <c r="B122" s="36"/>
      <c r="C122" s="37"/>
      <c r="D122" s="201" t="s">
        <v>125</v>
      </c>
      <c r="E122" s="37"/>
      <c r="F122" s="202" t="s">
        <v>202</v>
      </c>
      <c r="G122" s="37"/>
      <c r="H122" s="37"/>
      <c r="I122" s="109"/>
      <c r="J122" s="37"/>
      <c r="K122" s="37"/>
      <c r="L122" s="40"/>
      <c r="M122" s="203"/>
      <c r="N122" s="204"/>
      <c r="O122" s="65"/>
      <c r="P122" s="65"/>
      <c r="Q122" s="65"/>
      <c r="R122" s="65"/>
      <c r="S122" s="65"/>
      <c r="T122" s="66"/>
      <c r="U122" s="35"/>
      <c r="V122" s="35"/>
      <c r="W122" s="35"/>
      <c r="X122" s="35"/>
      <c r="Y122" s="35"/>
      <c r="Z122" s="35"/>
      <c r="AA122" s="35"/>
      <c r="AB122" s="35"/>
      <c r="AC122" s="35"/>
      <c r="AD122" s="35"/>
      <c r="AE122" s="35"/>
      <c r="AT122" s="18" t="s">
        <v>125</v>
      </c>
      <c r="AU122" s="18" t="s">
        <v>136</v>
      </c>
    </row>
    <row r="123" spans="1:47" s="2" customFormat="1" ht="126.75">
      <c r="A123" s="35"/>
      <c r="B123" s="36"/>
      <c r="C123" s="37"/>
      <c r="D123" s="201" t="s">
        <v>176</v>
      </c>
      <c r="E123" s="37"/>
      <c r="F123" s="205" t="s">
        <v>198</v>
      </c>
      <c r="G123" s="37"/>
      <c r="H123" s="37"/>
      <c r="I123" s="109"/>
      <c r="J123" s="37"/>
      <c r="K123" s="37"/>
      <c r="L123" s="40"/>
      <c r="M123" s="203"/>
      <c r="N123" s="204"/>
      <c r="O123" s="65"/>
      <c r="P123" s="65"/>
      <c r="Q123" s="65"/>
      <c r="R123" s="65"/>
      <c r="S123" s="65"/>
      <c r="T123" s="66"/>
      <c r="U123" s="35"/>
      <c r="V123" s="35"/>
      <c r="W123" s="35"/>
      <c r="X123" s="35"/>
      <c r="Y123" s="35"/>
      <c r="Z123" s="35"/>
      <c r="AA123" s="35"/>
      <c r="AB123" s="35"/>
      <c r="AC123" s="35"/>
      <c r="AD123" s="35"/>
      <c r="AE123" s="35"/>
      <c r="AT123" s="18" t="s">
        <v>176</v>
      </c>
      <c r="AU123" s="18" t="s">
        <v>136</v>
      </c>
    </row>
    <row r="124" spans="1:65" s="2" customFormat="1" ht="16.5" customHeight="1">
      <c r="A124" s="35"/>
      <c r="B124" s="36"/>
      <c r="C124" s="188" t="s">
        <v>182</v>
      </c>
      <c r="D124" s="188" t="s">
        <v>118</v>
      </c>
      <c r="E124" s="189" t="s">
        <v>203</v>
      </c>
      <c r="F124" s="190" t="s">
        <v>204</v>
      </c>
      <c r="G124" s="191" t="s">
        <v>188</v>
      </c>
      <c r="H124" s="192">
        <v>625</v>
      </c>
      <c r="I124" s="193"/>
      <c r="J124" s="194">
        <f>ROUND(I124*H124,2)</f>
        <v>0</v>
      </c>
      <c r="K124" s="190" t="s">
        <v>19</v>
      </c>
      <c r="L124" s="40"/>
      <c r="M124" s="195" t="s">
        <v>19</v>
      </c>
      <c r="N124" s="196" t="s">
        <v>43</v>
      </c>
      <c r="O124" s="65"/>
      <c r="P124" s="197">
        <f>O124*H124</f>
        <v>0</v>
      </c>
      <c r="Q124" s="197">
        <v>0</v>
      </c>
      <c r="R124" s="197">
        <f>Q124*H124</f>
        <v>0</v>
      </c>
      <c r="S124" s="197">
        <v>0</v>
      </c>
      <c r="T124" s="198">
        <f>S124*H124</f>
        <v>0</v>
      </c>
      <c r="U124" s="35"/>
      <c r="V124" s="35"/>
      <c r="W124" s="35"/>
      <c r="X124" s="35"/>
      <c r="Y124" s="35"/>
      <c r="Z124" s="35"/>
      <c r="AA124" s="35"/>
      <c r="AB124" s="35"/>
      <c r="AC124" s="35"/>
      <c r="AD124" s="35"/>
      <c r="AE124" s="35"/>
      <c r="AR124" s="199" t="s">
        <v>173</v>
      </c>
      <c r="AT124" s="199" t="s">
        <v>118</v>
      </c>
      <c r="AU124" s="199" t="s">
        <v>136</v>
      </c>
      <c r="AY124" s="18" t="s">
        <v>115</v>
      </c>
      <c r="BE124" s="200">
        <f>IF(N124="základní",J124,0)</f>
        <v>0</v>
      </c>
      <c r="BF124" s="200">
        <f>IF(N124="snížená",J124,0)</f>
        <v>0</v>
      </c>
      <c r="BG124" s="200">
        <f>IF(N124="zákl. přenesená",J124,0)</f>
        <v>0</v>
      </c>
      <c r="BH124" s="200">
        <f>IF(N124="sníž. přenesená",J124,0)</f>
        <v>0</v>
      </c>
      <c r="BI124" s="200">
        <f>IF(N124="nulová",J124,0)</f>
        <v>0</v>
      </c>
      <c r="BJ124" s="18" t="s">
        <v>80</v>
      </c>
      <c r="BK124" s="200">
        <f>ROUND(I124*H124,2)</f>
        <v>0</v>
      </c>
      <c r="BL124" s="18" t="s">
        <v>173</v>
      </c>
      <c r="BM124" s="199" t="s">
        <v>205</v>
      </c>
    </row>
    <row r="125" spans="1:47" s="2" customFormat="1" ht="11.25">
      <c r="A125" s="35"/>
      <c r="B125" s="36"/>
      <c r="C125" s="37"/>
      <c r="D125" s="201" t="s">
        <v>125</v>
      </c>
      <c r="E125" s="37"/>
      <c r="F125" s="202" t="s">
        <v>204</v>
      </c>
      <c r="G125" s="37"/>
      <c r="H125" s="37"/>
      <c r="I125" s="109"/>
      <c r="J125" s="37"/>
      <c r="K125" s="37"/>
      <c r="L125" s="40"/>
      <c r="M125" s="203"/>
      <c r="N125" s="204"/>
      <c r="O125" s="65"/>
      <c r="P125" s="65"/>
      <c r="Q125" s="65"/>
      <c r="R125" s="65"/>
      <c r="S125" s="65"/>
      <c r="T125" s="66"/>
      <c r="U125" s="35"/>
      <c r="V125" s="35"/>
      <c r="W125" s="35"/>
      <c r="X125" s="35"/>
      <c r="Y125" s="35"/>
      <c r="Z125" s="35"/>
      <c r="AA125" s="35"/>
      <c r="AB125" s="35"/>
      <c r="AC125" s="35"/>
      <c r="AD125" s="35"/>
      <c r="AE125" s="35"/>
      <c r="AT125" s="18" t="s">
        <v>125</v>
      </c>
      <c r="AU125" s="18" t="s">
        <v>136</v>
      </c>
    </row>
    <row r="126" spans="1:65" s="2" customFormat="1" ht="16.5" customHeight="1">
      <c r="A126" s="35"/>
      <c r="B126" s="36"/>
      <c r="C126" s="222" t="s">
        <v>206</v>
      </c>
      <c r="D126" s="222" t="s">
        <v>207</v>
      </c>
      <c r="E126" s="223" t="s">
        <v>208</v>
      </c>
      <c r="F126" s="224" t="s">
        <v>209</v>
      </c>
      <c r="G126" s="225" t="s">
        <v>210</v>
      </c>
      <c r="H126" s="226">
        <v>500</v>
      </c>
      <c r="I126" s="227"/>
      <c r="J126" s="228">
        <f>ROUND(I126*H126,2)</f>
        <v>0</v>
      </c>
      <c r="K126" s="224" t="s">
        <v>122</v>
      </c>
      <c r="L126" s="229"/>
      <c r="M126" s="230" t="s">
        <v>19</v>
      </c>
      <c r="N126" s="231" t="s">
        <v>43</v>
      </c>
      <c r="O126" s="65"/>
      <c r="P126" s="197">
        <f>O126*H126</f>
        <v>0</v>
      </c>
      <c r="Q126" s="197">
        <v>0.001</v>
      </c>
      <c r="R126" s="197">
        <f>Q126*H126</f>
        <v>0.5</v>
      </c>
      <c r="S126" s="197">
        <v>0</v>
      </c>
      <c r="T126" s="198">
        <f>S126*H126</f>
        <v>0</v>
      </c>
      <c r="U126" s="35"/>
      <c r="V126" s="35"/>
      <c r="W126" s="35"/>
      <c r="X126" s="35"/>
      <c r="Y126" s="35"/>
      <c r="Z126" s="35"/>
      <c r="AA126" s="35"/>
      <c r="AB126" s="35"/>
      <c r="AC126" s="35"/>
      <c r="AD126" s="35"/>
      <c r="AE126" s="35"/>
      <c r="AR126" s="199" t="s">
        <v>211</v>
      </c>
      <c r="AT126" s="199" t="s">
        <v>207</v>
      </c>
      <c r="AU126" s="199" t="s">
        <v>136</v>
      </c>
      <c r="AY126" s="18" t="s">
        <v>115</v>
      </c>
      <c r="BE126" s="200">
        <f>IF(N126="základní",J126,0)</f>
        <v>0</v>
      </c>
      <c r="BF126" s="200">
        <f>IF(N126="snížená",J126,0)</f>
        <v>0</v>
      </c>
      <c r="BG126" s="200">
        <f>IF(N126="zákl. přenesená",J126,0)</f>
        <v>0</v>
      </c>
      <c r="BH126" s="200">
        <f>IF(N126="sníž. přenesená",J126,0)</f>
        <v>0</v>
      </c>
      <c r="BI126" s="200">
        <f>IF(N126="nulová",J126,0)</f>
        <v>0</v>
      </c>
      <c r="BJ126" s="18" t="s">
        <v>80</v>
      </c>
      <c r="BK126" s="200">
        <f>ROUND(I126*H126,2)</f>
        <v>0</v>
      </c>
      <c r="BL126" s="18" t="s">
        <v>173</v>
      </c>
      <c r="BM126" s="199" t="s">
        <v>212</v>
      </c>
    </row>
    <row r="127" spans="1:47" s="2" customFormat="1" ht="11.25">
      <c r="A127" s="35"/>
      <c r="B127" s="36"/>
      <c r="C127" s="37"/>
      <c r="D127" s="201" t="s">
        <v>125</v>
      </c>
      <c r="E127" s="37"/>
      <c r="F127" s="202" t="s">
        <v>209</v>
      </c>
      <c r="G127" s="37"/>
      <c r="H127" s="37"/>
      <c r="I127" s="109"/>
      <c r="J127" s="37"/>
      <c r="K127" s="37"/>
      <c r="L127" s="40"/>
      <c r="M127" s="203"/>
      <c r="N127" s="204"/>
      <c r="O127" s="65"/>
      <c r="P127" s="65"/>
      <c r="Q127" s="65"/>
      <c r="R127" s="65"/>
      <c r="S127" s="65"/>
      <c r="T127" s="66"/>
      <c r="U127" s="35"/>
      <c r="V127" s="35"/>
      <c r="W127" s="35"/>
      <c r="X127" s="35"/>
      <c r="Y127" s="35"/>
      <c r="Z127" s="35"/>
      <c r="AA127" s="35"/>
      <c r="AB127" s="35"/>
      <c r="AC127" s="35"/>
      <c r="AD127" s="35"/>
      <c r="AE127" s="35"/>
      <c r="AT127" s="18" t="s">
        <v>125</v>
      </c>
      <c r="AU127" s="18" t="s">
        <v>136</v>
      </c>
    </row>
    <row r="128" spans="2:51" s="13" customFormat="1" ht="11.25">
      <c r="B128" s="211"/>
      <c r="C128" s="212"/>
      <c r="D128" s="201" t="s">
        <v>192</v>
      </c>
      <c r="E128" s="212"/>
      <c r="F128" s="214" t="s">
        <v>213</v>
      </c>
      <c r="G128" s="212"/>
      <c r="H128" s="215">
        <v>500</v>
      </c>
      <c r="I128" s="216"/>
      <c r="J128" s="212"/>
      <c r="K128" s="212"/>
      <c r="L128" s="217"/>
      <c r="M128" s="218"/>
      <c r="N128" s="219"/>
      <c r="O128" s="219"/>
      <c r="P128" s="219"/>
      <c r="Q128" s="219"/>
      <c r="R128" s="219"/>
      <c r="S128" s="219"/>
      <c r="T128" s="220"/>
      <c r="AT128" s="221" t="s">
        <v>192</v>
      </c>
      <c r="AU128" s="221" t="s">
        <v>136</v>
      </c>
      <c r="AV128" s="13" t="s">
        <v>82</v>
      </c>
      <c r="AW128" s="13" t="s">
        <v>4</v>
      </c>
      <c r="AX128" s="13" t="s">
        <v>80</v>
      </c>
      <c r="AY128" s="221" t="s">
        <v>115</v>
      </c>
    </row>
    <row r="129" spans="2:63" s="12" customFormat="1" ht="20.85" customHeight="1">
      <c r="B129" s="172"/>
      <c r="C129" s="173"/>
      <c r="D129" s="174" t="s">
        <v>71</v>
      </c>
      <c r="E129" s="186" t="s">
        <v>214</v>
      </c>
      <c r="F129" s="186" t="s">
        <v>215</v>
      </c>
      <c r="G129" s="173"/>
      <c r="H129" s="173"/>
      <c r="I129" s="176"/>
      <c r="J129" s="187">
        <f>BK129</f>
        <v>0</v>
      </c>
      <c r="K129" s="173"/>
      <c r="L129" s="178"/>
      <c r="M129" s="179"/>
      <c r="N129" s="180"/>
      <c r="O129" s="180"/>
      <c r="P129" s="181">
        <f>SUM(P130:P135)</f>
        <v>0</v>
      </c>
      <c r="Q129" s="180"/>
      <c r="R129" s="181">
        <f>SUM(R130:R135)</f>
        <v>24.819739999999996</v>
      </c>
      <c r="S129" s="180"/>
      <c r="T129" s="182">
        <f>SUM(T130:T135)</f>
        <v>0</v>
      </c>
      <c r="AR129" s="183" t="s">
        <v>80</v>
      </c>
      <c r="AT129" s="184" t="s">
        <v>71</v>
      </c>
      <c r="AU129" s="184" t="s">
        <v>82</v>
      </c>
      <c r="AY129" s="183" t="s">
        <v>115</v>
      </c>
      <c r="BK129" s="185">
        <f>SUM(BK130:BK135)</f>
        <v>0</v>
      </c>
    </row>
    <row r="130" spans="1:65" s="2" customFormat="1" ht="16.5" customHeight="1">
      <c r="A130" s="35"/>
      <c r="B130" s="36"/>
      <c r="C130" s="188" t="s">
        <v>211</v>
      </c>
      <c r="D130" s="188" t="s">
        <v>118</v>
      </c>
      <c r="E130" s="189" t="s">
        <v>216</v>
      </c>
      <c r="F130" s="190" t="s">
        <v>217</v>
      </c>
      <c r="G130" s="191" t="s">
        <v>218</v>
      </c>
      <c r="H130" s="192">
        <v>11</v>
      </c>
      <c r="I130" s="193"/>
      <c r="J130" s="194">
        <f>ROUND(I130*H130,2)</f>
        <v>0</v>
      </c>
      <c r="K130" s="190" t="s">
        <v>122</v>
      </c>
      <c r="L130" s="40"/>
      <c r="M130" s="195" t="s">
        <v>19</v>
      </c>
      <c r="N130" s="196" t="s">
        <v>43</v>
      </c>
      <c r="O130" s="65"/>
      <c r="P130" s="197">
        <f>O130*H130</f>
        <v>0</v>
      </c>
      <c r="Q130" s="197">
        <v>2.25634</v>
      </c>
      <c r="R130" s="197">
        <f>Q130*H130</f>
        <v>24.819739999999996</v>
      </c>
      <c r="S130" s="197">
        <v>0</v>
      </c>
      <c r="T130" s="198">
        <f>S130*H130</f>
        <v>0</v>
      </c>
      <c r="U130" s="35"/>
      <c r="V130" s="35"/>
      <c r="W130" s="35"/>
      <c r="X130" s="35"/>
      <c r="Y130" s="35"/>
      <c r="Z130" s="35"/>
      <c r="AA130" s="35"/>
      <c r="AB130" s="35"/>
      <c r="AC130" s="35"/>
      <c r="AD130" s="35"/>
      <c r="AE130" s="35"/>
      <c r="AR130" s="199" t="s">
        <v>173</v>
      </c>
      <c r="AT130" s="199" t="s">
        <v>118</v>
      </c>
      <c r="AU130" s="199" t="s">
        <v>136</v>
      </c>
      <c r="AY130" s="18" t="s">
        <v>115</v>
      </c>
      <c r="BE130" s="200">
        <f>IF(N130="základní",J130,0)</f>
        <v>0</v>
      </c>
      <c r="BF130" s="200">
        <f>IF(N130="snížená",J130,0)</f>
        <v>0</v>
      </c>
      <c r="BG130" s="200">
        <f>IF(N130="zákl. přenesená",J130,0)</f>
        <v>0</v>
      </c>
      <c r="BH130" s="200">
        <f>IF(N130="sníž. přenesená",J130,0)</f>
        <v>0</v>
      </c>
      <c r="BI130" s="200">
        <f>IF(N130="nulová",J130,0)</f>
        <v>0</v>
      </c>
      <c r="BJ130" s="18" t="s">
        <v>80</v>
      </c>
      <c r="BK130" s="200">
        <f>ROUND(I130*H130,2)</f>
        <v>0</v>
      </c>
      <c r="BL130" s="18" t="s">
        <v>173</v>
      </c>
      <c r="BM130" s="199" t="s">
        <v>219</v>
      </c>
    </row>
    <row r="131" spans="1:47" s="2" customFormat="1" ht="11.25">
      <c r="A131" s="35"/>
      <c r="B131" s="36"/>
      <c r="C131" s="37"/>
      <c r="D131" s="201" t="s">
        <v>125</v>
      </c>
      <c r="E131" s="37"/>
      <c r="F131" s="202" t="s">
        <v>220</v>
      </c>
      <c r="G131" s="37"/>
      <c r="H131" s="37"/>
      <c r="I131" s="109"/>
      <c r="J131" s="37"/>
      <c r="K131" s="37"/>
      <c r="L131" s="40"/>
      <c r="M131" s="203"/>
      <c r="N131" s="204"/>
      <c r="O131" s="65"/>
      <c r="P131" s="65"/>
      <c r="Q131" s="65"/>
      <c r="R131" s="65"/>
      <c r="S131" s="65"/>
      <c r="T131" s="66"/>
      <c r="U131" s="35"/>
      <c r="V131" s="35"/>
      <c r="W131" s="35"/>
      <c r="X131" s="35"/>
      <c r="Y131" s="35"/>
      <c r="Z131" s="35"/>
      <c r="AA131" s="35"/>
      <c r="AB131" s="35"/>
      <c r="AC131" s="35"/>
      <c r="AD131" s="35"/>
      <c r="AE131" s="35"/>
      <c r="AT131" s="18" t="s">
        <v>125</v>
      </c>
      <c r="AU131" s="18" t="s">
        <v>136</v>
      </c>
    </row>
    <row r="132" spans="1:47" s="2" customFormat="1" ht="146.25">
      <c r="A132" s="35"/>
      <c r="B132" s="36"/>
      <c r="C132" s="37"/>
      <c r="D132" s="201" t="s">
        <v>176</v>
      </c>
      <c r="E132" s="37"/>
      <c r="F132" s="205" t="s">
        <v>221</v>
      </c>
      <c r="G132" s="37"/>
      <c r="H132" s="37"/>
      <c r="I132" s="109"/>
      <c r="J132" s="37"/>
      <c r="K132" s="37"/>
      <c r="L132" s="40"/>
      <c r="M132" s="203"/>
      <c r="N132" s="204"/>
      <c r="O132" s="65"/>
      <c r="P132" s="65"/>
      <c r="Q132" s="65"/>
      <c r="R132" s="65"/>
      <c r="S132" s="65"/>
      <c r="T132" s="66"/>
      <c r="U132" s="35"/>
      <c r="V132" s="35"/>
      <c r="W132" s="35"/>
      <c r="X132" s="35"/>
      <c r="Y132" s="35"/>
      <c r="Z132" s="35"/>
      <c r="AA132" s="35"/>
      <c r="AB132" s="35"/>
      <c r="AC132" s="35"/>
      <c r="AD132" s="35"/>
      <c r="AE132" s="35"/>
      <c r="AT132" s="18" t="s">
        <v>176</v>
      </c>
      <c r="AU132" s="18" t="s">
        <v>136</v>
      </c>
    </row>
    <row r="133" spans="1:65" s="2" customFormat="1" ht="16.5" customHeight="1">
      <c r="A133" s="35"/>
      <c r="B133" s="36"/>
      <c r="C133" s="188" t="s">
        <v>222</v>
      </c>
      <c r="D133" s="188" t="s">
        <v>118</v>
      </c>
      <c r="E133" s="189" t="s">
        <v>223</v>
      </c>
      <c r="F133" s="190" t="s">
        <v>224</v>
      </c>
      <c r="G133" s="191" t="s">
        <v>218</v>
      </c>
      <c r="H133" s="192">
        <v>11</v>
      </c>
      <c r="I133" s="193"/>
      <c r="J133" s="194">
        <f>ROUND(I133*H133,2)</f>
        <v>0</v>
      </c>
      <c r="K133" s="190" t="s">
        <v>122</v>
      </c>
      <c r="L133" s="40"/>
      <c r="M133" s="195" t="s">
        <v>19</v>
      </c>
      <c r="N133" s="196" t="s">
        <v>43</v>
      </c>
      <c r="O133" s="65"/>
      <c r="P133" s="197">
        <f>O133*H133</f>
        <v>0</v>
      </c>
      <c r="Q133" s="197">
        <v>0</v>
      </c>
      <c r="R133" s="197">
        <f>Q133*H133</f>
        <v>0</v>
      </c>
      <c r="S133" s="197">
        <v>0</v>
      </c>
      <c r="T133" s="198">
        <f>S133*H133</f>
        <v>0</v>
      </c>
      <c r="U133" s="35"/>
      <c r="V133" s="35"/>
      <c r="W133" s="35"/>
      <c r="X133" s="35"/>
      <c r="Y133" s="35"/>
      <c r="Z133" s="35"/>
      <c r="AA133" s="35"/>
      <c r="AB133" s="35"/>
      <c r="AC133" s="35"/>
      <c r="AD133" s="35"/>
      <c r="AE133" s="35"/>
      <c r="AR133" s="199" t="s">
        <v>173</v>
      </c>
      <c r="AT133" s="199" t="s">
        <v>118</v>
      </c>
      <c r="AU133" s="199" t="s">
        <v>136</v>
      </c>
      <c r="AY133" s="18" t="s">
        <v>115</v>
      </c>
      <c r="BE133" s="200">
        <f>IF(N133="základní",J133,0)</f>
        <v>0</v>
      </c>
      <c r="BF133" s="200">
        <f>IF(N133="snížená",J133,0)</f>
        <v>0</v>
      </c>
      <c r="BG133" s="200">
        <f>IF(N133="zákl. přenesená",J133,0)</f>
        <v>0</v>
      </c>
      <c r="BH133" s="200">
        <f>IF(N133="sníž. přenesená",J133,0)</f>
        <v>0</v>
      </c>
      <c r="BI133" s="200">
        <f>IF(N133="nulová",J133,0)</f>
        <v>0</v>
      </c>
      <c r="BJ133" s="18" t="s">
        <v>80</v>
      </c>
      <c r="BK133" s="200">
        <f>ROUND(I133*H133,2)</f>
        <v>0</v>
      </c>
      <c r="BL133" s="18" t="s">
        <v>173</v>
      </c>
      <c r="BM133" s="199" t="s">
        <v>225</v>
      </c>
    </row>
    <row r="134" spans="1:47" s="2" customFormat="1" ht="11.25">
      <c r="A134" s="35"/>
      <c r="B134" s="36"/>
      <c r="C134" s="37"/>
      <c r="D134" s="201" t="s">
        <v>125</v>
      </c>
      <c r="E134" s="37"/>
      <c r="F134" s="202" t="s">
        <v>226</v>
      </c>
      <c r="G134" s="37"/>
      <c r="H134" s="37"/>
      <c r="I134" s="109"/>
      <c r="J134" s="37"/>
      <c r="K134" s="37"/>
      <c r="L134" s="40"/>
      <c r="M134" s="203"/>
      <c r="N134" s="204"/>
      <c r="O134" s="65"/>
      <c r="P134" s="65"/>
      <c r="Q134" s="65"/>
      <c r="R134" s="65"/>
      <c r="S134" s="65"/>
      <c r="T134" s="66"/>
      <c r="U134" s="35"/>
      <c r="V134" s="35"/>
      <c r="W134" s="35"/>
      <c r="X134" s="35"/>
      <c r="Y134" s="35"/>
      <c r="Z134" s="35"/>
      <c r="AA134" s="35"/>
      <c r="AB134" s="35"/>
      <c r="AC134" s="35"/>
      <c r="AD134" s="35"/>
      <c r="AE134" s="35"/>
      <c r="AT134" s="18" t="s">
        <v>125</v>
      </c>
      <c r="AU134" s="18" t="s">
        <v>136</v>
      </c>
    </row>
    <row r="135" spans="1:47" s="2" customFormat="1" ht="58.5">
      <c r="A135" s="35"/>
      <c r="B135" s="36"/>
      <c r="C135" s="37"/>
      <c r="D135" s="201" t="s">
        <v>176</v>
      </c>
      <c r="E135" s="37"/>
      <c r="F135" s="205" t="s">
        <v>227</v>
      </c>
      <c r="G135" s="37"/>
      <c r="H135" s="37"/>
      <c r="I135" s="109"/>
      <c r="J135" s="37"/>
      <c r="K135" s="37"/>
      <c r="L135" s="40"/>
      <c r="M135" s="203"/>
      <c r="N135" s="204"/>
      <c r="O135" s="65"/>
      <c r="P135" s="65"/>
      <c r="Q135" s="65"/>
      <c r="R135" s="65"/>
      <c r="S135" s="65"/>
      <c r="T135" s="66"/>
      <c r="U135" s="35"/>
      <c r="V135" s="35"/>
      <c r="W135" s="35"/>
      <c r="X135" s="35"/>
      <c r="Y135" s="35"/>
      <c r="Z135" s="35"/>
      <c r="AA135" s="35"/>
      <c r="AB135" s="35"/>
      <c r="AC135" s="35"/>
      <c r="AD135" s="35"/>
      <c r="AE135" s="35"/>
      <c r="AT135" s="18" t="s">
        <v>176</v>
      </c>
      <c r="AU135" s="18" t="s">
        <v>136</v>
      </c>
    </row>
    <row r="136" spans="2:63" s="12" customFormat="1" ht="22.9" customHeight="1">
      <c r="B136" s="172"/>
      <c r="C136" s="173"/>
      <c r="D136" s="174" t="s">
        <v>71</v>
      </c>
      <c r="E136" s="186" t="s">
        <v>222</v>
      </c>
      <c r="F136" s="186" t="s">
        <v>228</v>
      </c>
      <c r="G136" s="173"/>
      <c r="H136" s="173"/>
      <c r="I136" s="176"/>
      <c r="J136" s="187">
        <f>BK136</f>
        <v>0</v>
      </c>
      <c r="K136" s="173"/>
      <c r="L136" s="178"/>
      <c r="M136" s="179"/>
      <c r="N136" s="180"/>
      <c r="O136" s="180"/>
      <c r="P136" s="181">
        <f>P137+P141+P145+P148</f>
        <v>0</v>
      </c>
      <c r="Q136" s="180"/>
      <c r="R136" s="181">
        <f>R137+R141+R145+R148</f>
        <v>0.0145826</v>
      </c>
      <c r="S136" s="180"/>
      <c r="T136" s="182">
        <f>T137+T141+T145+T148</f>
        <v>43.84512000000001</v>
      </c>
      <c r="AR136" s="183" t="s">
        <v>80</v>
      </c>
      <c r="AT136" s="184" t="s">
        <v>71</v>
      </c>
      <c r="AU136" s="184" t="s">
        <v>80</v>
      </c>
      <c r="AY136" s="183" t="s">
        <v>115</v>
      </c>
      <c r="BK136" s="185">
        <f>BK137+BK141+BK145+BK148</f>
        <v>0</v>
      </c>
    </row>
    <row r="137" spans="2:63" s="12" customFormat="1" ht="20.85" customHeight="1">
      <c r="B137" s="172"/>
      <c r="C137" s="173"/>
      <c r="D137" s="174" t="s">
        <v>71</v>
      </c>
      <c r="E137" s="186" t="s">
        <v>229</v>
      </c>
      <c r="F137" s="186" t="s">
        <v>230</v>
      </c>
      <c r="G137" s="173"/>
      <c r="H137" s="173"/>
      <c r="I137" s="176"/>
      <c r="J137" s="187">
        <f>BK137</f>
        <v>0</v>
      </c>
      <c r="K137" s="173"/>
      <c r="L137" s="178"/>
      <c r="M137" s="179"/>
      <c r="N137" s="180"/>
      <c r="O137" s="180"/>
      <c r="P137" s="181">
        <f>SUM(P138:P140)</f>
        <v>0</v>
      </c>
      <c r="Q137" s="180"/>
      <c r="R137" s="181">
        <f>SUM(R138:R140)</f>
        <v>0.011151399999999999</v>
      </c>
      <c r="S137" s="180"/>
      <c r="T137" s="182">
        <f>SUM(T138:T140)</f>
        <v>0</v>
      </c>
      <c r="AR137" s="183" t="s">
        <v>80</v>
      </c>
      <c r="AT137" s="184" t="s">
        <v>71</v>
      </c>
      <c r="AU137" s="184" t="s">
        <v>82</v>
      </c>
      <c r="AY137" s="183" t="s">
        <v>115</v>
      </c>
      <c r="BK137" s="185">
        <f>SUM(BK138:BK140)</f>
        <v>0</v>
      </c>
    </row>
    <row r="138" spans="1:65" s="2" customFormat="1" ht="16.5" customHeight="1">
      <c r="A138" s="35"/>
      <c r="B138" s="36"/>
      <c r="C138" s="188" t="s">
        <v>231</v>
      </c>
      <c r="D138" s="188" t="s">
        <v>118</v>
      </c>
      <c r="E138" s="189" t="s">
        <v>232</v>
      </c>
      <c r="F138" s="190" t="s">
        <v>233</v>
      </c>
      <c r="G138" s="191" t="s">
        <v>188</v>
      </c>
      <c r="H138" s="192">
        <v>85.78</v>
      </c>
      <c r="I138" s="193"/>
      <c r="J138" s="194">
        <f>ROUND(I138*H138,2)</f>
        <v>0</v>
      </c>
      <c r="K138" s="190" t="s">
        <v>122</v>
      </c>
      <c r="L138" s="40"/>
      <c r="M138" s="195" t="s">
        <v>19</v>
      </c>
      <c r="N138" s="196" t="s">
        <v>43</v>
      </c>
      <c r="O138" s="65"/>
      <c r="P138" s="197">
        <f>O138*H138</f>
        <v>0</v>
      </c>
      <c r="Q138" s="197">
        <v>0.00013</v>
      </c>
      <c r="R138" s="197">
        <f>Q138*H138</f>
        <v>0.011151399999999999</v>
      </c>
      <c r="S138" s="197">
        <v>0</v>
      </c>
      <c r="T138" s="198">
        <f>S138*H138</f>
        <v>0</v>
      </c>
      <c r="U138" s="35"/>
      <c r="V138" s="35"/>
      <c r="W138" s="35"/>
      <c r="X138" s="35"/>
      <c r="Y138" s="35"/>
      <c r="Z138" s="35"/>
      <c r="AA138" s="35"/>
      <c r="AB138" s="35"/>
      <c r="AC138" s="35"/>
      <c r="AD138" s="35"/>
      <c r="AE138" s="35"/>
      <c r="AR138" s="199" t="s">
        <v>173</v>
      </c>
      <c r="AT138" s="199" t="s">
        <v>118</v>
      </c>
      <c r="AU138" s="199" t="s">
        <v>136</v>
      </c>
      <c r="AY138" s="18" t="s">
        <v>115</v>
      </c>
      <c r="BE138" s="200">
        <f>IF(N138="základní",J138,0)</f>
        <v>0</v>
      </c>
      <c r="BF138" s="200">
        <f>IF(N138="snížená",J138,0)</f>
        <v>0</v>
      </c>
      <c r="BG138" s="200">
        <f>IF(N138="zákl. přenesená",J138,0)</f>
        <v>0</v>
      </c>
      <c r="BH138" s="200">
        <f>IF(N138="sníž. přenesená",J138,0)</f>
        <v>0</v>
      </c>
      <c r="BI138" s="200">
        <f>IF(N138="nulová",J138,0)</f>
        <v>0</v>
      </c>
      <c r="BJ138" s="18" t="s">
        <v>80</v>
      </c>
      <c r="BK138" s="200">
        <f>ROUND(I138*H138,2)</f>
        <v>0</v>
      </c>
      <c r="BL138" s="18" t="s">
        <v>173</v>
      </c>
      <c r="BM138" s="199" t="s">
        <v>234</v>
      </c>
    </row>
    <row r="139" spans="1:47" s="2" customFormat="1" ht="11.25">
      <c r="A139" s="35"/>
      <c r="B139" s="36"/>
      <c r="C139" s="37"/>
      <c r="D139" s="201" t="s">
        <v>125</v>
      </c>
      <c r="E139" s="37"/>
      <c r="F139" s="202" t="s">
        <v>235</v>
      </c>
      <c r="G139" s="37"/>
      <c r="H139" s="37"/>
      <c r="I139" s="109"/>
      <c r="J139" s="37"/>
      <c r="K139" s="37"/>
      <c r="L139" s="40"/>
      <c r="M139" s="203"/>
      <c r="N139" s="204"/>
      <c r="O139" s="65"/>
      <c r="P139" s="65"/>
      <c r="Q139" s="65"/>
      <c r="R139" s="65"/>
      <c r="S139" s="65"/>
      <c r="T139" s="66"/>
      <c r="U139" s="35"/>
      <c r="V139" s="35"/>
      <c r="W139" s="35"/>
      <c r="X139" s="35"/>
      <c r="Y139" s="35"/>
      <c r="Z139" s="35"/>
      <c r="AA139" s="35"/>
      <c r="AB139" s="35"/>
      <c r="AC139" s="35"/>
      <c r="AD139" s="35"/>
      <c r="AE139" s="35"/>
      <c r="AT139" s="18" t="s">
        <v>125</v>
      </c>
      <c r="AU139" s="18" t="s">
        <v>136</v>
      </c>
    </row>
    <row r="140" spans="1:47" s="2" customFormat="1" ht="48.75">
      <c r="A140" s="35"/>
      <c r="B140" s="36"/>
      <c r="C140" s="37"/>
      <c r="D140" s="201" t="s">
        <v>176</v>
      </c>
      <c r="E140" s="37"/>
      <c r="F140" s="205" t="s">
        <v>236</v>
      </c>
      <c r="G140" s="37"/>
      <c r="H140" s="37"/>
      <c r="I140" s="109"/>
      <c r="J140" s="37"/>
      <c r="K140" s="37"/>
      <c r="L140" s="40"/>
      <c r="M140" s="203"/>
      <c r="N140" s="204"/>
      <c r="O140" s="65"/>
      <c r="P140" s="65"/>
      <c r="Q140" s="65"/>
      <c r="R140" s="65"/>
      <c r="S140" s="65"/>
      <c r="T140" s="66"/>
      <c r="U140" s="35"/>
      <c r="V140" s="35"/>
      <c r="W140" s="35"/>
      <c r="X140" s="35"/>
      <c r="Y140" s="35"/>
      <c r="Z140" s="35"/>
      <c r="AA140" s="35"/>
      <c r="AB140" s="35"/>
      <c r="AC140" s="35"/>
      <c r="AD140" s="35"/>
      <c r="AE140" s="35"/>
      <c r="AT140" s="18" t="s">
        <v>176</v>
      </c>
      <c r="AU140" s="18" t="s">
        <v>136</v>
      </c>
    </row>
    <row r="141" spans="2:63" s="12" customFormat="1" ht="20.85" customHeight="1">
      <c r="B141" s="172"/>
      <c r="C141" s="173"/>
      <c r="D141" s="174" t="s">
        <v>71</v>
      </c>
      <c r="E141" s="186" t="s">
        <v>237</v>
      </c>
      <c r="F141" s="186" t="s">
        <v>238</v>
      </c>
      <c r="G141" s="173"/>
      <c r="H141" s="173"/>
      <c r="I141" s="176"/>
      <c r="J141" s="187">
        <f>BK141</f>
        <v>0</v>
      </c>
      <c r="K141" s="173"/>
      <c r="L141" s="178"/>
      <c r="M141" s="179"/>
      <c r="N141" s="180"/>
      <c r="O141" s="180"/>
      <c r="P141" s="181">
        <f>SUM(P142:P144)</f>
        <v>0</v>
      </c>
      <c r="Q141" s="180"/>
      <c r="R141" s="181">
        <f>SUM(R142:R144)</f>
        <v>0.0034312</v>
      </c>
      <c r="S141" s="180"/>
      <c r="T141" s="182">
        <f>SUM(T142:T144)</f>
        <v>0</v>
      </c>
      <c r="AR141" s="183" t="s">
        <v>80</v>
      </c>
      <c r="AT141" s="184" t="s">
        <v>71</v>
      </c>
      <c r="AU141" s="184" t="s">
        <v>82</v>
      </c>
      <c r="AY141" s="183" t="s">
        <v>115</v>
      </c>
      <c r="BK141" s="185">
        <f>SUM(BK142:BK144)</f>
        <v>0</v>
      </c>
    </row>
    <row r="142" spans="1:65" s="2" customFormat="1" ht="16.5" customHeight="1">
      <c r="A142" s="35"/>
      <c r="B142" s="36"/>
      <c r="C142" s="188" t="s">
        <v>239</v>
      </c>
      <c r="D142" s="188" t="s">
        <v>118</v>
      </c>
      <c r="E142" s="189" t="s">
        <v>240</v>
      </c>
      <c r="F142" s="190" t="s">
        <v>241</v>
      </c>
      <c r="G142" s="191" t="s">
        <v>188</v>
      </c>
      <c r="H142" s="192">
        <v>85.78</v>
      </c>
      <c r="I142" s="193"/>
      <c r="J142" s="194">
        <f>ROUND(I142*H142,2)</f>
        <v>0</v>
      </c>
      <c r="K142" s="190" t="s">
        <v>122</v>
      </c>
      <c r="L142" s="40"/>
      <c r="M142" s="195" t="s">
        <v>19</v>
      </c>
      <c r="N142" s="196" t="s">
        <v>43</v>
      </c>
      <c r="O142" s="65"/>
      <c r="P142" s="197">
        <f>O142*H142</f>
        <v>0</v>
      </c>
      <c r="Q142" s="197">
        <v>4E-05</v>
      </c>
      <c r="R142" s="197">
        <f>Q142*H142</f>
        <v>0.0034312</v>
      </c>
      <c r="S142" s="197">
        <v>0</v>
      </c>
      <c r="T142" s="198">
        <f>S142*H142</f>
        <v>0</v>
      </c>
      <c r="U142" s="35"/>
      <c r="V142" s="35"/>
      <c r="W142" s="35"/>
      <c r="X142" s="35"/>
      <c r="Y142" s="35"/>
      <c r="Z142" s="35"/>
      <c r="AA142" s="35"/>
      <c r="AB142" s="35"/>
      <c r="AC142" s="35"/>
      <c r="AD142" s="35"/>
      <c r="AE142" s="35"/>
      <c r="AR142" s="199" t="s">
        <v>173</v>
      </c>
      <c r="AT142" s="199" t="s">
        <v>118</v>
      </c>
      <c r="AU142" s="199" t="s">
        <v>136</v>
      </c>
      <c r="AY142" s="18" t="s">
        <v>115</v>
      </c>
      <c r="BE142" s="200">
        <f>IF(N142="základní",J142,0)</f>
        <v>0</v>
      </c>
      <c r="BF142" s="200">
        <f>IF(N142="snížená",J142,0)</f>
        <v>0</v>
      </c>
      <c r="BG142" s="200">
        <f>IF(N142="zákl. přenesená",J142,0)</f>
        <v>0</v>
      </c>
      <c r="BH142" s="200">
        <f>IF(N142="sníž. přenesená",J142,0)</f>
        <v>0</v>
      </c>
      <c r="BI142" s="200">
        <f>IF(N142="nulová",J142,0)</f>
        <v>0</v>
      </c>
      <c r="BJ142" s="18" t="s">
        <v>80</v>
      </c>
      <c r="BK142" s="200">
        <f>ROUND(I142*H142,2)</f>
        <v>0</v>
      </c>
      <c r="BL142" s="18" t="s">
        <v>173</v>
      </c>
      <c r="BM142" s="199" t="s">
        <v>242</v>
      </c>
    </row>
    <row r="143" spans="1:47" s="2" customFormat="1" ht="11.25">
      <c r="A143" s="35"/>
      <c r="B143" s="36"/>
      <c r="C143" s="37"/>
      <c r="D143" s="201" t="s">
        <v>125</v>
      </c>
      <c r="E143" s="37"/>
      <c r="F143" s="202" t="s">
        <v>243</v>
      </c>
      <c r="G143" s="37"/>
      <c r="H143" s="37"/>
      <c r="I143" s="109"/>
      <c r="J143" s="37"/>
      <c r="K143" s="37"/>
      <c r="L143" s="40"/>
      <c r="M143" s="203"/>
      <c r="N143" s="204"/>
      <c r="O143" s="65"/>
      <c r="P143" s="65"/>
      <c r="Q143" s="65"/>
      <c r="R143" s="65"/>
      <c r="S143" s="65"/>
      <c r="T143" s="66"/>
      <c r="U143" s="35"/>
      <c r="V143" s="35"/>
      <c r="W143" s="35"/>
      <c r="X143" s="35"/>
      <c r="Y143" s="35"/>
      <c r="Z143" s="35"/>
      <c r="AA143" s="35"/>
      <c r="AB143" s="35"/>
      <c r="AC143" s="35"/>
      <c r="AD143" s="35"/>
      <c r="AE143" s="35"/>
      <c r="AT143" s="18" t="s">
        <v>125</v>
      </c>
      <c r="AU143" s="18" t="s">
        <v>136</v>
      </c>
    </row>
    <row r="144" spans="1:47" s="2" customFormat="1" ht="165.75">
      <c r="A144" s="35"/>
      <c r="B144" s="36"/>
      <c r="C144" s="37"/>
      <c r="D144" s="201" t="s">
        <v>176</v>
      </c>
      <c r="E144" s="37"/>
      <c r="F144" s="205" t="s">
        <v>244</v>
      </c>
      <c r="G144" s="37"/>
      <c r="H144" s="37"/>
      <c r="I144" s="109"/>
      <c r="J144" s="37"/>
      <c r="K144" s="37"/>
      <c r="L144" s="40"/>
      <c r="M144" s="203"/>
      <c r="N144" s="204"/>
      <c r="O144" s="65"/>
      <c r="P144" s="65"/>
      <c r="Q144" s="65"/>
      <c r="R144" s="65"/>
      <c r="S144" s="65"/>
      <c r="T144" s="66"/>
      <c r="U144" s="35"/>
      <c r="V144" s="35"/>
      <c r="W144" s="35"/>
      <c r="X144" s="35"/>
      <c r="Y144" s="35"/>
      <c r="Z144" s="35"/>
      <c r="AA144" s="35"/>
      <c r="AB144" s="35"/>
      <c r="AC144" s="35"/>
      <c r="AD144" s="35"/>
      <c r="AE144" s="35"/>
      <c r="AT144" s="18" t="s">
        <v>176</v>
      </c>
      <c r="AU144" s="18" t="s">
        <v>136</v>
      </c>
    </row>
    <row r="145" spans="2:63" s="12" customFormat="1" ht="20.85" customHeight="1">
      <c r="B145" s="172"/>
      <c r="C145" s="173"/>
      <c r="D145" s="174" t="s">
        <v>71</v>
      </c>
      <c r="E145" s="186" t="s">
        <v>245</v>
      </c>
      <c r="F145" s="186" t="s">
        <v>246</v>
      </c>
      <c r="G145" s="173"/>
      <c r="H145" s="173"/>
      <c r="I145" s="176"/>
      <c r="J145" s="187">
        <f>BK145</f>
        <v>0</v>
      </c>
      <c r="K145" s="173"/>
      <c r="L145" s="178"/>
      <c r="M145" s="179"/>
      <c r="N145" s="180"/>
      <c r="O145" s="180"/>
      <c r="P145" s="181">
        <f>SUM(P146:P147)</f>
        <v>0</v>
      </c>
      <c r="Q145" s="180"/>
      <c r="R145" s="181">
        <f>SUM(R146:R147)</f>
        <v>0</v>
      </c>
      <c r="S145" s="180"/>
      <c r="T145" s="182">
        <f>SUM(T146:T147)</f>
        <v>24.750000000000004</v>
      </c>
      <c r="AR145" s="183" t="s">
        <v>80</v>
      </c>
      <c r="AT145" s="184" t="s">
        <v>71</v>
      </c>
      <c r="AU145" s="184" t="s">
        <v>82</v>
      </c>
      <c r="AY145" s="183" t="s">
        <v>115</v>
      </c>
      <c r="BK145" s="185">
        <f>SUM(BK146:BK147)</f>
        <v>0</v>
      </c>
    </row>
    <row r="146" spans="1:65" s="2" customFormat="1" ht="16.5" customHeight="1">
      <c r="A146" s="35"/>
      <c r="B146" s="36"/>
      <c r="C146" s="188" t="s">
        <v>247</v>
      </c>
      <c r="D146" s="188" t="s">
        <v>118</v>
      </c>
      <c r="E146" s="189" t="s">
        <v>248</v>
      </c>
      <c r="F146" s="190" t="s">
        <v>249</v>
      </c>
      <c r="G146" s="191" t="s">
        <v>218</v>
      </c>
      <c r="H146" s="192">
        <v>11.25</v>
      </c>
      <c r="I146" s="193"/>
      <c r="J146" s="194">
        <f>ROUND(I146*H146,2)</f>
        <v>0</v>
      </c>
      <c r="K146" s="190" t="s">
        <v>122</v>
      </c>
      <c r="L146" s="40"/>
      <c r="M146" s="195" t="s">
        <v>19</v>
      </c>
      <c r="N146" s="196" t="s">
        <v>43</v>
      </c>
      <c r="O146" s="65"/>
      <c r="P146" s="197">
        <f>O146*H146</f>
        <v>0</v>
      </c>
      <c r="Q146" s="197">
        <v>0</v>
      </c>
      <c r="R146" s="197">
        <f>Q146*H146</f>
        <v>0</v>
      </c>
      <c r="S146" s="197">
        <v>2.2</v>
      </c>
      <c r="T146" s="198">
        <f>S146*H146</f>
        <v>24.750000000000004</v>
      </c>
      <c r="U146" s="35"/>
      <c r="V146" s="35"/>
      <c r="W146" s="35"/>
      <c r="X146" s="35"/>
      <c r="Y146" s="35"/>
      <c r="Z146" s="35"/>
      <c r="AA146" s="35"/>
      <c r="AB146" s="35"/>
      <c r="AC146" s="35"/>
      <c r="AD146" s="35"/>
      <c r="AE146" s="35"/>
      <c r="AR146" s="199" t="s">
        <v>173</v>
      </c>
      <c r="AT146" s="199" t="s">
        <v>118</v>
      </c>
      <c r="AU146" s="199" t="s">
        <v>136</v>
      </c>
      <c r="AY146" s="18" t="s">
        <v>115</v>
      </c>
      <c r="BE146" s="200">
        <f>IF(N146="základní",J146,0)</f>
        <v>0</v>
      </c>
      <c r="BF146" s="200">
        <f>IF(N146="snížená",J146,0)</f>
        <v>0</v>
      </c>
      <c r="BG146" s="200">
        <f>IF(N146="zákl. přenesená",J146,0)</f>
        <v>0</v>
      </c>
      <c r="BH146" s="200">
        <f>IF(N146="sníž. přenesená",J146,0)</f>
        <v>0</v>
      </c>
      <c r="BI146" s="200">
        <f>IF(N146="nulová",J146,0)</f>
        <v>0</v>
      </c>
      <c r="BJ146" s="18" t="s">
        <v>80</v>
      </c>
      <c r="BK146" s="200">
        <f>ROUND(I146*H146,2)</f>
        <v>0</v>
      </c>
      <c r="BL146" s="18" t="s">
        <v>173</v>
      </c>
      <c r="BM146" s="199" t="s">
        <v>250</v>
      </c>
    </row>
    <row r="147" spans="1:47" s="2" customFormat="1" ht="11.25">
      <c r="A147" s="35"/>
      <c r="B147" s="36"/>
      <c r="C147" s="37"/>
      <c r="D147" s="201" t="s">
        <v>125</v>
      </c>
      <c r="E147" s="37"/>
      <c r="F147" s="202" t="s">
        <v>251</v>
      </c>
      <c r="G147" s="37"/>
      <c r="H147" s="37"/>
      <c r="I147" s="109"/>
      <c r="J147" s="37"/>
      <c r="K147" s="37"/>
      <c r="L147" s="40"/>
      <c r="M147" s="203"/>
      <c r="N147" s="204"/>
      <c r="O147" s="65"/>
      <c r="P147" s="65"/>
      <c r="Q147" s="65"/>
      <c r="R147" s="65"/>
      <c r="S147" s="65"/>
      <c r="T147" s="66"/>
      <c r="U147" s="35"/>
      <c r="V147" s="35"/>
      <c r="W147" s="35"/>
      <c r="X147" s="35"/>
      <c r="Y147" s="35"/>
      <c r="Z147" s="35"/>
      <c r="AA147" s="35"/>
      <c r="AB147" s="35"/>
      <c r="AC147" s="35"/>
      <c r="AD147" s="35"/>
      <c r="AE147" s="35"/>
      <c r="AT147" s="18" t="s">
        <v>125</v>
      </c>
      <c r="AU147" s="18" t="s">
        <v>136</v>
      </c>
    </row>
    <row r="148" spans="2:63" s="12" customFormat="1" ht="20.85" customHeight="1">
      <c r="B148" s="172"/>
      <c r="C148" s="173"/>
      <c r="D148" s="174" t="s">
        <v>71</v>
      </c>
      <c r="E148" s="186" t="s">
        <v>252</v>
      </c>
      <c r="F148" s="186" t="s">
        <v>253</v>
      </c>
      <c r="G148" s="173"/>
      <c r="H148" s="173"/>
      <c r="I148" s="176"/>
      <c r="J148" s="187">
        <f>BK148</f>
        <v>0</v>
      </c>
      <c r="K148" s="173"/>
      <c r="L148" s="178"/>
      <c r="M148" s="179"/>
      <c r="N148" s="180"/>
      <c r="O148" s="180"/>
      <c r="P148" s="181">
        <f>SUM(P149:P154)</f>
        <v>0</v>
      </c>
      <c r="Q148" s="180"/>
      <c r="R148" s="181">
        <f>SUM(R149:R154)</f>
        <v>0</v>
      </c>
      <c r="S148" s="180"/>
      <c r="T148" s="182">
        <f>SUM(T149:T154)</f>
        <v>19.09512</v>
      </c>
      <c r="AR148" s="183" t="s">
        <v>80</v>
      </c>
      <c r="AT148" s="184" t="s">
        <v>71</v>
      </c>
      <c r="AU148" s="184" t="s">
        <v>82</v>
      </c>
      <c r="AY148" s="183" t="s">
        <v>115</v>
      </c>
      <c r="BK148" s="185">
        <f>SUM(BK149:BK154)</f>
        <v>0</v>
      </c>
    </row>
    <row r="149" spans="1:65" s="2" customFormat="1" ht="16.5" customHeight="1">
      <c r="A149" s="35"/>
      <c r="B149" s="36"/>
      <c r="C149" s="188" t="s">
        <v>254</v>
      </c>
      <c r="D149" s="188" t="s">
        <v>118</v>
      </c>
      <c r="E149" s="189" t="s">
        <v>255</v>
      </c>
      <c r="F149" s="190" t="s">
        <v>256</v>
      </c>
      <c r="G149" s="191" t="s">
        <v>188</v>
      </c>
      <c r="H149" s="192">
        <v>312.52</v>
      </c>
      <c r="I149" s="193"/>
      <c r="J149" s="194">
        <f>ROUND(I149*H149,2)</f>
        <v>0</v>
      </c>
      <c r="K149" s="190" t="s">
        <v>122</v>
      </c>
      <c r="L149" s="40"/>
      <c r="M149" s="195" t="s">
        <v>19</v>
      </c>
      <c r="N149" s="196" t="s">
        <v>43</v>
      </c>
      <c r="O149" s="65"/>
      <c r="P149" s="197">
        <f>O149*H149</f>
        <v>0</v>
      </c>
      <c r="Q149" s="197">
        <v>0</v>
      </c>
      <c r="R149" s="197">
        <f>Q149*H149</f>
        <v>0</v>
      </c>
      <c r="S149" s="197">
        <v>0.046</v>
      </c>
      <c r="T149" s="198">
        <f>S149*H149</f>
        <v>14.375919999999999</v>
      </c>
      <c r="U149" s="35"/>
      <c r="V149" s="35"/>
      <c r="W149" s="35"/>
      <c r="X149" s="35"/>
      <c r="Y149" s="35"/>
      <c r="Z149" s="35"/>
      <c r="AA149" s="35"/>
      <c r="AB149" s="35"/>
      <c r="AC149" s="35"/>
      <c r="AD149" s="35"/>
      <c r="AE149" s="35"/>
      <c r="AR149" s="199" t="s">
        <v>173</v>
      </c>
      <c r="AT149" s="199" t="s">
        <v>118</v>
      </c>
      <c r="AU149" s="199" t="s">
        <v>136</v>
      </c>
      <c r="AY149" s="18" t="s">
        <v>115</v>
      </c>
      <c r="BE149" s="200">
        <f>IF(N149="základní",J149,0)</f>
        <v>0</v>
      </c>
      <c r="BF149" s="200">
        <f>IF(N149="snížená",J149,0)</f>
        <v>0</v>
      </c>
      <c r="BG149" s="200">
        <f>IF(N149="zákl. přenesená",J149,0)</f>
        <v>0</v>
      </c>
      <c r="BH149" s="200">
        <f>IF(N149="sníž. přenesená",J149,0)</f>
        <v>0</v>
      </c>
      <c r="BI149" s="200">
        <f>IF(N149="nulová",J149,0)</f>
        <v>0</v>
      </c>
      <c r="BJ149" s="18" t="s">
        <v>80</v>
      </c>
      <c r="BK149" s="200">
        <f>ROUND(I149*H149,2)</f>
        <v>0</v>
      </c>
      <c r="BL149" s="18" t="s">
        <v>173</v>
      </c>
      <c r="BM149" s="199" t="s">
        <v>257</v>
      </c>
    </row>
    <row r="150" spans="1:47" s="2" customFormat="1" ht="19.5">
      <c r="A150" s="35"/>
      <c r="B150" s="36"/>
      <c r="C150" s="37"/>
      <c r="D150" s="201" t="s">
        <v>125</v>
      </c>
      <c r="E150" s="37"/>
      <c r="F150" s="202" t="s">
        <v>258</v>
      </c>
      <c r="G150" s="37"/>
      <c r="H150" s="37"/>
      <c r="I150" s="109"/>
      <c r="J150" s="37"/>
      <c r="K150" s="37"/>
      <c r="L150" s="40"/>
      <c r="M150" s="203"/>
      <c r="N150" s="204"/>
      <c r="O150" s="65"/>
      <c r="P150" s="65"/>
      <c r="Q150" s="65"/>
      <c r="R150" s="65"/>
      <c r="S150" s="65"/>
      <c r="T150" s="66"/>
      <c r="U150" s="35"/>
      <c r="V150" s="35"/>
      <c r="W150" s="35"/>
      <c r="X150" s="35"/>
      <c r="Y150" s="35"/>
      <c r="Z150" s="35"/>
      <c r="AA150" s="35"/>
      <c r="AB150" s="35"/>
      <c r="AC150" s="35"/>
      <c r="AD150" s="35"/>
      <c r="AE150" s="35"/>
      <c r="AT150" s="18" t="s">
        <v>125</v>
      </c>
      <c r="AU150" s="18" t="s">
        <v>136</v>
      </c>
    </row>
    <row r="151" spans="1:47" s="2" customFormat="1" ht="29.25">
      <c r="A151" s="35"/>
      <c r="B151" s="36"/>
      <c r="C151" s="37"/>
      <c r="D151" s="201" t="s">
        <v>176</v>
      </c>
      <c r="E151" s="37"/>
      <c r="F151" s="205" t="s">
        <v>259</v>
      </c>
      <c r="G151" s="37"/>
      <c r="H151" s="37"/>
      <c r="I151" s="109"/>
      <c r="J151" s="37"/>
      <c r="K151" s="37"/>
      <c r="L151" s="40"/>
      <c r="M151" s="203"/>
      <c r="N151" s="204"/>
      <c r="O151" s="65"/>
      <c r="P151" s="65"/>
      <c r="Q151" s="65"/>
      <c r="R151" s="65"/>
      <c r="S151" s="65"/>
      <c r="T151" s="66"/>
      <c r="U151" s="35"/>
      <c r="V151" s="35"/>
      <c r="W151" s="35"/>
      <c r="X151" s="35"/>
      <c r="Y151" s="35"/>
      <c r="Z151" s="35"/>
      <c r="AA151" s="35"/>
      <c r="AB151" s="35"/>
      <c r="AC151" s="35"/>
      <c r="AD151" s="35"/>
      <c r="AE151" s="35"/>
      <c r="AT151" s="18" t="s">
        <v>176</v>
      </c>
      <c r="AU151" s="18" t="s">
        <v>136</v>
      </c>
    </row>
    <row r="152" spans="1:65" s="2" customFormat="1" ht="16.5" customHeight="1">
      <c r="A152" s="35"/>
      <c r="B152" s="36"/>
      <c r="C152" s="188" t="s">
        <v>260</v>
      </c>
      <c r="D152" s="188" t="s">
        <v>118</v>
      </c>
      <c r="E152" s="189" t="s">
        <v>261</v>
      </c>
      <c r="F152" s="190" t="s">
        <v>262</v>
      </c>
      <c r="G152" s="191" t="s">
        <v>188</v>
      </c>
      <c r="H152" s="192">
        <v>69.4</v>
      </c>
      <c r="I152" s="193"/>
      <c r="J152" s="194">
        <f>ROUND(I152*H152,2)</f>
        <v>0</v>
      </c>
      <c r="K152" s="190" t="s">
        <v>122</v>
      </c>
      <c r="L152" s="40"/>
      <c r="M152" s="195" t="s">
        <v>19</v>
      </c>
      <c r="N152" s="196" t="s">
        <v>43</v>
      </c>
      <c r="O152" s="65"/>
      <c r="P152" s="197">
        <f>O152*H152</f>
        <v>0</v>
      </c>
      <c r="Q152" s="197">
        <v>0</v>
      </c>
      <c r="R152" s="197">
        <f>Q152*H152</f>
        <v>0</v>
      </c>
      <c r="S152" s="197">
        <v>0.068</v>
      </c>
      <c r="T152" s="198">
        <f>S152*H152</f>
        <v>4.719200000000001</v>
      </c>
      <c r="U152" s="35"/>
      <c r="V152" s="35"/>
      <c r="W152" s="35"/>
      <c r="X152" s="35"/>
      <c r="Y152" s="35"/>
      <c r="Z152" s="35"/>
      <c r="AA152" s="35"/>
      <c r="AB152" s="35"/>
      <c r="AC152" s="35"/>
      <c r="AD152" s="35"/>
      <c r="AE152" s="35"/>
      <c r="AR152" s="199" t="s">
        <v>173</v>
      </c>
      <c r="AT152" s="199" t="s">
        <v>118</v>
      </c>
      <c r="AU152" s="199" t="s">
        <v>136</v>
      </c>
      <c r="AY152" s="18" t="s">
        <v>115</v>
      </c>
      <c r="BE152" s="200">
        <f>IF(N152="základní",J152,0)</f>
        <v>0</v>
      </c>
      <c r="BF152" s="200">
        <f>IF(N152="snížená",J152,0)</f>
        <v>0</v>
      </c>
      <c r="BG152" s="200">
        <f>IF(N152="zákl. přenesená",J152,0)</f>
        <v>0</v>
      </c>
      <c r="BH152" s="200">
        <f>IF(N152="sníž. přenesená",J152,0)</f>
        <v>0</v>
      </c>
      <c r="BI152" s="200">
        <f>IF(N152="nulová",J152,0)</f>
        <v>0</v>
      </c>
      <c r="BJ152" s="18" t="s">
        <v>80</v>
      </c>
      <c r="BK152" s="200">
        <f>ROUND(I152*H152,2)</f>
        <v>0</v>
      </c>
      <c r="BL152" s="18" t="s">
        <v>173</v>
      </c>
      <c r="BM152" s="199" t="s">
        <v>263</v>
      </c>
    </row>
    <row r="153" spans="1:47" s="2" customFormat="1" ht="11.25">
      <c r="A153" s="35"/>
      <c r="B153" s="36"/>
      <c r="C153" s="37"/>
      <c r="D153" s="201" t="s">
        <v>125</v>
      </c>
      <c r="E153" s="37"/>
      <c r="F153" s="202" t="s">
        <v>264</v>
      </c>
      <c r="G153" s="37"/>
      <c r="H153" s="37"/>
      <c r="I153" s="109"/>
      <c r="J153" s="37"/>
      <c r="K153" s="37"/>
      <c r="L153" s="40"/>
      <c r="M153" s="203"/>
      <c r="N153" s="204"/>
      <c r="O153" s="65"/>
      <c r="P153" s="65"/>
      <c r="Q153" s="65"/>
      <c r="R153" s="65"/>
      <c r="S153" s="65"/>
      <c r="T153" s="66"/>
      <c r="U153" s="35"/>
      <c r="V153" s="35"/>
      <c r="W153" s="35"/>
      <c r="X153" s="35"/>
      <c r="Y153" s="35"/>
      <c r="Z153" s="35"/>
      <c r="AA153" s="35"/>
      <c r="AB153" s="35"/>
      <c r="AC153" s="35"/>
      <c r="AD153" s="35"/>
      <c r="AE153" s="35"/>
      <c r="AT153" s="18" t="s">
        <v>125</v>
      </c>
      <c r="AU153" s="18" t="s">
        <v>136</v>
      </c>
    </row>
    <row r="154" spans="1:47" s="2" customFormat="1" ht="29.25">
      <c r="A154" s="35"/>
      <c r="B154" s="36"/>
      <c r="C154" s="37"/>
      <c r="D154" s="201" t="s">
        <v>176</v>
      </c>
      <c r="E154" s="37"/>
      <c r="F154" s="205" t="s">
        <v>265</v>
      </c>
      <c r="G154" s="37"/>
      <c r="H154" s="37"/>
      <c r="I154" s="109"/>
      <c r="J154" s="37"/>
      <c r="K154" s="37"/>
      <c r="L154" s="40"/>
      <c r="M154" s="203"/>
      <c r="N154" s="204"/>
      <c r="O154" s="65"/>
      <c r="P154" s="65"/>
      <c r="Q154" s="65"/>
      <c r="R154" s="65"/>
      <c r="S154" s="65"/>
      <c r="T154" s="66"/>
      <c r="U154" s="35"/>
      <c r="V154" s="35"/>
      <c r="W154" s="35"/>
      <c r="X154" s="35"/>
      <c r="Y154" s="35"/>
      <c r="Z154" s="35"/>
      <c r="AA154" s="35"/>
      <c r="AB154" s="35"/>
      <c r="AC154" s="35"/>
      <c r="AD154" s="35"/>
      <c r="AE154" s="35"/>
      <c r="AT154" s="18" t="s">
        <v>176</v>
      </c>
      <c r="AU154" s="18" t="s">
        <v>136</v>
      </c>
    </row>
    <row r="155" spans="2:63" s="12" customFormat="1" ht="22.9" customHeight="1">
      <c r="B155" s="172"/>
      <c r="C155" s="173"/>
      <c r="D155" s="174" t="s">
        <v>71</v>
      </c>
      <c r="E155" s="186" t="s">
        <v>266</v>
      </c>
      <c r="F155" s="186" t="s">
        <v>267</v>
      </c>
      <c r="G155" s="173"/>
      <c r="H155" s="173"/>
      <c r="I155" s="176"/>
      <c r="J155" s="187">
        <f>BK155</f>
        <v>0</v>
      </c>
      <c r="K155" s="173"/>
      <c r="L155" s="178"/>
      <c r="M155" s="179"/>
      <c r="N155" s="180"/>
      <c r="O155" s="180"/>
      <c r="P155" s="181">
        <f>SUM(P156:P171)</f>
        <v>0</v>
      </c>
      <c r="Q155" s="180"/>
      <c r="R155" s="181">
        <f>SUM(R156:R171)</f>
        <v>0</v>
      </c>
      <c r="S155" s="180"/>
      <c r="T155" s="182">
        <f>SUM(T156:T171)</f>
        <v>0</v>
      </c>
      <c r="AR155" s="183" t="s">
        <v>80</v>
      </c>
      <c r="AT155" s="184" t="s">
        <v>71</v>
      </c>
      <c r="AU155" s="184" t="s">
        <v>80</v>
      </c>
      <c r="AY155" s="183" t="s">
        <v>115</v>
      </c>
      <c r="BK155" s="185">
        <f>SUM(BK156:BK171)</f>
        <v>0</v>
      </c>
    </row>
    <row r="156" spans="1:65" s="2" customFormat="1" ht="16.5" customHeight="1">
      <c r="A156" s="35"/>
      <c r="B156" s="36"/>
      <c r="C156" s="188" t="s">
        <v>8</v>
      </c>
      <c r="D156" s="188" t="s">
        <v>118</v>
      </c>
      <c r="E156" s="189" t="s">
        <v>268</v>
      </c>
      <c r="F156" s="190" t="s">
        <v>269</v>
      </c>
      <c r="G156" s="191" t="s">
        <v>270</v>
      </c>
      <c r="H156" s="192">
        <v>44.95</v>
      </c>
      <c r="I156" s="193"/>
      <c r="J156" s="194">
        <f>ROUND(I156*H156,2)</f>
        <v>0</v>
      </c>
      <c r="K156" s="190" t="s">
        <v>122</v>
      </c>
      <c r="L156" s="40"/>
      <c r="M156" s="195" t="s">
        <v>19</v>
      </c>
      <c r="N156" s="196" t="s">
        <v>43</v>
      </c>
      <c r="O156" s="65"/>
      <c r="P156" s="197">
        <f>O156*H156</f>
        <v>0</v>
      </c>
      <c r="Q156" s="197">
        <v>0</v>
      </c>
      <c r="R156" s="197">
        <f>Q156*H156</f>
        <v>0</v>
      </c>
      <c r="S156" s="197">
        <v>0</v>
      </c>
      <c r="T156" s="198">
        <f>S156*H156</f>
        <v>0</v>
      </c>
      <c r="U156" s="35"/>
      <c r="V156" s="35"/>
      <c r="W156" s="35"/>
      <c r="X156" s="35"/>
      <c r="Y156" s="35"/>
      <c r="Z156" s="35"/>
      <c r="AA156" s="35"/>
      <c r="AB156" s="35"/>
      <c r="AC156" s="35"/>
      <c r="AD156" s="35"/>
      <c r="AE156" s="35"/>
      <c r="AR156" s="199" t="s">
        <v>173</v>
      </c>
      <c r="AT156" s="199" t="s">
        <v>118</v>
      </c>
      <c r="AU156" s="199" t="s">
        <v>82</v>
      </c>
      <c r="AY156" s="18" t="s">
        <v>115</v>
      </c>
      <c r="BE156" s="200">
        <f>IF(N156="základní",J156,0)</f>
        <v>0</v>
      </c>
      <c r="BF156" s="200">
        <f>IF(N156="snížená",J156,0)</f>
        <v>0</v>
      </c>
      <c r="BG156" s="200">
        <f>IF(N156="zákl. přenesená",J156,0)</f>
        <v>0</v>
      </c>
      <c r="BH156" s="200">
        <f>IF(N156="sníž. přenesená",J156,0)</f>
        <v>0</v>
      </c>
      <c r="BI156" s="200">
        <f>IF(N156="nulová",J156,0)</f>
        <v>0</v>
      </c>
      <c r="BJ156" s="18" t="s">
        <v>80</v>
      </c>
      <c r="BK156" s="200">
        <f>ROUND(I156*H156,2)</f>
        <v>0</v>
      </c>
      <c r="BL156" s="18" t="s">
        <v>173</v>
      </c>
      <c r="BM156" s="199" t="s">
        <v>271</v>
      </c>
    </row>
    <row r="157" spans="1:47" s="2" customFormat="1" ht="11.25">
      <c r="A157" s="35"/>
      <c r="B157" s="36"/>
      <c r="C157" s="37"/>
      <c r="D157" s="201" t="s">
        <v>125</v>
      </c>
      <c r="E157" s="37"/>
      <c r="F157" s="202" t="s">
        <v>272</v>
      </c>
      <c r="G157" s="37"/>
      <c r="H157" s="37"/>
      <c r="I157" s="109"/>
      <c r="J157" s="37"/>
      <c r="K157" s="37"/>
      <c r="L157" s="40"/>
      <c r="M157" s="203"/>
      <c r="N157" s="204"/>
      <c r="O157" s="65"/>
      <c r="P157" s="65"/>
      <c r="Q157" s="65"/>
      <c r="R157" s="65"/>
      <c r="S157" s="65"/>
      <c r="T157" s="66"/>
      <c r="U157" s="35"/>
      <c r="V157" s="35"/>
      <c r="W157" s="35"/>
      <c r="X157" s="35"/>
      <c r="Y157" s="35"/>
      <c r="Z157" s="35"/>
      <c r="AA157" s="35"/>
      <c r="AB157" s="35"/>
      <c r="AC157" s="35"/>
      <c r="AD157" s="35"/>
      <c r="AE157" s="35"/>
      <c r="AT157" s="18" t="s">
        <v>125</v>
      </c>
      <c r="AU157" s="18" t="s">
        <v>82</v>
      </c>
    </row>
    <row r="158" spans="1:47" s="2" customFormat="1" ht="39">
      <c r="A158" s="35"/>
      <c r="B158" s="36"/>
      <c r="C158" s="37"/>
      <c r="D158" s="201" t="s">
        <v>176</v>
      </c>
      <c r="E158" s="37"/>
      <c r="F158" s="205" t="s">
        <v>273</v>
      </c>
      <c r="G158" s="37"/>
      <c r="H158" s="37"/>
      <c r="I158" s="109"/>
      <c r="J158" s="37"/>
      <c r="K158" s="37"/>
      <c r="L158" s="40"/>
      <c r="M158" s="203"/>
      <c r="N158" s="204"/>
      <c r="O158" s="65"/>
      <c r="P158" s="65"/>
      <c r="Q158" s="65"/>
      <c r="R158" s="65"/>
      <c r="S158" s="65"/>
      <c r="T158" s="66"/>
      <c r="U158" s="35"/>
      <c r="V158" s="35"/>
      <c r="W158" s="35"/>
      <c r="X158" s="35"/>
      <c r="Y158" s="35"/>
      <c r="Z158" s="35"/>
      <c r="AA158" s="35"/>
      <c r="AB158" s="35"/>
      <c r="AC158" s="35"/>
      <c r="AD158" s="35"/>
      <c r="AE158" s="35"/>
      <c r="AT158" s="18" t="s">
        <v>176</v>
      </c>
      <c r="AU158" s="18" t="s">
        <v>82</v>
      </c>
    </row>
    <row r="159" spans="1:65" s="2" customFormat="1" ht="16.5" customHeight="1">
      <c r="A159" s="35"/>
      <c r="B159" s="36"/>
      <c r="C159" s="188" t="s">
        <v>274</v>
      </c>
      <c r="D159" s="188" t="s">
        <v>118</v>
      </c>
      <c r="E159" s="189" t="s">
        <v>275</v>
      </c>
      <c r="F159" s="190" t="s">
        <v>276</v>
      </c>
      <c r="G159" s="191" t="s">
        <v>270</v>
      </c>
      <c r="H159" s="192">
        <v>44.95</v>
      </c>
      <c r="I159" s="193"/>
      <c r="J159" s="194">
        <f>ROUND(I159*H159,2)</f>
        <v>0</v>
      </c>
      <c r="K159" s="190" t="s">
        <v>122</v>
      </c>
      <c r="L159" s="40"/>
      <c r="M159" s="195" t="s">
        <v>19</v>
      </c>
      <c r="N159" s="196" t="s">
        <v>43</v>
      </c>
      <c r="O159" s="65"/>
      <c r="P159" s="197">
        <f>O159*H159</f>
        <v>0</v>
      </c>
      <c r="Q159" s="197">
        <v>0</v>
      </c>
      <c r="R159" s="197">
        <f>Q159*H159</f>
        <v>0</v>
      </c>
      <c r="S159" s="197">
        <v>0</v>
      </c>
      <c r="T159" s="198">
        <f>S159*H159</f>
        <v>0</v>
      </c>
      <c r="U159" s="35"/>
      <c r="V159" s="35"/>
      <c r="W159" s="35"/>
      <c r="X159" s="35"/>
      <c r="Y159" s="35"/>
      <c r="Z159" s="35"/>
      <c r="AA159" s="35"/>
      <c r="AB159" s="35"/>
      <c r="AC159" s="35"/>
      <c r="AD159" s="35"/>
      <c r="AE159" s="35"/>
      <c r="AR159" s="199" t="s">
        <v>173</v>
      </c>
      <c r="AT159" s="199" t="s">
        <v>118</v>
      </c>
      <c r="AU159" s="199" t="s">
        <v>82</v>
      </c>
      <c r="AY159" s="18" t="s">
        <v>115</v>
      </c>
      <c r="BE159" s="200">
        <f>IF(N159="základní",J159,0)</f>
        <v>0</v>
      </c>
      <c r="BF159" s="200">
        <f>IF(N159="snížená",J159,0)</f>
        <v>0</v>
      </c>
      <c r="BG159" s="200">
        <f>IF(N159="zákl. přenesená",J159,0)</f>
        <v>0</v>
      </c>
      <c r="BH159" s="200">
        <f>IF(N159="sníž. přenesená",J159,0)</f>
        <v>0</v>
      </c>
      <c r="BI159" s="200">
        <f>IF(N159="nulová",J159,0)</f>
        <v>0</v>
      </c>
      <c r="BJ159" s="18" t="s">
        <v>80</v>
      </c>
      <c r="BK159" s="200">
        <f>ROUND(I159*H159,2)</f>
        <v>0</v>
      </c>
      <c r="BL159" s="18" t="s">
        <v>173</v>
      </c>
      <c r="BM159" s="199" t="s">
        <v>277</v>
      </c>
    </row>
    <row r="160" spans="1:47" s="2" customFormat="1" ht="11.25">
      <c r="A160" s="35"/>
      <c r="B160" s="36"/>
      <c r="C160" s="37"/>
      <c r="D160" s="201" t="s">
        <v>125</v>
      </c>
      <c r="E160" s="37"/>
      <c r="F160" s="202" t="s">
        <v>278</v>
      </c>
      <c r="G160" s="37"/>
      <c r="H160" s="37"/>
      <c r="I160" s="109"/>
      <c r="J160" s="37"/>
      <c r="K160" s="37"/>
      <c r="L160" s="40"/>
      <c r="M160" s="203"/>
      <c r="N160" s="204"/>
      <c r="O160" s="65"/>
      <c r="P160" s="65"/>
      <c r="Q160" s="65"/>
      <c r="R160" s="65"/>
      <c r="S160" s="65"/>
      <c r="T160" s="66"/>
      <c r="U160" s="35"/>
      <c r="V160" s="35"/>
      <c r="W160" s="35"/>
      <c r="X160" s="35"/>
      <c r="Y160" s="35"/>
      <c r="Z160" s="35"/>
      <c r="AA160" s="35"/>
      <c r="AB160" s="35"/>
      <c r="AC160" s="35"/>
      <c r="AD160" s="35"/>
      <c r="AE160" s="35"/>
      <c r="AT160" s="18" t="s">
        <v>125</v>
      </c>
      <c r="AU160" s="18" t="s">
        <v>82</v>
      </c>
    </row>
    <row r="161" spans="1:47" s="2" customFormat="1" ht="107.25">
      <c r="A161" s="35"/>
      <c r="B161" s="36"/>
      <c r="C161" s="37"/>
      <c r="D161" s="201" t="s">
        <v>176</v>
      </c>
      <c r="E161" s="37"/>
      <c r="F161" s="205" t="s">
        <v>279</v>
      </c>
      <c r="G161" s="37"/>
      <c r="H161" s="37"/>
      <c r="I161" s="109"/>
      <c r="J161" s="37"/>
      <c r="K161" s="37"/>
      <c r="L161" s="40"/>
      <c r="M161" s="203"/>
      <c r="N161" s="204"/>
      <c r="O161" s="65"/>
      <c r="P161" s="65"/>
      <c r="Q161" s="65"/>
      <c r="R161" s="65"/>
      <c r="S161" s="65"/>
      <c r="T161" s="66"/>
      <c r="U161" s="35"/>
      <c r="V161" s="35"/>
      <c r="W161" s="35"/>
      <c r="X161" s="35"/>
      <c r="Y161" s="35"/>
      <c r="Z161" s="35"/>
      <c r="AA161" s="35"/>
      <c r="AB161" s="35"/>
      <c r="AC161" s="35"/>
      <c r="AD161" s="35"/>
      <c r="AE161" s="35"/>
      <c r="AT161" s="18" t="s">
        <v>176</v>
      </c>
      <c r="AU161" s="18" t="s">
        <v>82</v>
      </c>
    </row>
    <row r="162" spans="1:65" s="2" customFormat="1" ht="16.5" customHeight="1">
      <c r="A162" s="35"/>
      <c r="B162" s="36"/>
      <c r="C162" s="188" t="s">
        <v>280</v>
      </c>
      <c r="D162" s="188" t="s">
        <v>118</v>
      </c>
      <c r="E162" s="189" t="s">
        <v>281</v>
      </c>
      <c r="F162" s="190" t="s">
        <v>282</v>
      </c>
      <c r="G162" s="191" t="s">
        <v>270</v>
      </c>
      <c r="H162" s="192">
        <v>44.95</v>
      </c>
      <c r="I162" s="193"/>
      <c r="J162" s="194">
        <f>ROUND(I162*H162,2)</f>
        <v>0</v>
      </c>
      <c r="K162" s="190" t="s">
        <v>122</v>
      </c>
      <c r="L162" s="40"/>
      <c r="M162" s="195" t="s">
        <v>19</v>
      </c>
      <c r="N162" s="196" t="s">
        <v>43</v>
      </c>
      <c r="O162" s="65"/>
      <c r="P162" s="197">
        <f>O162*H162</f>
        <v>0</v>
      </c>
      <c r="Q162" s="197">
        <v>0</v>
      </c>
      <c r="R162" s="197">
        <f>Q162*H162</f>
        <v>0</v>
      </c>
      <c r="S162" s="197">
        <v>0</v>
      </c>
      <c r="T162" s="198">
        <f>S162*H162</f>
        <v>0</v>
      </c>
      <c r="U162" s="35"/>
      <c r="V162" s="35"/>
      <c r="W162" s="35"/>
      <c r="X162" s="35"/>
      <c r="Y162" s="35"/>
      <c r="Z162" s="35"/>
      <c r="AA162" s="35"/>
      <c r="AB162" s="35"/>
      <c r="AC162" s="35"/>
      <c r="AD162" s="35"/>
      <c r="AE162" s="35"/>
      <c r="AR162" s="199" t="s">
        <v>173</v>
      </c>
      <c r="AT162" s="199" t="s">
        <v>118</v>
      </c>
      <c r="AU162" s="199" t="s">
        <v>82</v>
      </c>
      <c r="AY162" s="18" t="s">
        <v>115</v>
      </c>
      <c r="BE162" s="200">
        <f>IF(N162="základní",J162,0)</f>
        <v>0</v>
      </c>
      <c r="BF162" s="200">
        <f>IF(N162="snížená",J162,0)</f>
        <v>0</v>
      </c>
      <c r="BG162" s="200">
        <f>IF(N162="zákl. přenesená",J162,0)</f>
        <v>0</v>
      </c>
      <c r="BH162" s="200">
        <f>IF(N162="sníž. přenesená",J162,0)</f>
        <v>0</v>
      </c>
      <c r="BI162" s="200">
        <f>IF(N162="nulová",J162,0)</f>
        <v>0</v>
      </c>
      <c r="BJ162" s="18" t="s">
        <v>80</v>
      </c>
      <c r="BK162" s="200">
        <f>ROUND(I162*H162,2)</f>
        <v>0</v>
      </c>
      <c r="BL162" s="18" t="s">
        <v>173</v>
      </c>
      <c r="BM162" s="199" t="s">
        <v>283</v>
      </c>
    </row>
    <row r="163" spans="1:47" s="2" customFormat="1" ht="11.25">
      <c r="A163" s="35"/>
      <c r="B163" s="36"/>
      <c r="C163" s="37"/>
      <c r="D163" s="201" t="s">
        <v>125</v>
      </c>
      <c r="E163" s="37"/>
      <c r="F163" s="202" t="s">
        <v>284</v>
      </c>
      <c r="G163" s="37"/>
      <c r="H163" s="37"/>
      <c r="I163" s="109"/>
      <c r="J163" s="37"/>
      <c r="K163" s="37"/>
      <c r="L163" s="40"/>
      <c r="M163" s="203"/>
      <c r="N163" s="204"/>
      <c r="O163" s="65"/>
      <c r="P163" s="65"/>
      <c r="Q163" s="65"/>
      <c r="R163" s="65"/>
      <c r="S163" s="65"/>
      <c r="T163" s="66"/>
      <c r="U163" s="35"/>
      <c r="V163" s="35"/>
      <c r="W163" s="35"/>
      <c r="X163" s="35"/>
      <c r="Y163" s="35"/>
      <c r="Z163" s="35"/>
      <c r="AA163" s="35"/>
      <c r="AB163" s="35"/>
      <c r="AC163" s="35"/>
      <c r="AD163" s="35"/>
      <c r="AE163" s="35"/>
      <c r="AT163" s="18" t="s">
        <v>125</v>
      </c>
      <c r="AU163" s="18" t="s">
        <v>82</v>
      </c>
    </row>
    <row r="164" spans="1:47" s="2" customFormat="1" ht="58.5">
      <c r="A164" s="35"/>
      <c r="B164" s="36"/>
      <c r="C164" s="37"/>
      <c r="D164" s="201" t="s">
        <v>176</v>
      </c>
      <c r="E164" s="37"/>
      <c r="F164" s="205" t="s">
        <v>285</v>
      </c>
      <c r="G164" s="37"/>
      <c r="H164" s="37"/>
      <c r="I164" s="109"/>
      <c r="J164" s="37"/>
      <c r="K164" s="37"/>
      <c r="L164" s="40"/>
      <c r="M164" s="203"/>
      <c r="N164" s="204"/>
      <c r="O164" s="65"/>
      <c r="P164" s="65"/>
      <c r="Q164" s="65"/>
      <c r="R164" s="65"/>
      <c r="S164" s="65"/>
      <c r="T164" s="66"/>
      <c r="U164" s="35"/>
      <c r="V164" s="35"/>
      <c r="W164" s="35"/>
      <c r="X164" s="35"/>
      <c r="Y164" s="35"/>
      <c r="Z164" s="35"/>
      <c r="AA164" s="35"/>
      <c r="AB164" s="35"/>
      <c r="AC164" s="35"/>
      <c r="AD164" s="35"/>
      <c r="AE164" s="35"/>
      <c r="AT164" s="18" t="s">
        <v>176</v>
      </c>
      <c r="AU164" s="18" t="s">
        <v>82</v>
      </c>
    </row>
    <row r="165" spans="1:65" s="2" customFormat="1" ht="16.5" customHeight="1">
      <c r="A165" s="35"/>
      <c r="B165" s="36"/>
      <c r="C165" s="188" t="s">
        <v>286</v>
      </c>
      <c r="D165" s="188" t="s">
        <v>118</v>
      </c>
      <c r="E165" s="189" t="s">
        <v>287</v>
      </c>
      <c r="F165" s="190" t="s">
        <v>288</v>
      </c>
      <c r="G165" s="191" t="s">
        <v>270</v>
      </c>
      <c r="H165" s="192">
        <v>314.65</v>
      </c>
      <c r="I165" s="193"/>
      <c r="J165" s="194">
        <f>ROUND(I165*H165,2)</f>
        <v>0</v>
      </c>
      <c r="K165" s="190" t="s">
        <v>122</v>
      </c>
      <c r="L165" s="40"/>
      <c r="M165" s="195" t="s">
        <v>19</v>
      </c>
      <c r="N165" s="196" t="s">
        <v>43</v>
      </c>
      <c r="O165" s="65"/>
      <c r="P165" s="197">
        <f>O165*H165</f>
        <v>0</v>
      </c>
      <c r="Q165" s="197">
        <v>0</v>
      </c>
      <c r="R165" s="197">
        <f>Q165*H165</f>
        <v>0</v>
      </c>
      <c r="S165" s="197">
        <v>0</v>
      </c>
      <c r="T165" s="198">
        <f>S165*H165</f>
        <v>0</v>
      </c>
      <c r="U165" s="35"/>
      <c r="V165" s="35"/>
      <c r="W165" s="35"/>
      <c r="X165" s="35"/>
      <c r="Y165" s="35"/>
      <c r="Z165" s="35"/>
      <c r="AA165" s="35"/>
      <c r="AB165" s="35"/>
      <c r="AC165" s="35"/>
      <c r="AD165" s="35"/>
      <c r="AE165" s="35"/>
      <c r="AR165" s="199" t="s">
        <v>173</v>
      </c>
      <c r="AT165" s="199" t="s">
        <v>118</v>
      </c>
      <c r="AU165" s="199" t="s">
        <v>82</v>
      </c>
      <c r="AY165" s="18" t="s">
        <v>115</v>
      </c>
      <c r="BE165" s="200">
        <f>IF(N165="základní",J165,0)</f>
        <v>0</v>
      </c>
      <c r="BF165" s="200">
        <f>IF(N165="snížená",J165,0)</f>
        <v>0</v>
      </c>
      <c r="BG165" s="200">
        <f>IF(N165="zákl. přenesená",J165,0)</f>
        <v>0</v>
      </c>
      <c r="BH165" s="200">
        <f>IF(N165="sníž. přenesená",J165,0)</f>
        <v>0</v>
      </c>
      <c r="BI165" s="200">
        <f>IF(N165="nulová",J165,0)</f>
        <v>0</v>
      </c>
      <c r="BJ165" s="18" t="s">
        <v>80</v>
      </c>
      <c r="BK165" s="200">
        <f>ROUND(I165*H165,2)</f>
        <v>0</v>
      </c>
      <c r="BL165" s="18" t="s">
        <v>173</v>
      </c>
      <c r="BM165" s="199" t="s">
        <v>289</v>
      </c>
    </row>
    <row r="166" spans="1:47" s="2" customFormat="1" ht="19.5">
      <c r="A166" s="35"/>
      <c r="B166" s="36"/>
      <c r="C166" s="37"/>
      <c r="D166" s="201" t="s">
        <v>125</v>
      </c>
      <c r="E166" s="37"/>
      <c r="F166" s="202" t="s">
        <v>290</v>
      </c>
      <c r="G166" s="37"/>
      <c r="H166" s="37"/>
      <c r="I166" s="109"/>
      <c r="J166" s="37"/>
      <c r="K166" s="37"/>
      <c r="L166" s="40"/>
      <c r="M166" s="203"/>
      <c r="N166" s="204"/>
      <c r="O166" s="65"/>
      <c r="P166" s="65"/>
      <c r="Q166" s="65"/>
      <c r="R166" s="65"/>
      <c r="S166" s="65"/>
      <c r="T166" s="66"/>
      <c r="U166" s="35"/>
      <c r="V166" s="35"/>
      <c r="W166" s="35"/>
      <c r="X166" s="35"/>
      <c r="Y166" s="35"/>
      <c r="Z166" s="35"/>
      <c r="AA166" s="35"/>
      <c r="AB166" s="35"/>
      <c r="AC166" s="35"/>
      <c r="AD166" s="35"/>
      <c r="AE166" s="35"/>
      <c r="AT166" s="18" t="s">
        <v>125</v>
      </c>
      <c r="AU166" s="18" t="s">
        <v>82</v>
      </c>
    </row>
    <row r="167" spans="1:47" s="2" customFormat="1" ht="58.5">
      <c r="A167" s="35"/>
      <c r="B167" s="36"/>
      <c r="C167" s="37"/>
      <c r="D167" s="201" t="s">
        <v>176</v>
      </c>
      <c r="E167" s="37"/>
      <c r="F167" s="205" t="s">
        <v>285</v>
      </c>
      <c r="G167" s="37"/>
      <c r="H167" s="37"/>
      <c r="I167" s="109"/>
      <c r="J167" s="37"/>
      <c r="K167" s="37"/>
      <c r="L167" s="40"/>
      <c r="M167" s="203"/>
      <c r="N167" s="204"/>
      <c r="O167" s="65"/>
      <c r="P167" s="65"/>
      <c r="Q167" s="65"/>
      <c r="R167" s="65"/>
      <c r="S167" s="65"/>
      <c r="T167" s="66"/>
      <c r="U167" s="35"/>
      <c r="V167" s="35"/>
      <c r="W167" s="35"/>
      <c r="X167" s="35"/>
      <c r="Y167" s="35"/>
      <c r="Z167" s="35"/>
      <c r="AA167" s="35"/>
      <c r="AB167" s="35"/>
      <c r="AC167" s="35"/>
      <c r="AD167" s="35"/>
      <c r="AE167" s="35"/>
      <c r="AT167" s="18" t="s">
        <v>176</v>
      </c>
      <c r="AU167" s="18" t="s">
        <v>82</v>
      </c>
    </row>
    <row r="168" spans="2:51" s="13" customFormat="1" ht="11.25">
      <c r="B168" s="211"/>
      <c r="C168" s="212"/>
      <c r="D168" s="201" t="s">
        <v>192</v>
      </c>
      <c r="E168" s="212"/>
      <c r="F168" s="214" t="s">
        <v>291</v>
      </c>
      <c r="G168" s="212"/>
      <c r="H168" s="215">
        <v>314.65</v>
      </c>
      <c r="I168" s="216"/>
      <c r="J168" s="212"/>
      <c r="K168" s="212"/>
      <c r="L168" s="217"/>
      <c r="M168" s="218"/>
      <c r="N168" s="219"/>
      <c r="O168" s="219"/>
      <c r="P168" s="219"/>
      <c r="Q168" s="219"/>
      <c r="R168" s="219"/>
      <c r="S168" s="219"/>
      <c r="T168" s="220"/>
      <c r="AT168" s="221" t="s">
        <v>192</v>
      </c>
      <c r="AU168" s="221" t="s">
        <v>82</v>
      </c>
      <c r="AV168" s="13" t="s">
        <v>82</v>
      </c>
      <c r="AW168" s="13" t="s">
        <v>4</v>
      </c>
      <c r="AX168" s="13" t="s">
        <v>80</v>
      </c>
      <c r="AY168" s="221" t="s">
        <v>115</v>
      </c>
    </row>
    <row r="169" spans="1:65" s="2" customFormat="1" ht="16.5" customHeight="1">
      <c r="A169" s="35"/>
      <c r="B169" s="36"/>
      <c r="C169" s="188" t="s">
        <v>292</v>
      </c>
      <c r="D169" s="188" t="s">
        <v>118</v>
      </c>
      <c r="E169" s="189" t="s">
        <v>293</v>
      </c>
      <c r="F169" s="190" t="s">
        <v>294</v>
      </c>
      <c r="G169" s="191" t="s">
        <v>270</v>
      </c>
      <c r="H169" s="192">
        <v>44.95</v>
      </c>
      <c r="I169" s="193"/>
      <c r="J169" s="194">
        <f>ROUND(I169*H169,2)</f>
        <v>0</v>
      </c>
      <c r="K169" s="190" t="s">
        <v>122</v>
      </c>
      <c r="L169" s="40"/>
      <c r="M169" s="195" t="s">
        <v>19</v>
      </c>
      <c r="N169" s="196" t="s">
        <v>43</v>
      </c>
      <c r="O169" s="65"/>
      <c r="P169" s="197">
        <f>O169*H169</f>
        <v>0</v>
      </c>
      <c r="Q169" s="197">
        <v>0</v>
      </c>
      <c r="R169" s="197">
        <f>Q169*H169</f>
        <v>0</v>
      </c>
      <c r="S169" s="197">
        <v>0</v>
      </c>
      <c r="T169" s="198">
        <f>S169*H169</f>
        <v>0</v>
      </c>
      <c r="U169" s="35"/>
      <c r="V169" s="35"/>
      <c r="W169" s="35"/>
      <c r="X169" s="35"/>
      <c r="Y169" s="35"/>
      <c r="Z169" s="35"/>
      <c r="AA169" s="35"/>
      <c r="AB169" s="35"/>
      <c r="AC169" s="35"/>
      <c r="AD169" s="35"/>
      <c r="AE169" s="35"/>
      <c r="AR169" s="199" t="s">
        <v>173</v>
      </c>
      <c r="AT169" s="199" t="s">
        <v>118</v>
      </c>
      <c r="AU169" s="199" t="s">
        <v>82</v>
      </c>
      <c r="AY169" s="18" t="s">
        <v>115</v>
      </c>
      <c r="BE169" s="200">
        <f>IF(N169="základní",J169,0)</f>
        <v>0</v>
      </c>
      <c r="BF169" s="200">
        <f>IF(N169="snížená",J169,0)</f>
        <v>0</v>
      </c>
      <c r="BG169" s="200">
        <f>IF(N169="zákl. přenesená",J169,0)</f>
        <v>0</v>
      </c>
      <c r="BH169" s="200">
        <f>IF(N169="sníž. přenesená",J169,0)</f>
        <v>0</v>
      </c>
      <c r="BI169" s="200">
        <f>IF(N169="nulová",J169,0)</f>
        <v>0</v>
      </c>
      <c r="BJ169" s="18" t="s">
        <v>80</v>
      </c>
      <c r="BK169" s="200">
        <f>ROUND(I169*H169,2)</f>
        <v>0</v>
      </c>
      <c r="BL169" s="18" t="s">
        <v>173</v>
      </c>
      <c r="BM169" s="199" t="s">
        <v>295</v>
      </c>
    </row>
    <row r="170" spans="1:47" s="2" customFormat="1" ht="19.5">
      <c r="A170" s="35"/>
      <c r="B170" s="36"/>
      <c r="C170" s="37"/>
      <c r="D170" s="201" t="s">
        <v>125</v>
      </c>
      <c r="E170" s="37"/>
      <c r="F170" s="202" t="s">
        <v>296</v>
      </c>
      <c r="G170" s="37"/>
      <c r="H170" s="37"/>
      <c r="I170" s="109"/>
      <c r="J170" s="37"/>
      <c r="K170" s="37"/>
      <c r="L170" s="40"/>
      <c r="M170" s="203"/>
      <c r="N170" s="204"/>
      <c r="O170" s="65"/>
      <c r="P170" s="65"/>
      <c r="Q170" s="65"/>
      <c r="R170" s="65"/>
      <c r="S170" s="65"/>
      <c r="T170" s="66"/>
      <c r="U170" s="35"/>
      <c r="V170" s="35"/>
      <c r="W170" s="35"/>
      <c r="X170" s="35"/>
      <c r="Y170" s="35"/>
      <c r="Z170" s="35"/>
      <c r="AA170" s="35"/>
      <c r="AB170" s="35"/>
      <c r="AC170" s="35"/>
      <c r="AD170" s="35"/>
      <c r="AE170" s="35"/>
      <c r="AT170" s="18" t="s">
        <v>125</v>
      </c>
      <c r="AU170" s="18" t="s">
        <v>82</v>
      </c>
    </row>
    <row r="171" spans="1:47" s="2" customFormat="1" ht="58.5">
      <c r="A171" s="35"/>
      <c r="B171" s="36"/>
      <c r="C171" s="37"/>
      <c r="D171" s="201" t="s">
        <v>176</v>
      </c>
      <c r="E171" s="37"/>
      <c r="F171" s="205" t="s">
        <v>297</v>
      </c>
      <c r="G171" s="37"/>
      <c r="H171" s="37"/>
      <c r="I171" s="109"/>
      <c r="J171" s="37"/>
      <c r="K171" s="37"/>
      <c r="L171" s="40"/>
      <c r="M171" s="203"/>
      <c r="N171" s="204"/>
      <c r="O171" s="65"/>
      <c r="P171" s="65"/>
      <c r="Q171" s="65"/>
      <c r="R171" s="65"/>
      <c r="S171" s="65"/>
      <c r="T171" s="66"/>
      <c r="U171" s="35"/>
      <c r="V171" s="35"/>
      <c r="W171" s="35"/>
      <c r="X171" s="35"/>
      <c r="Y171" s="35"/>
      <c r="Z171" s="35"/>
      <c r="AA171" s="35"/>
      <c r="AB171" s="35"/>
      <c r="AC171" s="35"/>
      <c r="AD171" s="35"/>
      <c r="AE171" s="35"/>
      <c r="AT171" s="18" t="s">
        <v>176</v>
      </c>
      <c r="AU171" s="18" t="s">
        <v>82</v>
      </c>
    </row>
    <row r="172" spans="2:63" s="12" customFormat="1" ht="22.9" customHeight="1">
      <c r="B172" s="172"/>
      <c r="C172" s="173"/>
      <c r="D172" s="174" t="s">
        <v>71</v>
      </c>
      <c r="E172" s="186" t="s">
        <v>298</v>
      </c>
      <c r="F172" s="186" t="s">
        <v>299</v>
      </c>
      <c r="G172" s="173"/>
      <c r="H172" s="173"/>
      <c r="I172" s="176"/>
      <c r="J172" s="187">
        <f>BK172</f>
        <v>0</v>
      </c>
      <c r="K172" s="173"/>
      <c r="L172" s="178"/>
      <c r="M172" s="179"/>
      <c r="N172" s="180"/>
      <c r="O172" s="180"/>
      <c r="P172" s="181">
        <f>SUM(P173:P175)</f>
        <v>0</v>
      </c>
      <c r="Q172" s="180"/>
      <c r="R172" s="181">
        <f>SUM(R173:R175)</f>
        <v>0</v>
      </c>
      <c r="S172" s="180"/>
      <c r="T172" s="182">
        <f>SUM(T173:T175)</f>
        <v>0</v>
      </c>
      <c r="AR172" s="183" t="s">
        <v>80</v>
      </c>
      <c r="AT172" s="184" t="s">
        <v>71</v>
      </c>
      <c r="AU172" s="184" t="s">
        <v>80</v>
      </c>
      <c r="AY172" s="183" t="s">
        <v>115</v>
      </c>
      <c r="BK172" s="185">
        <f>SUM(BK173:BK175)</f>
        <v>0</v>
      </c>
    </row>
    <row r="173" spans="1:65" s="2" customFormat="1" ht="16.5" customHeight="1">
      <c r="A173" s="35"/>
      <c r="B173" s="36"/>
      <c r="C173" s="188" t="s">
        <v>300</v>
      </c>
      <c r="D173" s="188" t="s">
        <v>118</v>
      </c>
      <c r="E173" s="189" t="s">
        <v>301</v>
      </c>
      <c r="F173" s="190" t="s">
        <v>302</v>
      </c>
      <c r="G173" s="191" t="s">
        <v>270</v>
      </c>
      <c r="H173" s="192">
        <v>37.976</v>
      </c>
      <c r="I173" s="193"/>
      <c r="J173" s="194">
        <f>ROUND(I173*H173,2)</f>
        <v>0</v>
      </c>
      <c r="K173" s="190" t="s">
        <v>122</v>
      </c>
      <c r="L173" s="40"/>
      <c r="M173" s="195" t="s">
        <v>19</v>
      </c>
      <c r="N173" s="196" t="s">
        <v>43</v>
      </c>
      <c r="O173" s="65"/>
      <c r="P173" s="197">
        <f>O173*H173</f>
        <v>0</v>
      </c>
      <c r="Q173" s="197">
        <v>0</v>
      </c>
      <c r="R173" s="197">
        <f>Q173*H173</f>
        <v>0</v>
      </c>
      <c r="S173" s="197">
        <v>0</v>
      </c>
      <c r="T173" s="198">
        <f>S173*H173</f>
        <v>0</v>
      </c>
      <c r="U173" s="35"/>
      <c r="V173" s="35"/>
      <c r="W173" s="35"/>
      <c r="X173" s="35"/>
      <c r="Y173" s="35"/>
      <c r="Z173" s="35"/>
      <c r="AA173" s="35"/>
      <c r="AB173" s="35"/>
      <c r="AC173" s="35"/>
      <c r="AD173" s="35"/>
      <c r="AE173" s="35"/>
      <c r="AR173" s="199" t="s">
        <v>173</v>
      </c>
      <c r="AT173" s="199" t="s">
        <v>118</v>
      </c>
      <c r="AU173" s="199" t="s">
        <v>82</v>
      </c>
      <c r="AY173" s="18" t="s">
        <v>115</v>
      </c>
      <c r="BE173" s="200">
        <f>IF(N173="základní",J173,0)</f>
        <v>0</v>
      </c>
      <c r="BF173" s="200">
        <f>IF(N173="snížená",J173,0)</f>
        <v>0</v>
      </c>
      <c r="BG173" s="200">
        <f>IF(N173="zákl. přenesená",J173,0)</f>
        <v>0</v>
      </c>
      <c r="BH173" s="200">
        <f>IF(N173="sníž. přenesená",J173,0)</f>
        <v>0</v>
      </c>
      <c r="BI173" s="200">
        <f>IF(N173="nulová",J173,0)</f>
        <v>0</v>
      </c>
      <c r="BJ173" s="18" t="s">
        <v>80</v>
      </c>
      <c r="BK173" s="200">
        <f>ROUND(I173*H173,2)</f>
        <v>0</v>
      </c>
      <c r="BL173" s="18" t="s">
        <v>173</v>
      </c>
      <c r="BM173" s="199" t="s">
        <v>303</v>
      </c>
    </row>
    <row r="174" spans="1:47" s="2" customFormat="1" ht="19.5">
      <c r="A174" s="35"/>
      <c r="B174" s="36"/>
      <c r="C174" s="37"/>
      <c r="D174" s="201" t="s">
        <v>125</v>
      </c>
      <c r="E174" s="37"/>
      <c r="F174" s="202" t="s">
        <v>304</v>
      </c>
      <c r="G174" s="37"/>
      <c r="H174" s="37"/>
      <c r="I174" s="109"/>
      <c r="J174" s="37"/>
      <c r="K174" s="37"/>
      <c r="L174" s="40"/>
      <c r="M174" s="203"/>
      <c r="N174" s="204"/>
      <c r="O174" s="65"/>
      <c r="P174" s="65"/>
      <c r="Q174" s="65"/>
      <c r="R174" s="65"/>
      <c r="S174" s="65"/>
      <c r="T174" s="66"/>
      <c r="U174" s="35"/>
      <c r="V174" s="35"/>
      <c r="W174" s="35"/>
      <c r="X174" s="35"/>
      <c r="Y174" s="35"/>
      <c r="Z174" s="35"/>
      <c r="AA174" s="35"/>
      <c r="AB174" s="35"/>
      <c r="AC174" s="35"/>
      <c r="AD174" s="35"/>
      <c r="AE174" s="35"/>
      <c r="AT174" s="18" t="s">
        <v>125</v>
      </c>
      <c r="AU174" s="18" t="s">
        <v>82</v>
      </c>
    </row>
    <row r="175" spans="1:47" s="2" customFormat="1" ht="58.5">
      <c r="A175" s="35"/>
      <c r="B175" s="36"/>
      <c r="C175" s="37"/>
      <c r="D175" s="201" t="s">
        <v>176</v>
      </c>
      <c r="E175" s="37"/>
      <c r="F175" s="205" t="s">
        <v>305</v>
      </c>
      <c r="G175" s="37"/>
      <c r="H175" s="37"/>
      <c r="I175" s="109"/>
      <c r="J175" s="37"/>
      <c r="K175" s="37"/>
      <c r="L175" s="40"/>
      <c r="M175" s="203"/>
      <c r="N175" s="204"/>
      <c r="O175" s="65"/>
      <c r="P175" s="65"/>
      <c r="Q175" s="65"/>
      <c r="R175" s="65"/>
      <c r="S175" s="65"/>
      <c r="T175" s="66"/>
      <c r="U175" s="35"/>
      <c r="V175" s="35"/>
      <c r="W175" s="35"/>
      <c r="X175" s="35"/>
      <c r="Y175" s="35"/>
      <c r="Z175" s="35"/>
      <c r="AA175" s="35"/>
      <c r="AB175" s="35"/>
      <c r="AC175" s="35"/>
      <c r="AD175" s="35"/>
      <c r="AE175" s="35"/>
      <c r="AT175" s="18" t="s">
        <v>176</v>
      </c>
      <c r="AU175" s="18" t="s">
        <v>82</v>
      </c>
    </row>
    <row r="176" spans="2:63" s="12" customFormat="1" ht="25.9" customHeight="1">
      <c r="B176" s="172"/>
      <c r="C176" s="173"/>
      <c r="D176" s="174" t="s">
        <v>71</v>
      </c>
      <c r="E176" s="175" t="s">
        <v>306</v>
      </c>
      <c r="F176" s="175" t="s">
        <v>307</v>
      </c>
      <c r="G176" s="173"/>
      <c r="H176" s="173"/>
      <c r="I176" s="176"/>
      <c r="J176" s="177">
        <f>BK176</f>
        <v>0</v>
      </c>
      <c r="K176" s="173"/>
      <c r="L176" s="178"/>
      <c r="M176" s="179"/>
      <c r="N176" s="180"/>
      <c r="O176" s="180"/>
      <c r="P176" s="181">
        <f>P177+P183+P195+P201+P207+P214+P236+P258</f>
        <v>0</v>
      </c>
      <c r="Q176" s="180"/>
      <c r="R176" s="181">
        <f>R177+R183+R195+R201+R207+R214+R236+R258</f>
        <v>5.5932188</v>
      </c>
      <c r="S176" s="180"/>
      <c r="T176" s="182">
        <f>T177+T183+T195+T201+T207+T214+T236+T258</f>
        <v>1.1013</v>
      </c>
      <c r="AR176" s="183" t="s">
        <v>82</v>
      </c>
      <c r="AT176" s="184" t="s">
        <v>71</v>
      </c>
      <c r="AU176" s="184" t="s">
        <v>72</v>
      </c>
      <c r="AY176" s="183" t="s">
        <v>115</v>
      </c>
      <c r="BK176" s="185">
        <f>BK177+BK183+BK195+BK201+BK207+BK214+BK236+BK258</f>
        <v>0</v>
      </c>
    </row>
    <row r="177" spans="2:63" s="12" customFormat="1" ht="22.9" customHeight="1">
      <c r="B177" s="172"/>
      <c r="C177" s="173"/>
      <c r="D177" s="174" t="s">
        <v>71</v>
      </c>
      <c r="E177" s="186" t="s">
        <v>308</v>
      </c>
      <c r="F177" s="186" t="s">
        <v>309</v>
      </c>
      <c r="G177" s="173"/>
      <c r="H177" s="173"/>
      <c r="I177" s="176"/>
      <c r="J177" s="187">
        <f>BK177</f>
        <v>0</v>
      </c>
      <c r="K177" s="173"/>
      <c r="L177" s="178"/>
      <c r="M177" s="179"/>
      <c r="N177" s="180"/>
      <c r="O177" s="180"/>
      <c r="P177" s="181">
        <f>SUM(P178:P182)</f>
        <v>0</v>
      </c>
      <c r="Q177" s="180"/>
      <c r="R177" s="181">
        <f>SUM(R178:R182)</f>
        <v>1.09375</v>
      </c>
      <c r="S177" s="180"/>
      <c r="T177" s="182">
        <f>SUM(T178:T182)</f>
        <v>0</v>
      </c>
      <c r="AR177" s="183" t="s">
        <v>82</v>
      </c>
      <c r="AT177" s="184" t="s">
        <v>71</v>
      </c>
      <c r="AU177" s="184" t="s">
        <v>80</v>
      </c>
      <c r="AY177" s="183" t="s">
        <v>115</v>
      </c>
      <c r="BK177" s="185">
        <f>SUM(BK178:BK182)</f>
        <v>0</v>
      </c>
    </row>
    <row r="178" spans="1:65" s="2" customFormat="1" ht="16.5" customHeight="1">
      <c r="A178" s="35"/>
      <c r="B178" s="36"/>
      <c r="C178" s="188" t="s">
        <v>7</v>
      </c>
      <c r="D178" s="188" t="s">
        <v>118</v>
      </c>
      <c r="E178" s="189" t="s">
        <v>310</v>
      </c>
      <c r="F178" s="190" t="s">
        <v>311</v>
      </c>
      <c r="G178" s="191" t="s">
        <v>188</v>
      </c>
      <c r="H178" s="192">
        <v>312.5</v>
      </c>
      <c r="I178" s="193"/>
      <c r="J178" s="194">
        <f>ROUND(I178*H178,2)</f>
        <v>0</v>
      </c>
      <c r="K178" s="190" t="s">
        <v>122</v>
      </c>
      <c r="L178" s="40"/>
      <c r="M178" s="195" t="s">
        <v>19</v>
      </c>
      <c r="N178" s="196" t="s">
        <v>43</v>
      </c>
      <c r="O178" s="65"/>
      <c r="P178" s="197">
        <f>O178*H178</f>
        <v>0</v>
      </c>
      <c r="Q178" s="197">
        <v>0.0035</v>
      </c>
      <c r="R178" s="197">
        <f>Q178*H178</f>
        <v>1.09375</v>
      </c>
      <c r="S178" s="197">
        <v>0</v>
      </c>
      <c r="T178" s="198">
        <f>S178*H178</f>
        <v>0</v>
      </c>
      <c r="U178" s="35"/>
      <c r="V178" s="35"/>
      <c r="W178" s="35"/>
      <c r="X178" s="35"/>
      <c r="Y178" s="35"/>
      <c r="Z178" s="35"/>
      <c r="AA178" s="35"/>
      <c r="AB178" s="35"/>
      <c r="AC178" s="35"/>
      <c r="AD178" s="35"/>
      <c r="AE178" s="35"/>
      <c r="AR178" s="199" t="s">
        <v>274</v>
      </c>
      <c r="AT178" s="199" t="s">
        <v>118</v>
      </c>
      <c r="AU178" s="199" t="s">
        <v>82</v>
      </c>
      <c r="AY178" s="18" t="s">
        <v>115</v>
      </c>
      <c r="BE178" s="200">
        <f>IF(N178="základní",J178,0)</f>
        <v>0</v>
      </c>
      <c r="BF178" s="200">
        <f>IF(N178="snížená",J178,0)</f>
        <v>0</v>
      </c>
      <c r="BG178" s="200">
        <f>IF(N178="zákl. přenesená",J178,0)</f>
        <v>0</v>
      </c>
      <c r="BH178" s="200">
        <f>IF(N178="sníž. přenesená",J178,0)</f>
        <v>0</v>
      </c>
      <c r="BI178" s="200">
        <f>IF(N178="nulová",J178,0)</f>
        <v>0</v>
      </c>
      <c r="BJ178" s="18" t="s">
        <v>80</v>
      </c>
      <c r="BK178" s="200">
        <f>ROUND(I178*H178,2)</f>
        <v>0</v>
      </c>
      <c r="BL178" s="18" t="s">
        <v>274</v>
      </c>
      <c r="BM178" s="199" t="s">
        <v>312</v>
      </c>
    </row>
    <row r="179" spans="1:47" s="2" customFormat="1" ht="11.25">
      <c r="A179" s="35"/>
      <c r="B179" s="36"/>
      <c r="C179" s="37"/>
      <c r="D179" s="201" t="s">
        <v>125</v>
      </c>
      <c r="E179" s="37"/>
      <c r="F179" s="202" t="s">
        <v>313</v>
      </c>
      <c r="G179" s="37"/>
      <c r="H179" s="37"/>
      <c r="I179" s="109"/>
      <c r="J179" s="37"/>
      <c r="K179" s="37"/>
      <c r="L179" s="40"/>
      <c r="M179" s="203"/>
      <c r="N179" s="204"/>
      <c r="O179" s="65"/>
      <c r="P179" s="65"/>
      <c r="Q179" s="65"/>
      <c r="R179" s="65"/>
      <c r="S179" s="65"/>
      <c r="T179" s="66"/>
      <c r="U179" s="35"/>
      <c r="V179" s="35"/>
      <c r="W179" s="35"/>
      <c r="X179" s="35"/>
      <c r="Y179" s="35"/>
      <c r="Z179" s="35"/>
      <c r="AA179" s="35"/>
      <c r="AB179" s="35"/>
      <c r="AC179" s="35"/>
      <c r="AD179" s="35"/>
      <c r="AE179" s="35"/>
      <c r="AT179" s="18" t="s">
        <v>125</v>
      </c>
      <c r="AU179" s="18" t="s">
        <v>82</v>
      </c>
    </row>
    <row r="180" spans="1:65" s="2" customFormat="1" ht="16.5" customHeight="1">
      <c r="A180" s="35"/>
      <c r="B180" s="36"/>
      <c r="C180" s="188" t="s">
        <v>314</v>
      </c>
      <c r="D180" s="188" t="s">
        <v>118</v>
      </c>
      <c r="E180" s="189" t="s">
        <v>315</v>
      </c>
      <c r="F180" s="190" t="s">
        <v>316</v>
      </c>
      <c r="G180" s="191" t="s">
        <v>270</v>
      </c>
      <c r="H180" s="192">
        <v>1.094</v>
      </c>
      <c r="I180" s="193"/>
      <c r="J180" s="194">
        <f>ROUND(I180*H180,2)</f>
        <v>0</v>
      </c>
      <c r="K180" s="190" t="s">
        <v>122</v>
      </c>
      <c r="L180" s="40"/>
      <c r="M180" s="195" t="s">
        <v>19</v>
      </c>
      <c r="N180" s="196" t="s">
        <v>43</v>
      </c>
      <c r="O180" s="65"/>
      <c r="P180" s="197">
        <f>O180*H180</f>
        <v>0</v>
      </c>
      <c r="Q180" s="197">
        <v>0</v>
      </c>
      <c r="R180" s="197">
        <f>Q180*H180</f>
        <v>0</v>
      </c>
      <c r="S180" s="197">
        <v>0</v>
      </c>
      <c r="T180" s="198">
        <f>S180*H180</f>
        <v>0</v>
      </c>
      <c r="U180" s="35"/>
      <c r="V180" s="35"/>
      <c r="W180" s="35"/>
      <c r="X180" s="35"/>
      <c r="Y180" s="35"/>
      <c r="Z180" s="35"/>
      <c r="AA180" s="35"/>
      <c r="AB180" s="35"/>
      <c r="AC180" s="35"/>
      <c r="AD180" s="35"/>
      <c r="AE180" s="35"/>
      <c r="AR180" s="199" t="s">
        <v>274</v>
      </c>
      <c r="AT180" s="199" t="s">
        <v>118</v>
      </c>
      <c r="AU180" s="199" t="s">
        <v>82</v>
      </c>
      <c r="AY180" s="18" t="s">
        <v>115</v>
      </c>
      <c r="BE180" s="200">
        <f>IF(N180="základní",J180,0)</f>
        <v>0</v>
      </c>
      <c r="BF180" s="200">
        <f>IF(N180="snížená",J180,0)</f>
        <v>0</v>
      </c>
      <c r="BG180" s="200">
        <f>IF(N180="zákl. přenesená",J180,0)</f>
        <v>0</v>
      </c>
      <c r="BH180" s="200">
        <f>IF(N180="sníž. přenesená",J180,0)</f>
        <v>0</v>
      </c>
      <c r="BI180" s="200">
        <f>IF(N180="nulová",J180,0)</f>
        <v>0</v>
      </c>
      <c r="BJ180" s="18" t="s">
        <v>80</v>
      </c>
      <c r="BK180" s="200">
        <f>ROUND(I180*H180,2)</f>
        <v>0</v>
      </c>
      <c r="BL180" s="18" t="s">
        <v>274</v>
      </c>
      <c r="BM180" s="199" t="s">
        <v>317</v>
      </c>
    </row>
    <row r="181" spans="1:47" s="2" customFormat="1" ht="19.5">
      <c r="A181" s="35"/>
      <c r="B181" s="36"/>
      <c r="C181" s="37"/>
      <c r="D181" s="201" t="s">
        <v>125</v>
      </c>
      <c r="E181" s="37"/>
      <c r="F181" s="202" t="s">
        <v>318</v>
      </c>
      <c r="G181" s="37"/>
      <c r="H181" s="37"/>
      <c r="I181" s="109"/>
      <c r="J181" s="37"/>
      <c r="K181" s="37"/>
      <c r="L181" s="40"/>
      <c r="M181" s="203"/>
      <c r="N181" s="204"/>
      <c r="O181" s="65"/>
      <c r="P181" s="65"/>
      <c r="Q181" s="65"/>
      <c r="R181" s="65"/>
      <c r="S181" s="65"/>
      <c r="T181" s="66"/>
      <c r="U181" s="35"/>
      <c r="V181" s="35"/>
      <c r="W181" s="35"/>
      <c r="X181" s="35"/>
      <c r="Y181" s="35"/>
      <c r="Z181" s="35"/>
      <c r="AA181" s="35"/>
      <c r="AB181" s="35"/>
      <c r="AC181" s="35"/>
      <c r="AD181" s="35"/>
      <c r="AE181" s="35"/>
      <c r="AT181" s="18" t="s">
        <v>125</v>
      </c>
      <c r="AU181" s="18" t="s">
        <v>82</v>
      </c>
    </row>
    <row r="182" spans="1:47" s="2" customFormat="1" ht="78">
      <c r="A182" s="35"/>
      <c r="B182" s="36"/>
      <c r="C182" s="37"/>
      <c r="D182" s="201" t="s">
        <v>176</v>
      </c>
      <c r="E182" s="37"/>
      <c r="F182" s="205" t="s">
        <v>319</v>
      </c>
      <c r="G182" s="37"/>
      <c r="H182" s="37"/>
      <c r="I182" s="109"/>
      <c r="J182" s="37"/>
      <c r="K182" s="37"/>
      <c r="L182" s="40"/>
      <c r="M182" s="203"/>
      <c r="N182" s="204"/>
      <c r="O182" s="65"/>
      <c r="P182" s="65"/>
      <c r="Q182" s="65"/>
      <c r="R182" s="65"/>
      <c r="S182" s="65"/>
      <c r="T182" s="66"/>
      <c r="U182" s="35"/>
      <c r="V182" s="35"/>
      <c r="W182" s="35"/>
      <c r="X182" s="35"/>
      <c r="Y182" s="35"/>
      <c r="Z182" s="35"/>
      <c r="AA182" s="35"/>
      <c r="AB182" s="35"/>
      <c r="AC182" s="35"/>
      <c r="AD182" s="35"/>
      <c r="AE182" s="35"/>
      <c r="AT182" s="18" t="s">
        <v>176</v>
      </c>
      <c r="AU182" s="18" t="s">
        <v>82</v>
      </c>
    </row>
    <row r="183" spans="2:63" s="12" customFormat="1" ht="22.9" customHeight="1">
      <c r="B183" s="172"/>
      <c r="C183" s="173"/>
      <c r="D183" s="174" t="s">
        <v>71</v>
      </c>
      <c r="E183" s="186" t="s">
        <v>320</v>
      </c>
      <c r="F183" s="186" t="s">
        <v>321</v>
      </c>
      <c r="G183" s="173"/>
      <c r="H183" s="173"/>
      <c r="I183" s="176"/>
      <c r="J183" s="187">
        <f>BK183</f>
        <v>0</v>
      </c>
      <c r="K183" s="173"/>
      <c r="L183" s="178"/>
      <c r="M183" s="179"/>
      <c r="N183" s="180"/>
      <c r="O183" s="180"/>
      <c r="P183" s="181">
        <f>SUM(P184:P194)</f>
        <v>0</v>
      </c>
      <c r="Q183" s="180"/>
      <c r="R183" s="181">
        <f>SUM(R184:R194)</f>
        <v>0.01499</v>
      </c>
      <c r="S183" s="180"/>
      <c r="T183" s="182">
        <f>SUM(T184:T194)</f>
        <v>0.176</v>
      </c>
      <c r="AR183" s="183" t="s">
        <v>82</v>
      </c>
      <c r="AT183" s="184" t="s">
        <v>71</v>
      </c>
      <c r="AU183" s="184" t="s">
        <v>80</v>
      </c>
      <c r="AY183" s="183" t="s">
        <v>115</v>
      </c>
      <c r="BK183" s="185">
        <f>SUM(BK184:BK194)</f>
        <v>0</v>
      </c>
    </row>
    <row r="184" spans="1:65" s="2" customFormat="1" ht="16.5" customHeight="1">
      <c r="A184" s="35"/>
      <c r="B184" s="36"/>
      <c r="C184" s="188" t="s">
        <v>322</v>
      </c>
      <c r="D184" s="188" t="s">
        <v>118</v>
      </c>
      <c r="E184" s="189" t="s">
        <v>323</v>
      </c>
      <c r="F184" s="190" t="s">
        <v>324</v>
      </c>
      <c r="G184" s="191" t="s">
        <v>325</v>
      </c>
      <c r="H184" s="192">
        <v>3</v>
      </c>
      <c r="I184" s="193"/>
      <c r="J184" s="194">
        <f>ROUND(I184*H184,2)</f>
        <v>0</v>
      </c>
      <c r="K184" s="190" t="s">
        <v>122</v>
      </c>
      <c r="L184" s="40"/>
      <c r="M184" s="195" t="s">
        <v>19</v>
      </c>
      <c r="N184" s="196" t="s">
        <v>43</v>
      </c>
      <c r="O184" s="65"/>
      <c r="P184" s="197">
        <f>O184*H184</f>
        <v>0</v>
      </c>
      <c r="Q184" s="197">
        <v>5E-05</v>
      </c>
      <c r="R184" s="197">
        <f>Q184*H184</f>
        <v>0.00015000000000000001</v>
      </c>
      <c r="S184" s="197">
        <v>0</v>
      </c>
      <c r="T184" s="198">
        <f>S184*H184</f>
        <v>0</v>
      </c>
      <c r="U184" s="35"/>
      <c r="V184" s="35"/>
      <c r="W184" s="35"/>
      <c r="X184" s="35"/>
      <c r="Y184" s="35"/>
      <c r="Z184" s="35"/>
      <c r="AA184" s="35"/>
      <c r="AB184" s="35"/>
      <c r="AC184" s="35"/>
      <c r="AD184" s="35"/>
      <c r="AE184" s="35"/>
      <c r="AR184" s="199" t="s">
        <v>274</v>
      </c>
      <c r="AT184" s="199" t="s">
        <v>118</v>
      </c>
      <c r="AU184" s="199" t="s">
        <v>82</v>
      </c>
      <c r="AY184" s="18" t="s">
        <v>115</v>
      </c>
      <c r="BE184" s="200">
        <f>IF(N184="základní",J184,0)</f>
        <v>0</v>
      </c>
      <c r="BF184" s="200">
        <f>IF(N184="snížená",J184,0)</f>
        <v>0</v>
      </c>
      <c r="BG184" s="200">
        <f>IF(N184="zákl. přenesená",J184,0)</f>
        <v>0</v>
      </c>
      <c r="BH184" s="200">
        <f>IF(N184="sníž. přenesená",J184,0)</f>
        <v>0</v>
      </c>
      <c r="BI184" s="200">
        <f>IF(N184="nulová",J184,0)</f>
        <v>0</v>
      </c>
      <c r="BJ184" s="18" t="s">
        <v>80</v>
      </c>
      <c r="BK184" s="200">
        <f>ROUND(I184*H184,2)</f>
        <v>0</v>
      </c>
      <c r="BL184" s="18" t="s">
        <v>274</v>
      </c>
      <c r="BM184" s="199" t="s">
        <v>326</v>
      </c>
    </row>
    <row r="185" spans="1:47" s="2" customFormat="1" ht="11.25">
      <c r="A185" s="35"/>
      <c r="B185" s="36"/>
      <c r="C185" s="37"/>
      <c r="D185" s="201" t="s">
        <v>125</v>
      </c>
      <c r="E185" s="37"/>
      <c r="F185" s="202" t="s">
        <v>327</v>
      </c>
      <c r="G185" s="37"/>
      <c r="H185" s="37"/>
      <c r="I185" s="109"/>
      <c r="J185" s="37"/>
      <c r="K185" s="37"/>
      <c r="L185" s="40"/>
      <c r="M185" s="203"/>
      <c r="N185" s="204"/>
      <c r="O185" s="65"/>
      <c r="P185" s="65"/>
      <c r="Q185" s="65"/>
      <c r="R185" s="65"/>
      <c r="S185" s="65"/>
      <c r="T185" s="66"/>
      <c r="U185" s="35"/>
      <c r="V185" s="35"/>
      <c r="W185" s="35"/>
      <c r="X185" s="35"/>
      <c r="Y185" s="35"/>
      <c r="Z185" s="35"/>
      <c r="AA185" s="35"/>
      <c r="AB185" s="35"/>
      <c r="AC185" s="35"/>
      <c r="AD185" s="35"/>
      <c r="AE185" s="35"/>
      <c r="AT185" s="18" t="s">
        <v>125</v>
      </c>
      <c r="AU185" s="18" t="s">
        <v>82</v>
      </c>
    </row>
    <row r="186" spans="1:65" s="2" customFormat="1" ht="16.5" customHeight="1">
      <c r="A186" s="35"/>
      <c r="B186" s="36"/>
      <c r="C186" s="188" t="s">
        <v>328</v>
      </c>
      <c r="D186" s="188" t="s">
        <v>118</v>
      </c>
      <c r="E186" s="189" t="s">
        <v>329</v>
      </c>
      <c r="F186" s="190" t="s">
        <v>330</v>
      </c>
      <c r="G186" s="191" t="s">
        <v>325</v>
      </c>
      <c r="H186" s="192">
        <v>3</v>
      </c>
      <c r="I186" s="193"/>
      <c r="J186" s="194">
        <f>ROUND(I186*H186,2)</f>
        <v>0</v>
      </c>
      <c r="K186" s="190" t="s">
        <v>122</v>
      </c>
      <c r="L186" s="40"/>
      <c r="M186" s="195" t="s">
        <v>19</v>
      </c>
      <c r="N186" s="196" t="s">
        <v>43</v>
      </c>
      <c r="O186" s="65"/>
      <c r="P186" s="197">
        <f>O186*H186</f>
        <v>0</v>
      </c>
      <c r="Q186" s="197">
        <v>0.00072</v>
      </c>
      <c r="R186" s="197">
        <f>Q186*H186</f>
        <v>0.00216</v>
      </c>
      <c r="S186" s="197">
        <v>0</v>
      </c>
      <c r="T186" s="198">
        <f>S186*H186</f>
        <v>0</v>
      </c>
      <c r="U186" s="35"/>
      <c r="V186" s="35"/>
      <c r="W186" s="35"/>
      <c r="X186" s="35"/>
      <c r="Y186" s="35"/>
      <c r="Z186" s="35"/>
      <c r="AA186" s="35"/>
      <c r="AB186" s="35"/>
      <c r="AC186" s="35"/>
      <c r="AD186" s="35"/>
      <c r="AE186" s="35"/>
      <c r="AR186" s="199" t="s">
        <v>274</v>
      </c>
      <c r="AT186" s="199" t="s">
        <v>118</v>
      </c>
      <c r="AU186" s="199" t="s">
        <v>82</v>
      </c>
      <c r="AY186" s="18" t="s">
        <v>115</v>
      </c>
      <c r="BE186" s="200">
        <f>IF(N186="základní",J186,0)</f>
        <v>0</v>
      </c>
      <c r="BF186" s="200">
        <f>IF(N186="snížená",J186,0)</f>
        <v>0</v>
      </c>
      <c r="BG186" s="200">
        <f>IF(N186="zákl. přenesená",J186,0)</f>
        <v>0</v>
      </c>
      <c r="BH186" s="200">
        <f>IF(N186="sníž. přenesená",J186,0)</f>
        <v>0</v>
      </c>
      <c r="BI186" s="200">
        <f>IF(N186="nulová",J186,0)</f>
        <v>0</v>
      </c>
      <c r="BJ186" s="18" t="s">
        <v>80</v>
      </c>
      <c r="BK186" s="200">
        <f>ROUND(I186*H186,2)</f>
        <v>0</v>
      </c>
      <c r="BL186" s="18" t="s">
        <v>274</v>
      </c>
      <c r="BM186" s="199" t="s">
        <v>331</v>
      </c>
    </row>
    <row r="187" spans="1:47" s="2" customFormat="1" ht="11.25">
      <c r="A187" s="35"/>
      <c r="B187" s="36"/>
      <c r="C187" s="37"/>
      <c r="D187" s="201" t="s">
        <v>125</v>
      </c>
      <c r="E187" s="37"/>
      <c r="F187" s="202" t="s">
        <v>332</v>
      </c>
      <c r="G187" s="37"/>
      <c r="H187" s="37"/>
      <c r="I187" s="109"/>
      <c r="J187" s="37"/>
      <c r="K187" s="37"/>
      <c r="L187" s="40"/>
      <c r="M187" s="203"/>
      <c r="N187" s="204"/>
      <c r="O187" s="65"/>
      <c r="P187" s="65"/>
      <c r="Q187" s="65"/>
      <c r="R187" s="65"/>
      <c r="S187" s="65"/>
      <c r="T187" s="66"/>
      <c r="U187" s="35"/>
      <c r="V187" s="35"/>
      <c r="W187" s="35"/>
      <c r="X187" s="35"/>
      <c r="Y187" s="35"/>
      <c r="Z187" s="35"/>
      <c r="AA187" s="35"/>
      <c r="AB187" s="35"/>
      <c r="AC187" s="35"/>
      <c r="AD187" s="35"/>
      <c r="AE187" s="35"/>
      <c r="AT187" s="18" t="s">
        <v>125</v>
      </c>
      <c r="AU187" s="18" t="s">
        <v>82</v>
      </c>
    </row>
    <row r="188" spans="1:65" s="2" customFormat="1" ht="16.5" customHeight="1">
      <c r="A188" s="35"/>
      <c r="B188" s="36"/>
      <c r="C188" s="188" t="s">
        <v>333</v>
      </c>
      <c r="D188" s="188" t="s">
        <v>118</v>
      </c>
      <c r="E188" s="189" t="s">
        <v>334</v>
      </c>
      <c r="F188" s="190" t="s">
        <v>335</v>
      </c>
      <c r="G188" s="191" t="s">
        <v>325</v>
      </c>
      <c r="H188" s="192">
        <v>3</v>
      </c>
      <c r="I188" s="193"/>
      <c r="J188" s="194">
        <f>ROUND(I188*H188,2)</f>
        <v>0</v>
      </c>
      <c r="K188" s="190" t="s">
        <v>122</v>
      </c>
      <c r="L188" s="40"/>
      <c r="M188" s="195" t="s">
        <v>19</v>
      </c>
      <c r="N188" s="196" t="s">
        <v>43</v>
      </c>
      <c r="O188" s="65"/>
      <c r="P188" s="197">
        <f>O188*H188</f>
        <v>0</v>
      </c>
      <c r="Q188" s="197">
        <v>0.00034</v>
      </c>
      <c r="R188" s="197">
        <f>Q188*H188</f>
        <v>0.00102</v>
      </c>
      <c r="S188" s="197">
        <v>0</v>
      </c>
      <c r="T188" s="198">
        <f>S188*H188</f>
        <v>0</v>
      </c>
      <c r="U188" s="35"/>
      <c r="V188" s="35"/>
      <c r="W188" s="35"/>
      <c r="X188" s="35"/>
      <c r="Y188" s="35"/>
      <c r="Z188" s="35"/>
      <c r="AA188" s="35"/>
      <c r="AB188" s="35"/>
      <c r="AC188" s="35"/>
      <c r="AD188" s="35"/>
      <c r="AE188" s="35"/>
      <c r="AR188" s="199" t="s">
        <v>274</v>
      </c>
      <c r="AT188" s="199" t="s">
        <v>118</v>
      </c>
      <c r="AU188" s="199" t="s">
        <v>82</v>
      </c>
      <c r="AY188" s="18" t="s">
        <v>115</v>
      </c>
      <c r="BE188" s="200">
        <f>IF(N188="základní",J188,0)</f>
        <v>0</v>
      </c>
      <c r="BF188" s="200">
        <f>IF(N188="snížená",J188,0)</f>
        <v>0</v>
      </c>
      <c r="BG188" s="200">
        <f>IF(N188="zákl. přenesená",J188,0)</f>
        <v>0</v>
      </c>
      <c r="BH188" s="200">
        <f>IF(N188="sníž. přenesená",J188,0)</f>
        <v>0</v>
      </c>
      <c r="BI188" s="200">
        <f>IF(N188="nulová",J188,0)</f>
        <v>0</v>
      </c>
      <c r="BJ188" s="18" t="s">
        <v>80</v>
      </c>
      <c r="BK188" s="200">
        <f>ROUND(I188*H188,2)</f>
        <v>0</v>
      </c>
      <c r="BL188" s="18" t="s">
        <v>274</v>
      </c>
      <c r="BM188" s="199" t="s">
        <v>336</v>
      </c>
    </row>
    <row r="189" spans="1:47" s="2" customFormat="1" ht="19.5">
      <c r="A189" s="35"/>
      <c r="B189" s="36"/>
      <c r="C189" s="37"/>
      <c r="D189" s="201" t="s">
        <v>125</v>
      </c>
      <c r="E189" s="37"/>
      <c r="F189" s="202" t="s">
        <v>337</v>
      </c>
      <c r="G189" s="37"/>
      <c r="H189" s="37"/>
      <c r="I189" s="109"/>
      <c r="J189" s="37"/>
      <c r="K189" s="37"/>
      <c r="L189" s="40"/>
      <c r="M189" s="203"/>
      <c r="N189" s="204"/>
      <c r="O189" s="65"/>
      <c r="P189" s="65"/>
      <c r="Q189" s="65"/>
      <c r="R189" s="65"/>
      <c r="S189" s="65"/>
      <c r="T189" s="66"/>
      <c r="U189" s="35"/>
      <c r="V189" s="35"/>
      <c r="W189" s="35"/>
      <c r="X189" s="35"/>
      <c r="Y189" s="35"/>
      <c r="Z189" s="35"/>
      <c r="AA189" s="35"/>
      <c r="AB189" s="35"/>
      <c r="AC189" s="35"/>
      <c r="AD189" s="35"/>
      <c r="AE189" s="35"/>
      <c r="AT189" s="18" t="s">
        <v>125</v>
      </c>
      <c r="AU189" s="18" t="s">
        <v>82</v>
      </c>
    </row>
    <row r="190" spans="1:65" s="2" customFormat="1" ht="16.5" customHeight="1">
      <c r="A190" s="35"/>
      <c r="B190" s="36"/>
      <c r="C190" s="188" t="s">
        <v>338</v>
      </c>
      <c r="D190" s="188" t="s">
        <v>118</v>
      </c>
      <c r="E190" s="189" t="s">
        <v>339</v>
      </c>
      <c r="F190" s="190" t="s">
        <v>340</v>
      </c>
      <c r="G190" s="191" t="s">
        <v>341</v>
      </c>
      <c r="H190" s="192">
        <v>2</v>
      </c>
      <c r="I190" s="193"/>
      <c r="J190" s="194">
        <f>ROUND(I190*H190,2)</f>
        <v>0</v>
      </c>
      <c r="K190" s="190" t="s">
        <v>122</v>
      </c>
      <c r="L190" s="40"/>
      <c r="M190" s="195" t="s">
        <v>19</v>
      </c>
      <c r="N190" s="196" t="s">
        <v>43</v>
      </c>
      <c r="O190" s="65"/>
      <c r="P190" s="197">
        <f>O190*H190</f>
        <v>0</v>
      </c>
      <c r="Q190" s="197">
        <v>0</v>
      </c>
      <c r="R190" s="197">
        <f>Q190*H190</f>
        <v>0</v>
      </c>
      <c r="S190" s="197">
        <v>0.088</v>
      </c>
      <c r="T190" s="198">
        <f>S190*H190</f>
        <v>0.176</v>
      </c>
      <c r="U190" s="35"/>
      <c r="V190" s="35"/>
      <c r="W190" s="35"/>
      <c r="X190" s="35"/>
      <c r="Y190" s="35"/>
      <c r="Z190" s="35"/>
      <c r="AA190" s="35"/>
      <c r="AB190" s="35"/>
      <c r="AC190" s="35"/>
      <c r="AD190" s="35"/>
      <c r="AE190" s="35"/>
      <c r="AR190" s="199" t="s">
        <v>274</v>
      </c>
      <c r="AT190" s="199" t="s">
        <v>118</v>
      </c>
      <c r="AU190" s="199" t="s">
        <v>82</v>
      </c>
      <c r="AY190" s="18" t="s">
        <v>115</v>
      </c>
      <c r="BE190" s="200">
        <f>IF(N190="základní",J190,0)</f>
        <v>0</v>
      </c>
      <c r="BF190" s="200">
        <f>IF(N190="snížená",J190,0)</f>
        <v>0</v>
      </c>
      <c r="BG190" s="200">
        <f>IF(N190="zákl. přenesená",J190,0)</f>
        <v>0</v>
      </c>
      <c r="BH190" s="200">
        <f>IF(N190="sníž. přenesená",J190,0)</f>
        <v>0</v>
      </c>
      <c r="BI190" s="200">
        <f>IF(N190="nulová",J190,0)</f>
        <v>0</v>
      </c>
      <c r="BJ190" s="18" t="s">
        <v>80</v>
      </c>
      <c r="BK190" s="200">
        <f>ROUND(I190*H190,2)</f>
        <v>0</v>
      </c>
      <c r="BL190" s="18" t="s">
        <v>274</v>
      </c>
      <c r="BM190" s="199" t="s">
        <v>342</v>
      </c>
    </row>
    <row r="191" spans="1:47" s="2" customFormat="1" ht="11.25">
      <c r="A191" s="35"/>
      <c r="B191" s="36"/>
      <c r="C191" s="37"/>
      <c r="D191" s="201" t="s">
        <v>125</v>
      </c>
      <c r="E191" s="37"/>
      <c r="F191" s="202" t="s">
        <v>343</v>
      </c>
      <c r="G191" s="37"/>
      <c r="H191" s="37"/>
      <c r="I191" s="109"/>
      <c r="J191" s="37"/>
      <c r="K191" s="37"/>
      <c r="L191" s="40"/>
      <c r="M191" s="203"/>
      <c r="N191" s="204"/>
      <c r="O191" s="65"/>
      <c r="P191" s="65"/>
      <c r="Q191" s="65"/>
      <c r="R191" s="65"/>
      <c r="S191" s="65"/>
      <c r="T191" s="66"/>
      <c r="U191" s="35"/>
      <c r="V191" s="35"/>
      <c r="W191" s="35"/>
      <c r="X191" s="35"/>
      <c r="Y191" s="35"/>
      <c r="Z191" s="35"/>
      <c r="AA191" s="35"/>
      <c r="AB191" s="35"/>
      <c r="AC191" s="35"/>
      <c r="AD191" s="35"/>
      <c r="AE191" s="35"/>
      <c r="AT191" s="18" t="s">
        <v>125</v>
      </c>
      <c r="AU191" s="18" t="s">
        <v>82</v>
      </c>
    </row>
    <row r="192" spans="1:65" s="2" customFormat="1" ht="16.5" customHeight="1">
      <c r="A192" s="35"/>
      <c r="B192" s="36"/>
      <c r="C192" s="188" t="s">
        <v>344</v>
      </c>
      <c r="D192" s="188" t="s">
        <v>118</v>
      </c>
      <c r="E192" s="189" t="s">
        <v>345</v>
      </c>
      <c r="F192" s="190" t="s">
        <v>346</v>
      </c>
      <c r="G192" s="191" t="s">
        <v>341</v>
      </c>
      <c r="H192" s="192">
        <v>2</v>
      </c>
      <c r="I192" s="193"/>
      <c r="J192" s="194">
        <f>ROUND(I192*H192,2)</f>
        <v>0</v>
      </c>
      <c r="K192" s="190" t="s">
        <v>122</v>
      </c>
      <c r="L192" s="40"/>
      <c r="M192" s="195" t="s">
        <v>19</v>
      </c>
      <c r="N192" s="196" t="s">
        <v>43</v>
      </c>
      <c r="O192" s="65"/>
      <c r="P192" s="197">
        <f>O192*H192</f>
        <v>0</v>
      </c>
      <c r="Q192" s="197">
        <v>0.00583</v>
      </c>
      <c r="R192" s="197">
        <f>Q192*H192</f>
        <v>0.01166</v>
      </c>
      <c r="S192" s="197">
        <v>0</v>
      </c>
      <c r="T192" s="198">
        <f>S192*H192</f>
        <v>0</v>
      </c>
      <c r="U192" s="35"/>
      <c r="V192" s="35"/>
      <c r="W192" s="35"/>
      <c r="X192" s="35"/>
      <c r="Y192" s="35"/>
      <c r="Z192" s="35"/>
      <c r="AA192" s="35"/>
      <c r="AB192" s="35"/>
      <c r="AC192" s="35"/>
      <c r="AD192" s="35"/>
      <c r="AE192" s="35"/>
      <c r="AR192" s="199" t="s">
        <v>274</v>
      </c>
      <c r="AT192" s="199" t="s">
        <v>118</v>
      </c>
      <c r="AU192" s="199" t="s">
        <v>82</v>
      </c>
      <c r="AY192" s="18" t="s">
        <v>115</v>
      </c>
      <c r="BE192" s="200">
        <f>IF(N192="základní",J192,0)</f>
        <v>0</v>
      </c>
      <c r="BF192" s="200">
        <f>IF(N192="snížená",J192,0)</f>
        <v>0</v>
      </c>
      <c r="BG192" s="200">
        <f>IF(N192="zákl. přenesená",J192,0)</f>
        <v>0</v>
      </c>
      <c r="BH192" s="200">
        <f>IF(N192="sníž. přenesená",J192,0)</f>
        <v>0</v>
      </c>
      <c r="BI192" s="200">
        <f>IF(N192="nulová",J192,0)</f>
        <v>0</v>
      </c>
      <c r="BJ192" s="18" t="s">
        <v>80</v>
      </c>
      <c r="BK192" s="200">
        <f>ROUND(I192*H192,2)</f>
        <v>0</v>
      </c>
      <c r="BL192" s="18" t="s">
        <v>274</v>
      </c>
      <c r="BM192" s="199" t="s">
        <v>347</v>
      </c>
    </row>
    <row r="193" spans="1:47" s="2" customFormat="1" ht="11.25">
      <c r="A193" s="35"/>
      <c r="B193" s="36"/>
      <c r="C193" s="37"/>
      <c r="D193" s="201" t="s">
        <v>125</v>
      </c>
      <c r="E193" s="37"/>
      <c r="F193" s="202" t="s">
        <v>348</v>
      </c>
      <c r="G193" s="37"/>
      <c r="H193" s="37"/>
      <c r="I193" s="109"/>
      <c r="J193" s="37"/>
      <c r="K193" s="37"/>
      <c r="L193" s="40"/>
      <c r="M193" s="203"/>
      <c r="N193" s="204"/>
      <c r="O193" s="65"/>
      <c r="P193" s="65"/>
      <c r="Q193" s="65"/>
      <c r="R193" s="65"/>
      <c r="S193" s="65"/>
      <c r="T193" s="66"/>
      <c r="U193" s="35"/>
      <c r="V193" s="35"/>
      <c r="W193" s="35"/>
      <c r="X193" s="35"/>
      <c r="Y193" s="35"/>
      <c r="Z193" s="35"/>
      <c r="AA193" s="35"/>
      <c r="AB193" s="35"/>
      <c r="AC193" s="35"/>
      <c r="AD193" s="35"/>
      <c r="AE193" s="35"/>
      <c r="AT193" s="18" t="s">
        <v>125</v>
      </c>
      <c r="AU193" s="18" t="s">
        <v>82</v>
      </c>
    </row>
    <row r="194" spans="1:47" s="2" customFormat="1" ht="68.25">
      <c r="A194" s="35"/>
      <c r="B194" s="36"/>
      <c r="C194" s="37"/>
      <c r="D194" s="201" t="s">
        <v>176</v>
      </c>
      <c r="E194" s="37"/>
      <c r="F194" s="205" t="s">
        <v>349</v>
      </c>
      <c r="G194" s="37"/>
      <c r="H194" s="37"/>
      <c r="I194" s="109"/>
      <c r="J194" s="37"/>
      <c r="K194" s="37"/>
      <c r="L194" s="40"/>
      <c r="M194" s="203"/>
      <c r="N194" s="204"/>
      <c r="O194" s="65"/>
      <c r="P194" s="65"/>
      <c r="Q194" s="65"/>
      <c r="R194" s="65"/>
      <c r="S194" s="65"/>
      <c r="T194" s="66"/>
      <c r="U194" s="35"/>
      <c r="V194" s="35"/>
      <c r="W194" s="35"/>
      <c r="X194" s="35"/>
      <c r="Y194" s="35"/>
      <c r="Z194" s="35"/>
      <c r="AA194" s="35"/>
      <c r="AB194" s="35"/>
      <c r="AC194" s="35"/>
      <c r="AD194" s="35"/>
      <c r="AE194" s="35"/>
      <c r="AT194" s="18" t="s">
        <v>176</v>
      </c>
      <c r="AU194" s="18" t="s">
        <v>82</v>
      </c>
    </row>
    <row r="195" spans="2:63" s="12" customFormat="1" ht="22.9" customHeight="1">
      <c r="B195" s="172"/>
      <c r="C195" s="173"/>
      <c r="D195" s="174" t="s">
        <v>71</v>
      </c>
      <c r="E195" s="186" t="s">
        <v>350</v>
      </c>
      <c r="F195" s="186" t="s">
        <v>351</v>
      </c>
      <c r="G195" s="173"/>
      <c r="H195" s="173"/>
      <c r="I195" s="176"/>
      <c r="J195" s="187">
        <f>BK195</f>
        <v>0</v>
      </c>
      <c r="K195" s="173"/>
      <c r="L195" s="178"/>
      <c r="M195" s="179"/>
      <c r="N195" s="180"/>
      <c r="O195" s="180"/>
      <c r="P195" s="181">
        <f>SUM(P196:P200)</f>
        <v>0</v>
      </c>
      <c r="Q195" s="180"/>
      <c r="R195" s="181">
        <f>SUM(R196:R200)</f>
        <v>0.0006000000000000001</v>
      </c>
      <c r="S195" s="180"/>
      <c r="T195" s="182">
        <f>SUM(T196:T200)</f>
        <v>0.14958</v>
      </c>
      <c r="AR195" s="183" t="s">
        <v>82</v>
      </c>
      <c r="AT195" s="184" t="s">
        <v>71</v>
      </c>
      <c r="AU195" s="184" t="s">
        <v>80</v>
      </c>
      <c r="AY195" s="183" t="s">
        <v>115</v>
      </c>
      <c r="BK195" s="185">
        <f>SUM(BK196:BK200)</f>
        <v>0</v>
      </c>
    </row>
    <row r="196" spans="1:65" s="2" customFormat="1" ht="16.5" customHeight="1">
      <c r="A196" s="35"/>
      <c r="B196" s="36"/>
      <c r="C196" s="188" t="s">
        <v>352</v>
      </c>
      <c r="D196" s="188" t="s">
        <v>118</v>
      </c>
      <c r="E196" s="189" t="s">
        <v>353</v>
      </c>
      <c r="F196" s="190" t="s">
        <v>354</v>
      </c>
      <c r="G196" s="191" t="s">
        <v>325</v>
      </c>
      <c r="H196" s="192">
        <v>6</v>
      </c>
      <c r="I196" s="193"/>
      <c r="J196" s="194">
        <f>ROUND(I196*H196,2)</f>
        <v>0</v>
      </c>
      <c r="K196" s="190" t="s">
        <v>122</v>
      </c>
      <c r="L196" s="40"/>
      <c r="M196" s="195" t="s">
        <v>19</v>
      </c>
      <c r="N196" s="196" t="s">
        <v>43</v>
      </c>
      <c r="O196" s="65"/>
      <c r="P196" s="197">
        <f>O196*H196</f>
        <v>0</v>
      </c>
      <c r="Q196" s="197">
        <v>8E-05</v>
      </c>
      <c r="R196" s="197">
        <f>Q196*H196</f>
        <v>0.00048000000000000007</v>
      </c>
      <c r="S196" s="197">
        <v>0.02493</v>
      </c>
      <c r="T196" s="198">
        <f>S196*H196</f>
        <v>0.14958</v>
      </c>
      <c r="U196" s="35"/>
      <c r="V196" s="35"/>
      <c r="W196" s="35"/>
      <c r="X196" s="35"/>
      <c r="Y196" s="35"/>
      <c r="Z196" s="35"/>
      <c r="AA196" s="35"/>
      <c r="AB196" s="35"/>
      <c r="AC196" s="35"/>
      <c r="AD196" s="35"/>
      <c r="AE196" s="35"/>
      <c r="AR196" s="199" t="s">
        <v>274</v>
      </c>
      <c r="AT196" s="199" t="s">
        <v>118</v>
      </c>
      <c r="AU196" s="199" t="s">
        <v>82</v>
      </c>
      <c r="AY196" s="18" t="s">
        <v>115</v>
      </c>
      <c r="BE196" s="200">
        <f>IF(N196="základní",J196,0)</f>
        <v>0</v>
      </c>
      <c r="BF196" s="200">
        <f>IF(N196="snížená",J196,0)</f>
        <v>0</v>
      </c>
      <c r="BG196" s="200">
        <f>IF(N196="zákl. přenesená",J196,0)</f>
        <v>0</v>
      </c>
      <c r="BH196" s="200">
        <f>IF(N196="sníž. přenesená",J196,0)</f>
        <v>0</v>
      </c>
      <c r="BI196" s="200">
        <f>IF(N196="nulová",J196,0)</f>
        <v>0</v>
      </c>
      <c r="BJ196" s="18" t="s">
        <v>80</v>
      </c>
      <c r="BK196" s="200">
        <f>ROUND(I196*H196,2)</f>
        <v>0</v>
      </c>
      <c r="BL196" s="18" t="s">
        <v>274</v>
      </c>
      <c r="BM196" s="199" t="s">
        <v>355</v>
      </c>
    </row>
    <row r="197" spans="1:47" s="2" customFormat="1" ht="11.25">
      <c r="A197" s="35"/>
      <c r="B197" s="36"/>
      <c r="C197" s="37"/>
      <c r="D197" s="201" t="s">
        <v>125</v>
      </c>
      <c r="E197" s="37"/>
      <c r="F197" s="202" t="s">
        <v>356</v>
      </c>
      <c r="G197" s="37"/>
      <c r="H197" s="37"/>
      <c r="I197" s="109"/>
      <c r="J197" s="37"/>
      <c r="K197" s="37"/>
      <c r="L197" s="40"/>
      <c r="M197" s="203"/>
      <c r="N197" s="204"/>
      <c r="O197" s="65"/>
      <c r="P197" s="65"/>
      <c r="Q197" s="65"/>
      <c r="R197" s="65"/>
      <c r="S197" s="65"/>
      <c r="T197" s="66"/>
      <c r="U197" s="35"/>
      <c r="V197" s="35"/>
      <c r="W197" s="35"/>
      <c r="X197" s="35"/>
      <c r="Y197" s="35"/>
      <c r="Z197" s="35"/>
      <c r="AA197" s="35"/>
      <c r="AB197" s="35"/>
      <c r="AC197" s="35"/>
      <c r="AD197" s="35"/>
      <c r="AE197" s="35"/>
      <c r="AT197" s="18" t="s">
        <v>125</v>
      </c>
      <c r="AU197" s="18" t="s">
        <v>82</v>
      </c>
    </row>
    <row r="198" spans="1:65" s="2" customFormat="1" ht="16.5" customHeight="1">
      <c r="A198" s="35"/>
      <c r="B198" s="36"/>
      <c r="C198" s="188" t="s">
        <v>357</v>
      </c>
      <c r="D198" s="188" t="s">
        <v>118</v>
      </c>
      <c r="E198" s="189" t="s">
        <v>358</v>
      </c>
      <c r="F198" s="190" t="s">
        <v>359</v>
      </c>
      <c r="G198" s="191" t="s">
        <v>325</v>
      </c>
      <c r="H198" s="192">
        <v>6</v>
      </c>
      <c r="I198" s="193"/>
      <c r="J198" s="194">
        <f>ROUND(I198*H198,2)</f>
        <v>0</v>
      </c>
      <c r="K198" s="190" t="s">
        <v>122</v>
      </c>
      <c r="L198" s="40"/>
      <c r="M198" s="195" t="s">
        <v>19</v>
      </c>
      <c r="N198" s="196" t="s">
        <v>43</v>
      </c>
      <c r="O198" s="65"/>
      <c r="P198" s="197">
        <f>O198*H198</f>
        <v>0</v>
      </c>
      <c r="Q198" s="197">
        <v>2E-05</v>
      </c>
      <c r="R198" s="197">
        <f>Q198*H198</f>
        <v>0.00012000000000000002</v>
      </c>
      <c r="S198" s="197">
        <v>0</v>
      </c>
      <c r="T198" s="198">
        <f>S198*H198</f>
        <v>0</v>
      </c>
      <c r="U198" s="35"/>
      <c r="V198" s="35"/>
      <c r="W198" s="35"/>
      <c r="X198" s="35"/>
      <c r="Y198" s="35"/>
      <c r="Z198" s="35"/>
      <c r="AA198" s="35"/>
      <c r="AB198" s="35"/>
      <c r="AC198" s="35"/>
      <c r="AD198" s="35"/>
      <c r="AE198" s="35"/>
      <c r="AR198" s="199" t="s">
        <v>274</v>
      </c>
      <c r="AT198" s="199" t="s">
        <v>118</v>
      </c>
      <c r="AU198" s="199" t="s">
        <v>82</v>
      </c>
      <c r="AY198" s="18" t="s">
        <v>115</v>
      </c>
      <c r="BE198" s="200">
        <f>IF(N198="základní",J198,0)</f>
        <v>0</v>
      </c>
      <c r="BF198" s="200">
        <f>IF(N198="snížená",J198,0)</f>
        <v>0</v>
      </c>
      <c r="BG198" s="200">
        <f>IF(N198="zákl. přenesená",J198,0)</f>
        <v>0</v>
      </c>
      <c r="BH198" s="200">
        <f>IF(N198="sníž. přenesená",J198,0)</f>
        <v>0</v>
      </c>
      <c r="BI198" s="200">
        <f>IF(N198="nulová",J198,0)</f>
        <v>0</v>
      </c>
      <c r="BJ198" s="18" t="s">
        <v>80</v>
      </c>
      <c r="BK198" s="200">
        <f>ROUND(I198*H198,2)</f>
        <v>0</v>
      </c>
      <c r="BL198" s="18" t="s">
        <v>274</v>
      </c>
      <c r="BM198" s="199" t="s">
        <v>360</v>
      </c>
    </row>
    <row r="199" spans="1:47" s="2" customFormat="1" ht="11.25">
      <c r="A199" s="35"/>
      <c r="B199" s="36"/>
      <c r="C199" s="37"/>
      <c r="D199" s="201" t="s">
        <v>125</v>
      </c>
      <c r="E199" s="37"/>
      <c r="F199" s="202" t="s">
        <v>361</v>
      </c>
      <c r="G199" s="37"/>
      <c r="H199" s="37"/>
      <c r="I199" s="109"/>
      <c r="J199" s="37"/>
      <c r="K199" s="37"/>
      <c r="L199" s="40"/>
      <c r="M199" s="203"/>
      <c r="N199" s="204"/>
      <c r="O199" s="65"/>
      <c r="P199" s="65"/>
      <c r="Q199" s="65"/>
      <c r="R199" s="65"/>
      <c r="S199" s="65"/>
      <c r="T199" s="66"/>
      <c r="U199" s="35"/>
      <c r="V199" s="35"/>
      <c r="W199" s="35"/>
      <c r="X199" s="35"/>
      <c r="Y199" s="35"/>
      <c r="Z199" s="35"/>
      <c r="AA199" s="35"/>
      <c r="AB199" s="35"/>
      <c r="AC199" s="35"/>
      <c r="AD199" s="35"/>
      <c r="AE199" s="35"/>
      <c r="AT199" s="18" t="s">
        <v>125</v>
      </c>
      <c r="AU199" s="18" t="s">
        <v>82</v>
      </c>
    </row>
    <row r="200" spans="1:47" s="2" customFormat="1" ht="48.75">
      <c r="A200" s="35"/>
      <c r="B200" s="36"/>
      <c r="C200" s="37"/>
      <c r="D200" s="201" t="s">
        <v>176</v>
      </c>
      <c r="E200" s="37"/>
      <c r="F200" s="205" t="s">
        <v>362</v>
      </c>
      <c r="G200" s="37"/>
      <c r="H200" s="37"/>
      <c r="I200" s="109"/>
      <c r="J200" s="37"/>
      <c r="K200" s="37"/>
      <c r="L200" s="40"/>
      <c r="M200" s="203"/>
      <c r="N200" s="204"/>
      <c r="O200" s="65"/>
      <c r="P200" s="65"/>
      <c r="Q200" s="65"/>
      <c r="R200" s="65"/>
      <c r="S200" s="65"/>
      <c r="T200" s="66"/>
      <c r="U200" s="35"/>
      <c r="V200" s="35"/>
      <c r="W200" s="35"/>
      <c r="X200" s="35"/>
      <c r="Y200" s="35"/>
      <c r="Z200" s="35"/>
      <c r="AA200" s="35"/>
      <c r="AB200" s="35"/>
      <c r="AC200" s="35"/>
      <c r="AD200" s="35"/>
      <c r="AE200" s="35"/>
      <c r="AT200" s="18" t="s">
        <v>176</v>
      </c>
      <c r="AU200" s="18" t="s">
        <v>82</v>
      </c>
    </row>
    <row r="201" spans="2:63" s="12" customFormat="1" ht="22.9" customHeight="1">
      <c r="B201" s="172"/>
      <c r="C201" s="173"/>
      <c r="D201" s="174" t="s">
        <v>71</v>
      </c>
      <c r="E201" s="186" t="s">
        <v>363</v>
      </c>
      <c r="F201" s="186" t="s">
        <v>364</v>
      </c>
      <c r="G201" s="173"/>
      <c r="H201" s="173"/>
      <c r="I201" s="176"/>
      <c r="J201" s="187">
        <f>BK201</f>
        <v>0</v>
      </c>
      <c r="K201" s="173"/>
      <c r="L201" s="178"/>
      <c r="M201" s="179"/>
      <c r="N201" s="180"/>
      <c r="O201" s="180"/>
      <c r="P201" s="181">
        <f>SUM(P202:P206)</f>
        <v>0</v>
      </c>
      <c r="Q201" s="180"/>
      <c r="R201" s="181">
        <f>SUM(R202:R206)</f>
        <v>0</v>
      </c>
      <c r="S201" s="180"/>
      <c r="T201" s="182">
        <f>SUM(T202:T206)</f>
        <v>0.0024000000000000002</v>
      </c>
      <c r="AR201" s="183" t="s">
        <v>82</v>
      </c>
      <c r="AT201" s="184" t="s">
        <v>71</v>
      </c>
      <c r="AU201" s="184" t="s">
        <v>80</v>
      </c>
      <c r="AY201" s="183" t="s">
        <v>115</v>
      </c>
      <c r="BK201" s="185">
        <f>SUM(BK202:BK206)</f>
        <v>0</v>
      </c>
    </row>
    <row r="202" spans="1:65" s="2" customFormat="1" ht="16.5" customHeight="1">
      <c r="A202" s="35"/>
      <c r="B202" s="36"/>
      <c r="C202" s="188" t="s">
        <v>365</v>
      </c>
      <c r="D202" s="188" t="s">
        <v>118</v>
      </c>
      <c r="E202" s="189" t="s">
        <v>366</v>
      </c>
      <c r="F202" s="190" t="s">
        <v>367</v>
      </c>
      <c r="G202" s="191" t="s">
        <v>325</v>
      </c>
      <c r="H202" s="192">
        <v>50</v>
      </c>
      <c r="I202" s="193"/>
      <c r="J202" s="194">
        <f>ROUND(I202*H202,2)</f>
        <v>0</v>
      </c>
      <c r="K202" s="190" t="s">
        <v>122</v>
      </c>
      <c r="L202" s="40"/>
      <c r="M202" s="195" t="s">
        <v>19</v>
      </c>
      <c r="N202" s="196" t="s">
        <v>43</v>
      </c>
      <c r="O202" s="65"/>
      <c r="P202" s="197">
        <f>O202*H202</f>
        <v>0</v>
      </c>
      <c r="Q202" s="197">
        <v>0</v>
      </c>
      <c r="R202" s="197">
        <f>Q202*H202</f>
        <v>0</v>
      </c>
      <c r="S202" s="197">
        <v>0</v>
      </c>
      <c r="T202" s="198">
        <f>S202*H202</f>
        <v>0</v>
      </c>
      <c r="U202" s="35"/>
      <c r="V202" s="35"/>
      <c r="W202" s="35"/>
      <c r="X202" s="35"/>
      <c r="Y202" s="35"/>
      <c r="Z202" s="35"/>
      <c r="AA202" s="35"/>
      <c r="AB202" s="35"/>
      <c r="AC202" s="35"/>
      <c r="AD202" s="35"/>
      <c r="AE202" s="35"/>
      <c r="AR202" s="199" t="s">
        <v>274</v>
      </c>
      <c r="AT202" s="199" t="s">
        <v>118</v>
      </c>
      <c r="AU202" s="199" t="s">
        <v>82</v>
      </c>
      <c r="AY202" s="18" t="s">
        <v>115</v>
      </c>
      <c r="BE202" s="200">
        <f>IF(N202="základní",J202,0)</f>
        <v>0</v>
      </c>
      <c r="BF202" s="200">
        <f>IF(N202="snížená",J202,0)</f>
        <v>0</v>
      </c>
      <c r="BG202" s="200">
        <f>IF(N202="zákl. přenesená",J202,0)</f>
        <v>0</v>
      </c>
      <c r="BH202" s="200">
        <f>IF(N202="sníž. přenesená",J202,0)</f>
        <v>0</v>
      </c>
      <c r="BI202" s="200">
        <f>IF(N202="nulová",J202,0)</f>
        <v>0</v>
      </c>
      <c r="BJ202" s="18" t="s">
        <v>80</v>
      </c>
      <c r="BK202" s="200">
        <f>ROUND(I202*H202,2)</f>
        <v>0</v>
      </c>
      <c r="BL202" s="18" t="s">
        <v>274</v>
      </c>
      <c r="BM202" s="199" t="s">
        <v>368</v>
      </c>
    </row>
    <row r="203" spans="1:47" s="2" customFormat="1" ht="11.25">
      <c r="A203" s="35"/>
      <c r="B203" s="36"/>
      <c r="C203" s="37"/>
      <c r="D203" s="201" t="s">
        <v>125</v>
      </c>
      <c r="E203" s="37"/>
      <c r="F203" s="202" t="s">
        <v>369</v>
      </c>
      <c r="G203" s="37"/>
      <c r="H203" s="37"/>
      <c r="I203" s="109"/>
      <c r="J203" s="37"/>
      <c r="K203" s="37"/>
      <c r="L203" s="40"/>
      <c r="M203" s="203"/>
      <c r="N203" s="204"/>
      <c r="O203" s="65"/>
      <c r="P203" s="65"/>
      <c r="Q203" s="65"/>
      <c r="R203" s="65"/>
      <c r="S203" s="65"/>
      <c r="T203" s="66"/>
      <c r="U203" s="35"/>
      <c r="V203" s="35"/>
      <c r="W203" s="35"/>
      <c r="X203" s="35"/>
      <c r="Y203" s="35"/>
      <c r="Z203" s="35"/>
      <c r="AA203" s="35"/>
      <c r="AB203" s="35"/>
      <c r="AC203" s="35"/>
      <c r="AD203" s="35"/>
      <c r="AE203" s="35"/>
      <c r="AT203" s="18" t="s">
        <v>125</v>
      </c>
      <c r="AU203" s="18" t="s">
        <v>82</v>
      </c>
    </row>
    <row r="204" spans="2:51" s="13" customFormat="1" ht="11.25">
      <c r="B204" s="211"/>
      <c r="C204" s="212"/>
      <c r="D204" s="201" t="s">
        <v>192</v>
      </c>
      <c r="E204" s="213" t="s">
        <v>19</v>
      </c>
      <c r="F204" s="214" t="s">
        <v>370</v>
      </c>
      <c r="G204" s="212"/>
      <c r="H204" s="215">
        <v>50</v>
      </c>
      <c r="I204" s="216"/>
      <c r="J204" s="212"/>
      <c r="K204" s="212"/>
      <c r="L204" s="217"/>
      <c r="M204" s="218"/>
      <c r="N204" s="219"/>
      <c r="O204" s="219"/>
      <c r="P204" s="219"/>
      <c r="Q204" s="219"/>
      <c r="R204" s="219"/>
      <c r="S204" s="219"/>
      <c r="T204" s="220"/>
      <c r="AT204" s="221" t="s">
        <v>192</v>
      </c>
      <c r="AU204" s="221" t="s">
        <v>82</v>
      </c>
      <c r="AV204" s="13" t="s">
        <v>82</v>
      </c>
      <c r="AW204" s="13" t="s">
        <v>33</v>
      </c>
      <c r="AX204" s="13" t="s">
        <v>80</v>
      </c>
      <c r="AY204" s="221" t="s">
        <v>115</v>
      </c>
    </row>
    <row r="205" spans="1:65" s="2" customFormat="1" ht="16.5" customHeight="1">
      <c r="A205" s="35"/>
      <c r="B205" s="36"/>
      <c r="C205" s="188" t="s">
        <v>168</v>
      </c>
      <c r="D205" s="188" t="s">
        <v>118</v>
      </c>
      <c r="E205" s="189" t="s">
        <v>371</v>
      </c>
      <c r="F205" s="190" t="s">
        <v>372</v>
      </c>
      <c r="G205" s="191" t="s">
        <v>325</v>
      </c>
      <c r="H205" s="192">
        <v>50</v>
      </c>
      <c r="I205" s="193"/>
      <c r="J205" s="194">
        <f>ROUND(I205*H205,2)</f>
        <v>0</v>
      </c>
      <c r="K205" s="190" t="s">
        <v>122</v>
      </c>
      <c r="L205" s="40"/>
      <c r="M205" s="195" t="s">
        <v>19</v>
      </c>
      <c r="N205" s="196" t="s">
        <v>43</v>
      </c>
      <c r="O205" s="65"/>
      <c r="P205" s="197">
        <f>O205*H205</f>
        <v>0</v>
      </c>
      <c r="Q205" s="197">
        <v>0</v>
      </c>
      <c r="R205" s="197">
        <f>Q205*H205</f>
        <v>0</v>
      </c>
      <c r="S205" s="197">
        <v>4.8E-05</v>
      </c>
      <c r="T205" s="198">
        <f>S205*H205</f>
        <v>0.0024000000000000002</v>
      </c>
      <c r="U205" s="35"/>
      <c r="V205" s="35"/>
      <c r="W205" s="35"/>
      <c r="X205" s="35"/>
      <c r="Y205" s="35"/>
      <c r="Z205" s="35"/>
      <c r="AA205" s="35"/>
      <c r="AB205" s="35"/>
      <c r="AC205" s="35"/>
      <c r="AD205" s="35"/>
      <c r="AE205" s="35"/>
      <c r="AR205" s="199" t="s">
        <v>274</v>
      </c>
      <c r="AT205" s="199" t="s">
        <v>118</v>
      </c>
      <c r="AU205" s="199" t="s">
        <v>82</v>
      </c>
      <c r="AY205" s="18" t="s">
        <v>115</v>
      </c>
      <c r="BE205" s="200">
        <f>IF(N205="základní",J205,0)</f>
        <v>0</v>
      </c>
      <c r="BF205" s="200">
        <f>IF(N205="snížená",J205,0)</f>
        <v>0</v>
      </c>
      <c r="BG205" s="200">
        <f>IF(N205="zákl. přenesená",J205,0)</f>
        <v>0</v>
      </c>
      <c r="BH205" s="200">
        <f>IF(N205="sníž. přenesená",J205,0)</f>
        <v>0</v>
      </c>
      <c r="BI205" s="200">
        <f>IF(N205="nulová",J205,0)</f>
        <v>0</v>
      </c>
      <c r="BJ205" s="18" t="s">
        <v>80</v>
      </c>
      <c r="BK205" s="200">
        <f>ROUND(I205*H205,2)</f>
        <v>0</v>
      </c>
      <c r="BL205" s="18" t="s">
        <v>274</v>
      </c>
      <c r="BM205" s="199" t="s">
        <v>373</v>
      </c>
    </row>
    <row r="206" spans="1:47" s="2" customFormat="1" ht="19.5">
      <c r="A206" s="35"/>
      <c r="B206" s="36"/>
      <c r="C206" s="37"/>
      <c r="D206" s="201" t="s">
        <v>125</v>
      </c>
      <c r="E206" s="37"/>
      <c r="F206" s="202" t="s">
        <v>374</v>
      </c>
      <c r="G206" s="37"/>
      <c r="H206" s="37"/>
      <c r="I206" s="109"/>
      <c r="J206" s="37"/>
      <c r="K206" s="37"/>
      <c r="L206" s="40"/>
      <c r="M206" s="203"/>
      <c r="N206" s="204"/>
      <c r="O206" s="65"/>
      <c r="P206" s="65"/>
      <c r="Q206" s="65"/>
      <c r="R206" s="65"/>
      <c r="S206" s="65"/>
      <c r="T206" s="66"/>
      <c r="U206" s="35"/>
      <c r="V206" s="35"/>
      <c r="W206" s="35"/>
      <c r="X206" s="35"/>
      <c r="Y206" s="35"/>
      <c r="Z206" s="35"/>
      <c r="AA206" s="35"/>
      <c r="AB206" s="35"/>
      <c r="AC206" s="35"/>
      <c r="AD206" s="35"/>
      <c r="AE206" s="35"/>
      <c r="AT206" s="18" t="s">
        <v>125</v>
      </c>
      <c r="AU206" s="18" t="s">
        <v>82</v>
      </c>
    </row>
    <row r="207" spans="2:63" s="12" customFormat="1" ht="22.9" customHeight="1">
      <c r="B207" s="172"/>
      <c r="C207" s="173"/>
      <c r="D207" s="174" t="s">
        <v>71</v>
      </c>
      <c r="E207" s="186" t="s">
        <v>375</v>
      </c>
      <c r="F207" s="186" t="s">
        <v>376</v>
      </c>
      <c r="G207" s="173"/>
      <c r="H207" s="173"/>
      <c r="I207" s="176"/>
      <c r="J207" s="187">
        <f>BK207</f>
        <v>0</v>
      </c>
      <c r="K207" s="173"/>
      <c r="L207" s="178"/>
      <c r="M207" s="179"/>
      <c r="N207" s="180"/>
      <c r="O207" s="180"/>
      <c r="P207" s="181">
        <f>SUM(P208:P213)</f>
        <v>0</v>
      </c>
      <c r="Q207" s="180"/>
      <c r="R207" s="181">
        <f>SUM(R208:R213)</f>
        <v>0</v>
      </c>
      <c r="S207" s="180"/>
      <c r="T207" s="182">
        <f>SUM(T208:T213)</f>
        <v>0.72</v>
      </c>
      <c r="AR207" s="183" t="s">
        <v>82</v>
      </c>
      <c r="AT207" s="184" t="s">
        <v>71</v>
      </c>
      <c r="AU207" s="184" t="s">
        <v>80</v>
      </c>
      <c r="AY207" s="183" t="s">
        <v>115</v>
      </c>
      <c r="BK207" s="185">
        <f>SUM(BK208:BK213)</f>
        <v>0</v>
      </c>
    </row>
    <row r="208" spans="1:65" s="2" customFormat="1" ht="16.5" customHeight="1">
      <c r="A208" s="35"/>
      <c r="B208" s="36"/>
      <c r="C208" s="188" t="s">
        <v>377</v>
      </c>
      <c r="D208" s="188" t="s">
        <v>118</v>
      </c>
      <c r="E208" s="189" t="s">
        <v>378</v>
      </c>
      <c r="F208" s="190" t="s">
        <v>379</v>
      </c>
      <c r="G208" s="191" t="s">
        <v>325</v>
      </c>
      <c r="H208" s="192">
        <v>30</v>
      </c>
      <c r="I208" s="193"/>
      <c r="J208" s="194">
        <f>ROUND(I208*H208,2)</f>
        <v>0</v>
      </c>
      <c r="K208" s="190" t="s">
        <v>122</v>
      </c>
      <c r="L208" s="40"/>
      <c r="M208" s="195" t="s">
        <v>19</v>
      </c>
      <c r="N208" s="196" t="s">
        <v>43</v>
      </c>
      <c r="O208" s="65"/>
      <c r="P208" s="197">
        <f>O208*H208</f>
        <v>0</v>
      </c>
      <c r="Q208" s="197">
        <v>0</v>
      </c>
      <c r="R208" s="197">
        <f>Q208*H208</f>
        <v>0</v>
      </c>
      <c r="S208" s="197">
        <v>0.024</v>
      </c>
      <c r="T208" s="198">
        <f>S208*H208</f>
        <v>0.72</v>
      </c>
      <c r="U208" s="35"/>
      <c r="V208" s="35"/>
      <c r="W208" s="35"/>
      <c r="X208" s="35"/>
      <c r="Y208" s="35"/>
      <c r="Z208" s="35"/>
      <c r="AA208" s="35"/>
      <c r="AB208" s="35"/>
      <c r="AC208" s="35"/>
      <c r="AD208" s="35"/>
      <c r="AE208" s="35"/>
      <c r="AR208" s="199" t="s">
        <v>274</v>
      </c>
      <c r="AT208" s="199" t="s">
        <v>118</v>
      </c>
      <c r="AU208" s="199" t="s">
        <v>82</v>
      </c>
      <c r="AY208" s="18" t="s">
        <v>115</v>
      </c>
      <c r="BE208" s="200">
        <f>IF(N208="základní",J208,0)</f>
        <v>0</v>
      </c>
      <c r="BF208" s="200">
        <f>IF(N208="snížená",J208,0)</f>
        <v>0</v>
      </c>
      <c r="BG208" s="200">
        <f>IF(N208="zákl. přenesená",J208,0)</f>
        <v>0</v>
      </c>
      <c r="BH208" s="200">
        <f>IF(N208="sníž. přenesená",J208,0)</f>
        <v>0</v>
      </c>
      <c r="BI208" s="200">
        <f>IF(N208="nulová",J208,0)</f>
        <v>0</v>
      </c>
      <c r="BJ208" s="18" t="s">
        <v>80</v>
      </c>
      <c r="BK208" s="200">
        <f>ROUND(I208*H208,2)</f>
        <v>0</v>
      </c>
      <c r="BL208" s="18" t="s">
        <v>274</v>
      </c>
      <c r="BM208" s="199" t="s">
        <v>380</v>
      </c>
    </row>
    <row r="209" spans="1:47" s="2" customFormat="1" ht="19.5">
      <c r="A209" s="35"/>
      <c r="B209" s="36"/>
      <c r="C209" s="37"/>
      <c r="D209" s="201" t="s">
        <v>125</v>
      </c>
      <c r="E209" s="37"/>
      <c r="F209" s="202" t="s">
        <v>381</v>
      </c>
      <c r="G209" s="37"/>
      <c r="H209" s="37"/>
      <c r="I209" s="109"/>
      <c r="J209" s="37"/>
      <c r="K209" s="37"/>
      <c r="L209" s="40"/>
      <c r="M209" s="203"/>
      <c r="N209" s="204"/>
      <c r="O209" s="65"/>
      <c r="P209" s="65"/>
      <c r="Q209" s="65"/>
      <c r="R209" s="65"/>
      <c r="S209" s="65"/>
      <c r="T209" s="66"/>
      <c r="U209" s="35"/>
      <c r="V209" s="35"/>
      <c r="W209" s="35"/>
      <c r="X209" s="35"/>
      <c r="Y209" s="35"/>
      <c r="Z209" s="35"/>
      <c r="AA209" s="35"/>
      <c r="AB209" s="35"/>
      <c r="AC209" s="35"/>
      <c r="AD209" s="35"/>
      <c r="AE209" s="35"/>
      <c r="AT209" s="18" t="s">
        <v>125</v>
      </c>
      <c r="AU209" s="18" t="s">
        <v>82</v>
      </c>
    </row>
    <row r="210" spans="1:47" s="2" customFormat="1" ht="29.25">
      <c r="A210" s="35"/>
      <c r="B210" s="36"/>
      <c r="C210" s="37"/>
      <c r="D210" s="201" t="s">
        <v>176</v>
      </c>
      <c r="E210" s="37"/>
      <c r="F210" s="205" t="s">
        <v>382</v>
      </c>
      <c r="G210" s="37"/>
      <c r="H210" s="37"/>
      <c r="I210" s="109"/>
      <c r="J210" s="37"/>
      <c r="K210" s="37"/>
      <c r="L210" s="40"/>
      <c r="M210" s="203"/>
      <c r="N210" s="204"/>
      <c r="O210" s="65"/>
      <c r="P210" s="65"/>
      <c r="Q210" s="65"/>
      <c r="R210" s="65"/>
      <c r="S210" s="65"/>
      <c r="T210" s="66"/>
      <c r="U210" s="35"/>
      <c r="V210" s="35"/>
      <c r="W210" s="35"/>
      <c r="X210" s="35"/>
      <c r="Y210" s="35"/>
      <c r="Z210" s="35"/>
      <c r="AA210" s="35"/>
      <c r="AB210" s="35"/>
      <c r="AC210" s="35"/>
      <c r="AD210" s="35"/>
      <c r="AE210" s="35"/>
      <c r="AT210" s="18" t="s">
        <v>176</v>
      </c>
      <c r="AU210" s="18" t="s">
        <v>82</v>
      </c>
    </row>
    <row r="211" spans="2:51" s="13" customFormat="1" ht="11.25">
      <c r="B211" s="211"/>
      <c r="C211" s="212"/>
      <c r="D211" s="201" t="s">
        <v>192</v>
      </c>
      <c r="E211" s="213" t="s">
        <v>19</v>
      </c>
      <c r="F211" s="214" t="s">
        <v>383</v>
      </c>
      <c r="G211" s="212"/>
      <c r="H211" s="215">
        <v>15</v>
      </c>
      <c r="I211" s="216"/>
      <c r="J211" s="212"/>
      <c r="K211" s="212"/>
      <c r="L211" s="217"/>
      <c r="M211" s="218"/>
      <c r="N211" s="219"/>
      <c r="O211" s="219"/>
      <c r="P211" s="219"/>
      <c r="Q211" s="219"/>
      <c r="R211" s="219"/>
      <c r="S211" s="219"/>
      <c r="T211" s="220"/>
      <c r="AT211" s="221" t="s">
        <v>192</v>
      </c>
      <c r="AU211" s="221" t="s">
        <v>82</v>
      </c>
      <c r="AV211" s="13" t="s">
        <v>82</v>
      </c>
      <c r="AW211" s="13" t="s">
        <v>33</v>
      </c>
      <c r="AX211" s="13" t="s">
        <v>72</v>
      </c>
      <c r="AY211" s="221" t="s">
        <v>115</v>
      </c>
    </row>
    <row r="212" spans="2:51" s="13" customFormat="1" ht="11.25">
      <c r="B212" s="211"/>
      <c r="C212" s="212"/>
      <c r="D212" s="201" t="s">
        <v>192</v>
      </c>
      <c r="E212" s="213" t="s">
        <v>19</v>
      </c>
      <c r="F212" s="214" t="s">
        <v>384</v>
      </c>
      <c r="G212" s="212"/>
      <c r="H212" s="215">
        <v>15</v>
      </c>
      <c r="I212" s="216"/>
      <c r="J212" s="212"/>
      <c r="K212" s="212"/>
      <c r="L212" s="217"/>
      <c r="M212" s="218"/>
      <c r="N212" s="219"/>
      <c r="O212" s="219"/>
      <c r="P212" s="219"/>
      <c r="Q212" s="219"/>
      <c r="R212" s="219"/>
      <c r="S212" s="219"/>
      <c r="T212" s="220"/>
      <c r="AT212" s="221" t="s">
        <v>192</v>
      </c>
      <c r="AU212" s="221" t="s">
        <v>82</v>
      </c>
      <c r="AV212" s="13" t="s">
        <v>82</v>
      </c>
      <c r="AW212" s="13" t="s">
        <v>33</v>
      </c>
      <c r="AX212" s="13" t="s">
        <v>72</v>
      </c>
      <c r="AY212" s="221" t="s">
        <v>115</v>
      </c>
    </row>
    <row r="213" spans="2:51" s="14" customFormat="1" ht="11.25">
      <c r="B213" s="232"/>
      <c r="C213" s="233"/>
      <c r="D213" s="201" t="s">
        <v>192</v>
      </c>
      <c r="E213" s="234" t="s">
        <v>19</v>
      </c>
      <c r="F213" s="235" t="s">
        <v>385</v>
      </c>
      <c r="G213" s="233"/>
      <c r="H213" s="236">
        <v>30</v>
      </c>
      <c r="I213" s="237"/>
      <c r="J213" s="233"/>
      <c r="K213" s="233"/>
      <c r="L213" s="238"/>
      <c r="M213" s="239"/>
      <c r="N213" s="240"/>
      <c r="O213" s="240"/>
      <c r="P213" s="240"/>
      <c r="Q213" s="240"/>
      <c r="R213" s="240"/>
      <c r="S213" s="240"/>
      <c r="T213" s="241"/>
      <c r="AT213" s="242" t="s">
        <v>192</v>
      </c>
      <c r="AU213" s="242" t="s">
        <v>82</v>
      </c>
      <c r="AV213" s="14" t="s">
        <v>173</v>
      </c>
      <c r="AW213" s="14" t="s">
        <v>33</v>
      </c>
      <c r="AX213" s="14" t="s">
        <v>80</v>
      </c>
      <c r="AY213" s="242" t="s">
        <v>115</v>
      </c>
    </row>
    <row r="214" spans="2:63" s="12" customFormat="1" ht="22.9" customHeight="1">
      <c r="B214" s="172"/>
      <c r="C214" s="173"/>
      <c r="D214" s="174" t="s">
        <v>71</v>
      </c>
      <c r="E214" s="186" t="s">
        <v>386</v>
      </c>
      <c r="F214" s="186" t="s">
        <v>387</v>
      </c>
      <c r="G214" s="173"/>
      <c r="H214" s="173"/>
      <c r="I214" s="176"/>
      <c r="J214" s="187">
        <f>BK214</f>
        <v>0</v>
      </c>
      <c r="K214" s="173"/>
      <c r="L214" s="178"/>
      <c r="M214" s="179"/>
      <c r="N214" s="180"/>
      <c r="O214" s="180"/>
      <c r="P214" s="181">
        <f>SUM(P215:P235)</f>
        <v>0</v>
      </c>
      <c r="Q214" s="180"/>
      <c r="R214" s="181">
        <f>SUM(R215:R235)</f>
        <v>2.5136</v>
      </c>
      <c r="S214" s="180"/>
      <c r="T214" s="182">
        <f>SUM(T215:T235)</f>
        <v>0</v>
      </c>
      <c r="AR214" s="183" t="s">
        <v>82</v>
      </c>
      <c r="AT214" s="184" t="s">
        <v>71</v>
      </c>
      <c r="AU214" s="184" t="s">
        <v>80</v>
      </c>
      <c r="AY214" s="183" t="s">
        <v>115</v>
      </c>
      <c r="BK214" s="185">
        <f>SUM(BK215:BK235)</f>
        <v>0</v>
      </c>
    </row>
    <row r="215" spans="1:65" s="2" customFormat="1" ht="16.5" customHeight="1">
      <c r="A215" s="35"/>
      <c r="B215" s="36"/>
      <c r="C215" s="188" t="s">
        <v>388</v>
      </c>
      <c r="D215" s="188" t="s">
        <v>118</v>
      </c>
      <c r="E215" s="189" t="s">
        <v>389</v>
      </c>
      <c r="F215" s="190" t="s">
        <v>390</v>
      </c>
      <c r="G215" s="191" t="s">
        <v>188</v>
      </c>
      <c r="H215" s="192">
        <v>80</v>
      </c>
      <c r="I215" s="193"/>
      <c r="J215" s="194">
        <f>ROUND(I215*H215,2)</f>
        <v>0</v>
      </c>
      <c r="K215" s="190" t="s">
        <v>122</v>
      </c>
      <c r="L215" s="40"/>
      <c r="M215" s="195" t="s">
        <v>19</v>
      </c>
      <c r="N215" s="196" t="s">
        <v>43</v>
      </c>
      <c r="O215" s="65"/>
      <c r="P215" s="197">
        <f>O215*H215</f>
        <v>0</v>
      </c>
      <c r="Q215" s="197">
        <v>0.0003</v>
      </c>
      <c r="R215" s="197">
        <f>Q215*H215</f>
        <v>0.023999999999999997</v>
      </c>
      <c r="S215" s="197">
        <v>0</v>
      </c>
      <c r="T215" s="198">
        <f>S215*H215</f>
        <v>0</v>
      </c>
      <c r="U215" s="35"/>
      <c r="V215" s="35"/>
      <c r="W215" s="35"/>
      <c r="X215" s="35"/>
      <c r="Y215" s="35"/>
      <c r="Z215" s="35"/>
      <c r="AA215" s="35"/>
      <c r="AB215" s="35"/>
      <c r="AC215" s="35"/>
      <c r="AD215" s="35"/>
      <c r="AE215" s="35"/>
      <c r="AR215" s="199" t="s">
        <v>274</v>
      </c>
      <c r="AT215" s="199" t="s">
        <v>118</v>
      </c>
      <c r="AU215" s="199" t="s">
        <v>82</v>
      </c>
      <c r="AY215" s="18" t="s">
        <v>115</v>
      </c>
      <c r="BE215" s="200">
        <f>IF(N215="základní",J215,0)</f>
        <v>0</v>
      </c>
      <c r="BF215" s="200">
        <f>IF(N215="snížená",J215,0)</f>
        <v>0</v>
      </c>
      <c r="BG215" s="200">
        <f>IF(N215="zákl. přenesená",J215,0)</f>
        <v>0</v>
      </c>
      <c r="BH215" s="200">
        <f>IF(N215="sníž. přenesená",J215,0)</f>
        <v>0</v>
      </c>
      <c r="BI215" s="200">
        <f>IF(N215="nulová",J215,0)</f>
        <v>0</v>
      </c>
      <c r="BJ215" s="18" t="s">
        <v>80</v>
      </c>
      <c r="BK215" s="200">
        <f>ROUND(I215*H215,2)</f>
        <v>0</v>
      </c>
      <c r="BL215" s="18" t="s">
        <v>274</v>
      </c>
      <c r="BM215" s="199" t="s">
        <v>391</v>
      </c>
    </row>
    <row r="216" spans="1:47" s="2" customFormat="1" ht="11.25">
      <c r="A216" s="35"/>
      <c r="B216" s="36"/>
      <c r="C216" s="37"/>
      <c r="D216" s="201" t="s">
        <v>125</v>
      </c>
      <c r="E216" s="37"/>
      <c r="F216" s="202" t="s">
        <v>392</v>
      </c>
      <c r="G216" s="37"/>
      <c r="H216" s="37"/>
      <c r="I216" s="109"/>
      <c r="J216" s="37"/>
      <c r="K216" s="37"/>
      <c r="L216" s="40"/>
      <c r="M216" s="203"/>
      <c r="N216" s="204"/>
      <c r="O216" s="65"/>
      <c r="P216" s="65"/>
      <c r="Q216" s="65"/>
      <c r="R216" s="65"/>
      <c r="S216" s="65"/>
      <c r="T216" s="66"/>
      <c r="U216" s="35"/>
      <c r="V216" s="35"/>
      <c r="W216" s="35"/>
      <c r="X216" s="35"/>
      <c r="Y216" s="35"/>
      <c r="Z216" s="35"/>
      <c r="AA216" s="35"/>
      <c r="AB216" s="35"/>
      <c r="AC216" s="35"/>
      <c r="AD216" s="35"/>
      <c r="AE216" s="35"/>
      <c r="AT216" s="18" t="s">
        <v>125</v>
      </c>
      <c r="AU216" s="18" t="s">
        <v>82</v>
      </c>
    </row>
    <row r="217" spans="1:47" s="2" customFormat="1" ht="48.75">
      <c r="A217" s="35"/>
      <c r="B217" s="36"/>
      <c r="C217" s="37"/>
      <c r="D217" s="201" t="s">
        <v>176</v>
      </c>
      <c r="E217" s="37"/>
      <c r="F217" s="205" t="s">
        <v>393</v>
      </c>
      <c r="G217" s="37"/>
      <c r="H217" s="37"/>
      <c r="I217" s="109"/>
      <c r="J217" s="37"/>
      <c r="K217" s="37"/>
      <c r="L217" s="40"/>
      <c r="M217" s="203"/>
      <c r="N217" s="204"/>
      <c r="O217" s="65"/>
      <c r="P217" s="65"/>
      <c r="Q217" s="65"/>
      <c r="R217" s="65"/>
      <c r="S217" s="65"/>
      <c r="T217" s="66"/>
      <c r="U217" s="35"/>
      <c r="V217" s="35"/>
      <c r="W217" s="35"/>
      <c r="X217" s="35"/>
      <c r="Y217" s="35"/>
      <c r="Z217" s="35"/>
      <c r="AA217" s="35"/>
      <c r="AB217" s="35"/>
      <c r="AC217" s="35"/>
      <c r="AD217" s="35"/>
      <c r="AE217" s="35"/>
      <c r="AT217" s="18" t="s">
        <v>176</v>
      </c>
      <c r="AU217" s="18" t="s">
        <v>82</v>
      </c>
    </row>
    <row r="218" spans="2:51" s="13" customFormat="1" ht="11.25">
      <c r="B218" s="211"/>
      <c r="C218" s="212"/>
      <c r="D218" s="201" t="s">
        <v>192</v>
      </c>
      <c r="E218" s="213" t="s">
        <v>19</v>
      </c>
      <c r="F218" s="214" t="s">
        <v>394</v>
      </c>
      <c r="G218" s="212"/>
      <c r="H218" s="215">
        <v>80</v>
      </c>
      <c r="I218" s="216"/>
      <c r="J218" s="212"/>
      <c r="K218" s="212"/>
      <c r="L218" s="217"/>
      <c r="M218" s="218"/>
      <c r="N218" s="219"/>
      <c r="O218" s="219"/>
      <c r="P218" s="219"/>
      <c r="Q218" s="219"/>
      <c r="R218" s="219"/>
      <c r="S218" s="219"/>
      <c r="T218" s="220"/>
      <c r="AT218" s="221" t="s">
        <v>192</v>
      </c>
      <c r="AU218" s="221" t="s">
        <v>82</v>
      </c>
      <c r="AV218" s="13" t="s">
        <v>82</v>
      </c>
      <c r="AW218" s="13" t="s">
        <v>33</v>
      </c>
      <c r="AX218" s="13" t="s">
        <v>80</v>
      </c>
      <c r="AY218" s="221" t="s">
        <v>115</v>
      </c>
    </row>
    <row r="219" spans="1:65" s="2" customFormat="1" ht="16.5" customHeight="1">
      <c r="A219" s="35"/>
      <c r="B219" s="36"/>
      <c r="C219" s="188" t="s">
        <v>395</v>
      </c>
      <c r="D219" s="188" t="s">
        <v>118</v>
      </c>
      <c r="E219" s="189" t="s">
        <v>396</v>
      </c>
      <c r="F219" s="190" t="s">
        <v>397</v>
      </c>
      <c r="G219" s="191" t="s">
        <v>188</v>
      </c>
      <c r="H219" s="192">
        <v>80</v>
      </c>
      <c r="I219" s="193"/>
      <c r="J219" s="194">
        <f>ROUND(I219*H219,2)</f>
        <v>0</v>
      </c>
      <c r="K219" s="190" t="s">
        <v>122</v>
      </c>
      <c r="L219" s="40"/>
      <c r="M219" s="195" t="s">
        <v>19</v>
      </c>
      <c r="N219" s="196" t="s">
        <v>43</v>
      </c>
      <c r="O219" s="65"/>
      <c r="P219" s="197">
        <f>O219*H219</f>
        <v>0</v>
      </c>
      <c r="Q219" s="197">
        <v>0.00455</v>
      </c>
      <c r="R219" s="197">
        <f>Q219*H219</f>
        <v>0.364</v>
      </c>
      <c r="S219" s="197">
        <v>0</v>
      </c>
      <c r="T219" s="198">
        <f>S219*H219</f>
        <v>0</v>
      </c>
      <c r="U219" s="35"/>
      <c r="V219" s="35"/>
      <c r="W219" s="35"/>
      <c r="X219" s="35"/>
      <c r="Y219" s="35"/>
      <c r="Z219" s="35"/>
      <c r="AA219" s="35"/>
      <c r="AB219" s="35"/>
      <c r="AC219" s="35"/>
      <c r="AD219" s="35"/>
      <c r="AE219" s="35"/>
      <c r="AR219" s="199" t="s">
        <v>274</v>
      </c>
      <c r="AT219" s="199" t="s">
        <v>118</v>
      </c>
      <c r="AU219" s="199" t="s">
        <v>82</v>
      </c>
      <c r="AY219" s="18" t="s">
        <v>115</v>
      </c>
      <c r="BE219" s="200">
        <f>IF(N219="základní",J219,0)</f>
        <v>0</v>
      </c>
      <c r="BF219" s="200">
        <f>IF(N219="snížená",J219,0)</f>
        <v>0</v>
      </c>
      <c r="BG219" s="200">
        <f>IF(N219="zákl. přenesená",J219,0)</f>
        <v>0</v>
      </c>
      <c r="BH219" s="200">
        <f>IF(N219="sníž. přenesená",J219,0)</f>
        <v>0</v>
      </c>
      <c r="BI219" s="200">
        <f>IF(N219="nulová",J219,0)</f>
        <v>0</v>
      </c>
      <c r="BJ219" s="18" t="s">
        <v>80</v>
      </c>
      <c r="BK219" s="200">
        <f>ROUND(I219*H219,2)</f>
        <v>0</v>
      </c>
      <c r="BL219" s="18" t="s">
        <v>274</v>
      </c>
      <c r="BM219" s="199" t="s">
        <v>398</v>
      </c>
    </row>
    <row r="220" spans="1:47" s="2" customFormat="1" ht="11.25">
      <c r="A220" s="35"/>
      <c r="B220" s="36"/>
      <c r="C220" s="37"/>
      <c r="D220" s="201" t="s">
        <v>125</v>
      </c>
      <c r="E220" s="37"/>
      <c r="F220" s="202" t="s">
        <v>399</v>
      </c>
      <c r="G220" s="37"/>
      <c r="H220" s="37"/>
      <c r="I220" s="109"/>
      <c r="J220" s="37"/>
      <c r="K220" s="37"/>
      <c r="L220" s="40"/>
      <c r="M220" s="203"/>
      <c r="N220" s="204"/>
      <c r="O220" s="65"/>
      <c r="P220" s="65"/>
      <c r="Q220" s="65"/>
      <c r="R220" s="65"/>
      <c r="S220" s="65"/>
      <c r="T220" s="66"/>
      <c r="U220" s="35"/>
      <c r="V220" s="35"/>
      <c r="W220" s="35"/>
      <c r="X220" s="35"/>
      <c r="Y220" s="35"/>
      <c r="Z220" s="35"/>
      <c r="AA220" s="35"/>
      <c r="AB220" s="35"/>
      <c r="AC220" s="35"/>
      <c r="AD220" s="35"/>
      <c r="AE220" s="35"/>
      <c r="AT220" s="18" t="s">
        <v>125</v>
      </c>
      <c r="AU220" s="18" t="s">
        <v>82</v>
      </c>
    </row>
    <row r="221" spans="1:47" s="2" customFormat="1" ht="48.75">
      <c r="A221" s="35"/>
      <c r="B221" s="36"/>
      <c r="C221" s="37"/>
      <c r="D221" s="201" t="s">
        <v>176</v>
      </c>
      <c r="E221" s="37"/>
      <c r="F221" s="205" t="s">
        <v>393</v>
      </c>
      <c r="G221" s="37"/>
      <c r="H221" s="37"/>
      <c r="I221" s="109"/>
      <c r="J221" s="37"/>
      <c r="K221" s="37"/>
      <c r="L221" s="40"/>
      <c r="M221" s="203"/>
      <c r="N221" s="204"/>
      <c r="O221" s="65"/>
      <c r="P221" s="65"/>
      <c r="Q221" s="65"/>
      <c r="R221" s="65"/>
      <c r="S221" s="65"/>
      <c r="T221" s="66"/>
      <c r="U221" s="35"/>
      <c r="V221" s="35"/>
      <c r="W221" s="35"/>
      <c r="X221" s="35"/>
      <c r="Y221" s="35"/>
      <c r="Z221" s="35"/>
      <c r="AA221" s="35"/>
      <c r="AB221" s="35"/>
      <c r="AC221" s="35"/>
      <c r="AD221" s="35"/>
      <c r="AE221" s="35"/>
      <c r="AT221" s="18" t="s">
        <v>176</v>
      </c>
      <c r="AU221" s="18" t="s">
        <v>82</v>
      </c>
    </row>
    <row r="222" spans="2:51" s="13" customFormat="1" ht="11.25">
      <c r="B222" s="211"/>
      <c r="C222" s="212"/>
      <c r="D222" s="201" t="s">
        <v>192</v>
      </c>
      <c r="E222" s="213" t="s">
        <v>19</v>
      </c>
      <c r="F222" s="214" t="s">
        <v>394</v>
      </c>
      <c r="G222" s="212"/>
      <c r="H222" s="215">
        <v>80</v>
      </c>
      <c r="I222" s="216"/>
      <c r="J222" s="212"/>
      <c r="K222" s="212"/>
      <c r="L222" s="217"/>
      <c r="M222" s="218"/>
      <c r="N222" s="219"/>
      <c r="O222" s="219"/>
      <c r="P222" s="219"/>
      <c r="Q222" s="219"/>
      <c r="R222" s="219"/>
      <c r="S222" s="219"/>
      <c r="T222" s="220"/>
      <c r="AT222" s="221" t="s">
        <v>192</v>
      </c>
      <c r="AU222" s="221" t="s">
        <v>82</v>
      </c>
      <c r="AV222" s="13" t="s">
        <v>82</v>
      </c>
      <c r="AW222" s="13" t="s">
        <v>33</v>
      </c>
      <c r="AX222" s="13" t="s">
        <v>80</v>
      </c>
      <c r="AY222" s="221" t="s">
        <v>115</v>
      </c>
    </row>
    <row r="223" spans="1:65" s="2" customFormat="1" ht="16.5" customHeight="1">
      <c r="A223" s="35"/>
      <c r="B223" s="36"/>
      <c r="C223" s="188" t="s">
        <v>400</v>
      </c>
      <c r="D223" s="188" t="s">
        <v>118</v>
      </c>
      <c r="E223" s="189" t="s">
        <v>401</v>
      </c>
      <c r="F223" s="190" t="s">
        <v>402</v>
      </c>
      <c r="G223" s="191" t="s">
        <v>188</v>
      </c>
      <c r="H223" s="192">
        <v>80</v>
      </c>
      <c r="I223" s="193"/>
      <c r="J223" s="194">
        <f>ROUND(I223*H223,2)</f>
        <v>0</v>
      </c>
      <c r="K223" s="190" t="s">
        <v>122</v>
      </c>
      <c r="L223" s="40"/>
      <c r="M223" s="195" t="s">
        <v>19</v>
      </c>
      <c r="N223" s="196" t="s">
        <v>43</v>
      </c>
      <c r="O223" s="65"/>
      <c r="P223" s="197">
        <f>O223*H223</f>
        <v>0</v>
      </c>
      <c r="Q223" s="197">
        <v>0.0054</v>
      </c>
      <c r="R223" s="197">
        <f>Q223*H223</f>
        <v>0.43200000000000005</v>
      </c>
      <c r="S223" s="197">
        <v>0</v>
      </c>
      <c r="T223" s="198">
        <f>S223*H223</f>
        <v>0</v>
      </c>
      <c r="U223" s="35"/>
      <c r="V223" s="35"/>
      <c r="W223" s="35"/>
      <c r="X223" s="35"/>
      <c r="Y223" s="35"/>
      <c r="Z223" s="35"/>
      <c r="AA223" s="35"/>
      <c r="AB223" s="35"/>
      <c r="AC223" s="35"/>
      <c r="AD223" s="35"/>
      <c r="AE223" s="35"/>
      <c r="AR223" s="199" t="s">
        <v>274</v>
      </c>
      <c r="AT223" s="199" t="s">
        <v>118</v>
      </c>
      <c r="AU223" s="199" t="s">
        <v>82</v>
      </c>
      <c r="AY223" s="18" t="s">
        <v>115</v>
      </c>
      <c r="BE223" s="200">
        <f>IF(N223="základní",J223,0)</f>
        <v>0</v>
      </c>
      <c r="BF223" s="200">
        <f>IF(N223="snížená",J223,0)</f>
        <v>0</v>
      </c>
      <c r="BG223" s="200">
        <f>IF(N223="zákl. přenesená",J223,0)</f>
        <v>0</v>
      </c>
      <c r="BH223" s="200">
        <f>IF(N223="sníž. přenesená",J223,0)</f>
        <v>0</v>
      </c>
      <c r="BI223" s="200">
        <f>IF(N223="nulová",J223,0)</f>
        <v>0</v>
      </c>
      <c r="BJ223" s="18" t="s">
        <v>80</v>
      </c>
      <c r="BK223" s="200">
        <f>ROUND(I223*H223,2)</f>
        <v>0</v>
      </c>
      <c r="BL223" s="18" t="s">
        <v>274</v>
      </c>
      <c r="BM223" s="199" t="s">
        <v>403</v>
      </c>
    </row>
    <row r="224" spans="1:47" s="2" customFormat="1" ht="11.25">
      <c r="A224" s="35"/>
      <c r="B224" s="36"/>
      <c r="C224" s="37"/>
      <c r="D224" s="201" t="s">
        <v>125</v>
      </c>
      <c r="E224" s="37"/>
      <c r="F224" s="202" t="s">
        <v>404</v>
      </c>
      <c r="G224" s="37"/>
      <c r="H224" s="37"/>
      <c r="I224" s="109"/>
      <c r="J224" s="37"/>
      <c r="K224" s="37"/>
      <c r="L224" s="40"/>
      <c r="M224" s="203"/>
      <c r="N224" s="204"/>
      <c r="O224" s="65"/>
      <c r="P224" s="65"/>
      <c r="Q224" s="65"/>
      <c r="R224" s="65"/>
      <c r="S224" s="65"/>
      <c r="T224" s="66"/>
      <c r="U224" s="35"/>
      <c r="V224" s="35"/>
      <c r="W224" s="35"/>
      <c r="X224" s="35"/>
      <c r="Y224" s="35"/>
      <c r="Z224" s="35"/>
      <c r="AA224" s="35"/>
      <c r="AB224" s="35"/>
      <c r="AC224" s="35"/>
      <c r="AD224" s="35"/>
      <c r="AE224" s="35"/>
      <c r="AT224" s="18" t="s">
        <v>125</v>
      </c>
      <c r="AU224" s="18" t="s">
        <v>82</v>
      </c>
    </row>
    <row r="225" spans="1:47" s="2" customFormat="1" ht="29.25">
      <c r="A225" s="35"/>
      <c r="B225" s="36"/>
      <c r="C225" s="37"/>
      <c r="D225" s="201" t="s">
        <v>176</v>
      </c>
      <c r="E225" s="37"/>
      <c r="F225" s="205" t="s">
        <v>405</v>
      </c>
      <c r="G225" s="37"/>
      <c r="H225" s="37"/>
      <c r="I225" s="109"/>
      <c r="J225" s="37"/>
      <c r="K225" s="37"/>
      <c r="L225" s="40"/>
      <c r="M225" s="203"/>
      <c r="N225" s="204"/>
      <c r="O225" s="65"/>
      <c r="P225" s="65"/>
      <c r="Q225" s="65"/>
      <c r="R225" s="65"/>
      <c r="S225" s="65"/>
      <c r="T225" s="66"/>
      <c r="U225" s="35"/>
      <c r="V225" s="35"/>
      <c r="W225" s="35"/>
      <c r="X225" s="35"/>
      <c r="Y225" s="35"/>
      <c r="Z225" s="35"/>
      <c r="AA225" s="35"/>
      <c r="AB225" s="35"/>
      <c r="AC225" s="35"/>
      <c r="AD225" s="35"/>
      <c r="AE225" s="35"/>
      <c r="AT225" s="18" t="s">
        <v>176</v>
      </c>
      <c r="AU225" s="18" t="s">
        <v>82</v>
      </c>
    </row>
    <row r="226" spans="2:51" s="13" customFormat="1" ht="11.25">
      <c r="B226" s="211"/>
      <c r="C226" s="212"/>
      <c r="D226" s="201" t="s">
        <v>192</v>
      </c>
      <c r="E226" s="213" t="s">
        <v>19</v>
      </c>
      <c r="F226" s="214" t="s">
        <v>394</v>
      </c>
      <c r="G226" s="212"/>
      <c r="H226" s="215">
        <v>80</v>
      </c>
      <c r="I226" s="216"/>
      <c r="J226" s="212"/>
      <c r="K226" s="212"/>
      <c r="L226" s="217"/>
      <c r="M226" s="218"/>
      <c r="N226" s="219"/>
      <c r="O226" s="219"/>
      <c r="P226" s="219"/>
      <c r="Q226" s="219"/>
      <c r="R226" s="219"/>
      <c r="S226" s="219"/>
      <c r="T226" s="220"/>
      <c r="AT226" s="221" t="s">
        <v>192</v>
      </c>
      <c r="AU226" s="221" t="s">
        <v>82</v>
      </c>
      <c r="AV226" s="13" t="s">
        <v>82</v>
      </c>
      <c r="AW226" s="13" t="s">
        <v>33</v>
      </c>
      <c r="AX226" s="13" t="s">
        <v>80</v>
      </c>
      <c r="AY226" s="221" t="s">
        <v>115</v>
      </c>
    </row>
    <row r="227" spans="1:65" s="2" customFormat="1" ht="16.5" customHeight="1">
      <c r="A227" s="35"/>
      <c r="B227" s="36"/>
      <c r="C227" s="222" t="s">
        <v>406</v>
      </c>
      <c r="D227" s="222" t="s">
        <v>207</v>
      </c>
      <c r="E227" s="223" t="s">
        <v>407</v>
      </c>
      <c r="F227" s="224" t="s">
        <v>408</v>
      </c>
      <c r="G227" s="225" t="s">
        <v>188</v>
      </c>
      <c r="H227" s="226">
        <v>88</v>
      </c>
      <c r="I227" s="227"/>
      <c r="J227" s="228">
        <f>ROUND(I227*H227,2)</f>
        <v>0</v>
      </c>
      <c r="K227" s="224" t="s">
        <v>122</v>
      </c>
      <c r="L227" s="229"/>
      <c r="M227" s="230" t="s">
        <v>19</v>
      </c>
      <c r="N227" s="231" t="s">
        <v>43</v>
      </c>
      <c r="O227" s="65"/>
      <c r="P227" s="197">
        <f>O227*H227</f>
        <v>0</v>
      </c>
      <c r="Q227" s="197">
        <v>0.0192</v>
      </c>
      <c r="R227" s="197">
        <f>Q227*H227</f>
        <v>1.6895999999999998</v>
      </c>
      <c r="S227" s="197">
        <v>0</v>
      </c>
      <c r="T227" s="198">
        <f>S227*H227</f>
        <v>0</v>
      </c>
      <c r="U227" s="35"/>
      <c r="V227" s="35"/>
      <c r="W227" s="35"/>
      <c r="X227" s="35"/>
      <c r="Y227" s="35"/>
      <c r="Z227" s="35"/>
      <c r="AA227" s="35"/>
      <c r="AB227" s="35"/>
      <c r="AC227" s="35"/>
      <c r="AD227" s="35"/>
      <c r="AE227" s="35"/>
      <c r="AR227" s="199" t="s">
        <v>377</v>
      </c>
      <c r="AT227" s="199" t="s">
        <v>207</v>
      </c>
      <c r="AU227" s="199" t="s">
        <v>82</v>
      </c>
      <c r="AY227" s="18" t="s">
        <v>115</v>
      </c>
      <c r="BE227" s="200">
        <f>IF(N227="základní",J227,0)</f>
        <v>0</v>
      </c>
      <c r="BF227" s="200">
        <f>IF(N227="snížená",J227,0)</f>
        <v>0</v>
      </c>
      <c r="BG227" s="200">
        <f>IF(N227="zákl. přenesená",J227,0)</f>
        <v>0</v>
      </c>
      <c r="BH227" s="200">
        <f>IF(N227="sníž. přenesená",J227,0)</f>
        <v>0</v>
      </c>
      <c r="BI227" s="200">
        <f>IF(N227="nulová",J227,0)</f>
        <v>0</v>
      </c>
      <c r="BJ227" s="18" t="s">
        <v>80</v>
      </c>
      <c r="BK227" s="200">
        <f>ROUND(I227*H227,2)</f>
        <v>0</v>
      </c>
      <c r="BL227" s="18" t="s">
        <v>274</v>
      </c>
      <c r="BM227" s="199" t="s">
        <v>409</v>
      </c>
    </row>
    <row r="228" spans="1:47" s="2" customFormat="1" ht="11.25">
      <c r="A228" s="35"/>
      <c r="B228" s="36"/>
      <c r="C228" s="37"/>
      <c r="D228" s="201" t="s">
        <v>125</v>
      </c>
      <c r="E228" s="37"/>
      <c r="F228" s="202" t="s">
        <v>408</v>
      </c>
      <c r="G228" s="37"/>
      <c r="H228" s="37"/>
      <c r="I228" s="109"/>
      <c r="J228" s="37"/>
      <c r="K228" s="37"/>
      <c r="L228" s="40"/>
      <c r="M228" s="203"/>
      <c r="N228" s="204"/>
      <c r="O228" s="65"/>
      <c r="P228" s="65"/>
      <c r="Q228" s="65"/>
      <c r="R228" s="65"/>
      <c r="S228" s="65"/>
      <c r="T228" s="66"/>
      <c r="U228" s="35"/>
      <c r="V228" s="35"/>
      <c r="W228" s="35"/>
      <c r="X228" s="35"/>
      <c r="Y228" s="35"/>
      <c r="Z228" s="35"/>
      <c r="AA228" s="35"/>
      <c r="AB228" s="35"/>
      <c r="AC228" s="35"/>
      <c r="AD228" s="35"/>
      <c r="AE228" s="35"/>
      <c r="AT228" s="18" t="s">
        <v>125</v>
      </c>
      <c r="AU228" s="18" t="s">
        <v>82</v>
      </c>
    </row>
    <row r="229" spans="2:51" s="13" customFormat="1" ht="11.25">
      <c r="B229" s="211"/>
      <c r="C229" s="212"/>
      <c r="D229" s="201" t="s">
        <v>192</v>
      </c>
      <c r="E229" s="212"/>
      <c r="F229" s="214" t="s">
        <v>410</v>
      </c>
      <c r="G229" s="212"/>
      <c r="H229" s="215">
        <v>88</v>
      </c>
      <c r="I229" s="216"/>
      <c r="J229" s="212"/>
      <c r="K229" s="212"/>
      <c r="L229" s="217"/>
      <c r="M229" s="218"/>
      <c r="N229" s="219"/>
      <c r="O229" s="219"/>
      <c r="P229" s="219"/>
      <c r="Q229" s="219"/>
      <c r="R229" s="219"/>
      <c r="S229" s="219"/>
      <c r="T229" s="220"/>
      <c r="AT229" s="221" t="s">
        <v>192</v>
      </c>
      <c r="AU229" s="221" t="s">
        <v>82</v>
      </c>
      <c r="AV229" s="13" t="s">
        <v>82</v>
      </c>
      <c r="AW229" s="13" t="s">
        <v>4</v>
      </c>
      <c r="AX229" s="13" t="s">
        <v>80</v>
      </c>
      <c r="AY229" s="221" t="s">
        <v>115</v>
      </c>
    </row>
    <row r="230" spans="1:65" s="2" customFormat="1" ht="16.5" customHeight="1">
      <c r="A230" s="35"/>
      <c r="B230" s="36"/>
      <c r="C230" s="188" t="s">
        <v>411</v>
      </c>
      <c r="D230" s="188" t="s">
        <v>118</v>
      </c>
      <c r="E230" s="189" t="s">
        <v>412</v>
      </c>
      <c r="F230" s="190" t="s">
        <v>413</v>
      </c>
      <c r="G230" s="191" t="s">
        <v>188</v>
      </c>
      <c r="H230" s="192">
        <v>80</v>
      </c>
      <c r="I230" s="193"/>
      <c r="J230" s="194">
        <f>ROUND(I230*H230,2)</f>
        <v>0</v>
      </c>
      <c r="K230" s="190" t="s">
        <v>122</v>
      </c>
      <c r="L230" s="40"/>
      <c r="M230" s="195" t="s">
        <v>19</v>
      </c>
      <c r="N230" s="196" t="s">
        <v>43</v>
      </c>
      <c r="O230" s="65"/>
      <c r="P230" s="197">
        <f>O230*H230</f>
        <v>0</v>
      </c>
      <c r="Q230" s="197">
        <v>5E-05</v>
      </c>
      <c r="R230" s="197">
        <f>Q230*H230</f>
        <v>0.004</v>
      </c>
      <c r="S230" s="197">
        <v>0</v>
      </c>
      <c r="T230" s="198">
        <f>S230*H230</f>
        <v>0</v>
      </c>
      <c r="U230" s="35"/>
      <c r="V230" s="35"/>
      <c r="W230" s="35"/>
      <c r="X230" s="35"/>
      <c r="Y230" s="35"/>
      <c r="Z230" s="35"/>
      <c r="AA230" s="35"/>
      <c r="AB230" s="35"/>
      <c r="AC230" s="35"/>
      <c r="AD230" s="35"/>
      <c r="AE230" s="35"/>
      <c r="AR230" s="199" t="s">
        <v>274</v>
      </c>
      <c r="AT230" s="199" t="s">
        <v>118</v>
      </c>
      <c r="AU230" s="199" t="s">
        <v>82</v>
      </c>
      <c r="AY230" s="18" t="s">
        <v>115</v>
      </c>
      <c r="BE230" s="200">
        <f>IF(N230="základní",J230,0)</f>
        <v>0</v>
      </c>
      <c r="BF230" s="200">
        <f>IF(N230="snížená",J230,0)</f>
        <v>0</v>
      </c>
      <c r="BG230" s="200">
        <f>IF(N230="zákl. přenesená",J230,0)</f>
        <v>0</v>
      </c>
      <c r="BH230" s="200">
        <f>IF(N230="sníž. přenesená",J230,0)</f>
        <v>0</v>
      </c>
      <c r="BI230" s="200">
        <f>IF(N230="nulová",J230,0)</f>
        <v>0</v>
      </c>
      <c r="BJ230" s="18" t="s">
        <v>80</v>
      </c>
      <c r="BK230" s="200">
        <f>ROUND(I230*H230,2)</f>
        <v>0</v>
      </c>
      <c r="BL230" s="18" t="s">
        <v>274</v>
      </c>
      <c r="BM230" s="199" t="s">
        <v>414</v>
      </c>
    </row>
    <row r="231" spans="1:47" s="2" customFormat="1" ht="11.25">
      <c r="A231" s="35"/>
      <c r="B231" s="36"/>
      <c r="C231" s="37"/>
      <c r="D231" s="201" t="s">
        <v>125</v>
      </c>
      <c r="E231" s="37"/>
      <c r="F231" s="202" t="s">
        <v>415</v>
      </c>
      <c r="G231" s="37"/>
      <c r="H231" s="37"/>
      <c r="I231" s="109"/>
      <c r="J231" s="37"/>
      <c r="K231" s="37"/>
      <c r="L231" s="40"/>
      <c r="M231" s="203"/>
      <c r="N231" s="204"/>
      <c r="O231" s="65"/>
      <c r="P231" s="65"/>
      <c r="Q231" s="65"/>
      <c r="R231" s="65"/>
      <c r="S231" s="65"/>
      <c r="T231" s="66"/>
      <c r="U231" s="35"/>
      <c r="V231" s="35"/>
      <c r="W231" s="35"/>
      <c r="X231" s="35"/>
      <c r="Y231" s="35"/>
      <c r="Z231" s="35"/>
      <c r="AA231" s="35"/>
      <c r="AB231" s="35"/>
      <c r="AC231" s="35"/>
      <c r="AD231" s="35"/>
      <c r="AE231" s="35"/>
      <c r="AT231" s="18" t="s">
        <v>125</v>
      </c>
      <c r="AU231" s="18" t="s">
        <v>82</v>
      </c>
    </row>
    <row r="232" spans="2:51" s="13" customFormat="1" ht="11.25">
      <c r="B232" s="211"/>
      <c r="C232" s="212"/>
      <c r="D232" s="201" t="s">
        <v>192</v>
      </c>
      <c r="E232" s="213" t="s">
        <v>19</v>
      </c>
      <c r="F232" s="214" t="s">
        <v>394</v>
      </c>
      <c r="G232" s="212"/>
      <c r="H232" s="215">
        <v>80</v>
      </c>
      <c r="I232" s="216"/>
      <c r="J232" s="212"/>
      <c r="K232" s="212"/>
      <c r="L232" s="217"/>
      <c r="M232" s="218"/>
      <c r="N232" s="219"/>
      <c r="O232" s="219"/>
      <c r="P232" s="219"/>
      <c r="Q232" s="219"/>
      <c r="R232" s="219"/>
      <c r="S232" s="219"/>
      <c r="T232" s="220"/>
      <c r="AT232" s="221" t="s">
        <v>192</v>
      </c>
      <c r="AU232" s="221" t="s">
        <v>82</v>
      </c>
      <c r="AV232" s="13" t="s">
        <v>82</v>
      </c>
      <c r="AW232" s="13" t="s">
        <v>33</v>
      </c>
      <c r="AX232" s="13" t="s">
        <v>80</v>
      </c>
      <c r="AY232" s="221" t="s">
        <v>115</v>
      </c>
    </row>
    <row r="233" spans="1:65" s="2" customFormat="1" ht="16.5" customHeight="1">
      <c r="A233" s="35"/>
      <c r="B233" s="36"/>
      <c r="C233" s="188" t="s">
        <v>416</v>
      </c>
      <c r="D233" s="188" t="s">
        <v>118</v>
      </c>
      <c r="E233" s="189" t="s">
        <v>417</v>
      </c>
      <c r="F233" s="190" t="s">
        <v>418</v>
      </c>
      <c r="G233" s="191" t="s">
        <v>270</v>
      </c>
      <c r="H233" s="192">
        <v>2.514</v>
      </c>
      <c r="I233" s="193"/>
      <c r="J233" s="194">
        <f>ROUND(I233*H233,2)</f>
        <v>0</v>
      </c>
      <c r="K233" s="190" t="s">
        <v>122</v>
      </c>
      <c r="L233" s="40"/>
      <c r="M233" s="195" t="s">
        <v>19</v>
      </c>
      <c r="N233" s="196" t="s">
        <v>43</v>
      </c>
      <c r="O233" s="65"/>
      <c r="P233" s="197">
        <f>O233*H233</f>
        <v>0</v>
      </c>
      <c r="Q233" s="197">
        <v>0</v>
      </c>
      <c r="R233" s="197">
        <f>Q233*H233</f>
        <v>0</v>
      </c>
      <c r="S233" s="197">
        <v>0</v>
      </c>
      <c r="T233" s="198">
        <f>S233*H233</f>
        <v>0</v>
      </c>
      <c r="U233" s="35"/>
      <c r="V233" s="35"/>
      <c r="W233" s="35"/>
      <c r="X233" s="35"/>
      <c r="Y233" s="35"/>
      <c r="Z233" s="35"/>
      <c r="AA233" s="35"/>
      <c r="AB233" s="35"/>
      <c r="AC233" s="35"/>
      <c r="AD233" s="35"/>
      <c r="AE233" s="35"/>
      <c r="AR233" s="199" t="s">
        <v>274</v>
      </c>
      <c r="AT233" s="199" t="s">
        <v>118</v>
      </c>
      <c r="AU233" s="199" t="s">
        <v>82</v>
      </c>
      <c r="AY233" s="18" t="s">
        <v>115</v>
      </c>
      <c r="BE233" s="200">
        <f>IF(N233="základní",J233,0)</f>
        <v>0</v>
      </c>
      <c r="BF233" s="200">
        <f>IF(N233="snížená",J233,0)</f>
        <v>0</v>
      </c>
      <c r="BG233" s="200">
        <f>IF(N233="zákl. přenesená",J233,0)</f>
        <v>0</v>
      </c>
      <c r="BH233" s="200">
        <f>IF(N233="sníž. přenesená",J233,0)</f>
        <v>0</v>
      </c>
      <c r="BI233" s="200">
        <f>IF(N233="nulová",J233,0)</f>
        <v>0</v>
      </c>
      <c r="BJ233" s="18" t="s">
        <v>80</v>
      </c>
      <c r="BK233" s="200">
        <f>ROUND(I233*H233,2)</f>
        <v>0</v>
      </c>
      <c r="BL233" s="18" t="s">
        <v>274</v>
      </c>
      <c r="BM233" s="199" t="s">
        <v>419</v>
      </c>
    </row>
    <row r="234" spans="1:47" s="2" customFormat="1" ht="19.5">
      <c r="A234" s="35"/>
      <c r="B234" s="36"/>
      <c r="C234" s="37"/>
      <c r="D234" s="201" t="s">
        <v>125</v>
      </c>
      <c r="E234" s="37"/>
      <c r="F234" s="202" t="s">
        <v>420</v>
      </c>
      <c r="G234" s="37"/>
      <c r="H234" s="37"/>
      <c r="I234" s="109"/>
      <c r="J234" s="37"/>
      <c r="K234" s="37"/>
      <c r="L234" s="40"/>
      <c r="M234" s="203"/>
      <c r="N234" s="204"/>
      <c r="O234" s="65"/>
      <c r="P234" s="65"/>
      <c r="Q234" s="65"/>
      <c r="R234" s="65"/>
      <c r="S234" s="65"/>
      <c r="T234" s="66"/>
      <c r="U234" s="35"/>
      <c r="V234" s="35"/>
      <c r="W234" s="35"/>
      <c r="X234" s="35"/>
      <c r="Y234" s="35"/>
      <c r="Z234" s="35"/>
      <c r="AA234" s="35"/>
      <c r="AB234" s="35"/>
      <c r="AC234" s="35"/>
      <c r="AD234" s="35"/>
      <c r="AE234" s="35"/>
      <c r="AT234" s="18" t="s">
        <v>125</v>
      </c>
      <c r="AU234" s="18" t="s">
        <v>82</v>
      </c>
    </row>
    <row r="235" spans="1:47" s="2" customFormat="1" ht="78">
      <c r="A235" s="35"/>
      <c r="B235" s="36"/>
      <c r="C235" s="37"/>
      <c r="D235" s="201" t="s">
        <v>176</v>
      </c>
      <c r="E235" s="37"/>
      <c r="F235" s="205" t="s">
        <v>319</v>
      </c>
      <c r="G235" s="37"/>
      <c r="H235" s="37"/>
      <c r="I235" s="109"/>
      <c r="J235" s="37"/>
      <c r="K235" s="37"/>
      <c r="L235" s="40"/>
      <c r="M235" s="203"/>
      <c r="N235" s="204"/>
      <c r="O235" s="65"/>
      <c r="P235" s="65"/>
      <c r="Q235" s="65"/>
      <c r="R235" s="65"/>
      <c r="S235" s="65"/>
      <c r="T235" s="66"/>
      <c r="U235" s="35"/>
      <c r="V235" s="35"/>
      <c r="W235" s="35"/>
      <c r="X235" s="35"/>
      <c r="Y235" s="35"/>
      <c r="Z235" s="35"/>
      <c r="AA235" s="35"/>
      <c r="AB235" s="35"/>
      <c r="AC235" s="35"/>
      <c r="AD235" s="35"/>
      <c r="AE235" s="35"/>
      <c r="AT235" s="18" t="s">
        <v>176</v>
      </c>
      <c r="AU235" s="18" t="s">
        <v>82</v>
      </c>
    </row>
    <row r="236" spans="2:63" s="12" customFormat="1" ht="22.9" customHeight="1">
      <c r="B236" s="172"/>
      <c r="C236" s="173"/>
      <c r="D236" s="174" t="s">
        <v>71</v>
      </c>
      <c r="E236" s="186" t="s">
        <v>421</v>
      </c>
      <c r="F236" s="186" t="s">
        <v>422</v>
      </c>
      <c r="G236" s="173"/>
      <c r="H236" s="173"/>
      <c r="I236" s="176"/>
      <c r="J236" s="187">
        <f>BK236</f>
        <v>0</v>
      </c>
      <c r="K236" s="173"/>
      <c r="L236" s="178"/>
      <c r="M236" s="179"/>
      <c r="N236" s="180"/>
      <c r="O236" s="180"/>
      <c r="P236" s="181">
        <f>SUM(P237:P257)</f>
        <v>0</v>
      </c>
      <c r="Q236" s="180"/>
      <c r="R236" s="181">
        <f>SUM(R237:R257)</f>
        <v>1.6807</v>
      </c>
      <c r="S236" s="180"/>
      <c r="T236" s="182">
        <f>SUM(T237:T257)</f>
        <v>0</v>
      </c>
      <c r="AR236" s="183" t="s">
        <v>82</v>
      </c>
      <c r="AT236" s="184" t="s">
        <v>71</v>
      </c>
      <c r="AU236" s="184" t="s">
        <v>80</v>
      </c>
      <c r="AY236" s="183" t="s">
        <v>115</v>
      </c>
      <c r="BK236" s="185">
        <f>SUM(BK237:BK257)</f>
        <v>0</v>
      </c>
    </row>
    <row r="237" spans="1:65" s="2" customFormat="1" ht="16.5" customHeight="1">
      <c r="A237" s="35"/>
      <c r="B237" s="36"/>
      <c r="C237" s="188" t="s">
        <v>423</v>
      </c>
      <c r="D237" s="188" t="s">
        <v>118</v>
      </c>
      <c r="E237" s="189" t="s">
        <v>424</v>
      </c>
      <c r="F237" s="190" t="s">
        <v>425</v>
      </c>
      <c r="G237" s="191" t="s">
        <v>188</v>
      </c>
      <c r="H237" s="192">
        <v>70</v>
      </c>
      <c r="I237" s="193"/>
      <c r="J237" s="194">
        <f>ROUND(I237*H237,2)</f>
        <v>0</v>
      </c>
      <c r="K237" s="190" t="s">
        <v>122</v>
      </c>
      <c r="L237" s="40"/>
      <c r="M237" s="195" t="s">
        <v>19</v>
      </c>
      <c r="N237" s="196" t="s">
        <v>43</v>
      </c>
      <c r="O237" s="65"/>
      <c r="P237" s="197">
        <f>O237*H237</f>
        <v>0</v>
      </c>
      <c r="Q237" s="197">
        <v>0.0003</v>
      </c>
      <c r="R237" s="197">
        <f>Q237*H237</f>
        <v>0.020999999999999998</v>
      </c>
      <c r="S237" s="197">
        <v>0</v>
      </c>
      <c r="T237" s="198">
        <f>S237*H237</f>
        <v>0</v>
      </c>
      <c r="U237" s="35"/>
      <c r="V237" s="35"/>
      <c r="W237" s="35"/>
      <c r="X237" s="35"/>
      <c r="Y237" s="35"/>
      <c r="Z237" s="35"/>
      <c r="AA237" s="35"/>
      <c r="AB237" s="35"/>
      <c r="AC237" s="35"/>
      <c r="AD237" s="35"/>
      <c r="AE237" s="35"/>
      <c r="AR237" s="199" t="s">
        <v>274</v>
      </c>
      <c r="AT237" s="199" t="s">
        <v>118</v>
      </c>
      <c r="AU237" s="199" t="s">
        <v>82</v>
      </c>
      <c r="AY237" s="18" t="s">
        <v>115</v>
      </c>
      <c r="BE237" s="200">
        <f>IF(N237="základní",J237,0)</f>
        <v>0</v>
      </c>
      <c r="BF237" s="200">
        <f>IF(N237="snížená",J237,0)</f>
        <v>0</v>
      </c>
      <c r="BG237" s="200">
        <f>IF(N237="zákl. přenesená",J237,0)</f>
        <v>0</v>
      </c>
      <c r="BH237" s="200">
        <f>IF(N237="sníž. přenesená",J237,0)</f>
        <v>0</v>
      </c>
      <c r="BI237" s="200">
        <f>IF(N237="nulová",J237,0)</f>
        <v>0</v>
      </c>
      <c r="BJ237" s="18" t="s">
        <v>80</v>
      </c>
      <c r="BK237" s="200">
        <f>ROUND(I237*H237,2)</f>
        <v>0</v>
      </c>
      <c r="BL237" s="18" t="s">
        <v>274</v>
      </c>
      <c r="BM237" s="199" t="s">
        <v>426</v>
      </c>
    </row>
    <row r="238" spans="1:47" s="2" customFormat="1" ht="11.25">
      <c r="A238" s="35"/>
      <c r="B238" s="36"/>
      <c r="C238" s="37"/>
      <c r="D238" s="201" t="s">
        <v>125</v>
      </c>
      <c r="E238" s="37"/>
      <c r="F238" s="202" t="s">
        <v>427</v>
      </c>
      <c r="G238" s="37"/>
      <c r="H238" s="37"/>
      <c r="I238" s="109"/>
      <c r="J238" s="37"/>
      <c r="K238" s="37"/>
      <c r="L238" s="40"/>
      <c r="M238" s="203"/>
      <c r="N238" s="204"/>
      <c r="O238" s="65"/>
      <c r="P238" s="65"/>
      <c r="Q238" s="65"/>
      <c r="R238" s="65"/>
      <c r="S238" s="65"/>
      <c r="T238" s="66"/>
      <c r="U238" s="35"/>
      <c r="V238" s="35"/>
      <c r="W238" s="35"/>
      <c r="X238" s="35"/>
      <c r="Y238" s="35"/>
      <c r="Z238" s="35"/>
      <c r="AA238" s="35"/>
      <c r="AB238" s="35"/>
      <c r="AC238" s="35"/>
      <c r="AD238" s="35"/>
      <c r="AE238" s="35"/>
      <c r="AT238" s="18" t="s">
        <v>125</v>
      </c>
      <c r="AU238" s="18" t="s">
        <v>82</v>
      </c>
    </row>
    <row r="239" spans="1:47" s="2" customFormat="1" ht="68.25">
      <c r="A239" s="35"/>
      <c r="B239" s="36"/>
      <c r="C239" s="37"/>
      <c r="D239" s="201" t="s">
        <v>176</v>
      </c>
      <c r="E239" s="37"/>
      <c r="F239" s="205" t="s">
        <v>428</v>
      </c>
      <c r="G239" s="37"/>
      <c r="H239" s="37"/>
      <c r="I239" s="109"/>
      <c r="J239" s="37"/>
      <c r="K239" s="37"/>
      <c r="L239" s="40"/>
      <c r="M239" s="203"/>
      <c r="N239" s="204"/>
      <c r="O239" s="65"/>
      <c r="P239" s="65"/>
      <c r="Q239" s="65"/>
      <c r="R239" s="65"/>
      <c r="S239" s="65"/>
      <c r="T239" s="66"/>
      <c r="U239" s="35"/>
      <c r="V239" s="35"/>
      <c r="W239" s="35"/>
      <c r="X239" s="35"/>
      <c r="Y239" s="35"/>
      <c r="Z239" s="35"/>
      <c r="AA239" s="35"/>
      <c r="AB239" s="35"/>
      <c r="AC239" s="35"/>
      <c r="AD239" s="35"/>
      <c r="AE239" s="35"/>
      <c r="AT239" s="18" t="s">
        <v>176</v>
      </c>
      <c r="AU239" s="18" t="s">
        <v>82</v>
      </c>
    </row>
    <row r="240" spans="2:51" s="13" customFormat="1" ht="11.25">
      <c r="B240" s="211"/>
      <c r="C240" s="212"/>
      <c r="D240" s="201" t="s">
        <v>192</v>
      </c>
      <c r="E240" s="213" t="s">
        <v>19</v>
      </c>
      <c r="F240" s="214" t="s">
        <v>429</v>
      </c>
      <c r="G240" s="212"/>
      <c r="H240" s="215">
        <v>70</v>
      </c>
      <c r="I240" s="216"/>
      <c r="J240" s="212"/>
      <c r="K240" s="212"/>
      <c r="L240" s="217"/>
      <c r="M240" s="218"/>
      <c r="N240" s="219"/>
      <c r="O240" s="219"/>
      <c r="P240" s="219"/>
      <c r="Q240" s="219"/>
      <c r="R240" s="219"/>
      <c r="S240" s="219"/>
      <c r="T240" s="220"/>
      <c r="AT240" s="221" t="s">
        <v>192</v>
      </c>
      <c r="AU240" s="221" t="s">
        <v>82</v>
      </c>
      <c r="AV240" s="13" t="s">
        <v>82</v>
      </c>
      <c r="AW240" s="13" t="s">
        <v>33</v>
      </c>
      <c r="AX240" s="13" t="s">
        <v>80</v>
      </c>
      <c r="AY240" s="221" t="s">
        <v>115</v>
      </c>
    </row>
    <row r="241" spans="1:65" s="2" customFormat="1" ht="16.5" customHeight="1">
      <c r="A241" s="35"/>
      <c r="B241" s="36"/>
      <c r="C241" s="188" t="s">
        <v>430</v>
      </c>
      <c r="D241" s="188" t="s">
        <v>118</v>
      </c>
      <c r="E241" s="189" t="s">
        <v>431</v>
      </c>
      <c r="F241" s="190" t="s">
        <v>432</v>
      </c>
      <c r="G241" s="191" t="s">
        <v>188</v>
      </c>
      <c r="H241" s="192">
        <v>70</v>
      </c>
      <c r="I241" s="193"/>
      <c r="J241" s="194">
        <f>ROUND(I241*H241,2)</f>
        <v>0</v>
      </c>
      <c r="K241" s="190" t="s">
        <v>122</v>
      </c>
      <c r="L241" s="40"/>
      <c r="M241" s="195" t="s">
        <v>19</v>
      </c>
      <c r="N241" s="196" t="s">
        <v>43</v>
      </c>
      <c r="O241" s="65"/>
      <c r="P241" s="197">
        <f>O241*H241</f>
        <v>0</v>
      </c>
      <c r="Q241" s="197">
        <v>0.0045</v>
      </c>
      <c r="R241" s="197">
        <f>Q241*H241</f>
        <v>0.315</v>
      </c>
      <c r="S241" s="197">
        <v>0</v>
      </c>
      <c r="T241" s="198">
        <f>S241*H241</f>
        <v>0</v>
      </c>
      <c r="U241" s="35"/>
      <c r="V241" s="35"/>
      <c r="W241" s="35"/>
      <c r="X241" s="35"/>
      <c r="Y241" s="35"/>
      <c r="Z241" s="35"/>
      <c r="AA241" s="35"/>
      <c r="AB241" s="35"/>
      <c r="AC241" s="35"/>
      <c r="AD241" s="35"/>
      <c r="AE241" s="35"/>
      <c r="AR241" s="199" t="s">
        <v>274</v>
      </c>
      <c r="AT241" s="199" t="s">
        <v>118</v>
      </c>
      <c r="AU241" s="199" t="s">
        <v>82</v>
      </c>
      <c r="AY241" s="18" t="s">
        <v>115</v>
      </c>
      <c r="BE241" s="200">
        <f>IF(N241="základní",J241,0)</f>
        <v>0</v>
      </c>
      <c r="BF241" s="200">
        <f>IF(N241="snížená",J241,0)</f>
        <v>0</v>
      </c>
      <c r="BG241" s="200">
        <f>IF(N241="zákl. přenesená",J241,0)</f>
        <v>0</v>
      </c>
      <c r="BH241" s="200">
        <f>IF(N241="sníž. přenesená",J241,0)</f>
        <v>0</v>
      </c>
      <c r="BI241" s="200">
        <f>IF(N241="nulová",J241,0)</f>
        <v>0</v>
      </c>
      <c r="BJ241" s="18" t="s">
        <v>80</v>
      </c>
      <c r="BK241" s="200">
        <f>ROUND(I241*H241,2)</f>
        <v>0</v>
      </c>
      <c r="BL241" s="18" t="s">
        <v>274</v>
      </c>
      <c r="BM241" s="199" t="s">
        <v>433</v>
      </c>
    </row>
    <row r="242" spans="1:47" s="2" customFormat="1" ht="11.25">
      <c r="A242" s="35"/>
      <c r="B242" s="36"/>
      <c r="C242" s="37"/>
      <c r="D242" s="201" t="s">
        <v>125</v>
      </c>
      <c r="E242" s="37"/>
      <c r="F242" s="202" t="s">
        <v>434</v>
      </c>
      <c r="G242" s="37"/>
      <c r="H242" s="37"/>
      <c r="I242" s="109"/>
      <c r="J242" s="37"/>
      <c r="K242" s="37"/>
      <c r="L242" s="40"/>
      <c r="M242" s="203"/>
      <c r="N242" s="204"/>
      <c r="O242" s="65"/>
      <c r="P242" s="65"/>
      <c r="Q242" s="65"/>
      <c r="R242" s="65"/>
      <c r="S242" s="65"/>
      <c r="T242" s="66"/>
      <c r="U242" s="35"/>
      <c r="V242" s="35"/>
      <c r="W242" s="35"/>
      <c r="X242" s="35"/>
      <c r="Y242" s="35"/>
      <c r="Z242" s="35"/>
      <c r="AA242" s="35"/>
      <c r="AB242" s="35"/>
      <c r="AC242" s="35"/>
      <c r="AD242" s="35"/>
      <c r="AE242" s="35"/>
      <c r="AT242" s="18" t="s">
        <v>125</v>
      </c>
      <c r="AU242" s="18" t="s">
        <v>82</v>
      </c>
    </row>
    <row r="243" spans="1:47" s="2" customFormat="1" ht="68.25">
      <c r="A243" s="35"/>
      <c r="B243" s="36"/>
      <c r="C243" s="37"/>
      <c r="D243" s="201" t="s">
        <v>176</v>
      </c>
      <c r="E243" s="37"/>
      <c r="F243" s="205" t="s">
        <v>428</v>
      </c>
      <c r="G243" s="37"/>
      <c r="H243" s="37"/>
      <c r="I243" s="109"/>
      <c r="J243" s="37"/>
      <c r="K243" s="37"/>
      <c r="L243" s="40"/>
      <c r="M243" s="203"/>
      <c r="N243" s="204"/>
      <c r="O243" s="65"/>
      <c r="P243" s="65"/>
      <c r="Q243" s="65"/>
      <c r="R243" s="65"/>
      <c r="S243" s="65"/>
      <c r="T243" s="66"/>
      <c r="U243" s="35"/>
      <c r="V243" s="35"/>
      <c r="W243" s="35"/>
      <c r="X243" s="35"/>
      <c r="Y243" s="35"/>
      <c r="Z243" s="35"/>
      <c r="AA243" s="35"/>
      <c r="AB243" s="35"/>
      <c r="AC243" s="35"/>
      <c r="AD243" s="35"/>
      <c r="AE243" s="35"/>
      <c r="AT243" s="18" t="s">
        <v>176</v>
      </c>
      <c r="AU243" s="18" t="s">
        <v>82</v>
      </c>
    </row>
    <row r="244" spans="2:51" s="13" customFormat="1" ht="11.25">
      <c r="B244" s="211"/>
      <c r="C244" s="212"/>
      <c r="D244" s="201" t="s">
        <v>192</v>
      </c>
      <c r="E244" s="213" t="s">
        <v>19</v>
      </c>
      <c r="F244" s="214" t="s">
        <v>429</v>
      </c>
      <c r="G244" s="212"/>
      <c r="H244" s="215">
        <v>70</v>
      </c>
      <c r="I244" s="216"/>
      <c r="J244" s="212"/>
      <c r="K244" s="212"/>
      <c r="L244" s="217"/>
      <c r="M244" s="218"/>
      <c r="N244" s="219"/>
      <c r="O244" s="219"/>
      <c r="P244" s="219"/>
      <c r="Q244" s="219"/>
      <c r="R244" s="219"/>
      <c r="S244" s="219"/>
      <c r="T244" s="220"/>
      <c r="AT244" s="221" t="s">
        <v>192</v>
      </c>
      <c r="AU244" s="221" t="s">
        <v>82</v>
      </c>
      <c r="AV244" s="13" t="s">
        <v>82</v>
      </c>
      <c r="AW244" s="13" t="s">
        <v>33</v>
      </c>
      <c r="AX244" s="13" t="s">
        <v>80</v>
      </c>
      <c r="AY244" s="221" t="s">
        <v>115</v>
      </c>
    </row>
    <row r="245" spans="1:65" s="2" customFormat="1" ht="16.5" customHeight="1">
      <c r="A245" s="35"/>
      <c r="B245" s="36"/>
      <c r="C245" s="188" t="s">
        <v>435</v>
      </c>
      <c r="D245" s="188" t="s">
        <v>118</v>
      </c>
      <c r="E245" s="189" t="s">
        <v>436</v>
      </c>
      <c r="F245" s="190" t="s">
        <v>437</v>
      </c>
      <c r="G245" s="191" t="s">
        <v>188</v>
      </c>
      <c r="H245" s="192">
        <v>70</v>
      </c>
      <c r="I245" s="193"/>
      <c r="J245" s="194">
        <f>ROUND(I245*H245,2)</f>
        <v>0</v>
      </c>
      <c r="K245" s="190" t="s">
        <v>122</v>
      </c>
      <c r="L245" s="40"/>
      <c r="M245" s="195" t="s">
        <v>19</v>
      </c>
      <c r="N245" s="196" t="s">
        <v>43</v>
      </c>
      <c r="O245" s="65"/>
      <c r="P245" s="197">
        <f>O245*H245</f>
        <v>0</v>
      </c>
      <c r="Q245" s="197">
        <v>0.0053</v>
      </c>
      <c r="R245" s="197">
        <f>Q245*H245</f>
        <v>0.371</v>
      </c>
      <c r="S245" s="197">
        <v>0</v>
      </c>
      <c r="T245" s="198">
        <f>S245*H245</f>
        <v>0</v>
      </c>
      <c r="U245" s="35"/>
      <c r="V245" s="35"/>
      <c r="W245" s="35"/>
      <c r="X245" s="35"/>
      <c r="Y245" s="35"/>
      <c r="Z245" s="35"/>
      <c r="AA245" s="35"/>
      <c r="AB245" s="35"/>
      <c r="AC245" s="35"/>
      <c r="AD245" s="35"/>
      <c r="AE245" s="35"/>
      <c r="AR245" s="199" t="s">
        <v>274</v>
      </c>
      <c r="AT245" s="199" t="s">
        <v>118</v>
      </c>
      <c r="AU245" s="199" t="s">
        <v>82</v>
      </c>
      <c r="AY245" s="18" t="s">
        <v>115</v>
      </c>
      <c r="BE245" s="200">
        <f>IF(N245="základní",J245,0)</f>
        <v>0</v>
      </c>
      <c r="BF245" s="200">
        <f>IF(N245="snížená",J245,0)</f>
        <v>0</v>
      </c>
      <c r="BG245" s="200">
        <f>IF(N245="zákl. přenesená",J245,0)</f>
        <v>0</v>
      </c>
      <c r="BH245" s="200">
        <f>IF(N245="sníž. přenesená",J245,0)</f>
        <v>0</v>
      </c>
      <c r="BI245" s="200">
        <f>IF(N245="nulová",J245,0)</f>
        <v>0</v>
      </c>
      <c r="BJ245" s="18" t="s">
        <v>80</v>
      </c>
      <c r="BK245" s="200">
        <f>ROUND(I245*H245,2)</f>
        <v>0</v>
      </c>
      <c r="BL245" s="18" t="s">
        <v>274</v>
      </c>
      <c r="BM245" s="199" t="s">
        <v>438</v>
      </c>
    </row>
    <row r="246" spans="1:47" s="2" customFormat="1" ht="11.25">
      <c r="A246" s="35"/>
      <c r="B246" s="36"/>
      <c r="C246" s="37"/>
      <c r="D246" s="201" t="s">
        <v>125</v>
      </c>
      <c r="E246" s="37"/>
      <c r="F246" s="202" t="s">
        <v>439</v>
      </c>
      <c r="G246" s="37"/>
      <c r="H246" s="37"/>
      <c r="I246" s="109"/>
      <c r="J246" s="37"/>
      <c r="K246" s="37"/>
      <c r="L246" s="40"/>
      <c r="M246" s="203"/>
      <c r="N246" s="204"/>
      <c r="O246" s="65"/>
      <c r="P246" s="65"/>
      <c r="Q246" s="65"/>
      <c r="R246" s="65"/>
      <c r="S246" s="65"/>
      <c r="T246" s="66"/>
      <c r="U246" s="35"/>
      <c r="V246" s="35"/>
      <c r="W246" s="35"/>
      <c r="X246" s="35"/>
      <c r="Y246" s="35"/>
      <c r="Z246" s="35"/>
      <c r="AA246" s="35"/>
      <c r="AB246" s="35"/>
      <c r="AC246" s="35"/>
      <c r="AD246" s="35"/>
      <c r="AE246" s="35"/>
      <c r="AT246" s="18" t="s">
        <v>125</v>
      </c>
      <c r="AU246" s="18" t="s">
        <v>82</v>
      </c>
    </row>
    <row r="247" spans="1:47" s="2" customFormat="1" ht="29.25">
      <c r="A247" s="35"/>
      <c r="B247" s="36"/>
      <c r="C247" s="37"/>
      <c r="D247" s="201" t="s">
        <v>176</v>
      </c>
      <c r="E247" s="37"/>
      <c r="F247" s="205" t="s">
        <v>440</v>
      </c>
      <c r="G247" s="37"/>
      <c r="H247" s="37"/>
      <c r="I247" s="109"/>
      <c r="J247" s="37"/>
      <c r="K247" s="37"/>
      <c r="L247" s="40"/>
      <c r="M247" s="203"/>
      <c r="N247" s="204"/>
      <c r="O247" s="65"/>
      <c r="P247" s="65"/>
      <c r="Q247" s="65"/>
      <c r="R247" s="65"/>
      <c r="S247" s="65"/>
      <c r="T247" s="66"/>
      <c r="U247" s="35"/>
      <c r="V247" s="35"/>
      <c r="W247" s="35"/>
      <c r="X247" s="35"/>
      <c r="Y247" s="35"/>
      <c r="Z247" s="35"/>
      <c r="AA247" s="35"/>
      <c r="AB247" s="35"/>
      <c r="AC247" s="35"/>
      <c r="AD247" s="35"/>
      <c r="AE247" s="35"/>
      <c r="AT247" s="18" t="s">
        <v>176</v>
      </c>
      <c r="AU247" s="18" t="s">
        <v>82</v>
      </c>
    </row>
    <row r="248" spans="2:51" s="13" customFormat="1" ht="11.25">
      <c r="B248" s="211"/>
      <c r="C248" s="212"/>
      <c r="D248" s="201" t="s">
        <v>192</v>
      </c>
      <c r="E248" s="213" t="s">
        <v>19</v>
      </c>
      <c r="F248" s="214" t="s">
        <v>429</v>
      </c>
      <c r="G248" s="212"/>
      <c r="H248" s="215">
        <v>70</v>
      </c>
      <c r="I248" s="216"/>
      <c r="J248" s="212"/>
      <c r="K248" s="212"/>
      <c r="L248" s="217"/>
      <c r="M248" s="218"/>
      <c r="N248" s="219"/>
      <c r="O248" s="219"/>
      <c r="P248" s="219"/>
      <c r="Q248" s="219"/>
      <c r="R248" s="219"/>
      <c r="S248" s="219"/>
      <c r="T248" s="220"/>
      <c r="AT248" s="221" t="s">
        <v>192</v>
      </c>
      <c r="AU248" s="221" t="s">
        <v>82</v>
      </c>
      <c r="AV248" s="13" t="s">
        <v>82</v>
      </c>
      <c r="AW248" s="13" t="s">
        <v>33</v>
      </c>
      <c r="AX248" s="13" t="s">
        <v>80</v>
      </c>
      <c r="AY248" s="221" t="s">
        <v>115</v>
      </c>
    </row>
    <row r="249" spans="1:65" s="2" customFormat="1" ht="16.5" customHeight="1">
      <c r="A249" s="35"/>
      <c r="B249" s="36"/>
      <c r="C249" s="222" t="s">
        <v>441</v>
      </c>
      <c r="D249" s="222" t="s">
        <v>207</v>
      </c>
      <c r="E249" s="223" t="s">
        <v>442</v>
      </c>
      <c r="F249" s="224" t="s">
        <v>443</v>
      </c>
      <c r="G249" s="225" t="s">
        <v>188</v>
      </c>
      <c r="H249" s="226">
        <v>77</v>
      </c>
      <c r="I249" s="227"/>
      <c r="J249" s="228">
        <f>ROUND(I249*H249,2)</f>
        <v>0</v>
      </c>
      <c r="K249" s="224" t="s">
        <v>122</v>
      </c>
      <c r="L249" s="229"/>
      <c r="M249" s="230" t="s">
        <v>19</v>
      </c>
      <c r="N249" s="231" t="s">
        <v>43</v>
      </c>
      <c r="O249" s="65"/>
      <c r="P249" s="197">
        <f>O249*H249</f>
        <v>0</v>
      </c>
      <c r="Q249" s="197">
        <v>0.0126</v>
      </c>
      <c r="R249" s="197">
        <f>Q249*H249</f>
        <v>0.9702</v>
      </c>
      <c r="S249" s="197">
        <v>0</v>
      </c>
      <c r="T249" s="198">
        <f>S249*H249</f>
        <v>0</v>
      </c>
      <c r="U249" s="35"/>
      <c r="V249" s="35"/>
      <c r="W249" s="35"/>
      <c r="X249" s="35"/>
      <c r="Y249" s="35"/>
      <c r="Z249" s="35"/>
      <c r="AA249" s="35"/>
      <c r="AB249" s="35"/>
      <c r="AC249" s="35"/>
      <c r="AD249" s="35"/>
      <c r="AE249" s="35"/>
      <c r="AR249" s="199" t="s">
        <v>377</v>
      </c>
      <c r="AT249" s="199" t="s">
        <v>207</v>
      </c>
      <c r="AU249" s="199" t="s">
        <v>82</v>
      </c>
      <c r="AY249" s="18" t="s">
        <v>115</v>
      </c>
      <c r="BE249" s="200">
        <f>IF(N249="základní",J249,0)</f>
        <v>0</v>
      </c>
      <c r="BF249" s="200">
        <f>IF(N249="snížená",J249,0)</f>
        <v>0</v>
      </c>
      <c r="BG249" s="200">
        <f>IF(N249="zákl. přenesená",J249,0)</f>
        <v>0</v>
      </c>
      <c r="BH249" s="200">
        <f>IF(N249="sníž. přenesená",J249,0)</f>
        <v>0</v>
      </c>
      <c r="BI249" s="200">
        <f>IF(N249="nulová",J249,0)</f>
        <v>0</v>
      </c>
      <c r="BJ249" s="18" t="s">
        <v>80</v>
      </c>
      <c r="BK249" s="200">
        <f>ROUND(I249*H249,2)</f>
        <v>0</v>
      </c>
      <c r="BL249" s="18" t="s">
        <v>274</v>
      </c>
      <c r="BM249" s="199" t="s">
        <v>444</v>
      </c>
    </row>
    <row r="250" spans="1:47" s="2" customFormat="1" ht="11.25">
      <c r="A250" s="35"/>
      <c r="B250" s="36"/>
      <c r="C250" s="37"/>
      <c r="D250" s="201" t="s">
        <v>125</v>
      </c>
      <c r="E250" s="37"/>
      <c r="F250" s="202" t="s">
        <v>443</v>
      </c>
      <c r="G250" s="37"/>
      <c r="H250" s="37"/>
      <c r="I250" s="109"/>
      <c r="J250" s="37"/>
      <c r="K250" s="37"/>
      <c r="L250" s="40"/>
      <c r="M250" s="203"/>
      <c r="N250" s="204"/>
      <c r="O250" s="65"/>
      <c r="P250" s="65"/>
      <c r="Q250" s="65"/>
      <c r="R250" s="65"/>
      <c r="S250" s="65"/>
      <c r="T250" s="66"/>
      <c r="U250" s="35"/>
      <c r="V250" s="35"/>
      <c r="W250" s="35"/>
      <c r="X250" s="35"/>
      <c r="Y250" s="35"/>
      <c r="Z250" s="35"/>
      <c r="AA250" s="35"/>
      <c r="AB250" s="35"/>
      <c r="AC250" s="35"/>
      <c r="AD250" s="35"/>
      <c r="AE250" s="35"/>
      <c r="AT250" s="18" t="s">
        <v>125</v>
      </c>
      <c r="AU250" s="18" t="s">
        <v>82</v>
      </c>
    </row>
    <row r="251" spans="2:51" s="13" customFormat="1" ht="11.25">
      <c r="B251" s="211"/>
      <c r="C251" s="212"/>
      <c r="D251" s="201" t="s">
        <v>192</v>
      </c>
      <c r="E251" s="212"/>
      <c r="F251" s="214" t="s">
        <v>445</v>
      </c>
      <c r="G251" s="212"/>
      <c r="H251" s="215">
        <v>77</v>
      </c>
      <c r="I251" s="216"/>
      <c r="J251" s="212"/>
      <c r="K251" s="212"/>
      <c r="L251" s="217"/>
      <c r="M251" s="218"/>
      <c r="N251" s="219"/>
      <c r="O251" s="219"/>
      <c r="P251" s="219"/>
      <c r="Q251" s="219"/>
      <c r="R251" s="219"/>
      <c r="S251" s="219"/>
      <c r="T251" s="220"/>
      <c r="AT251" s="221" t="s">
        <v>192</v>
      </c>
      <c r="AU251" s="221" t="s">
        <v>82</v>
      </c>
      <c r="AV251" s="13" t="s">
        <v>82</v>
      </c>
      <c r="AW251" s="13" t="s">
        <v>4</v>
      </c>
      <c r="AX251" s="13" t="s">
        <v>80</v>
      </c>
      <c r="AY251" s="221" t="s">
        <v>115</v>
      </c>
    </row>
    <row r="252" spans="1:65" s="2" customFormat="1" ht="16.5" customHeight="1">
      <c r="A252" s="35"/>
      <c r="B252" s="36"/>
      <c r="C252" s="188" t="s">
        <v>446</v>
      </c>
      <c r="D252" s="188" t="s">
        <v>118</v>
      </c>
      <c r="E252" s="189" t="s">
        <v>447</v>
      </c>
      <c r="F252" s="190" t="s">
        <v>448</v>
      </c>
      <c r="G252" s="191" t="s">
        <v>188</v>
      </c>
      <c r="H252" s="192">
        <v>70</v>
      </c>
      <c r="I252" s="193"/>
      <c r="J252" s="194">
        <f>ROUND(I252*H252,2)</f>
        <v>0</v>
      </c>
      <c r="K252" s="190" t="s">
        <v>122</v>
      </c>
      <c r="L252" s="40"/>
      <c r="M252" s="195" t="s">
        <v>19</v>
      </c>
      <c r="N252" s="196" t="s">
        <v>43</v>
      </c>
      <c r="O252" s="65"/>
      <c r="P252" s="197">
        <f>O252*H252</f>
        <v>0</v>
      </c>
      <c r="Q252" s="197">
        <v>5E-05</v>
      </c>
      <c r="R252" s="197">
        <f>Q252*H252</f>
        <v>0.0035</v>
      </c>
      <c r="S252" s="197">
        <v>0</v>
      </c>
      <c r="T252" s="198">
        <f>S252*H252</f>
        <v>0</v>
      </c>
      <c r="U252" s="35"/>
      <c r="V252" s="35"/>
      <c r="W252" s="35"/>
      <c r="X252" s="35"/>
      <c r="Y252" s="35"/>
      <c r="Z252" s="35"/>
      <c r="AA252" s="35"/>
      <c r="AB252" s="35"/>
      <c r="AC252" s="35"/>
      <c r="AD252" s="35"/>
      <c r="AE252" s="35"/>
      <c r="AR252" s="199" t="s">
        <v>274</v>
      </c>
      <c r="AT252" s="199" t="s">
        <v>118</v>
      </c>
      <c r="AU252" s="199" t="s">
        <v>82</v>
      </c>
      <c r="AY252" s="18" t="s">
        <v>115</v>
      </c>
      <c r="BE252" s="200">
        <f>IF(N252="základní",J252,0)</f>
        <v>0</v>
      </c>
      <c r="BF252" s="200">
        <f>IF(N252="snížená",J252,0)</f>
        <v>0</v>
      </c>
      <c r="BG252" s="200">
        <f>IF(N252="zákl. přenesená",J252,0)</f>
        <v>0</v>
      </c>
      <c r="BH252" s="200">
        <f>IF(N252="sníž. přenesená",J252,0)</f>
        <v>0</v>
      </c>
      <c r="BI252" s="200">
        <f>IF(N252="nulová",J252,0)</f>
        <v>0</v>
      </c>
      <c r="BJ252" s="18" t="s">
        <v>80</v>
      </c>
      <c r="BK252" s="200">
        <f>ROUND(I252*H252,2)</f>
        <v>0</v>
      </c>
      <c r="BL252" s="18" t="s">
        <v>274</v>
      </c>
      <c r="BM252" s="199" t="s">
        <v>449</v>
      </c>
    </row>
    <row r="253" spans="1:47" s="2" customFormat="1" ht="11.25">
      <c r="A253" s="35"/>
      <c r="B253" s="36"/>
      <c r="C253" s="37"/>
      <c r="D253" s="201" t="s">
        <v>125</v>
      </c>
      <c r="E253" s="37"/>
      <c r="F253" s="202" t="s">
        <v>450</v>
      </c>
      <c r="G253" s="37"/>
      <c r="H253" s="37"/>
      <c r="I253" s="109"/>
      <c r="J253" s="37"/>
      <c r="K253" s="37"/>
      <c r="L253" s="40"/>
      <c r="M253" s="203"/>
      <c r="N253" s="204"/>
      <c r="O253" s="65"/>
      <c r="P253" s="65"/>
      <c r="Q253" s="65"/>
      <c r="R253" s="65"/>
      <c r="S253" s="65"/>
      <c r="T253" s="66"/>
      <c r="U253" s="35"/>
      <c r="V253" s="35"/>
      <c r="W253" s="35"/>
      <c r="X253" s="35"/>
      <c r="Y253" s="35"/>
      <c r="Z253" s="35"/>
      <c r="AA253" s="35"/>
      <c r="AB253" s="35"/>
      <c r="AC253" s="35"/>
      <c r="AD253" s="35"/>
      <c r="AE253" s="35"/>
      <c r="AT253" s="18" t="s">
        <v>125</v>
      </c>
      <c r="AU253" s="18" t="s">
        <v>82</v>
      </c>
    </row>
    <row r="254" spans="2:51" s="13" customFormat="1" ht="11.25">
      <c r="B254" s="211"/>
      <c r="C254" s="212"/>
      <c r="D254" s="201" t="s">
        <v>192</v>
      </c>
      <c r="E254" s="213" t="s">
        <v>19</v>
      </c>
      <c r="F254" s="214" t="s">
        <v>429</v>
      </c>
      <c r="G254" s="212"/>
      <c r="H254" s="215">
        <v>70</v>
      </c>
      <c r="I254" s="216"/>
      <c r="J254" s="212"/>
      <c r="K254" s="212"/>
      <c r="L254" s="217"/>
      <c r="M254" s="218"/>
      <c r="N254" s="219"/>
      <c r="O254" s="219"/>
      <c r="P254" s="219"/>
      <c r="Q254" s="219"/>
      <c r="R254" s="219"/>
      <c r="S254" s="219"/>
      <c r="T254" s="220"/>
      <c r="AT254" s="221" t="s">
        <v>192</v>
      </c>
      <c r="AU254" s="221" t="s">
        <v>82</v>
      </c>
      <c r="AV254" s="13" t="s">
        <v>82</v>
      </c>
      <c r="AW254" s="13" t="s">
        <v>33</v>
      </c>
      <c r="AX254" s="13" t="s">
        <v>80</v>
      </c>
      <c r="AY254" s="221" t="s">
        <v>115</v>
      </c>
    </row>
    <row r="255" spans="1:65" s="2" customFormat="1" ht="16.5" customHeight="1">
      <c r="A255" s="35"/>
      <c r="B255" s="36"/>
      <c r="C255" s="188" t="s">
        <v>451</v>
      </c>
      <c r="D255" s="188" t="s">
        <v>118</v>
      </c>
      <c r="E255" s="189" t="s">
        <v>452</v>
      </c>
      <c r="F255" s="190" t="s">
        <v>453</v>
      </c>
      <c r="G255" s="191" t="s">
        <v>270</v>
      </c>
      <c r="H255" s="192">
        <v>1.681</v>
      </c>
      <c r="I255" s="193"/>
      <c r="J255" s="194">
        <f>ROUND(I255*H255,2)</f>
        <v>0</v>
      </c>
      <c r="K255" s="190" t="s">
        <v>122</v>
      </c>
      <c r="L255" s="40"/>
      <c r="M255" s="195" t="s">
        <v>19</v>
      </c>
      <c r="N255" s="196" t="s">
        <v>43</v>
      </c>
      <c r="O255" s="65"/>
      <c r="P255" s="197">
        <f>O255*H255</f>
        <v>0</v>
      </c>
      <c r="Q255" s="197">
        <v>0</v>
      </c>
      <c r="R255" s="197">
        <f>Q255*H255</f>
        <v>0</v>
      </c>
      <c r="S255" s="197">
        <v>0</v>
      </c>
      <c r="T255" s="198">
        <f>S255*H255</f>
        <v>0</v>
      </c>
      <c r="U255" s="35"/>
      <c r="V255" s="35"/>
      <c r="W255" s="35"/>
      <c r="X255" s="35"/>
      <c r="Y255" s="35"/>
      <c r="Z255" s="35"/>
      <c r="AA255" s="35"/>
      <c r="AB255" s="35"/>
      <c r="AC255" s="35"/>
      <c r="AD255" s="35"/>
      <c r="AE255" s="35"/>
      <c r="AR255" s="199" t="s">
        <v>274</v>
      </c>
      <c r="AT255" s="199" t="s">
        <v>118</v>
      </c>
      <c r="AU255" s="199" t="s">
        <v>82</v>
      </c>
      <c r="AY255" s="18" t="s">
        <v>115</v>
      </c>
      <c r="BE255" s="200">
        <f>IF(N255="základní",J255,0)</f>
        <v>0</v>
      </c>
      <c r="BF255" s="200">
        <f>IF(N255="snížená",J255,0)</f>
        <v>0</v>
      </c>
      <c r="BG255" s="200">
        <f>IF(N255="zákl. přenesená",J255,0)</f>
        <v>0</v>
      </c>
      <c r="BH255" s="200">
        <f>IF(N255="sníž. přenesená",J255,0)</f>
        <v>0</v>
      </c>
      <c r="BI255" s="200">
        <f>IF(N255="nulová",J255,0)</f>
        <v>0</v>
      </c>
      <c r="BJ255" s="18" t="s">
        <v>80</v>
      </c>
      <c r="BK255" s="200">
        <f>ROUND(I255*H255,2)</f>
        <v>0</v>
      </c>
      <c r="BL255" s="18" t="s">
        <v>274</v>
      </c>
      <c r="BM255" s="199" t="s">
        <v>454</v>
      </c>
    </row>
    <row r="256" spans="1:47" s="2" customFormat="1" ht="19.5">
      <c r="A256" s="35"/>
      <c r="B256" s="36"/>
      <c r="C256" s="37"/>
      <c r="D256" s="201" t="s">
        <v>125</v>
      </c>
      <c r="E256" s="37"/>
      <c r="F256" s="202" t="s">
        <v>455</v>
      </c>
      <c r="G256" s="37"/>
      <c r="H256" s="37"/>
      <c r="I256" s="109"/>
      <c r="J256" s="37"/>
      <c r="K256" s="37"/>
      <c r="L256" s="40"/>
      <c r="M256" s="203"/>
      <c r="N256" s="204"/>
      <c r="O256" s="65"/>
      <c r="P256" s="65"/>
      <c r="Q256" s="65"/>
      <c r="R256" s="65"/>
      <c r="S256" s="65"/>
      <c r="T256" s="66"/>
      <c r="U256" s="35"/>
      <c r="V256" s="35"/>
      <c r="W256" s="35"/>
      <c r="X256" s="35"/>
      <c r="Y256" s="35"/>
      <c r="Z256" s="35"/>
      <c r="AA256" s="35"/>
      <c r="AB256" s="35"/>
      <c r="AC256" s="35"/>
      <c r="AD256" s="35"/>
      <c r="AE256" s="35"/>
      <c r="AT256" s="18" t="s">
        <v>125</v>
      </c>
      <c r="AU256" s="18" t="s">
        <v>82</v>
      </c>
    </row>
    <row r="257" spans="1:47" s="2" customFormat="1" ht="78">
      <c r="A257" s="35"/>
      <c r="B257" s="36"/>
      <c r="C257" s="37"/>
      <c r="D257" s="201" t="s">
        <v>176</v>
      </c>
      <c r="E257" s="37"/>
      <c r="F257" s="205" t="s">
        <v>319</v>
      </c>
      <c r="G257" s="37"/>
      <c r="H257" s="37"/>
      <c r="I257" s="109"/>
      <c r="J257" s="37"/>
      <c r="K257" s="37"/>
      <c r="L257" s="40"/>
      <c r="M257" s="203"/>
      <c r="N257" s="204"/>
      <c r="O257" s="65"/>
      <c r="P257" s="65"/>
      <c r="Q257" s="65"/>
      <c r="R257" s="65"/>
      <c r="S257" s="65"/>
      <c r="T257" s="66"/>
      <c r="U257" s="35"/>
      <c r="V257" s="35"/>
      <c r="W257" s="35"/>
      <c r="X257" s="35"/>
      <c r="Y257" s="35"/>
      <c r="Z257" s="35"/>
      <c r="AA257" s="35"/>
      <c r="AB257" s="35"/>
      <c r="AC257" s="35"/>
      <c r="AD257" s="35"/>
      <c r="AE257" s="35"/>
      <c r="AT257" s="18" t="s">
        <v>176</v>
      </c>
      <c r="AU257" s="18" t="s">
        <v>82</v>
      </c>
    </row>
    <row r="258" spans="2:63" s="12" customFormat="1" ht="22.9" customHeight="1">
      <c r="B258" s="172"/>
      <c r="C258" s="173"/>
      <c r="D258" s="174" t="s">
        <v>71</v>
      </c>
      <c r="E258" s="186" t="s">
        <v>456</v>
      </c>
      <c r="F258" s="186" t="s">
        <v>457</v>
      </c>
      <c r="G258" s="173"/>
      <c r="H258" s="173"/>
      <c r="I258" s="176"/>
      <c r="J258" s="187">
        <f>BK258</f>
        <v>0</v>
      </c>
      <c r="K258" s="173"/>
      <c r="L258" s="178"/>
      <c r="M258" s="179"/>
      <c r="N258" s="180"/>
      <c r="O258" s="180"/>
      <c r="P258" s="181">
        <f>SUM(P259:P273)</f>
        <v>0</v>
      </c>
      <c r="Q258" s="180"/>
      <c r="R258" s="181">
        <f>SUM(R259:R273)</f>
        <v>0.2895788</v>
      </c>
      <c r="S258" s="180"/>
      <c r="T258" s="182">
        <f>SUM(T259:T273)</f>
        <v>0.05332</v>
      </c>
      <c r="AR258" s="183" t="s">
        <v>82</v>
      </c>
      <c r="AT258" s="184" t="s">
        <v>71</v>
      </c>
      <c r="AU258" s="184" t="s">
        <v>80</v>
      </c>
      <c r="AY258" s="183" t="s">
        <v>115</v>
      </c>
      <c r="BK258" s="185">
        <f>SUM(BK259:BK273)</f>
        <v>0</v>
      </c>
    </row>
    <row r="259" spans="1:65" s="2" customFormat="1" ht="16.5" customHeight="1">
      <c r="A259" s="35"/>
      <c r="B259" s="36"/>
      <c r="C259" s="188" t="s">
        <v>458</v>
      </c>
      <c r="D259" s="188" t="s">
        <v>118</v>
      </c>
      <c r="E259" s="189" t="s">
        <v>459</v>
      </c>
      <c r="F259" s="190" t="s">
        <v>460</v>
      </c>
      <c r="G259" s="191" t="s">
        <v>188</v>
      </c>
      <c r="H259" s="192">
        <v>172</v>
      </c>
      <c r="I259" s="193"/>
      <c r="J259" s="194">
        <f>ROUND(I259*H259,2)</f>
        <v>0</v>
      </c>
      <c r="K259" s="190" t="s">
        <v>122</v>
      </c>
      <c r="L259" s="40"/>
      <c r="M259" s="195" t="s">
        <v>19</v>
      </c>
      <c r="N259" s="196" t="s">
        <v>43</v>
      </c>
      <c r="O259" s="65"/>
      <c r="P259" s="197">
        <f>O259*H259</f>
        <v>0</v>
      </c>
      <c r="Q259" s="197">
        <v>0.001</v>
      </c>
      <c r="R259" s="197">
        <f>Q259*H259</f>
        <v>0.17200000000000001</v>
      </c>
      <c r="S259" s="197">
        <v>0.00031</v>
      </c>
      <c r="T259" s="198">
        <f>S259*H259</f>
        <v>0.05332</v>
      </c>
      <c r="U259" s="35"/>
      <c r="V259" s="35"/>
      <c r="W259" s="35"/>
      <c r="X259" s="35"/>
      <c r="Y259" s="35"/>
      <c r="Z259" s="35"/>
      <c r="AA259" s="35"/>
      <c r="AB259" s="35"/>
      <c r="AC259" s="35"/>
      <c r="AD259" s="35"/>
      <c r="AE259" s="35"/>
      <c r="AR259" s="199" t="s">
        <v>274</v>
      </c>
      <c r="AT259" s="199" t="s">
        <v>118</v>
      </c>
      <c r="AU259" s="199" t="s">
        <v>82</v>
      </c>
      <c r="AY259" s="18" t="s">
        <v>115</v>
      </c>
      <c r="BE259" s="200">
        <f>IF(N259="základní",J259,0)</f>
        <v>0</v>
      </c>
      <c r="BF259" s="200">
        <f>IF(N259="snížená",J259,0)</f>
        <v>0</v>
      </c>
      <c r="BG259" s="200">
        <f>IF(N259="zákl. přenesená",J259,0)</f>
        <v>0</v>
      </c>
      <c r="BH259" s="200">
        <f>IF(N259="sníž. přenesená",J259,0)</f>
        <v>0</v>
      </c>
      <c r="BI259" s="200">
        <f>IF(N259="nulová",J259,0)</f>
        <v>0</v>
      </c>
      <c r="BJ259" s="18" t="s">
        <v>80</v>
      </c>
      <c r="BK259" s="200">
        <f>ROUND(I259*H259,2)</f>
        <v>0</v>
      </c>
      <c r="BL259" s="18" t="s">
        <v>274</v>
      </c>
      <c r="BM259" s="199" t="s">
        <v>461</v>
      </c>
    </row>
    <row r="260" spans="1:47" s="2" customFormat="1" ht="11.25">
      <c r="A260" s="35"/>
      <c r="B260" s="36"/>
      <c r="C260" s="37"/>
      <c r="D260" s="201" t="s">
        <v>125</v>
      </c>
      <c r="E260" s="37"/>
      <c r="F260" s="202" t="s">
        <v>462</v>
      </c>
      <c r="G260" s="37"/>
      <c r="H260" s="37"/>
      <c r="I260" s="109"/>
      <c r="J260" s="37"/>
      <c r="K260" s="37"/>
      <c r="L260" s="40"/>
      <c r="M260" s="203"/>
      <c r="N260" s="204"/>
      <c r="O260" s="65"/>
      <c r="P260" s="65"/>
      <c r="Q260" s="65"/>
      <c r="R260" s="65"/>
      <c r="S260" s="65"/>
      <c r="T260" s="66"/>
      <c r="U260" s="35"/>
      <c r="V260" s="35"/>
      <c r="W260" s="35"/>
      <c r="X260" s="35"/>
      <c r="Y260" s="35"/>
      <c r="Z260" s="35"/>
      <c r="AA260" s="35"/>
      <c r="AB260" s="35"/>
      <c r="AC260" s="35"/>
      <c r="AD260" s="35"/>
      <c r="AE260" s="35"/>
      <c r="AT260" s="18" t="s">
        <v>125</v>
      </c>
      <c r="AU260" s="18" t="s">
        <v>82</v>
      </c>
    </row>
    <row r="261" spans="1:47" s="2" customFormat="1" ht="29.25">
      <c r="A261" s="35"/>
      <c r="B261" s="36"/>
      <c r="C261" s="37"/>
      <c r="D261" s="201" t="s">
        <v>176</v>
      </c>
      <c r="E261" s="37"/>
      <c r="F261" s="205" t="s">
        <v>463</v>
      </c>
      <c r="G261" s="37"/>
      <c r="H261" s="37"/>
      <c r="I261" s="109"/>
      <c r="J261" s="37"/>
      <c r="K261" s="37"/>
      <c r="L261" s="40"/>
      <c r="M261" s="203"/>
      <c r="N261" s="204"/>
      <c r="O261" s="65"/>
      <c r="P261" s="65"/>
      <c r="Q261" s="65"/>
      <c r="R261" s="65"/>
      <c r="S261" s="65"/>
      <c r="T261" s="66"/>
      <c r="U261" s="35"/>
      <c r="V261" s="35"/>
      <c r="W261" s="35"/>
      <c r="X261" s="35"/>
      <c r="Y261" s="35"/>
      <c r="Z261" s="35"/>
      <c r="AA261" s="35"/>
      <c r="AB261" s="35"/>
      <c r="AC261" s="35"/>
      <c r="AD261" s="35"/>
      <c r="AE261" s="35"/>
      <c r="AT261" s="18" t="s">
        <v>176</v>
      </c>
      <c r="AU261" s="18" t="s">
        <v>82</v>
      </c>
    </row>
    <row r="262" spans="1:65" s="2" customFormat="1" ht="16.5" customHeight="1">
      <c r="A262" s="35"/>
      <c r="B262" s="36"/>
      <c r="C262" s="188" t="s">
        <v>464</v>
      </c>
      <c r="D262" s="188" t="s">
        <v>118</v>
      </c>
      <c r="E262" s="189" t="s">
        <v>465</v>
      </c>
      <c r="F262" s="190" t="s">
        <v>466</v>
      </c>
      <c r="G262" s="191" t="s">
        <v>188</v>
      </c>
      <c r="H262" s="192">
        <v>79.78</v>
      </c>
      <c r="I262" s="193"/>
      <c r="J262" s="194">
        <f>ROUND(I262*H262,2)</f>
        <v>0</v>
      </c>
      <c r="K262" s="190" t="s">
        <v>122</v>
      </c>
      <c r="L262" s="40"/>
      <c r="M262" s="195" t="s">
        <v>19</v>
      </c>
      <c r="N262" s="196" t="s">
        <v>43</v>
      </c>
      <c r="O262" s="65"/>
      <c r="P262" s="197">
        <f>O262*H262</f>
        <v>0</v>
      </c>
      <c r="Q262" s="197">
        <v>0.0002</v>
      </c>
      <c r="R262" s="197">
        <f>Q262*H262</f>
        <v>0.015956</v>
      </c>
      <c r="S262" s="197">
        <v>0</v>
      </c>
      <c r="T262" s="198">
        <f>S262*H262</f>
        <v>0</v>
      </c>
      <c r="U262" s="35"/>
      <c r="V262" s="35"/>
      <c r="W262" s="35"/>
      <c r="X262" s="35"/>
      <c r="Y262" s="35"/>
      <c r="Z262" s="35"/>
      <c r="AA262" s="35"/>
      <c r="AB262" s="35"/>
      <c r="AC262" s="35"/>
      <c r="AD262" s="35"/>
      <c r="AE262" s="35"/>
      <c r="AR262" s="199" t="s">
        <v>274</v>
      </c>
      <c r="AT262" s="199" t="s">
        <v>118</v>
      </c>
      <c r="AU262" s="199" t="s">
        <v>82</v>
      </c>
      <c r="AY262" s="18" t="s">
        <v>115</v>
      </c>
      <c r="BE262" s="200">
        <f>IF(N262="základní",J262,0)</f>
        <v>0</v>
      </c>
      <c r="BF262" s="200">
        <f>IF(N262="snížená",J262,0)</f>
        <v>0</v>
      </c>
      <c r="BG262" s="200">
        <f>IF(N262="zákl. přenesená",J262,0)</f>
        <v>0</v>
      </c>
      <c r="BH262" s="200">
        <f>IF(N262="sníž. přenesená",J262,0)</f>
        <v>0</v>
      </c>
      <c r="BI262" s="200">
        <f>IF(N262="nulová",J262,0)</f>
        <v>0</v>
      </c>
      <c r="BJ262" s="18" t="s">
        <v>80</v>
      </c>
      <c r="BK262" s="200">
        <f>ROUND(I262*H262,2)</f>
        <v>0</v>
      </c>
      <c r="BL262" s="18" t="s">
        <v>274</v>
      </c>
      <c r="BM262" s="199" t="s">
        <v>467</v>
      </c>
    </row>
    <row r="263" spans="1:47" s="2" customFormat="1" ht="11.25">
      <c r="A263" s="35"/>
      <c r="B263" s="36"/>
      <c r="C263" s="37"/>
      <c r="D263" s="201" t="s">
        <v>125</v>
      </c>
      <c r="E263" s="37"/>
      <c r="F263" s="202" t="s">
        <v>468</v>
      </c>
      <c r="G263" s="37"/>
      <c r="H263" s="37"/>
      <c r="I263" s="109"/>
      <c r="J263" s="37"/>
      <c r="K263" s="37"/>
      <c r="L263" s="40"/>
      <c r="M263" s="203"/>
      <c r="N263" s="204"/>
      <c r="O263" s="65"/>
      <c r="P263" s="65"/>
      <c r="Q263" s="65"/>
      <c r="R263" s="65"/>
      <c r="S263" s="65"/>
      <c r="T263" s="66"/>
      <c r="U263" s="35"/>
      <c r="V263" s="35"/>
      <c r="W263" s="35"/>
      <c r="X263" s="35"/>
      <c r="Y263" s="35"/>
      <c r="Z263" s="35"/>
      <c r="AA263" s="35"/>
      <c r="AB263" s="35"/>
      <c r="AC263" s="35"/>
      <c r="AD263" s="35"/>
      <c r="AE263" s="35"/>
      <c r="AT263" s="18" t="s">
        <v>125</v>
      </c>
      <c r="AU263" s="18" t="s">
        <v>82</v>
      </c>
    </row>
    <row r="264" spans="2:51" s="13" customFormat="1" ht="11.25">
      <c r="B264" s="211"/>
      <c r="C264" s="212"/>
      <c r="D264" s="201" t="s">
        <v>192</v>
      </c>
      <c r="E264" s="213" t="s">
        <v>19</v>
      </c>
      <c r="F264" s="214" t="s">
        <v>469</v>
      </c>
      <c r="G264" s="212"/>
      <c r="H264" s="215">
        <v>79.78</v>
      </c>
      <c r="I264" s="216"/>
      <c r="J264" s="212"/>
      <c r="K264" s="212"/>
      <c r="L264" s="217"/>
      <c r="M264" s="218"/>
      <c r="N264" s="219"/>
      <c r="O264" s="219"/>
      <c r="P264" s="219"/>
      <c r="Q264" s="219"/>
      <c r="R264" s="219"/>
      <c r="S264" s="219"/>
      <c r="T264" s="220"/>
      <c r="AT264" s="221" t="s">
        <v>192</v>
      </c>
      <c r="AU264" s="221" t="s">
        <v>82</v>
      </c>
      <c r="AV264" s="13" t="s">
        <v>82</v>
      </c>
      <c r="AW264" s="13" t="s">
        <v>33</v>
      </c>
      <c r="AX264" s="13" t="s">
        <v>80</v>
      </c>
      <c r="AY264" s="221" t="s">
        <v>115</v>
      </c>
    </row>
    <row r="265" spans="1:65" s="2" customFormat="1" ht="16.5" customHeight="1">
      <c r="A265" s="35"/>
      <c r="B265" s="36"/>
      <c r="C265" s="188" t="s">
        <v>470</v>
      </c>
      <c r="D265" s="188" t="s">
        <v>118</v>
      </c>
      <c r="E265" s="189" t="s">
        <v>471</v>
      </c>
      <c r="F265" s="190" t="s">
        <v>472</v>
      </c>
      <c r="G265" s="191" t="s">
        <v>188</v>
      </c>
      <c r="H265" s="192">
        <v>172</v>
      </c>
      <c r="I265" s="193"/>
      <c r="J265" s="194">
        <f>ROUND(I265*H265,2)</f>
        <v>0</v>
      </c>
      <c r="K265" s="190" t="s">
        <v>122</v>
      </c>
      <c r="L265" s="40"/>
      <c r="M265" s="195" t="s">
        <v>19</v>
      </c>
      <c r="N265" s="196" t="s">
        <v>43</v>
      </c>
      <c r="O265" s="65"/>
      <c r="P265" s="197">
        <f>O265*H265</f>
        <v>0</v>
      </c>
      <c r="Q265" s="197">
        <v>0.0002</v>
      </c>
      <c r="R265" s="197">
        <f>Q265*H265</f>
        <v>0.0344</v>
      </c>
      <c r="S265" s="197">
        <v>0</v>
      </c>
      <c r="T265" s="198">
        <f>S265*H265</f>
        <v>0</v>
      </c>
      <c r="U265" s="35"/>
      <c r="V265" s="35"/>
      <c r="W265" s="35"/>
      <c r="X265" s="35"/>
      <c r="Y265" s="35"/>
      <c r="Z265" s="35"/>
      <c r="AA265" s="35"/>
      <c r="AB265" s="35"/>
      <c r="AC265" s="35"/>
      <c r="AD265" s="35"/>
      <c r="AE265" s="35"/>
      <c r="AR265" s="199" t="s">
        <v>274</v>
      </c>
      <c r="AT265" s="199" t="s">
        <v>118</v>
      </c>
      <c r="AU265" s="199" t="s">
        <v>82</v>
      </c>
      <c r="AY265" s="18" t="s">
        <v>115</v>
      </c>
      <c r="BE265" s="200">
        <f>IF(N265="základní",J265,0)</f>
        <v>0</v>
      </c>
      <c r="BF265" s="200">
        <f>IF(N265="snížená",J265,0)</f>
        <v>0</v>
      </c>
      <c r="BG265" s="200">
        <f>IF(N265="zákl. přenesená",J265,0)</f>
        <v>0</v>
      </c>
      <c r="BH265" s="200">
        <f>IF(N265="sníž. přenesená",J265,0)</f>
        <v>0</v>
      </c>
      <c r="BI265" s="200">
        <f>IF(N265="nulová",J265,0)</f>
        <v>0</v>
      </c>
      <c r="BJ265" s="18" t="s">
        <v>80</v>
      </c>
      <c r="BK265" s="200">
        <f>ROUND(I265*H265,2)</f>
        <v>0</v>
      </c>
      <c r="BL265" s="18" t="s">
        <v>274</v>
      </c>
      <c r="BM265" s="199" t="s">
        <v>473</v>
      </c>
    </row>
    <row r="266" spans="1:47" s="2" customFormat="1" ht="11.25">
      <c r="A266" s="35"/>
      <c r="B266" s="36"/>
      <c r="C266" s="37"/>
      <c r="D266" s="201" t="s">
        <v>125</v>
      </c>
      <c r="E266" s="37"/>
      <c r="F266" s="202" t="s">
        <v>474</v>
      </c>
      <c r="G266" s="37"/>
      <c r="H266" s="37"/>
      <c r="I266" s="109"/>
      <c r="J266" s="37"/>
      <c r="K266" s="37"/>
      <c r="L266" s="40"/>
      <c r="M266" s="203"/>
      <c r="N266" s="204"/>
      <c r="O266" s="65"/>
      <c r="P266" s="65"/>
      <c r="Q266" s="65"/>
      <c r="R266" s="65"/>
      <c r="S266" s="65"/>
      <c r="T266" s="66"/>
      <c r="U266" s="35"/>
      <c r="V266" s="35"/>
      <c r="W266" s="35"/>
      <c r="X266" s="35"/>
      <c r="Y266" s="35"/>
      <c r="Z266" s="35"/>
      <c r="AA266" s="35"/>
      <c r="AB266" s="35"/>
      <c r="AC266" s="35"/>
      <c r="AD266" s="35"/>
      <c r="AE266" s="35"/>
      <c r="AT266" s="18" t="s">
        <v>125</v>
      </c>
      <c r="AU266" s="18" t="s">
        <v>82</v>
      </c>
    </row>
    <row r="267" spans="1:65" s="2" customFormat="1" ht="16.5" customHeight="1">
      <c r="A267" s="35"/>
      <c r="B267" s="36"/>
      <c r="C267" s="188" t="s">
        <v>475</v>
      </c>
      <c r="D267" s="188" t="s">
        <v>118</v>
      </c>
      <c r="E267" s="189" t="s">
        <v>476</v>
      </c>
      <c r="F267" s="190" t="s">
        <v>477</v>
      </c>
      <c r="G267" s="191" t="s">
        <v>188</v>
      </c>
      <c r="H267" s="192">
        <v>20</v>
      </c>
      <c r="I267" s="193"/>
      <c r="J267" s="194">
        <f>ROUND(I267*H267,2)</f>
        <v>0</v>
      </c>
      <c r="K267" s="190" t="s">
        <v>122</v>
      </c>
      <c r="L267" s="40"/>
      <c r="M267" s="195" t="s">
        <v>19</v>
      </c>
      <c r="N267" s="196" t="s">
        <v>43</v>
      </c>
      <c r="O267" s="65"/>
      <c r="P267" s="197">
        <f>O267*H267</f>
        <v>0</v>
      </c>
      <c r="Q267" s="197">
        <v>1E-05</v>
      </c>
      <c r="R267" s="197">
        <f>Q267*H267</f>
        <v>0.0002</v>
      </c>
      <c r="S267" s="197">
        <v>0</v>
      </c>
      <c r="T267" s="198">
        <f>S267*H267</f>
        <v>0</v>
      </c>
      <c r="U267" s="35"/>
      <c r="V267" s="35"/>
      <c r="W267" s="35"/>
      <c r="X267" s="35"/>
      <c r="Y267" s="35"/>
      <c r="Z267" s="35"/>
      <c r="AA267" s="35"/>
      <c r="AB267" s="35"/>
      <c r="AC267" s="35"/>
      <c r="AD267" s="35"/>
      <c r="AE267" s="35"/>
      <c r="AR267" s="199" t="s">
        <v>274</v>
      </c>
      <c r="AT267" s="199" t="s">
        <v>118</v>
      </c>
      <c r="AU267" s="199" t="s">
        <v>82</v>
      </c>
      <c r="AY267" s="18" t="s">
        <v>115</v>
      </c>
      <c r="BE267" s="200">
        <f>IF(N267="základní",J267,0)</f>
        <v>0</v>
      </c>
      <c r="BF267" s="200">
        <f>IF(N267="snížená",J267,0)</f>
        <v>0</v>
      </c>
      <c r="BG267" s="200">
        <f>IF(N267="zákl. přenesená",J267,0)</f>
        <v>0</v>
      </c>
      <c r="BH267" s="200">
        <f>IF(N267="sníž. přenesená",J267,0)</f>
        <v>0</v>
      </c>
      <c r="BI267" s="200">
        <f>IF(N267="nulová",J267,0)</f>
        <v>0</v>
      </c>
      <c r="BJ267" s="18" t="s">
        <v>80</v>
      </c>
      <c r="BK267" s="200">
        <f>ROUND(I267*H267,2)</f>
        <v>0</v>
      </c>
      <c r="BL267" s="18" t="s">
        <v>274</v>
      </c>
      <c r="BM267" s="199" t="s">
        <v>478</v>
      </c>
    </row>
    <row r="268" spans="1:47" s="2" customFormat="1" ht="11.25">
      <c r="A268" s="35"/>
      <c r="B268" s="36"/>
      <c r="C268" s="37"/>
      <c r="D268" s="201" t="s">
        <v>125</v>
      </c>
      <c r="E268" s="37"/>
      <c r="F268" s="202" t="s">
        <v>479</v>
      </c>
      <c r="G268" s="37"/>
      <c r="H268" s="37"/>
      <c r="I268" s="109"/>
      <c r="J268" s="37"/>
      <c r="K268" s="37"/>
      <c r="L268" s="40"/>
      <c r="M268" s="203"/>
      <c r="N268" s="204"/>
      <c r="O268" s="65"/>
      <c r="P268" s="65"/>
      <c r="Q268" s="65"/>
      <c r="R268" s="65"/>
      <c r="S268" s="65"/>
      <c r="T268" s="66"/>
      <c r="U268" s="35"/>
      <c r="V268" s="35"/>
      <c r="W268" s="35"/>
      <c r="X268" s="35"/>
      <c r="Y268" s="35"/>
      <c r="Z268" s="35"/>
      <c r="AA268" s="35"/>
      <c r="AB268" s="35"/>
      <c r="AC268" s="35"/>
      <c r="AD268" s="35"/>
      <c r="AE268" s="35"/>
      <c r="AT268" s="18" t="s">
        <v>125</v>
      </c>
      <c r="AU268" s="18" t="s">
        <v>82</v>
      </c>
    </row>
    <row r="269" spans="1:65" s="2" customFormat="1" ht="16.5" customHeight="1">
      <c r="A269" s="35"/>
      <c r="B269" s="36"/>
      <c r="C269" s="188" t="s">
        <v>480</v>
      </c>
      <c r="D269" s="188" t="s">
        <v>118</v>
      </c>
      <c r="E269" s="189" t="s">
        <v>481</v>
      </c>
      <c r="F269" s="190" t="s">
        <v>482</v>
      </c>
      <c r="G269" s="191" t="s">
        <v>188</v>
      </c>
      <c r="H269" s="192">
        <v>79.78</v>
      </c>
      <c r="I269" s="193"/>
      <c r="J269" s="194">
        <f>ROUND(I269*H269,2)</f>
        <v>0</v>
      </c>
      <c r="K269" s="190" t="s">
        <v>122</v>
      </c>
      <c r="L269" s="40"/>
      <c r="M269" s="195" t="s">
        <v>19</v>
      </c>
      <c r="N269" s="196" t="s">
        <v>43</v>
      </c>
      <c r="O269" s="65"/>
      <c r="P269" s="197">
        <f>O269*H269</f>
        <v>0</v>
      </c>
      <c r="Q269" s="197">
        <v>0.00026</v>
      </c>
      <c r="R269" s="197">
        <f>Q269*H269</f>
        <v>0.0207428</v>
      </c>
      <c r="S269" s="197">
        <v>0</v>
      </c>
      <c r="T269" s="198">
        <f>S269*H269</f>
        <v>0</v>
      </c>
      <c r="U269" s="35"/>
      <c r="V269" s="35"/>
      <c r="W269" s="35"/>
      <c r="X269" s="35"/>
      <c r="Y269" s="35"/>
      <c r="Z269" s="35"/>
      <c r="AA269" s="35"/>
      <c r="AB269" s="35"/>
      <c r="AC269" s="35"/>
      <c r="AD269" s="35"/>
      <c r="AE269" s="35"/>
      <c r="AR269" s="199" t="s">
        <v>274</v>
      </c>
      <c r="AT269" s="199" t="s">
        <v>118</v>
      </c>
      <c r="AU269" s="199" t="s">
        <v>82</v>
      </c>
      <c r="AY269" s="18" t="s">
        <v>115</v>
      </c>
      <c r="BE269" s="200">
        <f>IF(N269="základní",J269,0)</f>
        <v>0</v>
      </c>
      <c r="BF269" s="200">
        <f>IF(N269="snížená",J269,0)</f>
        <v>0</v>
      </c>
      <c r="BG269" s="200">
        <f>IF(N269="zákl. přenesená",J269,0)</f>
        <v>0</v>
      </c>
      <c r="BH269" s="200">
        <f>IF(N269="sníž. přenesená",J269,0)</f>
        <v>0</v>
      </c>
      <c r="BI269" s="200">
        <f>IF(N269="nulová",J269,0)</f>
        <v>0</v>
      </c>
      <c r="BJ269" s="18" t="s">
        <v>80</v>
      </c>
      <c r="BK269" s="200">
        <f>ROUND(I269*H269,2)</f>
        <v>0</v>
      </c>
      <c r="BL269" s="18" t="s">
        <v>274</v>
      </c>
      <c r="BM269" s="199" t="s">
        <v>483</v>
      </c>
    </row>
    <row r="270" spans="1:47" s="2" customFormat="1" ht="11.25">
      <c r="A270" s="35"/>
      <c r="B270" s="36"/>
      <c r="C270" s="37"/>
      <c r="D270" s="201" t="s">
        <v>125</v>
      </c>
      <c r="E270" s="37"/>
      <c r="F270" s="202" t="s">
        <v>484</v>
      </c>
      <c r="G270" s="37"/>
      <c r="H270" s="37"/>
      <c r="I270" s="109"/>
      <c r="J270" s="37"/>
      <c r="K270" s="37"/>
      <c r="L270" s="40"/>
      <c r="M270" s="203"/>
      <c r="N270" s="204"/>
      <c r="O270" s="65"/>
      <c r="P270" s="65"/>
      <c r="Q270" s="65"/>
      <c r="R270" s="65"/>
      <c r="S270" s="65"/>
      <c r="T270" s="66"/>
      <c r="U270" s="35"/>
      <c r="V270" s="35"/>
      <c r="W270" s="35"/>
      <c r="X270" s="35"/>
      <c r="Y270" s="35"/>
      <c r="Z270" s="35"/>
      <c r="AA270" s="35"/>
      <c r="AB270" s="35"/>
      <c r="AC270" s="35"/>
      <c r="AD270" s="35"/>
      <c r="AE270" s="35"/>
      <c r="AT270" s="18" t="s">
        <v>125</v>
      </c>
      <c r="AU270" s="18" t="s">
        <v>82</v>
      </c>
    </row>
    <row r="271" spans="2:51" s="13" customFormat="1" ht="11.25">
      <c r="B271" s="211"/>
      <c r="C271" s="212"/>
      <c r="D271" s="201" t="s">
        <v>192</v>
      </c>
      <c r="E271" s="213" t="s">
        <v>19</v>
      </c>
      <c r="F271" s="214" t="s">
        <v>469</v>
      </c>
      <c r="G271" s="212"/>
      <c r="H271" s="215">
        <v>79.78</v>
      </c>
      <c r="I271" s="216"/>
      <c r="J271" s="212"/>
      <c r="K271" s="212"/>
      <c r="L271" s="217"/>
      <c r="M271" s="218"/>
      <c r="N271" s="219"/>
      <c r="O271" s="219"/>
      <c r="P271" s="219"/>
      <c r="Q271" s="219"/>
      <c r="R271" s="219"/>
      <c r="S271" s="219"/>
      <c r="T271" s="220"/>
      <c r="AT271" s="221" t="s">
        <v>192</v>
      </c>
      <c r="AU271" s="221" t="s">
        <v>82</v>
      </c>
      <c r="AV271" s="13" t="s">
        <v>82</v>
      </c>
      <c r="AW271" s="13" t="s">
        <v>33</v>
      </c>
      <c r="AX271" s="13" t="s">
        <v>80</v>
      </c>
      <c r="AY271" s="221" t="s">
        <v>115</v>
      </c>
    </row>
    <row r="272" spans="1:65" s="2" customFormat="1" ht="16.5" customHeight="1">
      <c r="A272" s="35"/>
      <c r="B272" s="36"/>
      <c r="C272" s="188" t="s">
        <v>485</v>
      </c>
      <c r="D272" s="188" t="s">
        <v>118</v>
      </c>
      <c r="E272" s="189" t="s">
        <v>486</v>
      </c>
      <c r="F272" s="190" t="s">
        <v>487</v>
      </c>
      <c r="G272" s="191" t="s">
        <v>188</v>
      </c>
      <c r="H272" s="192">
        <v>178</v>
      </c>
      <c r="I272" s="193"/>
      <c r="J272" s="194">
        <f>ROUND(I272*H272,2)</f>
        <v>0</v>
      </c>
      <c r="K272" s="190" t="s">
        <v>122</v>
      </c>
      <c r="L272" s="40"/>
      <c r="M272" s="195" t="s">
        <v>19</v>
      </c>
      <c r="N272" s="196" t="s">
        <v>43</v>
      </c>
      <c r="O272" s="65"/>
      <c r="P272" s="197">
        <f>O272*H272</f>
        <v>0</v>
      </c>
      <c r="Q272" s="197">
        <v>0.00026</v>
      </c>
      <c r="R272" s="197">
        <f>Q272*H272</f>
        <v>0.046279999999999995</v>
      </c>
      <c r="S272" s="197">
        <v>0</v>
      </c>
      <c r="T272" s="198">
        <f>S272*H272</f>
        <v>0</v>
      </c>
      <c r="U272" s="35"/>
      <c r="V272" s="35"/>
      <c r="W272" s="35"/>
      <c r="X272" s="35"/>
      <c r="Y272" s="35"/>
      <c r="Z272" s="35"/>
      <c r="AA272" s="35"/>
      <c r="AB272" s="35"/>
      <c r="AC272" s="35"/>
      <c r="AD272" s="35"/>
      <c r="AE272" s="35"/>
      <c r="AR272" s="199" t="s">
        <v>274</v>
      </c>
      <c r="AT272" s="199" t="s">
        <v>118</v>
      </c>
      <c r="AU272" s="199" t="s">
        <v>82</v>
      </c>
      <c r="AY272" s="18" t="s">
        <v>115</v>
      </c>
      <c r="BE272" s="200">
        <f>IF(N272="základní",J272,0)</f>
        <v>0</v>
      </c>
      <c r="BF272" s="200">
        <f>IF(N272="snížená",J272,0)</f>
        <v>0</v>
      </c>
      <c r="BG272" s="200">
        <f>IF(N272="zákl. přenesená",J272,0)</f>
        <v>0</v>
      </c>
      <c r="BH272" s="200">
        <f>IF(N272="sníž. přenesená",J272,0)</f>
        <v>0</v>
      </c>
      <c r="BI272" s="200">
        <f>IF(N272="nulová",J272,0)</f>
        <v>0</v>
      </c>
      <c r="BJ272" s="18" t="s">
        <v>80</v>
      </c>
      <c r="BK272" s="200">
        <f>ROUND(I272*H272,2)</f>
        <v>0</v>
      </c>
      <c r="BL272" s="18" t="s">
        <v>274</v>
      </c>
      <c r="BM272" s="199" t="s">
        <v>488</v>
      </c>
    </row>
    <row r="273" spans="1:47" s="2" customFormat="1" ht="19.5">
      <c r="A273" s="35"/>
      <c r="B273" s="36"/>
      <c r="C273" s="37"/>
      <c r="D273" s="201" t="s">
        <v>125</v>
      </c>
      <c r="E273" s="37"/>
      <c r="F273" s="202" t="s">
        <v>489</v>
      </c>
      <c r="G273" s="37"/>
      <c r="H273" s="37"/>
      <c r="I273" s="109"/>
      <c r="J273" s="37"/>
      <c r="K273" s="37"/>
      <c r="L273" s="40"/>
      <c r="M273" s="203"/>
      <c r="N273" s="204"/>
      <c r="O273" s="65"/>
      <c r="P273" s="65"/>
      <c r="Q273" s="65"/>
      <c r="R273" s="65"/>
      <c r="S273" s="65"/>
      <c r="T273" s="66"/>
      <c r="U273" s="35"/>
      <c r="V273" s="35"/>
      <c r="W273" s="35"/>
      <c r="X273" s="35"/>
      <c r="Y273" s="35"/>
      <c r="Z273" s="35"/>
      <c r="AA273" s="35"/>
      <c r="AB273" s="35"/>
      <c r="AC273" s="35"/>
      <c r="AD273" s="35"/>
      <c r="AE273" s="35"/>
      <c r="AT273" s="18" t="s">
        <v>125</v>
      </c>
      <c r="AU273" s="18" t="s">
        <v>82</v>
      </c>
    </row>
    <row r="274" spans="2:63" s="12" customFormat="1" ht="25.9" customHeight="1">
      <c r="B274" s="172"/>
      <c r="C274" s="173"/>
      <c r="D274" s="174" t="s">
        <v>71</v>
      </c>
      <c r="E274" s="175" t="s">
        <v>490</v>
      </c>
      <c r="F274" s="175" t="s">
        <v>491</v>
      </c>
      <c r="G274" s="173"/>
      <c r="H274" s="173"/>
      <c r="I274" s="176"/>
      <c r="J274" s="177">
        <f>BK274</f>
        <v>0</v>
      </c>
      <c r="K274" s="173"/>
      <c r="L274" s="178"/>
      <c r="M274" s="179"/>
      <c r="N274" s="180"/>
      <c r="O274" s="180"/>
      <c r="P274" s="181">
        <f>SUM(P275:P277)</f>
        <v>0</v>
      </c>
      <c r="Q274" s="180"/>
      <c r="R274" s="181">
        <f>SUM(R275:R277)</f>
        <v>0</v>
      </c>
      <c r="S274" s="180"/>
      <c r="T274" s="182">
        <f>SUM(T275:T277)</f>
        <v>0</v>
      </c>
      <c r="AR274" s="183" t="s">
        <v>173</v>
      </c>
      <c r="AT274" s="184" t="s">
        <v>71</v>
      </c>
      <c r="AU274" s="184" t="s">
        <v>72</v>
      </c>
      <c r="AY274" s="183" t="s">
        <v>115</v>
      </c>
      <c r="BK274" s="185">
        <f>SUM(BK275:BK277)</f>
        <v>0</v>
      </c>
    </row>
    <row r="275" spans="1:65" s="2" customFormat="1" ht="16.5" customHeight="1">
      <c r="A275" s="35"/>
      <c r="B275" s="36"/>
      <c r="C275" s="188" t="s">
        <v>492</v>
      </c>
      <c r="D275" s="188" t="s">
        <v>118</v>
      </c>
      <c r="E275" s="189" t="s">
        <v>493</v>
      </c>
      <c r="F275" s="190" t="s">
        <v>494</v>
      </c>
      <c r="G275" s="191" t="s">
        <v>495</v>
      </c>
      <c r="H275" s="192">
        <v>119</v>
      </c>
      <c r="I275" s="193"/>
      <c r="J275" s="194">
        <f>ROUND(I275*H275,2)</f>
        <v>0</v>
      </c>
      <c r="K275" s="190" t="s">
        <v>122</v>
      </c>
      <c r="L275" s="40"/>
      <c r="M275" s="195" t="s">
        <v>19</v>
      </c>
      <c r="N275" s="196" t="s">
        <v>43</v>
      </c>
      <c r="O275" s="65"/>
      <c r="P275" s="197">
        <f>O275*H275</f>
        <v>0</v>
      </c>
      <c r="Q275" s="197">
        <v>0</v>
      </c>
      <c r="R275" s="197">
        <f>Q275*H275</f>
        <v>0</v>
      </c>
      <c r="S275" s="197">
        <v>0</v>
      </c>
      <c r="T275" s="198">
        <f>S275*H275</f>
        <v>0</v>
      </c>
      <c r="U275" s="35"/>
      <c r="V275" s="35"/>
      <c r="W275" s="35"/>
      <c r="X275" s="35"/>
      <c r="Y275" s="35"/>
      <c r="Z275" s="35"/>
      <c r="AA275" s="35"/>
      <c r="AB275" s="35"/>
      <c r="AC275" s="35"/>
      <c r="AD275" s="35"/>
      <c r="AE275" s="35"/>
      <c r="AR275" s="199" t="s">
        <v>496</v>
      </c>
      <c r="AT275" s="199" t="s">
        <v>118</v>
      </c>
      <c r="AU275" s="199" t="s">
        <v>80</v>
      </c>
      <c r="AY275" s="18" t="s">
        <v>115</v>
      </c>
      <c r="BE275" s="200">
        <f>IF(N275="základní",J275,0)</f>
        <v>0</v>
      </c>
      <c r="BF275" s="200">
        <f>IF(N275="snížená",J275,0)</f>
        <v>0</v>
      </c>
      <c r="BG275" s="200">
        <f>IF(N275="zákl. přenesená",J275,0)</f>
        <v>0</v>
      </c>
      <c r="BH275" s="200">
        <f>IF(N275="sníž. přenesená",J275,0)</f>
        <v>0</v>
      </c>
      <c r="BI275" s="200">
        <f>IF(N275="nulová",J275,0)</f>
        <v>0</v>
      </c>
      <c r="BJ275" s="18" t="s">
        <v>80</v>
      </c>
      <c r="BK275" s="200">
        <f>ROUND(I275*H275,2)</f>
        <v>0</v>
      </c>
      <c r="BL275" s="18" t="s">
        <v>496</v>
      </c>
      <c r="BM275" s="199" t="s">
        <v>497</v>
      </c>
    </row>
    <row r="276" spans="1:47" s="2" customFormat="1" ht="11.25">
      <c r="A276" s="35"/>
      <c r="B276" s="36"/>
      <c r="C276" s="37"/>
      <c r="D276" s="201" t="s">
        <v>125</v>
      </c>
      <c r="E276" s="37"/>
      <c r="F276" s="202" t="s">
        <v>498</v>
      </c>
      <c r="G276" s="37"/>
      <c r="H276" s="37"/>
      <c r="I276" s="109"/>
      <c r="J276" s="37"/>
      <c r="K276" s="37"/>
      <c r="L276" s="40"/>
      <c r="M276" s="203"/>
      <c r="N276" s="204"/>
      <c r="O276" s="65"/>
      <c r="P276" s="65"/>
      <c r="Q276" s="65"/>
      <c r="R276" s="65"/>
      <c r="S276" s="65"/>
      <c r="T276" s="66"/>
      <c r="U276" s="35"/>
      <c r="V276" s="35"/>
      <c r="W276" s="35"/>
      <c r="X276" s="35"/>
      <c r="Y276" s="35"/>
      <c r="Z276" s="35"/>
      <c r="AA276" s="35"/>
      <c r="AB276" s="35"/>
      <c r="AC276" s="35"/>
      <c r="AD276" s="35"/>
      <c r="AE276" s="35"/>
      <c r="AT276" s="18" t="s">
        <v>125</v>
      </c>
      <c r="AU276" s="18" t="s">
        <v>80</v>
      </c>
    </row>
    <row r="277" spans="2:51" s="13" customFormat="1" ht="11.25">
      <c r="B277" s="211"/>
      <c r="C277" s="212"/>
      <c r="D277" s="201" t="s">
        <v>192</v>
      </c>
      <c r="E277" s="213" t="s">
        <v>19</v>
      </c>
      <c r="F277" s="214" t="s">
        <v>499</v>
      </c>
      <c r="G277" s="212"/>
      <c r="H277" s="215">
        <v>119</v>
      </c>
      <c r="I277" s="216"/>
      <c r="J277" s="212"/>
      <c r="K277" s="212"/>
      <c r="L277" s="217"/>
      <c r="M277" s="243"/>
      <c r="N277" s="244"/>
      <c r="O277" s="244"/>
      <c r="P277" s="244"/>
      <c r="Q277" s="244"/>
      <c r="R277" s="244"/>
      <c r="S277" s="244"/>
      <c r="T277" s="245"/>
      <c r="AT277" s="221" t="s">
        <v>192</v>
      </c>
      <c r="AU277" s="221" t="s">
        <v>80</v>
      </c>
      <c r="AV277" s="13" t="s">
        <v>82</v>
      </c>
      <c r="AW277" s="13" t="s">
        <v>33</v>
      </c>
      <c r="AX277" s="13" t="s">
        <v>80</v>
      </c>
      <c r="AY277" s="221" t="s">
        <v>115</v>
      </c>
    </row>
    <row r="278" spans="1:31" s="2" customFormat="1" ht="6.95" customHeight="1">
      <c r="A278" s="35"/>
      <c r="B278" s="48"/>
      <c r="C278" s="49"/>
      <c r="D278" s="49"/>
      <c r="E278" s="49"/>
      <c r="F278" s="49"/>
      <c r="G278" s="49"/>
      <c r="H278" s="49"/>
      <c r="I278" s="137"/>
      <c r="J278" s="49"/>
      <c r="K278" s="49"/>
      <c r="L278" s="40"/>
      <c r="M278" s="35"/>
      <c r="O278" s="35"/>
      <c r="P278" s="35"/>
      <c r="Q278" s="35"/>
      <c r="R278" s="35"/>
      <c r="S278" s="35"/>
      <c r="T278" s="35"/>
      <c r="U278" s="35"/>
      <c r="V278" s="35"/>
      <c r="W278" s="35"/>
      <c r="X278" s="35"/>
      <c r="Y278" s="35"/>
      <c r="Z278" s="35"/>
      <c r="AA278" s="35"/>
      <c r="AB278" s="35"/>
      <c r="AC278" s="35"/>
      <c r="AD278" s="35"/>
      <c r="AE278" s="35"/>
    </row>
  </sheetData>
  <sheetProtection algorithmName="SHA-512" hashValue="dhU9JM/LiHIL5rMDNHNzoiMMQuECcpHSG9sHh45idT/hufvGxnctMSyE6Q+dRcPyIhQB468V28evJ9w2YvWBTg==" saltValue="abNy8LT+jXD/wdu/ydG2ibv1tmX6CJFXEIn8dsU1EgF7DjX8/bTtpbVA3H0HvE0YHwr9WRVsqQX0XNPvg8VrpQ==" spinCount="100000" sheet="1" objects="1" scenarios="1" formatColumns="0" formatRows="0" autoFilter="0"/>
  <autoFilter ref="C101:K277"/>
  <mergeCells count="9">
    <mergeCell ref="E50:H50"/>
    <mergeCell ref="E92:H92"/>
    <mergeCell ref="E94:H94"/>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352"/>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02"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02"/>
      <c r="L2" s="373"/>
      <c r="M2" s="373"/>
      <c r="N2" s="373"/>
      <c r="O2" s="373"/>
      <c r="P2" s="373"/>
      <c r="Q2" s="373"/>
      <c r="R2" s="373"/>
      <c r="S2" s="373"/>
      <c r="T2" s="373"/>
      <c r="U2" s="373"/>
      <c r="V2" s="373"/>
      <c r="AT2" s="18" t="s">
        <v>88</v>
      </c>
    </row>
    <row r="3" spans="2:46" s="1" customFormat="1" ht="6.95" customHeight="1">
      <c r="B3" s="103"/>
      <c r="C3" s="104"/>
      <c r="D3" s="104"/>
      <c r="E3" s="104"/>
      <c r="F3" s="104"/>
      <c r="G3" s="104"/>
      <c r="H3" s="104"/>
      <c r="I3" s="105"/>
      <c r="J3" s="104"/>
      <c r="K3" s="104"/>
      <c r="L3" s="21"/>
      <c r="AT3" s="18" t="s">
        <v>82</v>
      </c>
    </row>
    <row r="4" spans="2:46" s="1" customFormat="1" ht="24.95" customHeight="1">
      <c r="B4" s="21"/>
      <c r="D4" s="106" t="s">
        <v>89</v>
      </c>
      <c r="I4" s="102"/>
      <c r="L4" s="21"/>
      <c r="M4" s="107" t="s">
        <v>10</v>
      </c>
      <c r="AT4" s="18" t="s">
        <v>4</v>
      </c>
    </row>
    <row r="5" spans="2:12" s="1" customFormat="1" ht="6.95" customHeight="1">
      <c r="B5" s="21"/>
      <c r="I5" s="102"/>
      <c r="L5" s="21"/>
    </row>
    <row r="6" spans="2:12" s="1" customFormat="1" ht="12" customHeight="1">
      <c r="B6" s="21"/>
      <c r="D6" s="108" t="s">
        <v>16</v>
      </c>
      <c r="I6" s="102"/>
      <c r="L6" s="21"/>
    </row>
    <row r="7" spans="2:12" s="1" customFormat="1" ht="16.5" customHeight="1">
      <c r="B7" s="21"/>
      <c r="E7" s="374" t="str">
        <f>'Rekapitulace stavby'!K6</f>
        <v>Svislé izolace 1. PP objektu Vrázova č. p. 842/6, Cheb</v>
      </c>
      <c r="F7" s="375"/>
      <c r="G7" s="375"/>
      <c r="H7" s="375"/>
      <c r="I7" s="102"/>
      <c r="L7" s="21"/>
    </row>
    <row r="8" spans="1:31" s="2" customFormat="1" ht="12" customHeight="1">
      <c r="A8" s="35"/>
      <c r="B8" s="40"/>
      <c r="C8" s="35"/>
      <c r="D8" s="108" t="s">
        <v>90</v>
      </c>
      <c r="E8" s="35"/>
      <c r="F8" s="35"/>
      <c r="G8" s="35"/>
      <c r="H8" s="35"/>
      <c r="I8" s="109"/>
      <c r="J8" s="35"/>
      <c r="K8" s="35"/>
      <c r="L8" s="110"/>
      <c r="S8" s="35"/>
      <c r="T8" s="35"/>
      <c r="U8" s="35"/>
      <c r="V8" s="35"/>
      <c r="W8" s="35"/>
      <c r="X8" s="35"/>
      <c r="Y8" s="35"/>
      <c r="Z8" s="35"/>
      <c r="AA8" s="35"/>
      <c r="AB8" s="35"/>
      <c r="AC8" s="35"/>
      <c r="AD8" s="35"/>
      <c r="AE8" s="35"/>
    </row>
    <row r="9" spans="1:31" s="2" customFormat="1" ht="16.5" customHeight="1">
      <c r="A9" s="35"/>
      <c r="B9" s="40"/>
      <c r="C9" s="35"/>
      <c r="D9" s="35"/>
      <c r="E9" s="376" t="s">
        <v>500</v>
      </c>
      <c r="F9" s="377"/>
      <c r="G9" s="377"/>
      <c r="H9" s="377"/>
      <c r="I9" s="109"/>
      <c r="J9" s="35"/>
      <c r="K9" s="35"/>
      <c r="L9" s="110"/>
      <c r="S9" s="35"/>
      <c r="T9" s="35"/>
      <c r="U9" s="35"/>
      <c r="V9" s="35"/>
      <c r="W9" s="35"/>
      <c r="X9" s="35"/>
      <c r="Y9" s="35"/>
      <c r="Z9" s="35"/>
      <c r="AA9" s="35"/>
      <c r="AB9" s="35"/>
      <c r="AC9" s="35"/>
      <c r="AD9" s="35"/>
      <c r="AE9" s="35"/>
    </row>
    <row r="10" spans="1:31" s="2" customFormat="1" ht="11.25">
      <c r="A10" s="35"/>
      <c r="B10" s="40"/>
      <c r="C10" s="35"/>
      <c r="D10" s="35"/>
      <c r="E10" s="35"/>
      <c r="F10" s="35"/>
      <c r="G10" s="35"/>
      <c r="H10" s="35"/>
      <c r="I10" s="109"/>
      <c r="J10" s="35"/>
      <c r="K10" s="35"/>
      <c r="L10" s="110"/>
      <c r="S10" s="35"/>
      <c r="T10" s="35"/>
      <c r="U10" s="35"/>
      <c r="V10" s="35"/>
      <c r="W10" s="35"/>
      <c r="X10" s="35"/>
      <c r="Y10" s="35"/>
      <c r="Z10" s="35"/>
      <c r="AA10" s="35"/>
      <c r="AB10" s="35"/>
      <c r="AC10" s="35"/>
      <c r="AD10" s="35"/>
      <c r="AE10" s="35"/>
    </row>
    <row r="11" spans="1:31" s="2" customFormat="1" ht="12" customHeight="1">
      <c r="A11" s="35"/>
      <c r="B11" s="40"/>
      <c r="C11" s="35"/>
      <c r="D11" s="108" t="s">
        <v>18</v>
      </c>
      <c r="E11" s="35"/>
      <c r="F11" s="111" t="s">
        <v>19</v>
      </c>
      <c r="G11" s="35"/>
      <c r="H11" s="35"/>
      <c r="I11" s="112" t="s">
        <v>20</v>
      </c>
      <c r="J11" s="111" t="s">
        <v>19</v>
      </c>
      <c r="K11" s="35"/>
      <c r="L11" s="110"/>
      <c r="S11" s="35"/>
      <c r="T11" s="35"/>
      <c r="U11" s="35"/>
      <c r="V11" s="35"/>
      <c r="W11" s="35"/>
      <c r="X11" s="35"/>
      <c r="Y11" s="35"/>
      <c r="Z11" s="35"/>
      <c r="AA11" s="35"/>
      <c r="AB11" s="35"/>
      <c r="AC11" s="35"/>
      <c r="AD11" s="35"/>
      <c r="AE11" s="35"/>
    </row>
    <row r="12" spans="1:31" s="2" customFormat="1" ht="12" customHeight="1">
      <c r="A12" s="35"/>
      <c r="B12" s="40"/>
      <c r="C12" s="35"/>
      <c r="D12" s="108" t="s">
        <v>21</v>
      </c>
      <c r="E12" s="35"/>
      <c r="F12" s="111" t="s">
        <v>22</v>
      </c>
      <c r="G12" s="35"/>
      <c r="H12" s="35"/>
      <c r="I12" s="112" t="s">
        <v>23</v>
      </c>
      <c r="J12" s="113" t="str">
        <f>'Rekapitulace stavby'!AN8</f>
        <v>16. 4. 2020</v>
      </c>
      <c r="K12" s="35"/>
      <c r="L12" s="110"/>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109"/>
      <c r="J13" s="35"/>
      <c r="K13" s="35"/>
      <c r="L13" s="110"/>
      <c r="S13" s="35"/>
      <c r="T13" s="35"/>
      <c r="U13" s="35"/>
      <c r="V13" s="35"/>
      <c r="W13" s="35"/>
      <c r="X13" s="35"/>
      <c r="Y13" s="35"/>
      <c r="Z13" s="35"/>
      <c r="AA13" s="35"/>
      <c r="AB13" s="35"/>
      <c r="AC13" s="35"/>
      <c r="AD13" s="35"/>
      <c r="AE13" s="35"/>
    </row>
    <row r="14" spans="1:31" s="2" customFormat="1" ht="12" customHeight="1">
      <c r="A14" s="35"/>
      <c r="B14" s="40"/>
      <c r="C14" s="35"/>
      <c r="D14" s="108" t="s">
        <v>25</v>
      </c>
      <c r="E14" s="35"/>
      <c r="F14" s="35"/>
      <c r="G14" s="35"/>
      <c r="H14" s="35"/>
      <c r="I14" s="112" t="s">
        <v>26</v>
      </c>
      <c r="J14" s="111" t="s">
        <v>19</v>
      </c>
      <c r="K14" s="35"/>
      <c r="L14" s="110"/>
      <c r="S14" s="35"/>
      <c r="T14" s="35"/>
      <c r="U14" s="35"/>
      <c r="V14" s="35"/>
      <c r="W14" s="35"/>
      <c r="X14" s="35"/>
      <c r="Y14" s="35"/>
      <c r="Z14" s="35"/>
      <c r="AA14" s="35"/>
      <c r="AB14" s="35"/>
      <c r="AC14" s="35"/>
      <c r="AD14" s="35"/>
      <c r="AE14" s="35"/>
    </row>
    <row r="15" spans="1:31" s="2" customFormat="1" ht="18" customHeight="1">
      <c r="A15" s="35"/>
      <c r="B15" s="40"/>
      <c r="C15" s="35"/>
      <c r="D15" s="35"/>
      <c r="E15" s="111" t="s">
        <v>27</v>
      </c>
      <c r="F15" s="35"/>
      <c r="G15" s="35"/>
      <c r="H15" s="35"/>
      <c r="I15" s="112" t="s">
        <v>28</v>
      </c>
      <c r="J15" s="111" t="s">
        <v>19</v>
      </c>
      <c r="K15" s="35"/>
      <c r="L15" s="110"/>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109"/>
      <c r="J16" s="35"/>
      <c r="K16" s="35"/>
      <c r="L16" s="110"/>
      <c r="S16" s="35"/>
      <c r="T16" s="35"/>
      <c r="U16" s="35"/>
      <c r="V16" s="35"/>
      <c r="W16" s="35"/>
      <c r="X16" s="35"/>
      <c r="Y16" s="35"/>
      <c r="Z16" s="35"/>
      <c r="AA16" s="35"/>
      <c r="AB16" s="35"/>
      <c r="AC16" s="35"/>
      <c r="AD16" s="35"/>
      <c r="AE16" s="35"/>
    </row>
    <row r="17" spans="1:31" s="2" customFormat="1" ht="12" customHeight="1">
      <c r="A17" s="35"/>
      <c r="B17" s="40"/>
      <c r="C17" s="35"/>
      <c r="D17" s="108" t="s">
        <v>29</v>
      </c>
      <c r="E17" s="35"/>
      <c r="F17" s="35"/>
      <c r="G17" s="35"/>
      <c r="H17" s="35"/>
      <c r="I17" s="112" t="s">
        <v>26</v>
      </c>
      <c r="J17" s="31" t="str">
        <f>'Rekapitulace stavby'!AN13</f>
        <v>Vyplň údaj</v>
      </c>
      <c r="K17" s="35"/>
      <c r="L17" s="110"/>
      <c r="S17" s="35"/>
      <c r="T17" s="35"/>
      <c r="U17" s="35"/>
      <c r="V17" s="35"/>
      <c r="W17" s="35"/>
      <c r="X17" s="35"/>
      <c r="Y17" s="35"/>
      <c r="Z17" s="35"/>
      <c r="AA17" s="35"/>
      <c r="AB17" s="35"/>
      <c r="AC17" s="35"/>
      <c r="AD17" s="35"/>
      <c r="AE17" s="35"/>
    </row>
    <row r="18" spans="1:31" s="2" customFormat="1" ht="18" customHeight="1">
      <c r="A18" s="35"/>
      <c r="B18" s="40"/>
      <c r="C18" s="35"/>
      <c r="D18" s="35"/>
      <c r="E18" s="378" t="str">
        <f>'Rekapitulace stavby'!E14</f>
        <v>Vyplň údaj</v>
      </c>
      <c r="F18" s="379"/>
      <c r="G18" s="379"/>
      <c r="H18" s="379"/>
      <c r="I18" s="112" t="s">
        <v>28</v>
      </c>
      <c r="J18" s="31" t="str">
        <f>'Rekapitulace stavby'!AN14</f>
        <v>Vyplň údaj</v>
      </c>
      <c r="K18" s="35"/>
      <c r="L18" s="110"/>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109"/>
      <c r="J19" s="35"/>
      <c r="K19" s="35"/>
      <c r="L19" s="110"/>
      <c r="S19" s="35"/>
      <c r="T19" s="35"/>
      <c r="U19" s="35"/>
      <c r="V19" s="35"/>
      <c r="W19" s="35"/>
      <c r="X19" s="35"/>
      <c r="Y19" s="35"/>
      <c r="Z19" s="35"/>
      <c r="AA19" s="35"/>
      <c r="AB19" s="35"/>
      <c r="AC19" s="35"/>
      <c r="AD19" s="35"/>
      <c r="AE19" s="35"/>
    </row>
    <row r="20" spans="1:31" s="2" customFormat="1" ht="12" customHeight="1">
      <c r="A20" s="35"/>
      <c r="B20" s="40"/>
      <c r="C20" s="35"/>
      <c r="D20" s="108" t="s">
        <v>31</v>
      </c>
      <c r="E20" s="35"/>
      <c r="F20" s="35"/>
      <c r="G20" s="35"/>
      <c r="H20" s="35"/>
      <c r="I20" s="112" t="s">
        <v>26</v>
      </c>
      <c r="J20" s="111" t="s">
        <v>19</v>
      </c>
      <c r="K20" s="35"/>
      <c r="L20" s="110"/>
      <c r="S20" s="35"/>
      <c r="T20" s="35"/>
      <c r="U20" s="35"/>
      <c r="V20" s="35"/>
      <c r="W20" s="35"/>
      <c r="X20" s="35"/>
      <c r="Y20" s="35"/>
      <c r="Z20" s="35"/>
      <c r="AA20" s="35"/>
      <c r="AB20" s="35"/>
      <c r="AC20" s="35"/>
      <c r="AD20" s="35"/>
      <c r="AE20" s="35"/>
    </row>
    <row r="21" spans="1:31" s="2" customFormat="1" ht="18" customHeight="1">
      <c r="A21" s="35"/>
      <c r="B21" s="40"/>
      <c r="C21" s="35"/>
      <c r="D21" s="35"/>
      <c r="E21" s="111" t="s">
        <v>32</v>
      </c>
      <c r="F21" s="35"/>
      <c r="G21" s="35"/>
      <c r="H21" s="35"/>
      <c r="I21" s="112" t="s">
        <v>28</v>
      </c>
      <c r="J21" s="111" t="s">
        <v>19</v>
      </c>
      <c r="K21" s="35"/>
      <c r="L21" s="110"/>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109"/>
      <c r="J22" s="35"/>
      <c r="K22" s="35"/>
      <c r="L22" s="110"/>
      <c r="S22" s="35"/>
      <c r="T22" s="35"/>
      <c r="U22" s="35"/>
      <c r="V22" s="35"/>
      <c r="W22" s="35"/>
      <c r="X22" s="35"/>
      <c r="Y22" s="35"/>
      <c r="Z22" s="35"/>
      <c r="AA22" s="35"/>
      <c r="AB22" s="35"/>
      <c r="AC22" s="35"/>
      <c r="AD22" s="35"/>
      <c r="AE22" s="35"/>
    </row>
    <row r="23" spans="1:31" s="2" customFormat="1" ht="12" customHeight="1">
      <c r="A23" s="35"/>
      <c r="B23" s="40"/>
      <c r="C23" s="35"/>
      <c r="D23" s="108" t="s">
        <v>34</v>
      </c>
      <c r="E23" s="35"/>
      <c r="F23" s="35"/>
      <c r="G23" s="35"/>
      <c r="H23" s="35"/>
      <c r="I23" s="112" t="s">
        <v>26</v>
      </c>
      <c r="J23" s="111" t="s">
        <v>19</v>
      </c>
      <c r="K23" s="35"/>
      <c r="L23" s="110"/>
      <c r="S23" s="35"/>
      <c r="T23" s="35"/>
      <c r="U23" s="35"/>
      <c r="V23" s="35"/>
      <c r="W23" s="35"/>
      <c r="X23" s="35"/>
      <c r="Y23" s="35"/>
      <c r="Z23" s="35"/>
      <c r="AA23" s="35"/>
      <c r="AB23" s="35"/>
      <c r="AC23" s="35"/>
      <c r="AD23" s="35"/>
      <c r="AE23" s="35"/>
    </row>
    <row r="24" spans="1:31" s="2" customFormat="1" ht="18" customHeight="1">
      <c r="A24" s="35"/>
      <c r="B24" s="40"/>
      <c r="C24" s="35"/>
      <c r="D24" s="35"/>
      <c r="E24" s="111" t="s">
        <v>35</v>
      </c>
      <c r="F24" s="35"/>
      <c r="G24" s="35"/>
      <c r="H24" s="35"/>
      <c r="I24" s="112" t="s">
        <v>28</v>
      </c>
      <c r="J24" s="111" t="s">
        <v>19</v>
      </c>
      <c r="K24" s="35"/>
      <c r="L24" s="110"/>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109"/>
      <c r="J25" s="35"/>
      <c r="K25" s="35"/>
      <c r="L25" s="110"/>
      <c r="S25" s="35"/>
      <c r="T25" s="35"/>
      <c r="U25" s="35"/>
      <c r="V25" s="35"/>
      <c r="W25" s="35"/>
      <c r="X25" s="35"/>
      <c r="Y25" s="35"/>
      <c r="Z25" s="35"/>
      <c r="AA25" s="35"/>
      <c r="AB25" s="35"/>
      <c r="AC25" s="35"/>
      <c r="AD25" s="35"/>
      <c r="AE25" s="35"/>
    </row>
    <row r="26" spans="1:31" s="2" customFormat="1" ht="12" customHeight="1">
      <c r="A26" s="35"/>
      <c r="B26" s="40"/>
      <c r="C26" s="35"/>
      <c r="D26" s="108" t="s">
        <v>36</v>
      </c>
      <c r="E26" s="35"/>
      <c r="F26" s="35"/>
      <c r="G26" s="35"/>
      <c r="H26" s="35"/>
      <c r="I26" s="109"/>
      <c r="J26" s="35"/>
      <c r="K26" s="35"/>
      <c r="L26" s="110"/>
      <c r="S26" s="35"/>
      <c r="T26" s="35"/>
      <c r="U26" s="35"/>
      <c r="V26" s="35"/>
      <c r="W26" s="35"/>
      <c r="X26" s="35"/>
      <c r="Y26" s="35"/>
      <c r="Z26" s="35"/>
      <c r="AA26" s="35"/>
      <c r="AB26" s="35"/>
      <c r="AC26" s="35"/>
      <c r="AD26" s="35"/>
      <c r="AE26" s="35"/>
    </row>
    <row r="27" spans="1:31" s="8" customFormat="1" ht="47.25" customHeight="1">
      <c r="A27" s="114"/>
      <c r="B27" s="115"/>
      <c r="C27" s="114"/>
      <c r="D27" s="114"/>
      <c r="E27" s="380" t="s">
        <v>37</v>
      </c>
      <c r="F27" s="380"/>
      <c r="G27" s="380"/>
      <c r="H27" s="380"/>
      <c r="I27" s="116"/>
      <c r="J27" s="114"/>
      <c r="K27" s="114"/>
      <c r="L27" s="117"/>
      <c r="S27" s="114"/>
      <c r="T27" s="114"/>
      <c r="U27" s="114"/>
      <c r="V27" s="114"/>
      <c r="W27" s="114"/>
      <c r="X27" s="114"/>
      <c r="Y27" s="114"/>
      <c r="Z27" s="114"/>
      <c r="AA27" s="114"/>
      <c r="AB27" s="114"/>
      <c r="AC27" s="114"/>
      <c r="AD27" s="114"/>
      <c r="AE27" s="114"/>
    </row>
    <row r="28" spans="1:31" s="2" customFormat="1" ht="6.95" customHeight="1">
      <c r="A28" s="35"/>
      <c r="B28" s="40"/>
      <c r="C28" s="35"/>
      <c r="D28" s="35"/>
      <c r="E28" s="35"/>
      <c r="F28" s="35"/>
      <c r="G28" s="35"/>
      <c r="H28" s="35"/>
      <c r="I28" s="109"/>
      <c r="J28" s="35"/>
      <c r="K28" s="35"/>
      <c r="L28" s="110"/>
      <c r="S28" s="35"/>
      <c r="T28" s="35"/>
      <c r="U28" s="35"/>
      <c r="V28" s="35"/>
      <c r="W28" s="35"/>
      <c r="X28" s="35"/>
      <c r="Y28" s="35"/>
      <c r="Z28" s="35"/>
      <c r="AA28" s="35"/>
      <c r="AB28" s="35"/>
      <c r="AC28" s="35"/>
      <c r="AD28" s="35"/>
      <c r="AE28" s="35"/>
    </row>
    <row r="29" spans="1:31" s="2" customFormat="1" ht="6.95" customHeight="1">
      <c r="A29" s="35"/>
      <c r="B29" s="40"/>
      <c r="C29" s="35"/>
      <c r="D29" s="118"/>
      <c r="E29" s="118"/>
      <c r="F29" s="118"/>
      <c r="G29" s="118"/>
      <c r="H29" s="118"/>
      <c r="I29" s="119"/>
      <c r="J29" s="118"/>
      <c r="K29" s="118"/>
      <c r="L29" s="110"/>
      <c r="S29" s="35"/>
      <c r="T29" s="35"/>
      <c r="U29" s="35"/>
      <c r="V29" s="35"/>
      <c r="W29" s="35"/>
      <c r="X29" s="35"/>
      <c r="Y29" s="35"/>
      <c r="Z29" s="35"/>
      <c r="AA29" s="35"/>
      <c r="AB29" s="35"/>
      <c r="AC29" s="35"/>
      <c r="AD29" s="35"/>
      <c r="AE29" s="35"/>
    </row>
    <row r="30" spans="1:31" s="2" customFormat="1" ht="25.35" customHeight="1">
      <c r="A30" s="35"/>
      <c r="B30" s="40"/>
      <c r="C30" s="35"/>
      <c r="D30" s="120" t="s">
        <v>38</v>
      </c>
      <c r="E30" s="35"/>
      <c r="F30" s="35"/>
      <c r="G30" s="35"/>
      <c r="H30" s="35"/>
      <c r="I30" s="109"/>
      <c r="J30" s="121">
        <f>ROUND(J109,2)</f>
        <v>0</v>
      </c>
      <c r="K30" s="35"/>
      <c r="L30" s="110"/>
      <c r="S30" s="35"/>
      <c r="T30" s="35"/>
      <c r="U30" s="35"/>
      <c r="V30" s="35"/>
      <c r="W30" s="35"/>
      <c r="X30" s="35"/>
      <c r="Y30" s="35"/>
      <c r="Z30" s="35"/>
      <c r="AA30" s="35"/>
      <c r="AB30" s="35"/>
      <c r="AC30" s="35"/>
      <c r="AD30" s="35"/>
      <c r="AE30" s="35"/>
    </row>
    <row r="31" spans="1:31" s="2" customFormat="1" ht="6.95" customHeight="1">
      <c r="A31" s="35"/>
      <c r="B31" s="40"/>
      <c r="C31" s="35"/>
      <c r="D31" s="118"/>
      <c r="E31" s="118"/>
      <c r="F31" s="118"/>
      <c r="G31" s="118"/>
      <c r="H31" s="118"/>
      <c r="I31" s="119"/>
      <c r="J31" s="118"/>
      <c r="K31" s="118"/>
      <c r="L31" s="110"/>
      <c r="S31" s="35"/>
      <c r="T31" s="35"/>
      <c r="U31" s="35"/>
      <c r="V31" s="35"/>
      <c r="W31" s="35"/>
      <c r="X31" s="35"/>
      <c r="Y31" s="35"/>
      <c r="Z31" s="35"/>
      <c r="AA31" s="35"/>
      <c r="AB31" s="35"/>
      <c r="AC31" s="35"/>
      <c r="AD31" s="35"/>
      <c r="AE31" s="35"/>
    </row>
    <row r="32" spans="1:31" s="2" customFormat="1" ht="14.45" customHeight="1">
      <c r="A32" s="35"/>
      <c r="B32" s="40"/>
      <c r="C32" s="35"/>
      <c r="D32" s="35"/>
      <c r="E32" s="35"/>
      <c r="F32" s="122" t="s">
        <v>40</v>
      </c>
      <c r="G32" s="35"/>
      <c r="H32" s="35"/>
      <c r="I32" s="123" t="s">
        <v>39</v>
      </c>
      <c r="J32" s="122" t="s">
        <v>41</v>
      </c>
      <c r="K32" s="35"/>
      <c r="L32" s="110"/>
      <c r="S32" s="35"/>
      <c r="T32" s="35"/>
      <c r="U32" s="35"/>
      <c r="V32" s="35"/>
      <c r="W32" s="35"/>
      <c r="X32" s="35"/>
      <c r="Y32" s="35"/>
      <c r="Z32" s="35"/>
      <c r="AA32" s="35"/>
      <c r="AB32" s="35"/>
      <c r="AC32" s="35"/>
      <c r="AD32" s="35"/>
      <c r="AE32" s="35"/>
    </row>
    <row r="33" spans="1:31" s="2" customFormat="1" ht="14.45" customHeight="1">
      <c r="A33" s="35"/>
      <c r="B33" s="40"/>
      <c r="C33" s="35"/>
      <c r="D33" s="124" t="s">
        <v>42</v>
      </c>
      <c r="E33" s="108" t="s">
        <v>43</v>
      </c>
      <c r="F33" s="125">
        <f>ROUND((SUM(BE109:BE351)),2)</f>
        <v>0</v>
      </c>
      <c r="G33" s="35"/>
      <c r="H33" s="35"/>
      <c r="I33" s="126">
        <v>0.21</v>
      </c>
      <c r="J33" s="125">
        <f>ROUND(((SUM(BE109:BE351))*I33),2)</f>
        <v>0</v>
      </c>
      <c r="K33" s="35"/>
      <c r="L33" s="110"/>
      <c r="S33" s="35"/>
      <c r="T33" s="35"/>
      <c r="U33" s="35"/>
      <c r="V33" s="35"/>
      <c r="W33" s="35"/>
      <c r="X33" s="35"/>
      <c r="Y33" s="35"/>
      <c r="Z33" s="35"/>
      <c r="AA33" s="35"/>
      <c r="AB33" s="35"/>
      <c r="AC33" s="35"/>
      <c r="AD33" s="35"/>
      <c r="AE33" s="35"/>
    </row>
    <row r="34" spans="1:31" s="2" customFormat="1" ht="14.45" customHeight="1">
      <c r="A34" s="35"/>
      <c r="B34" s="40"/>
      <c r="C34" s="35"/>
      <c r="D34" s="35"/>
      <c r="E34" s="108" t="s">
        <v>44</v>
      </c>
      <c r="F34" s="125">
        <f>ROUND((SUM(BF109:BF351)),2)</f>
        <v>0</v>
      </c>
      <c r="G34" s="35"/>
      <c r="H34" s="35"/>
      <c r="I34" s="126">
        <v>0.15</v>
      </c>
      <c r="J34" s="125">
        <f>ROUND(((SUM(BF109:BF351))*I34),2)</f>
        <v>0</v>
      </c>
      <c r="K34" s="35"/>
      <c r="L34" s="110"/>
      <c r="S34" s="35"/>
      <c r="T34" s="35"/>
      <c r="U34" s="35"/>
      <c r="V34" s="35"/>
      <c r="W34" s="35"/>
      <c r="X34" s="35"/>
      <c r="Y34" s="35"/>
      <c r="Z34" s="35"/>
      <c r="AA34" s="35"/>
      <c r="AB34" s="35"/>
      <c r="AC34" s="35"/>
      <c r="AD34" s="35"/>
      <c r="AE34" s="35"/>
    </row>
    <row r="35" spans="1:31" s="2" customFormat="1" ht="14.45" customHeight="1" hidden="1">
      <c r="A35" s="35"/>
      <c r="B35" s="40"/>
      <c r="C35" s="35"/>
      <c r="D35" s="35"/>
      <c r="E35" s="108" t="s">
        <v>45</v>
      </c>
      <c r="F35" s="125">
        <f>ROUND((SUM(BG109:BG351)),2)</f>
        <v>0</v>
      </c>
      <c r="G35" s="35"/>
      <c r="H35" s="35"/>
      <c r="I35" s="126">
        <v>0.21</v>
      </c>
      <c r="J35" s="125">
        <f>0</f>
        <v>0</v>
      </c>
      <c r="K35" s="35"/>
      <c r="L35" s="110"/>
      <c r="S35" s="35"/>
      <c r="T35" s="35"/>
      <c r="U35" s="35"/>
      <c r="V35" s="35"/>
      <c r="W35" s="35"/>
      <c r="X35" s="35"/>
      <c r="Y35" s="35"/>
      <c r="Z35" s="35"/>
      <c r="AA35" s="35"/>
      <c r="AB35" s="35"/>
      <c r="AC35" s="35"/>
      <c r="AD35" s="35"/>
      <c r="AE35" s="35"/>
    </row>
    <row r="36" spans="1:31" s="2" customFormat="1" ht="14.45" customHeight="1" hidden="1">
      <c r="A36" s="35"/>
      <c r="B36" s="40"/>
      <c r="C36" s="35"/>
      <c r="D36" s="35"/>
      <c r="E36" s="108" t="s">
        <v>46</v>
      </c>
      <c r="F36" s="125">
        <f>ROUND((SUM(BH109:BH351)),2)</f>
        <v>0</v>
      </c>
      <c r="G36" s="35"/>
      <c r="H36" s="35"/>
      <c r="I36" s="126">
        <v>0.15</v>
      </c>
      <c r="J36" s="125">
        <f>0</f>
        <v>0</v>
      </c>
      <c r="K36" s="35"/>
      <c r="L36" s="110"/>
      <c r="S36" s="35"/>
      <c r="T36" s="35"/>
      <c r="U36" s="35"/>
      <c r="V36" s="35"/>
      <c r="W36" s="35"/>
      <c r="X36" s="35"/>
      <c r="Y36" s="35"/>
      <c r="Z36" s="35"/>
      <c r="AA36" s="35"/>
      <c r="AB36" s="35"/>
      <c r="AC36" s="35"/>
      <c r="AD36" s="35"/>
      <c r="AE36" s="35"/>
    </row>
    <row r="37" spans="1:31" s="2" customFormat="1" ht="14.45" customHeight="1" hidden="1">
      <c r="A37" s="35"/>
      <c r="B37" s="40"/>
      <c r="C37" s="35"/>
      <c r="D37" s="35"/>
      <c r="E37" s="108" t="s">
        <v>47</v>
      </c>
      <c r="F37" s="125">
        <f>ROUND((SUM(BI109:BI351)),2)</f>
        <v>0</v>
      </c>
      <c r="G37" s="35"/>
      <c r="H37" s="35"/>
      <c r="I37" s="126">
        <v>0</v>
      </c>
      <c r="J37" s="125">
        <f>0</f>
        <v>0</v>
      </c>
      <c r="K37" s="35"/>
      <c r="L37" s="110"/>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109"/>
      <c r="J38" s="35"/>
      <c r="K38" s="35"/>
      <c r="L38" s="110"/>
      <c r="S38" s="35"/>
      <c r="T38" s="35"/>
      <c r="U38" s="35"/>
      <c r="V38" s="35"/>
      <c r="W38" s="35"/>
      <c r="X38" s="35"/>
      <c r="Y38" s="35"/>
      <c r="Z38" s="35"/>
      <c r="AA38" s="35"/>
      <c r="AB38" s="35"/>
      <c r="AC38" s="35"/>
      <c r="AD38" s="35"/>
      <c r="AE38" s="35"/>
    </row>
    <row r="39" spans="1:31" s="2" customFormat="1" ht="25.35" customHeight="1">
      <c r="A39" s="35"/>
      <c r="B39" s="40"/>
      <c r="C39" s="127"/>
      <c r="D39" s="128" t="s">
        <v>48</v>
      </c>
      <c r="E39" s="129"/>
      <c r="F39" s="129"/>
      <c r="G39" s="130" t="s">
        <v>49</v>
      </c>
      <c r="H39" s="131" t="s">
        <v>50</v>
      </c>
      <c r="I39" s="132"/>
      <c r="J39" s="133">
        <f>SUM(J30:J37)</f>
        <v>0</v>
      </c>
      <c r="K39" s="134"/>
      <c r="L39" s="110"/>
      <c r="S39" s="35"/>
      <c r="T39" s="35"/>
      <c r="U39" s="35"/>
      <c r="V39" s="35"/>
      <c r="W39" s="35"/>
      <c r="X39" s="35"/>
      <c r="Y39" s="35"/>
      <c r="Z39" s="35"/>
      <c r="AA39" s="35"/>
      <c r="AB39" s="35"/>
      <c r="AC39" s="35"/>
      <c r="AD39" s="35"/>
      <c r="AE39" s="35"/>
    </row>
    <row r="40" spans="1:31" s="2" customFormat="1" ht="14.45" customHeight="1">
      <c r="A40" s="35"/>
      <c r="B40" s="135"/>
      <c r="C40" s="136"/>
      <c r="D40" s="136"/>
      <c r="E40" s="136"/>
      <c r="F40" s="136"/>
      <c r="G40" s="136"/>
      <c r="H40" s="136"/>
      <c r="I40" s="137"/>
      <c r="J40" s="136"/>
      <c r="K40" s="136"/>
      <c r="L40" s="110"/>
      <c r="S40" s="35"/>
      <c r="T40" s="35"/>
      <c r="U40" s="35"/>
      <c r="V40" s="35"/>
      <c r="W40" s="35"/>
      <c r="X40" s="35"/>
      <c r="Y40" s="35"/>
      <c r="Z40" s="35"/>
      <c r="AA40" s="35"/>
      <c r="AB40" s="35"/>
      <c r="AC40" s="35"/>
      <c r="AD40" s="35"/>
      <c r="AE40" s="35"/>
    </row>
    <row r="44" spans="1:31" s="2" customFormat="1" ht="6.95" customHeight="1">
      <c r="A44" s="35"/>
      <c r="B44" s="138"/>
      <c r="C44" s="139"/>
      <c r="D44" s="139"/>
      <c r="E44" s="139"/>
      <c r="F44" s="139"/>
      <c r="G44" s="139"/>
      <c r="H44" s="139"/>
      <c r="I44" s="140"/>
      <c r="J44" s="139"/>
      <c r="K44" s="139"/>
      <c r="L44" s="110"/>
      <c r="S44" s="35"/>
      <c r="T44" s="35"/>
      <c r="U44" s="35"/>
      <c r="V44" s="35"/>
      <c r="W44" s="35"/>
      <c r="X44" s="35"/>
      <c r="Y44" s="35"/>
      <c r="Z44" s="35"/>
      <c r="AA44" s="35"/>
      <c r="AB44" s="35"/>
      <c r="AC44" s="35"/>
      <c r="AD44" s="35"/>
      <c r="AE44" s="35"/>
    </row>
    <row r="45" spans="1:31" s="2" customFormat="1" ht="24.95" customHeight="1">
      <c r="A45" s="35"/>
      <c r="B45" s="36"/>
      <c r="C45" s="24" t="s">
        <v>92</v>
      </c>
      <c r="D45" s="37"/>
      <c r="E45" s="37"/>
      <c r="F45" s="37"/>
      <c r="G45" s="37"/>
      <c r="H45" s="37"/>
      <c r="I45" s="109"/>
      <c r="J45" s="37"/>
      <c r="K45" s="37"/>
      <c r="L45" s="110"/>
      <c r="S45" s="35"/>
      <c r="T45" s="35"/>
      <c r="U45" s="35"/>
      <c r="V45" s="35"/>
      <c r="W45" s="35"/>
      <c r="X45" s="35"/>
      <c r="Y45" s="35"/>
      <c r="Z45" s="35"/>
      <c r="AA45" s="35"/>
      <c r="AB45" s="35"/>
      <c r="AC45" s="35"/>
      <c r="AD45" s="35"/>
      <c r="AE45" s="35"/>
    </row>
    <row r="46" spans="1:31" s="2" customFormat="1" ht="6.95" customHeight="1">
      <c r="A46" s="35"/>
      <c r="B46" s="36"/>
      <c r="C46" s="37"/>
      <c r="D46" s="37"/>
      <c r="E46" s="37"/>
      <c r="F46" s="37"/>
      <c r="G46" s="37"/>
      <c r="H46" s="37"/>
      <c r="I46" s="109"/>
      <c r="J46" s="37"/>
      <c r="K46" s="37"/>
      <c r="L46" s="110"/>
      <c r="S46" s="35"/>
      <c r="T46" s="35"/>
      <c r="U46" s="35"/>
      <c r="V46" s="35"/>
      <c r="W46" s="35"/>
      <c r="X46" s="35"/>
      <c r="Y46" s="35"/>
      <c r="Z46" s="35"/>
      <c r="AA46" s="35"/>
      <c r="AB46" s="35"/>
      <c r="AC46" s="35"/>
      <c r="AD46" s="35"/>
      <c r="AE46" s="35"/>
    </row>
    <row r="47" spans="1:31" s="2" customFormat="1" ht="12" customHeight="1">
      <c r="A47" s="35"/>
      <c r="B47" s="36"/>
      <c r="C47" s="30" t="s">
        <v>16</v>
      </c>
      <c r="D47" s="37"/>
      <c r="E47" s="37"/>
      <c r="F47" s="37"/>
      <c r="G47" s="37"/>
      <c r="H47" s="37"/>
      <c r="I47" s="109"/>
      <c r="J47" s="37"/>
      <c r="K47" s="37"/>
      <c r="L47" s="110"/>
      <c r="S47" s="35"/>
      <c r="T47" s="35"/>
      <c r="U47" s="35"/>
      <c r="V47" s="35"/>
      <c r="W47" s="35"/>
      <c r="X47" s="35"/>
      <c r="Y47" s="35"/>
      <c r="Z47" s="35"/>
      <c r="AA47" s="35"/>
      <c r="AB47" s="35"/>
      <c r="AC47" s="35"/>
      <c r="AD47" s="35"/>
      <c r="AE47" s="35"/>
    </row>
    <row r="48" spans="1:31" s="2" customFormat="1" ht="16.5" customHeight="1">
      <c r="A48" s="35"/>
      <c r="B48" s="36"/>
      <c r="C48" s="37"/>
      <c r="D48" s="37"/>
      <c r="E48" s="381" t="str">
        <f>E7</f>
        <v>Svislé izolace 1. PP objektu Vrázova č. p. 842/6, Cheb</v>
      </c>
      <c r="F48" s="382"/>
      <c r="G48" s="382"/>
      <c r="H48" s="382"/>
      <c r="I48" s="109"/>
      <c r="J48" s="37"/>
      <c r="K48" s="37"/>
      <c r="L48" s="110"/>
      <c r="S48" s="35"/>
      <c r="T48" s="35"/>
      <c r="U48" s="35"/>
      <c r="V48" s="35"/>
      <c r="W48" s="35"/>
      <c r="X48" s="35"/>
      <c r="Y48" s="35"/>
      <c r="Z48" s="35"/>
      <c r="AA48" s="35"/>
      <c r="AB48" s="35"/>
      <c r="AC48" s="35"/>
      <c r="AD48" s="35"/>
      <c r="AE48" s="35"/>
    </row>
    <row r="49" spans="1:31" s="2" customFormat="1" ht="12" customHeight="1">
      <c r="A49" s="35"/>
      <c r="B49" s="36"/>
      <c r="C49" s="30" t="s">
        <v>90</v>
      </c>
      <c r="D49" s="37"/>
      <c r="E49" s="37"/>
      <c r="F49" s="37"/>
      <c r="G49" s="37"/>
      <c r="H49" s="37"/>
      <c r="I49" s="109"/>
      <c r="J49" s="37"/>
      <c r="K49" s="37"/>
      <c r="L49" s="110"/>
      <c r="S49" s="35"/>
      <c r="T49" s="35"/>
      <c r="U49" s="35"/>
      <c r="V49" s="35"/>
      <c r="W49" s="35"/>
      <c r="X49" s="35"/>
      <c r="Y49" s="35"/>
      <c r="Z49" s="35"/>
      <c r="AA49" s="35"/>
      <c r="AB49" s="35"/>
      <c r="AC49" s="35"/>
      <c r="AD49" s="35"/>
      <c r="AE49" s="35"/>
    </row>
    <row r="50" spans="1:31" s="2" customFormat="1" ht="16.5" customHeight="1">
      <c r="A50" s="35"/>
      <c r="B50" s="36"/>
      <c r="C50" s="37"/>
      <c r="D50" s="37"/>
      <c r="E50" s="353" t="str">
        <f>E9</f>
        <v>03 - Exteriér</v>
      </c>
      <c r="F50" s="383"/>
      <c r="G50" s="383"/>
      <c r="H50" s="383"/>
      <c r="I50" s="109"/>
      <c r="J50" s="37"/>
      <c r="K50" s="37"/>
      <c r="L50" s="110"/>
      <c r="S50" s="35"/>
      <c r="T50" s="35"/>
      <c r="U50" s="35"/>
      <c r="V50" s="35"/>
      <c r="W50" s="35"/>
      <c r="X50" s="35"/>
      <c r="Y50" s="35"/>
      <c r="Z50" s="35"/>
      <c r="AA50" s="35"/>
      <c r="AB50" s="35"/>
      <c r="AC50" s="35"/>
      <c r="AD50" s="35"/>
      <c r="AE50" s="35"/>
    </row>
    <row r="51" spans="1:31" s="2" customFormat="1" ht="6.95" customHeight="1">
      <c r="A51" s="35"/>
      <c r="B51" s="36"/>
      <c r="C51" s="37"/>
      <c r="D51" s="37"/>
      <c r="E51" s="37"/>
      <c r="F51" s="37"/>
      <c r="G51" s="37"/>
      <c r="H51" s="37"/>
      <c r="I51" s="109"/>
      <c r="J51" s="37"/>
      <c r="K51" s="37"/>
      <c r="L51" s="110"/>
      <c r="S51" s="35"/>
      <c r="T51" s="35"/>
      <c r="U51" s="35"/>
      <c r="V51" s="35"/>
      <c r="W51" s="35"/>
      <c r="X51" s="35"/>
      <c r="Y51" s="35"/>
      <c r="Z51" s="35"/>
      <c r="AA51" s="35"/>
      <c r="AB51" s="35"/>
      <c r="AC51" s="35"/>
      <c r="AD51" s="35"/>
      <c r="AE51" s="35"/>
    </row>
    <row r="52" spans="1:31" s="2" customFormat="1" ht="12" customHeight="1">
      <c r="A52" s="35"/>
      <c r="B52" s="36"/>
      <c r="C52" s="30" t="s">
        <v>21</v>
      </c>
      <c r="D52" s="37"/>
      <c r="E52" s="37"/>
      <c r="F52" s="28" t="str">
        <f>F12</f>
        <v>Cheb</v>
      </c>
      <c r="G52" s="37"/>
      <c r="H52" s="37"/>
      <c r="I52" s="112" t="s">
        <v>23</v>
      </c>
      <c r="J52" s="60" t="str">
        <f>IF(J12="","",J12)</f>
        <v>16. 4. 2020</v>
      </c>
      <c r="K52" s="37"/>
      <c r="L52" s="110"/>
      <c r="S52" s="35"/>
      <c r="T52" s="35"/>
      <c r="U52" s="35"/>
      <c r="V52" s="35"/>
      <c r="W52" s="35"/>
      <c r="X52" s="35"/>
      <c r="Y52" s="35"/>
      <c r="Z52" s="35"/>
      <c r="AA52" s="35"/>
      <c r="AB52" s="35"/>
      <c r="AC52" s="35"/>
      <c r="AD52" s="35"/>
      <c r="AE52" s="35"/>
    </row>
    <row r="53" spans="1:31" s="2" customFormat="1" ht="6.95" customHeight="1">
      <c r="A53" s="35"/>
      <c r="B53" s="36"/>
      <c r="C53" s="37"/>
      <c r="D53" s="37"/>
      <c r="E53" s="37"/>
      <c r="F53" s="37"/>
      <c r="G53" s="37"/>
      <c r="H53" s="37"/>
      <c r="I53" s="109"/>
      <c r="J53" s="37"/>
      <c r="K53" s="37"/>
      <c r="L53" s="110"/>
      <c r="S53" s="35"/>
      <c r="T53" s="35"/>
      <c r="U53" s="35"/>
      <c r="V53" s="35"/>
      <c r="W53" s="35"/>
      <c r="X53" s="35"/>
      <c r="Y53" s="35"/>
      <c r="Z53" s="35"/>
      <c r="AA53" s="35"/>
      <c r="AB53" s="35"/>
      <c r="AC53" s="35"/>
      <c r="AD53" s="35"/>
      <c r="AE53" s="35"/>
    </row>
    <row r="54" spans="1:31" s="2" customFormat="1" ht="25.7" customHeight="1">
      <c r="A54" s="35"/>
      <c r="B54" s="36"/>
      <c r="C54" s="30" t="s">
        <v>25</v>
      </c>
      <c r="D54" s="37"/>
      <c r="E54" s="37"/>
      <c r="F54" s="28" t="str">
        <f>E15</f>
        <v>Město Cheb, nám. Krále Jiřího z Poděbrad 1/14</v>
      </c>
      <c r="G54" s="37"/>
      <c r="H54" s="37"/>
      <c r="I54" s="112" t="s">
        <v>31</v>
      </c>
      <c r="J54" s="33" t="str">
        <f>E21</f>
        <v>Projekční kancelář Beránek a Hradil</v>
      </c>
      <c r="K54" s="37"/>
      <c r="L54" s="110"/>
      <c r="S54" s="35"/>
      <c r="T54" s="35"/>
      <c r="U54" s="35"/>
      <c r="V54" s="35"/>
      <c r="W54" s="35"/>
      <c r="X54" s="35"/>
      <c r="Y54" s="35"/>
      <c r="Z54" s="35"/>
      <c r="AA54" s="35"/>
      <c r="AB54" s="35"/>
      <c r="AC54" s="35"/>
      <c r="AD54" s="35"/>
      <c r="AE54" s="35"/>
    </row>
    <row r="55" spans="1:31" s="2" customFormat="1" ht="15.2" customHeight="1">
      <c r="A55" s="35"/>
      <c r="B55" s="36"/>
      <c r="C55" s="30" t="s">
        <v>29</v>
      </c>
      <c r="D55" s="37"/>
      <c r="E55" s="37"/>
      <c r="F55" s="28" t="str">
        <f>IF(E18="","",E18)</f>
        <v>Vyplň údaj</v>
      </c>
      <c r="G55" s="37"/>
      <c r="H55" s="37"/>
      <c r="I55" s="112" t="s">
        <v>34</v>
      </c>
      <c r="J55" s="33" t="str">
        <f>E24</f>
        <v>Jakub Vilingr</v>
      </c>
      <c r="K55" s="37"/>
      <c r="L55" s="110"/>
      <c r="S55" s="35"/>
      <c r="T55" s="35"/>
      <c r="U55" s="35"/>
      <c r="V55" s="35"/>
      <c r="W55" s="35"/>
      <c r="X55" s="35"/>
      <c r="Y55" s="35"/>
      <c r="Z55" s="35"/>
      <c r="AA55" s="35"/>
      <c r="AB55" s="35"/>
      <c r="AC55" s="35"/>
      <c r="AD55" s="35"/>
      <c r="AE55" s="35"/>
    </row>
    <row r="56" spans="1:31" s="2" customFormat="1" ht="10.35" customHeight="1">
      <c r="A56" s="35"/>
      <c r="B56" s="36"/>
      <c r="C56" s="37"/>
      <c r="D56" s="37"/>
      <c r="E56" s="37"/>
      <c r="F56" s="37"/>
      <c r="G56" s="37"/>
      <c r="H56" s="37"/>
      <c r="I56" s="109"/>
      <c r="J56" s="37"/>
      <c r="K56" s="37"/>
      <c r="L56" s="110"/>
      <c r="S56" s="35"/>
      <c r="T56" s="35"/>
      <c r="U56" s="35"/>
      <c r="V56" s="35"/>
      <c r="W56" s="35"/>
      <c r="X56" s="35"/>
      <c r="Y56" s="35"/>
      <c r="Z56" s="35"/>
      <c r="AA56" s="35"/>
      <c r="AB56" s="35"/>
      <c r="AC56" s="35"/>
      <c r="AD56" s="35"/>
      <c r="AE56" s="35"/>
    </row>
    <row r="57" spans="1:31" s="2" customFormat="1" ht="29.25" customHeight="1">
      <c r="A57" s="35"/>
      <c r="B57" s="36"/>
      <c r="C57" s="141" t="s">
        <v>93</v>
      </c>
      <c r="D57" s="142"/>
      <c r="E57" s="142"/>
      <c r="F57" s="142"/>
      <c r="G57" s="142"/>
      <c r="H57" s="142"/>
      <c r="I57" s="143"/>
      <c r="J57" s="144" t="s">
        <v>94</v>
      </c>
      <c r="K57" s="142"/>
      <c r="L57" s="110"/>
      <c r="S57" s="35"/>
      <c r="T57" s="35"/>
      <c r="U57" s="35"/>
      <c r="V57" s="35"/>
      <c r="W57" s="35"/>
      <c r="X57" s="35"/>
      <c r="Y57" s="35"/>
      <c r="Z57" s="35"/>
      <c r="AA57" s="35"/>
      <c r="AB57" s="35"/>
      <c r="AC57" s="35"/>
      <c r="AD57" s="35"/>
      <c r="AE57" s="35"/>
    </row>
    <row r="58" spans="1:31" s="2" customFormat="1" ht="10.35" customHeight="1">
      <c r="A58" s="35"/>
      <c r="B58" s="36"/>
      <c r="C58" s="37"/>
      <c r="D58" s="37"/>
      <c r="E58" s="37"/>
      <c r="F58" s="37"/>
      <c r="G58" s="37"/>
      <c r="H58" s="37"/>
      <c r="I58" s="109"/>
      <c r="J58" s="37"/>
      <c r="K58" s="37"/>
      <c r="L58" s="110"/>
      <c r="S58" s="35"/>
      <c r="T58" s="35"/>
      <c r="U58" s="35"/>
      <c r="V58" s="35"/>
      <c r="W58" s="35"/>
      <c r="X58" s="35"/>
      <c r="Y58" s="35"/>
      <c r="Z58" s="35"/>
      <c r="AA58" s="35"/>
      <c r="AB58" s="35"/>
      <c r="AC58" s="35"/>
      <c r="AD58" s="35"/>
      <c r="AE58" s="35"/>
    </row>
    <row r="59" spans="1:47" s="2" customFormat="1" ht="22.9" customHeight="1">
      <c r="A59" s="35"/>
      <c r="B59" s="36"/>
      <c r="C59" s="145" t="s">
        <v>70</v>
      </c>
      <c r="D59" s="37"/>
      <c r="E59" s="37"/>
      <c r="F59" s="37"/>
      <c r="G59" s="37"/>
      <c r="H59" s="37"/>
      <c r="I59" s="109"/>
      <c r="J59" s="78">
        <f>J109</f>
        <v>0</v>
      </c>
      <c r="K59" s="37"/>
      <c r="L59" s="110"/>
      <c r="S59" s="35"/>
      <c r="T59" s="35"/>
      <c r="U59" s="35"/>
      <c r="V59" s="35"/>
      <c r="W59" s="35"/>
      <c r="X59" s="35"/>
      <c r="Y59" s="35"/>
      <c r="Z59" s="35"/>
      <c r="AA59" s="35"/>
      <c r="AB59" s="35"/>
      <c r="AC59" s="35"/>
      <c r="AD59" s="35"/>
      <c r="AE59" s="35"/>
      <c r="AU59" s="18" t="s">
        <v>95</v>
      </c>
    </row>
    <row r="60" spans="2:12" s="9" customFormat="1" ht="24.95" customHeight="1">
      <c r="B60" s="146"/>
      <c r="C60" s="147"/>
      <c r="D60" s="148" t="s">
        <v>142</v>
      </c>
      <c r="E60" s="149"/>
      <c r="F60" s="149"/>
      <c r="G60" s="149"/>
      <c r="H60" s="149"/>
      <c r="I60" s="150"/>
      <c r="J60" s="151">
        <f>J110</f>
        <v>0</v>
      </c>
      <c r="K60" s="147"/>
      <c r="L60" s="152"/>
    </row>
    <row r="61" spans="2:12" s="10" customFormat="1" ht="19.9" customHeight="1">
      <c r="B61" s="153"/>
      <c r="C61" s="154"/>
      <c r="D61" s="155" t="s">
        <v>501</v>
      </c>
      <c r="E61" s="156"/>
      <c r="F61" s="156"/>
      <c r="G61" s="156"/>
      <c r="H61" s="156"/>
      <c r="I61" s="157"/>
      <c r="J61" s="158">
        <f>J111</f>
        <v>0</v>
      </c>
      <c r="K61" s="154"/>
      <c r="L61" s="159"/>
    </row>
    <row r="62" spans="2:12" s="10" customFormat="1" ht="14.85" customHeight="1">
      <c r="B62" s="153"/>
      <c r="C62" s="154"/>
      <c r="D62" s="155" t="s">
        <v>502</v>
      </c>
      <c r="E62" s="156"/>
      <c r="F62" s="156"/>
      <c r="G62" s="156"/>
      <c r="H62" s="156"/>
      <c r="I62" s="157"/>
      <c r="J62" s="158">
        <f>J112</f>
        <v>0</v>
      </c>
      <c r="K62" s="154"/>
      <c r="L62" s="159"/>
    </row>
    <row r="63" spans="2:12" s="10" customFormat="1" ht="14.85" customHeight="1">
      <c r="B63" s="153"/>
      <c r="C63" s="154"/>
      <c r="D63" s="155" t="s">
        <v>503</v>
      </c>
      <c r="E63" s="156"/>
      <c r="F63" s="156"/>
      <c r="G63" s="156"/>
      <c r="H63" s="156"/>
      <c r="I63" s="157"/>
      <c r="J63" s="158">
        <f>J119</f>
        <v>0</v>
      </c>
      <c r="K63" s="154"/>
      <c r="L63" s="159"/>
    </row>
    <row r="64" spans="2:12" s="10" customFormat="1" ht="14.85" customHeight="1">
      <c r="B64" s="153"/>
      <c r="C64" s="154"/>
      <c r="D64" s="155" t="s">
        <v>504</v>
      </c>
      <c r="E64" s="156"/>
      <c r="F64" s="156"/>
      <c r="G64" s="156"/>
      <c r="H64" s="156"/>
      <c r="I64" s="157"/>
      <c r="J64" s="158">
        <f>J129</f>
        <v>0</v>
      </c>
      <c r="K64" s="154"/>
      <c r="L64" s="159"/>
    </row>
    <row r="65" spans="2:12" s="10" customFormat="1" ht="14.85" customHeight="1">
      <c r="B65" s="153"/>
      <c r="C65" s="154"/>
      <c r="D65" s="155" t="s">
        <v>505</v>
      </c>
      <c r="E65" s="156"/>
      <c r="F65" s="156"/>
      <c r="G65" s="156"/>
      <c r="H65" s="156"/>
      <c r="I65" s="157"/>
      <c r="J65" s="158">
        <f>J135</f>
        <v>0</v>
      </c>
      <c r="K65" s="154"/>
      <c r="L65" s="159"/>
    </row>
    <row r="66" spans="2:12" s="10" customFormat="1" ht="14.85" customHeight="1">
      <c r="B66" s="153"/>
      <c r="C66" s="154"/>
      <c r="D66" s="155" t="s">
        <v>506</v>
      </c>
      <c r="E66" s="156"/>
      <c r="F66" s="156"/>
      <c r="G66" s="156"/>
      <c r="H66" s="156"/>
      <c r="I66" s="157"/>
      <c r="J66" s="158">
        <f>J150</f>
        <v>0</v>
      </c>
      <c r="K66" s="154"/>
      <c r="L66" s="159"/>
    </row>
    <row r="67" spans="2:12" s="10" customFormat="1" ht="14.85" customHeight="1">
      <c r="B67" s="153"/>
      <c r="C67" s="154"/>
      <c r="D67" s="155" t="s">
        <v>507</v>
      </c>
      <c r="E67" s="156"/>
      <c r="F67" s="156"/>
      <c r="G67" s="156"/>
      <c r="H67" s="156"/>
      <c r="I67" s="157"/>
      <c r="J67" s="158">
        <f>J180</f>
        <v>0</v>
      </c>
      <c r="K67" s="154"/>
      <c r="L67" s="159"/>
    </row>
    <row r="68" spans="2:12" s="10" customFormat="1" ht="19.9" customHeight="1">
      <c r="B68" s="153"/>
      <c r="C68" s="154"/>
      <c r="D68" s="155" t="s">
        <v>508</v>
      </c>
      <c r="E68" s="156"/>
      <c r="F68" s="156"/>
      <c r="G68" s="156"/>
      <c r="H68" s="156"/>
      <c r="I68" s="157"/>
      <c r="J68" s="158">
        <f>J185</f>
        <v>0</v>
      </c>
      <c r="K68" s="154"/>
      <c r="L68" s="159"/>
    </row>
    <row r="69" spans="2:12" s="10" customFormat="1" ht="14.85" customHeight="1">
      <c r="B69" s="153"/>
      <c r="C69" s="154"/>
      <c r="D69" s="155" t="s">
        <v>509</v>
      </c>
      <c r="E69" s="156"/>
      <c r="F69" s="156"/>
      <c r="G69" s="156"/>
      <c r="H69" s="156"/>
      <c r="I69" s="157"/>
      <c r="J69" s="158">
        <f>J186</f>
        <v>0</v>
      </c>
      <c r="K69" s="154"/>
      <c r="L69" s="159"/>
    </row>
    <row r="70" spans="2:12" s="10" customFormat="1" ht="19.9" customHeight="1">
      <c r="B70" s="153"/>
      <c r="C70" s="154"/>
      <c r="D70" s="155" t="s">
        <v>510</v>
      </c>
      <c r="E70" s="156"/>
      <c r="F70" s="156"/>
      <c r="G70" s="156"/>
      <c r="H70" s="156"/>
      <c r="I70" s="157"/>
      <c r="J70" s="158">
        <f>J199</f>
        <v>0</v>
      </c>
      <c r="K70" s="154"/>
      <c r="L70" s="159"/>
    </row>
    <row r="71" spans="2:12" s="10" customFormat="1" ht="14.85" customHeight="1">
      <c r="B71" s="153"/>
      <c r="C71" s="154"/>
      <c r="D71" s="155" t="s">
        <v>511</v>
      </c>
      <c r="E71" s="156"/>
      <c r="F71" s="156"/>
      <c r="G71" s="156"/>
      <c r="H71" s="156"/>
      <c r="I71" s="157"/>
      <c r="J71" s="158">
        <f>J200</f>
        <v>0</v>
      </c>
      <c r="K71" s="154"/>
      <c r="L71" s="159"/>
    </row>
    <row r="72" spans="2:12" s="10" customFormat="1" ht="14.85" customHeight="1">
      <c r="B72" s="153"/>
      <c r="C72" s="154"/>
      <c r="D72" s="155" t="s">
        <v>512</v>
      </c>
      <c r="E72" s="156"/>
      <c r="F72" s="156"/>
      <c r="G72" s="156"/>
      <c r="H72" s="156"/>
      <c r="I72" s="157"/>
      <c r="J72" s="158">
        <f>J204</f>
        <v>0</v>
      </c>
      <c r="K72" s="154"/>
      <c r="L72" s="159"/>
    </row>
    <row r="73" spans="2:12" s="10" customFormat="1" ht="19.9" customHeight="1">
      <c r="B73" s="153"/>
      <c r="C73" s="154"/>
      <c r="D73" s="155" t="s">
        <v>145</v>
      </c>
      <c r="E73" s="156"/>
      <c r="F73" s="156"/>
      <c r="G73" s="156"/>
      <c r="H73" s="156"/>
      <c r="I73" s="157"/>
      <c r="J73" s="158">
        <f>J212</f>
        <v>0</v>
      </c>
      <c r="K73" s="154"/>
      <c r="L73" s="159"/>
    </row>
    <row r="74" spans="2:12" s="10" customFormat="1" ht="14.85" customHeight="1">
      <c r="B74" s="153"/>
      <c r="C74" s="154"/>
      <c r="D74" s="155" t="s">
        <v>513</v>
      </c>
      <c r="E74" s="156"/>
      <c r="F74" s="156"/>
      <c r="G74" s="156"/>
      <c r="H74" s="156"/>
      <c r="I74" s="157"/>
      <c r="J74" s="158">
        <f>J213</f>
        <v>0</v>
      </c>
      <c r="K74" s="154"/>
      <c r="L74" s="159"/>
    </row>
    <row r="75" spans="2:12" s="10" customFormat="1" ht="19.9" customHeight="1">
      <c r="B75" s="153"/>
      <c r="C75" s="154"/>
      <c r="D75" s="155" t="s">
        <v>514</v>
      </c>
      <c r="E75" s="156"/>
      <c r="F75" s="156"/>
      <c r="G75" s="156"/>
      <c r="H75" s="156"/>
      <c r="I75" s="157"/>
      <c r="J75" s="158">
        <f>J218</f>
        <v>0</v>
      </c>
      <c r="K75" s="154"/>
      <c r="L75" s="159"/>
    </row>
    <row r="76" spans="2:12" s="10" customFormat="1" ht="14.85" customHeight="1">
      <c r="B76" s="153"/>
      <c r="C76" s="154"/>
      <c r="D76" s="155" t="s">
        <v>515</v>
      </c>
      <c r="E76" s="156"/>
      <c r="F76" s="156"/>
      <c r="G76" s="156"/>
      <c r="H76" s="156"/>
      <c r="I76" s="157"/>
      <c r="J76" s="158">
        <f>J219</f>
        <v>0</v>
      </c>
      <c r="K76" s="154"/>
      <c r="L76" s="159"/>
    </row>
    <row r="77" spans="2:12" s="10" customFormat="1" ht="14.85" customHeight="1">
      <c r="B77" s="153"/>
      <c r="C77" s="154"/>
      <c r="D77" s="155" t="s">
        <v>516</v>
      </c>
      <c r="E77" s="156"/>
      <c r="F77" s="156"/>
      <c r="G77" s="156"/>
      <c r="H77" s="156"/>
      <c r="I77" s="157"/>
      <c r="J77" s="158">
        <f>J227</f>
        <v>0</v>
      </c>
      <c r="K77" s="154"/>
      <c r="L77" s="159"/>
    </row>
    <row r="78" spans="2:12" s="10" customFormat="1" ht="19.9" customHeight="1">
      <c r="B78" s="153"/>
      <c r="C78" s="154"/>
      <c r="D78" s="155" t="s">
        <v>148</v>
      </c>
      <c r="E78" s="156"/>
      <c r="F78" s="156"/>
      <c r="G78" s="156"/>
      <c r="H78" s="156"/>
      <c r="I78" s="157"/>
      <c r="J78" s="158">
        <f>J266</f>
        <v>0</v>
      </c>
      <c r="K78" s="154"/>
      <c r="L78" s="159"/>
    </row>
    <row r="79" spans="2:12" s="10" customFormat="1" ht="14.85" customHeight="1">
      <c r="B79" s="153"/>
      <c r="C79" s="154"/>
      <c r="D79" s="155" t="s">
        <v>517</v>
      </c>
      <c r="E79" s="156"/>
      <c r="F79" s="156"/>
      <c r="G79" s="156"/>
      <c r="H79" s="156"/>
      <c r="I79" s="157"/>
      <c r="J79" s="158">
        <f>J267</f>
        <v>0</v>
      </c>
      <c r="K79" s="154"/>
      <c r="L79" s="159"/>
    </row>
    <row r="80" spans="2:12" s="10" customFormat="1" ht="14.85" customHeight="1">
      <c r="B80" s="153"/>
      <c r="C80" s="154"/>
      <c r="D80" s="155" t="s">
        <v>151</v>
      </c>
      <c r="E80" s="156"/>
      <c r="F80" s="156"/>
      <c r="G80" s="156"/>
      <c r="H80" s="156"/>
      <c r="I80" s="157"/>
      <c r="J80" s="158">
        <f>J277</f>
        <v>0</v>
      </c>
      <c r="K80" s="154"/>
      <c r="L80" s="159"/>
    </row>
    <row r="81" spans="2:12" s="10" customFormat="1" ht="14.85" customHeight="1">
      <c r="B81" s="153"/>
      <c r="C81" s="154"/>
      <c r="D81" s="155" t="s">
        <v>152</v>
      </c>
      <c r="E81" s="156"/>
      <c r="F81" s="156"/>
      <c r="G81" s="156"/>
      <c r="H81" s="156"/>
      <c r="I81" s="157"/>
      <c r="J81" s="158">
        <f>J281</f>
        <v>0</v>
      </c>
      <c r="K81" s="154"/>
      <c r="L81" s="159"/>
    </row>
    <row r="82" spans="2:12" s="10" customFormat="1" ht="14.85" customHeight="1">
      <c r="B82" s="153"/>
      <c r="C82" s="154"/>
      <c r="D82" s="155" t="s">
        <v>518</v>
      </c>
      <c r="E82" s="156"/>
      <c r="F82" s="156"/>
      <c r="G82" s="156"/>
      <c r="H82" s="156"/>
      <c r="I82" s="157"/>
      <c r="J82" s="158">
        <f>J285</f>
        <v>0</v>
      </c>
      <c r="K82" s="154"/>
      <c r="L82" s="159"/>
    </row>
    <row r="83" spans="2:12" s="10" customFormat="1" ht="19.9" customHeight="1">
      <c r="B83" s="153"/>
      <c r="C83" s="154"/>
      <c r="D83" s="155" t="s">
        <v>153</v>
      </c>
      <c r="E83" s="156"/>
      <c r="F83" s="156"/>
      <c r="G83" s="156"/>
      <c r="H83" s="156"/>
      <c r="I83" s="157"/>
      <c r="J83" s="158">
        <f>J290</f>
        <v>0</v>
      </c>
      <c r="K83" s="154"/>
      <c r="L83" s="159"/>
    </row>
    <row r="84" spans="2:12" s="10" customFormat="1" ht="19.9" customHeight="1">
      <c r="B84" s="153"/>
      <c r="C84" s="154"/>
      <c r="D84" s="155" t="s">
        <v>154</v>
      </c>
      <c r="E84" s="156"/>
      <c r="F84" s="156"/>
      <c r="G84" s="156"/>
      <c r="H84" s="156"/>
      <c r="I84" s="157"/>
      <c r="J84" s="158">
        <f>J307</f>
        <v>0</v>
      </c>
      <c r="K84" s="154"/>
      <c r="L84" s="159"/>
    </row>
    <row r="85" spans="2:12" s="9" customFormat="1" ht="24.95" customHeight="1">
      <c r="B85" s="146"/>
      <c r="C85" s="147"/>
      <c r="D85" s="148" t="s">
        <v>155</v>
      </c>
      <c r="E85" s="149"/>
      <c r="F85" s="149"/>
      <c r="G85" s="149"/>
      <c r="H85" s="149"/>
      <c r="I85" s="150"/>
      <c r="J85" s="151">
        <f>J311</f>
        <v>0</v>
      </c>
      <c r="K85" s="147"/>
      <c r="L85" s="152"/>
    </row>
    <row r="86" spans="2:12" s="10" customFormat="1" ht="19.9" customHeight="1">
      <c r="B86" s="153"/>
      <c r="C86" s="154"/>
      <c r="D86" s="155" t="s">
        <v>156</v>
      </c>
      <c r="E86" s="156"/>
      <c r="F86" s="156"/>
      <c r="G86" s="156"/>
      <c r="H86" s="156"/>
      <c r="I86" s="157"/>
      <c r="J86" s="158">
        <f>J312</f>
        <v>0</v>
      </c>
      <c r="K86" s="154"/>
      <c r="L86" s="159"/>
    </row>
    <row r="87" spans="2:12" s="10" customFormat="1" ht="19.9" customHeight="1">
      <c r="B87" s="153"/>
      <c r="C87" s="154"/>
      <c r="D87" s="155" t="s">
        <v>519</v>
      </c>
      <c r="E87" s="156"/>
      <c r="F87" s="156"/>
      <c r="G87" s="156"/>
      <c r="H87" s="156"/>
      <c r="I87" s="157"/>
      <c r="J87" s="158">
        <f>J331</f>
        <v>0</v>
      </c>
      <c r="K87" s="154"/>
      <c r="L87" s="159"/>
    </row>
    <row r="88" spans="2:12" s="10" customFormat="1" ht="19.9" customHeight="1">
      <c r="B88" s="153"/>
      <c r="C88" s="154"/>
      <c r="D88" s="155" t="s">
        <v>520</v>
      </c>
      <c r="E88" s="156"/>
      <c r="F88" s="156"/>
      <c r="G88" s="156"/>
      <c r="H88" s="156"/>
      <c r="I88" s="157"/>
      <c r="J88" s="158">
        <f>J337</f>
        <v>0</v>
      </c>
      <c r="K88" s="154"/>
      <c r="L88" s="159"/>
    </row>
    <row r="89" spans="2:12" s="9" customFormat="1" ht="24.95" customHeight="1">
      <c r="B89" s="146"/>
      <c r="C89" s="147"/>
      <c r="D89" s="148" t="s">
        <v>164</v>
      </c>
      <c r="E89" s="149"/>
      <c r="F89" s="149"/>
      <c r="G89" s="149"/>
      <c r="H89" s="149"/>
      <c r="I89" s="150"/>
      <c r="J89" s="151">
        <f>J348</f>
        <v>0</v>
      </c>
      <c r="K89" s="147"/>
      <c r="L89" s="152"/>
    </row>
    <row r="90" spans="1:31" s="2" customFormat="1" ht="21.75" customHeight="1">
      <c r="A90" s="35"/>
      <c r="B90" s="36"/>
      <c r="C90" s="37"/>
      <c r="D90" s="37"/>
      <c r="E90" s="37"/>
      <c r="F90" s="37"/>
      <c r="G90" s="37"/>
      <c r="H90" s="37"/>
      <c r="I90" s="109"/>
      <c r="J90" s="37"/>
      <c r="K90" s="37"/>
      <c r="L90" s="110"/>
      <c r="S90" s="35"/>
      <c r="T90" s="35"/>
      <c r="U90" s="35"/>
      <c r="V90" s="35"/>
      <c r="W90" s="35"/>
      <c r="X90" s="35"/>
      <c r="Y90" s="35"/>
      <c r="Z90" s="35"/>
      <c r="AA90" s="35"/>
      <c r="AB90" s="35"/>
      <c r="AC90" s="35"/>
      <c r="AD90" s="35"/>
      <c r="AE90" s="35"/>
    </row>
    <row r="91" spans="1:31" s="2" customFormat="1" ht="6.95" customHeight="1">
      <c r="A91" s="35"/>
      <c r="B91" s="48"/>
      <c r="C91" s="49"/>
      <c r="D91" s="49"/>
      <c r="E91" s="49"/>
      <c r="F91" s="49"/>
      <c r="G91" s="49"/>
      <c r="H91" s="49"/>
      <c r="I91" s="137"/>
      <c r="J91" s="49"/>
      <c r="K91" s="49"/>
      <c r="L91" s="110"/>
      <c r="S91" s="35"/>
      <c r="T91" s="35"/>
      <c r="U91" s="35"/>
      <c r="V91" s="35"/>
      <c r="W91" s="35"/>
      <c r="X91" s="35"/>
      <c r="Y91" s="35"/>
      <c r="Z91" s="35"/>
      <c r="AA91" s="35"/>
      <c r="AB91" s="35"/>
      <c r="AC91" s="35"/>
      <c r="AD91" s="35"/>
      <c r="AE91" s="35"/>
    </row>
    <row r="95" spans="1:31" s="2" customFormat="1" ht="6.95" customHeight="1">
      <c r="A95" s="35"/>
      <c r="B95" s="50"/>
      <c r="C95" s="51"/>
      <c r="D95" s="51"/>
      <c r="E95" s="51"/>
      <c r="F95" s="51"/>
      <c r="G95" s="51"/>
      <c r="H95" s="51"/>
      <c r="I95" s="140"/>
      <c r="J95" s="51"/>
      <c r="K95" s="51"/>
      <c r="L95" s="110"/>
      <c r="S95" s="35"/>
      <c r="T95" s="35"/>
      <c r="U95" s="35"/>
      <c r="V95" s="35"/>
      <c r="W95" s="35"/>
      <c r="X95" s="35"/>
      <c r="Y95" s="35"/>
      <c r="Z95" s="35"/>
      <c r="AA95" s="35"/>
      <c r="AB95" s="35"/>
      <c r="AC95" s="35"/>
      <c r="AD95" s="35"/>
      <c r="AE95" s="35"/>
    </row>
    <row r="96" spans="1:31" s="2" customFormat="1" ht="24.95" customHeight="1">
      <c r="A96" s="35"/>
      <c r="B96" s="36"/>
      <c r="C96" s="24" t="s">
        <v>100</v>
      </c>
      <c r="D96" s="37"/>
      <c r="E96" s="37"/>
      <c r="F96" s="37"/>
      <c r="G96" s="37"/>
      <c r="H96" s="37"/>
      <c r="I96" s="109"/>
      <c r="J96" s="37"/>
      <c r="K96" s="37"/>
      <c r="L96" s="110"/>
      <c r="S96" s="35"/>
      <c r="T96" s="35"/>
      <c r="U96" s="35"/>
      <c r="V96" s="35"/>
      <c r="W96" s="35"/>
      <c r="X96" s="35"/>
      <c r="Y96" s="35"/>
      <c r="Z96" s="35"/>
      <c r="AA96" s="35"/>
      <c r="AB96" s="35"/>
      <c r="AC96" s="35"/>
      <c r="AD96" s="35"/>
      <c r="AE96" s="35"/>
    </row>
    <row r="97" spans="1:31" s="2" customFormat="1" ht="6.95" customHeight="1">
      <c r="A97" s="35"/>
      <c r="B97" s="36"/>
      <c r="C97" s="37"/>
      <c r="D97" s="37"/>
      <c r="E97" s="37"/>
      <c r="F97" s="37"/>
      <c r="G97" s="37"/>
      <c r="H97" s="37"/>
      <c r="I97" s="109"/>
      <c r="J97" s="37"/>
      <c r="K97" s="37"/>
      <c r="L97" s="110"/>
      <c r="S97" s="35"/>
      <c r="T97" s="35"/>
      <c r="U97" s="35"/>
      <c r="V97" s="35"/>
      <c r="W97" s="35"/>
      <c r="X97" s="35"/>
      <c r="Y97" s="35"/>
      <c r="Z97" s="35"/>
      <c r="AA97" s="35"/>
      <c r="AB97" s="35"/>
      <c r="AC97" s="35"/>
      <c r="AD97" s="35"/>
      <c r="AE97" s="35"/>
    </row>
    <row r="98" spans="1:31" s="2" customFormat="1" ht="12" customHeight="1">
      <c r="A98" s="35"/>
      <c r="B98" s="36"/>
      <c r="C98" s="30" t="s">
        <v>16</v>
      </c>
      <c r="D98" s="37"/>
      <c r="E98" s="37"/>
      <c r="F98" s="37"/>
      <c r="G98" s="37"/>
      <c r="H98" s="37"/>
      <c r="I98" s="109"/>
      <c r="J98" s="37"/>
      <c r="K98" s="37"/>
      <c r="L98" s="110"/>
      <c r="S98" s="35"/>
      <c r="T98" s="35"/>
      <c r="U98" s="35"/>
      <c r="V98" s="35"/>
      <c r="W98" s="35"/>
      <c r="X98" s="35"/>
      <c r="Y98" s="35"/>
      <c r="Z98" s="35"/>
      <c r="AA98" s="35"/>
      <c r="AB98" s="35"/>
      <c r="AC98" s="35"/>
      <c r="AD98" s="35"/>
      <c r="AE98" s="35"/>
    </row>
    <row r="99" spans="1:31" s="2" customFormat="1" ht="16.5" customHeight="1">
      <c r="A99" s="35"/>
      <c r="B99" s="36"/>
      <c r="C99" s="37"/>
      <c r="D99" s="37"/>
      <c r="E99" s="381" t="str">
        <f>E7</f>
        <v>Svislé izolace 1. PP objektu Vrázova č. p. 842/6, Cheb</v>
      </c>
      <c r="F99" s="382"/>
      <c r="G99" s="382"/>
      <c r="H99" s="382"/>
      <c r="I99" s="109"/>
      <c r="J99" s="37"/>
      <c r="K99" s="37"/>
      <c r="L99" s="110"/>
      <c r="S99" s="35"/>
      <c r="T99" s="35"/>
      <c r="U99" s="35"/>
      <c r="V99" s="35"/>
      <c r="W99" s="35"/>
      <c r="X99" s="35"/>
      <c r="Y99" s="35"/>
      <c r="Z99" s="35"/>
      <c r="AA99" s="35"/>
      <c r="AB99" s="35"/>
      <c r="AC99" s="35"/>
      <c r="AD99" s="35"/>
      <c r="AE99" s="35"/>
    </row>
    <row r="100" spans="1:31" s="2" customFormat="1" ht="12" customHeight="1">
      <c r="A100" s="35"/>
      <c r="B100" s="36"/>
      <c r="C100" s="30" t="s">
        <v>90</v>
      </c>
      <c r="D100" s="37"/>
      <c r="E100" s="37"/>
      <c r="F100" s="37"/>
      <c r="G100" s="37"/>
      <c r="H100" s="37"/>
      <c r="I100" s="109"/>
      <c r="J100" s="37"/>
      <c r="K100" s="37"/>
      <c r="L100" s="110"/>
      <c r="S100" s="35"/>
      <c r="T100" s="35"/>
      <c r="U100" s="35"/>
      <c r="V100" s="35"/>
      <c r="W100" s="35"/>
      <c r="X100" s="35"/>
      <c r="Y100" s="35"/>
      <c r="Z100" s="35"/>
      <c r="AA100" s="35"/>
      <c r="AB100" s="35"/>
      <c r="AC100" s="35"/>
      <c r="AD100" s="35"/>
      <c r="AE100" s="35"/>
    </row>
    <row r="101" spans="1:31" s="2" customFormat="1" ht="16.5" customHeight="1">
      <c r="A101" s="35"/>
      <c r="B101" s="36"/>
      <c r="C101" s="37"/>
      <c r="D101" s="37"/>
      <c r="E101" s="353" t="str">
        <f>E9</f>
        <v>03 - Exteriér</v>
      </c>
      <c r="F101" s="383"/>
      <c r="G101" s="383"/>
      <c r="H101" s="383"/>
      <c r="I101" s="109"/>
      <c r="J101" s="37"/>
      <c r="K101" s="37"/>
      <c r="L101" s="110"/>
      <c r="S101" s="35"/>
      <c r="T101" s="35"/>
      <c r="U101" s="35"/>
      <c r="V101" s="35"/>
      <c r="W101" s="35"/>
      <c r="X101" s="35"/>
      <c r="Y101" s="35"/>
      <c r="Z101" s="35"/>
      <c r="AA101" s="35"/>
      <c r="AB101" s="35"/>
      <c r="AC101" s="35"/>
      <c r="AD101" s="35"/>
      <c r="AE101" s="35"/>
    </row>
    <row r="102" spans="1:31" s="2" customFormat="1" ht="6.95" customHeight="1">
      <c r="A102" s="35"/>
      <c r="B102" s="36"/>
      <c r="C102" s="37"/>
      <c r="D102" s="37"/>
      <c r="E102" s="37"/>
      <c r="F102" s="37"/>
      <c r="G102" s="37"/>
      <c r="H102" s="37"/>
      <c r="I102" s="109"/>
      <c r="J102" s="37"/>
      <c r="K102" s="37"/>
      <c r="L102" s="110"/>
      <c r="S102" s="35"/>
      <c r="T102" s="35"/>
      <c r="U102" s="35"/>
      <c r="V102" s="35"/>
      <c r="W102" s="35"/>
      <c r="X102" s="35"/>
      <c r="Y102" s="35"/>
      <c r="Z102" s="35"/>
      <c r="AA102" s="35"/>
      <c r="AB102" s="35"/>
      <c r="AC102" s="35"/>
      <c r="AD102" s="35"/>
      <c r="AE102" s="35"/>
    </row>
    <row r="103" spans="1:31" s="2" customFormat="1" ht="12" customHeight="1">
      <c r="A103" s="35"/>
      <c r="B103" s="36"/>
      <c r="C103" s="30" t="s">
        <v>21</v>
      </c>
      <c r="D103" s="37"/>
      <c r="E103" s="37"/>
      <c r="F103" s="28" t="str">
        <f>F12</f>
        <v>Cheb</v>
      </c>
      <c r="G103" s="37"/>
      <c r="H103" s="37"/>
      <c r="I103" s="112" t="s">
        <v>23</v>
      </c>
      <c r="J103" s="60" t="str">
        <f>IF(J12="","",J12)</f>
        <v>16. 4. 2020</v>
      </c>
      <c r="K103" s="37"/>
      <c r="L103" s="110"/>
      <c r="S103" s="35"/>
      <c r="T103" s="35"/>
      <c r="U103" s="35"/>
      <c r="V103" s="35"/>
      <c r="W103" s="35"/>
      <c r="X103" s="35"/>
      <c r="Y103" s="35"/>
      <c r="Z103" s="35"/>
      <c r="AA103" s="35"/>
      <c r="AB103" s="35"/>
      <c r="AC103" s="35"/>
      <c r="AD103" s="35"/>
      <c r="AE103" s="35"/>
    </row>
    <row r="104" spans="1:31" s="2" customFormat="1" ht="6.95" customHeight="1">
      <c r="A104" s="35"/>
      <c r="B104" s="36"/>
      <c r="C104" s="37"/>
      <c r="D104" s="37"/>
      <c r="E104" s="37"/>
      <c r="F104" s="37"/>
      <c r="G104" s="37"/>
      <c r="H104" s="37"/>
      <c r="I104" s="109"/>
      <c r="J104" s="37"/>
      <c r="K104" s="37"/>
      <c r="L104" s="110"/>
      <c r="S104" s="35"/>
      <c r="T104" s="35"/>
      <c r="U104" s="35"/>
      <c r="V104" s="35"/>
      <c r="W104" s="35"/>
      <c r="X104" s="35"/>
      <c r="Y104" s="35"/>
      <c r="Z104" s="35"/>
      <c r="AA104" s="35"/>
      <c r="AB104" s="35"/>
      <c r="AC104" s="35"/>
      <c r="AD104" s="35"/>
      <c r="AE104" s="35"/>
    </row>
    <row r="105" spans="1:31" s="2" customFormat="1" ht="25.7" customHeight="1">
      <c r="A105" s="35"/>
      <c r="B105" s="36"/>
      <c r="C105" s="30" t="s">
        <v>25</v>
      </c>
      <c r="D105" s="37"/>
      <c r="E105" s="37"/>
      <c r="F105" s="28" t="str">
        <f>E15</f>
        <v>Město Cheb, nám. Krále Jiřího z Poděbrad 1/14</v>
      </c>
      <c r="G105" s="37"/>
      <c r="H105" s="37"/>
      <c r="I105" s="112" t="s">
        <v>31</v>
      </c>
      <c r="J105" s="33" t="str">
        <f>E21</f>
        <v>Projekční kancelář Beránek a Hradil</v>
      </c>
      <c r="K105" s="37"/>
      <c r="L105" s="110"/>
      <c r="S105" s="35"/>
      <c r="T105" s="35"/>
      <c r="U105" s="35"/>
      <c r="V105" s="35"/>
      <c r="W105" s="35"/>
      <c r="X105" s="35"/>
      <c r="Y105" s="35"/>
      <c r="Z105" s="35"/>
      <c r="AA105" s="35"/>
      <c r="AB105" s="35"/>
      <c r="AC105" s="35"/>
      <c r="AD105" s="35"/>
      <c r="AE105" s="35"/>
    </row>
    <row r="106" spans="1:31" s="2" customFormat="1" ht="15.2" customHeight="1">
      <c r="A106" s="35"/>
      <c r="B106" s="36"/>
      <c r="C106" s="30" t="s">
        <v>29</v>
      </c>
      <c r="D106" s="37"/>
      <c r="E106" s="37"/>
      <c r="F106" s="28" t="str">
        <f>IF(E18="","",E18)</f>
        <v>Vyplň údaj</v>
      </c>
      <c r="G106" s="37"/>
      <c r="H106" s="37"/>
      <c r="I106" s="112" t="s">
        <v>34</v>
      </c>
      <c r="J106" s="33" t="str">
        <f>E24</f>
        <v>Jakub Vilingr</v>
      </c>
      <c r="K106" s="37"/>
      <c r="L106" s="110"/>
      <c r="S106" s="35"/>
      <c r="T106" s="35"/>
      <c r="U106" s="35"/>
      <c r="V106" s="35"/>
      <c r="W106" s="35"/>
      <c r="X106" s="35"/>
      <c r="Y106" s="35"/>
      <c r="Z106" s="35"/>
      <c r="AA106" s="35"/>
      <c r="AB106" s="35"/>
      <c r="AC106" s="35"/>
      <c r="AD106" s="35"/>
      <c r="AE106" s="35"/>
    </row>
    <row r="107" spans="1:31" s="2" customFormat="1" ht="10.35" customHeight="1">
      <c r="A107" s="35"/>
      <c r="B107" s="36"/>
      <c r="C107" s="37"/>
      <c r="D107" s="37"/>
      <c r="E107" s="37"/>
      <c r="F107" s="37"/>
      <c r="G107" s="37"/>
      <c r="H107" s="37"/>
      <c r="I107" s="109"/>
      <c r="J107" s="37"/>
      <c r="K107" s="37"/>
      <c r="L107" s="110"/>
      <c r="S107" s="35"/>
      <c r="T107" s="35"/>
      <c r="U107" s="35"/>
      <c r="V107" s="35"/>
      <c r="W107" s="35"/>
      <c r="X107" s="35"/>
      <c r="Y107" s="35"/>
      <c r="Z107" s="35"/>
      <c r="AA107" s="35"/>
      <c r="AB107" s="35"/>
      <c r="AC107" s="35"/>
      <c r="AD107" s="35"/>
      <c r="AE107" s="35"/>
    </row>
    <row r="108" spans="1:31" s="11" customFormat="1" ht="29.25" customHeight="1">
      <c r="A108" s="160"/>
      <c r="B108" s="161"/>
      <c r="C108" s="162" t="s">
        <v>101</v>
      </c>
      <c r="D108" s="163" t="s">
        <v>57</v>
      </c>
      <c r="E108" s="163" t="s">
        <v>53</v>
      </c>
      <c r="F108" s="163" t="s">
        <v>54</v>
      </c>
      <c r="G108" s="163" t="s">
        <v>102</v>
      </c>
      <c r="H108" s="163" t="s">
        <v>103</v>
      </c>
      <c r="I108" s="164" t="s">
        <v>104</v>
      </c>
      <c r="J108" s="163" t="s">
        <v>94</v>
      </c>
      <c r="K108" s="165" t="s">
        <v>105</v>
      </c>
      <c r="L108" s="166"/>
      <c r="M108" s="69" t="s">
        <v>19</v>
      </c>
      <c r="N108" s="70" t="s">
        <v>42</v>
      </c>
      <c r="O108" s="70" t="s">
        <v>106</v>
      </c>
      <c r="P108" s="70" t="s">
        <v>107</v>
      </c>
      <c r="Q108" s="70" t="s">
        <v>108</v>
      </c>
      <c r="R108" s="70" t="s">
        <v>109</v>
      </c>
      <c r="S108" s="70" t="s">
        <v>110</v>
      </c>
      <c r="T108" s="71" t="s">
        <v>111</v>
      </c>
      <c r="U108" s="160"/>
      <c r="V108" s="160"/>
      <c r="W108" s="160"/>
      <c r="X108" s="160"/>
      <c r="Y108" s="160"/>
      <c r="Z108" s="160"/>
      <c r="AA108" s="160"/>
      <c r="AB108" s="160"/>
      <c r="AC108" s="160"/>
      <c r="AD108" s="160"/>
      <c r="AE108" s="160"/>
    </row>
    <row r="109" spans="1:63" s="2" customFormat="1" ht="22.9" customHeight="1">
      <c r="A109" s="35"/>
      <c r="B109" s="36"/>
      <c r="C109" s="76" t="s">
        <v>112</v>
      </c>
      <c r="D109" s="37"/>
      <c r="E109" s="37"/>
      <c r="F109" s="37"/>
      <c r="G109" s="37"/>
      <c r="H109" s="37"/>
      <c r="I109" s="109"/>
      <c r="J109" s="167">
        <f>BK109</f>
        <v>0</v>
      </c>
      <c r="K109" s="37"/>
      <c r="L109" s="40"/>
      <c r="M109" s="72"/>
      <c r="N109" s="168"/>
      <c r="O109" s="73"/>
      <c r="P109" s="169">
        <f>P110+P311+P348</f>
        <v>0</v>
      </c>
      <c r="Q109" s="73"/>
      <c r="R109" s="169">
        <f>R110+R311+R348</f>
        <v>165.49006995000002</v>
      </c>
      <c r="S109" s="73"/>
      <c r="T109" s="170">
        <f>T110+T311+T348</f>
        <v>21.982400000000002</v>
      </c>
      <c r="U109" s="35"/>
      <c r="V109" s="35"/>
      <c r="W109" s="35"/>
      <c r="X109" s="35"/>
      <c r="Y109" s="35"/>
      <c r="Z109" s="35"/>
      <c r="AA109" s="35"/>
      <c r="AB109" s="35"/>
      <c r="AC109" s="35"/>
      <c r="AD109" s="35"/>
      <c r="AE109" s="35"/>
      <c r="AT109" s="18" t="s">
        <v>71</v>
      </c>
      <c r="AU109" s="18" t="s">
        <v>95</v>
      </c>
      <c r="BK109" s="171">
        <f>BK110+BK311+BK348</f>
        <v>0</v>
      </c>
    </row>
    <row r="110" spans="2:63" s="12" customFormat="1" ht="25.9" customHeight="1">
      <c r="B110" s="172"/>
      <c r="C110" s="173"/>
      <c r="D110" s="174" t="s">
        <v>71</v>
      </c>
      <c r="E110" s="175" t="s">
        <v>165</v>
      </c>
      <c r="F110" s="175" t="s">
        <v>166</v>
      </c>
      <c r="G110" s="173"/>
      <c r="H110" s="173"/>
      <c r="I110" s="176"/>
      <c r="J110" s="177">
        <f>BK110</f>
        <v>0</v>
      </c>
      <c r="K110" s="173"/>
      <c r="L110" s="178"/>
      <c r="M110" s="179"/>
      <c r="N110" s="180"/>
      <c r="O110" s="180"/>
      <c r="P110" s="181">
        <f>P111+P185+P199+P212+P218+P266+P290+P307</f>
        <v>0</v>
      </c>
      <c r="Q110" s="180"/>
      <c r="R110" s="181">
        <f>R111+R185+R199+R212+R218+R266+R290+R307</f>
        <v>164.50614615</v>
      </c>
      <c r="S110" s="180"/>
      <c r="T110" s="182">
        <f>T111+T185+T199+T212+T218+T266+T290+T307</f>
        <v>21.901600000000002</v>
      </c>
      <c r="AR110" s="183" t="s">
        <v>80</v>
      </c>
      <c r="AT110" s="184" t="s">
        <v>71</v>
      </c>
      <c r="AU110" s="184" t="s">
        <v>72</v>
      </c>
      <c r="AY110" s="183" t="s">
        <v>115</v>
      </c>
      <c r="BK110" s="185">
        <f>BK111+BK185+BK199+BK212+BK218+BK266+BK290+BK307</f>
        <v>0</v>
      </c>
    </row>
    <row r="111" spans="2:63" s="12" customFormat="1" ht="22.9" customHeight="1">
      <c r="B111" s="172"/>
      <c r="C111" s="173"/>
      <c r="D111" s="174" t="s">
        <v>71</v>
      </c>
      <c r="E111" s="186" t="s">
        <v>80</v>
      </c>
      <c r="F111" s="186" t="s">
        <v>521</v>
      </c>
      <c r="G111" s="173"/>
      <c r="H111" s="173"/>
      <c r="I111" s="176"/>
      <c r="J111" s="187">
        <f>BK111</f>
        <v>0</v>
      </c>
      <c r="K111" s="173"/>
      <c r="L111" s="178"/>
      <c r="M111" s="179"/>
      <c r="N111" s="180"/>
      <c r="O111" s="180"/>
      <c r="P111" s="181">
        <f>P112+P119+P129+P135+P150+P180</f>
        <v>0</v>
      </c>
      <c r="Q111" s="180"/>
      <c r="R111" s="181">
        <f>R112+R119+R129+R135+R150+R180</f>
        <v>118.2261065</v>
      </c>
      <c r="S111" s="180"/>
      <c r="T111" s="182">
        <f>T112+T119+T129+T135+T150+T180</f>
        <v>0</v>
      </c>
      <c r="AR111" s="183" t="s">
        <v>80</v>
      </c>
      <c r="AT111" s="184" t="s">
        <v>71</v>
      </c>
      <c r="AU111" s="184" t="s">
        <v>80</v>
      </c>
      <c r="AY111" s="183" t="s">
        <v>115</v>
      </c>
      <c r="BK111" s="185">
        <f>BK112+BK119+BK129+BK135+BK150+BK180</f>
        <v>0</v>
      </c>
    </row>
    <row r="112" spans="2:63" s="12" customFormat="1" ht="20.85" customHeight="1">
      <c r="B112" s="172"/>
      <c r="C112" s="173"/>
      <c r="D112" s="174" t="s">
        <v>71</v>
      </c>
      <c r="E112" s="186" t="s">
        <v>247</v>
      </c>
      <c r="F112" s="186" t="s">
        <v>522</v>
      </c>
      <c r="G112" s="173"/>
      <c r="H112" s="173"/>
      <c r="I112" s="176"/>
      <c r="J112" s="187">
        <f>BK112</f>
        <v>0</v>
      </c>
      <c r="K112" s="173"/>
      <c r="L112" s="178"/>
      <c r="M112" s="179"/>
      <c r="N112" s="180"/>
      <c r="O112" s="180"/>
      <c r="P112" s="181">
        <f>SUM(P113:P118)</f>
        <v>0</v>
      </c>
      <c r="Q112" s="180"/>
      <c r="R112" s="181">
        <f>SUM(R113:R118)</f>
        <v>0</v>
      </c>
      <c r="S112" s="180"/>
      <c r="T112" s="182">
        <f>SUM(T113:T118)</f>
        <v>0</v>
      </c>
      <c r="AR112" s="183" t="s">
        <v>80</v>
      </c>
      <c r="AT112" s="184" t="s">
        <v>71</v>
      </c>
      <c r="AU112" s="184" t="s">
        <v>82</v>
      </c>
      <c r="AY112" s="183" t="s">
        <v>115</v>
      </c>
      <c r="BK112" s="185">
        <f>SUM(BK113:BK118)</f>
        <v>0</v>
      </c>
    </row>
    <row r="113" spans="1:65" s="2" customFormat="1" ht="16.5" customHeight="1">
      <c r="A113" s="35"/>
      <c r="B113" s="36"/>
      <c r="C113" s="188" t="s">
        <v>80</v>
      </c>
      <c r="D113" s="188" t="s">
        <v>118</v>
      </c>
      <c r="E113" s="189" t="s">
        <v>523</v>
      </c>
      <c r="F113" s="190" t="s">
        <v>524</v>
      </c>
      <c r="G113" s="191" t="s">
        <v>188</v>
      </c>
      <c r="H113" s="192">
        <v>24.5</v>
      </c>
      <c r="I113" s="193"/>
      <c r="J113" s="194">
        <f>ROUND(I113*H113,2)</f>
        <v>0</v>
      </c>
      <c r="K113" s="190" t="s">
        <v>122</v>
      </c>
      <c r="L113" s="40"/>
      <c r="M113" s="195" t="s">
        <v>19</v>
      </c>
      <c r="N113" s="196" t="s">
        <v>43</v>
      </c>
      <c r="O113" s="65"/>
      <c r="P113" s="197">
        <f>O113*H113</f>
        <v>0</v>
      </c>
      <c r="Q113" s="197">
        <v>0</v>
      </c>
      <c r="R113" s="197">
        <f>Q113*H113</f>
        <v>0</v>
      </c>
      <c r="S113" s="197">
        <v>0</v>
      </c>
      <c r="T113" s="198">
        <f>S113*H113</f>
        <v>0</v>
      </c>
      <c r="U113" s="35"/>
      <c r="V113" s="35"/>
      <c r="W113" s="35"/>
      <c r="X113" s="35"/>
      <c r="Y113" s="35"/>
      <c r="Z113" s="35"/>
      <c r="AA113" s="35"/>
      <c r="AB113" s="35"/>
      <c r="AC113" s="35"/>
      <c r="AD113" s="35"/>
      <c r="AE113" s="35"/>
      <c r="AR113" s="199" t="s">
        <v>173</v>
      </c>
      <c r="AT113" s="199" t="s">
        <v>118</v>
      </c>
      <c r="AU113" s="199" t="s">
        <v>136</v>
      </c>
      <c r="AY113" s="18" t="s">
        <v>115</v>
      </c>
      <c r="BE113" s="200">
        <f>IF(N113="základní",J113,0)</f>
        <v>0</v>
      </c>
      <c r="BF113" s="200">
        <f>IF(N113="snížená",J113,0)</f>
        <v>0</v>
      </c>
      <c r="BG113" s="200">
        <f>IF(N113="zákl. přenesená",J113,0)</f>
        <v>0</v>
      </c>
      <c r="BH113" s="200">
        <f>IF(N113="sníž. přenesená",J113,0)</f>
        <v>0</v>
      </c>
      <c r="BI113" s="200">
        <f>IF(N113="nulová",J113,0)</f>
        <v>0</v>
      </c>
      <c r="BJ113" s="18" t="s">
        <v>80</v>
      </c>
      <c r="BK113" s="200">
        <f>ROUND(I113*H113,2)</f>
        <v>0</v>
      </c>
      <c r="BL113" s="18" t="s">
        <v>173</v>
      </c>
      <c r="BM113" s="199" t="s">
        <v>525</v>
      </c>
    </row>
    <row r="114" spans="1:47" s="2" customFormat="1" ht="11.25">
      <c r="A114" s="35"/>
      <c r="B114" s="36"/>
      <c r="C114" s="37"/>
      <c r="D114" s="201" t="s">
        <v>125</v>
      </c>
      <c r="E114" s="37"/>
      <c r="F114" s="202" t="s">
        <v>526</v>
      </c>
      <c r="G114" s="37"/>
      <c r="H114" s="37"/>
      <c r="I114" s="109"/>
      <c r="J114" s="37"/>
      <c r="K114" s="37"/>
      <c r="L114" s="40"/>
      <c r="M114" s="203"/>
      <c r="N114" s="204"/>
      <c r="O114" s="65"/>
      <c r="P114" s="65"/>
      <c r="Q114" s="65"/>
      <c r="R114" s="65"/>
      <c r="S114" s="65"/>
      <c r="T114" s="66"/>
      <c r="U114" s="35"/>
      <c r="V114" s="35"/>
      <c r="W114" s="35"/>
      <c r="X114" s="35"/>
      <c r="Y114" s="35"/>
      <c r="Z114" s="35"/>
      <c r="AA114" s="35"/>
      <c r="AB114" s="35"/>
      <c r="AC114" s="35"/>
      <c r="AD114" s="35"/>
      <c r="AE114" s="35"/>
      <c r="AT114" s="18" t="s">
        <v>125</v>
      </c>
      <c r="AU114" s="18" t="s">
        <v>136</v>
      </c>
    </row>
    <row r="115" spans="1:47" s="2" customFormat="1" ht="68.25">
      <c r="A115" s="35"/>
      <c r="B115" s="36"/>
      <c r="C115" s="37"/>
      <c r="D115" s="201" t="s">
        <v>176</v>
      </c>
      <c r="E115" s="37"/>
      <c r="F115" s="205" t="s">
        <v>527</v>
      </c>
      <c r="G115" s="37"/>
      <c r="H115" s="37"/>
      <c r="I115" s="109"/>
      <c r="J115" s="37"/>
      <c r="K115" s="37"/>
      <c r="L115" s="40"/>
      <c r="M115" s="203"/>
      <c r="N115" s="204"/>
      <c r="O115" s="65"/>
      <c r="P115" s="65"/>
      <c r="Q115" s="65"/>
      <c r="R115" s="65"/>
      <c r="S115" s="65"/>
      <c r="T115" s="66"/>
      <c r="U115" s="35"/>
      <c r="V115" s="35"/>
      <c r="W115" s="35"/>
      <c r="X115" s="35"/>
      <c r="Y115" s="35"/>
      <c r="Z115" s="35"/>
      <c r="AA115" s="35"/>
      <c r="AB115" s="35"/>
      <c r="AC115" s="35"/>
      <c r="AD115" s="35"/>
      <c r="AE115" s="35"/>
      <c r="AT115" s="18" t="s">
        <v>176</v>
      </c>
      <c r="AU115" s="18" t="s">
        <v>136</v>
      </c>
    </row>
    <row r="116" spans="2:51" s="13" customFormat="1" ht="11.25">
      <c r="B116" s="211"/>
      <c r="C116" s="212"/>
      <c r="D116" s="201" t="s">
        <v>192</v>
      </c>
      <c r="E116" s="213" t="s">
        <v>19</v>
      </c>
      <c r="F116" s="214" t="s">
        <v>528</v>
      </c>
      <c r="G116" s="212"/>
      <c r="H116" s="215">
        <v>17.5</v>
      </c>
      <c r="I116" s="216"/>
      <c r="J116" s="212"/>
      <c r="K116" s="212"/>
      <c r="L116" s="217"/>
      <c r="M116" s="218"/>
      <c r="N116" s="219"/>
      <c r="O116" s="219"/>
      <c r="P116" s="219"/>
      <c r="Q116" s="219"/>
      <c r="R116" s="219"/>
      <c r="S116" s="219"/>
      <c r="T116" s="220"/>
      <c r="AT116" s="221" t="s">
        <v>192</v>
      </c>
      <c r="AU116" s="221" t="s">
        <v>136</v>
      </c>
      <c r="AV116" s="13" t="s">
        <v>82</v>
      </c>
      <c r="AW116" s="13" t="s">
        <v>33</v>
      </c>
      <c r="AX116" s="13" t="s">
        <v>72</v>
      </c>
      <c r="AY116" s="221" t="s">
        <v>115</v>
      </c>
    </row>
    <row r="117" spans="2:51" s="13" customFormat="1" ht="11.25">
      <c r="B117" s="211"/>
      <c r="C117" s="212"/>
      <c r="D117" s="201" t="s">
        <v>192</v>
      </c>
      <c r="E117" s="213" t="s">
        <v>19</v>
      </c>
      <c r="F117" s="214" t="s">
        <v>529</v>
      </c>
      <c r="G117" s="212"/>
      <c r="H117" s="215">
        <v>7</v>
      </c>
      <c r="I117" s="216"/>
      <c r="J117" s="212"/>
      <c r="K117" s="212"/>
      <c r="L117" s="217"/>
      <c r="M117" s="218"/>
      <c r="N117" s="219"/>
      <c r="O117" s="219"/>
      <c r="P117" s="219"/>
      <c r="Q117" s="219"/>
      <c r="R117" s="219"/>
      <c r="S117" s="219"/>
      <c r="T117" s="220"/>
      <c r="AT117" s="221" t="s">
        <v>192</v>
      </c>
      <c r="AU117" s="221" t="s">
        <v>136</v>
      </c>
      <c r="AV117" s="13" t="s">
        <v>82</v>
      </c>
      <c r="AW117" s="13" t="s">
        <v>33</v>
      </c>
      <c r="AX117" s="13" t="s">
        <v>72</v>
      </c>
      <c r="AY117" s="221" t="s">
        <v>115</v>
      </c>
    </row>
    <row r="118" spans="2:51" s="14" customFormat="1" ht="11.25">
      <c r="B118" s="232"/>
      <c r="C118" s="233"/>
      <c r="D118" s="201" t="s">
        <v>192</v>
      </c>
      <c r="E118" s="234" t="s">
        <v>19</v>
      </c>
      <c r="F118" s="235" t="s">
        <v>385</v>
      </c>
      <c r="G118" s="233"/>
      <c r="H118" s="236">
        <v>24.5</v>
      </c>
      <c r="I118" s="237"/>
      <c r="J118" s="233"/>
      <c r="K118" s="233"/>
      <c r="L118" s="238"/>
      <c r="M118" s="239"/>
      <c r="N118" s="240"/>
      <c r="O118" s="240"/>
      <c r="P118" s="240"/>
      <c r="Q118" s="240"/>
      <c r="R118" s="240"/>
      <c r="S118" s="240"/>
      <c r="T118" s="241"/>
      <c r="AT118" s="242" t="s">
        <v>192</v>
      </c>
      <c r="AU118" s="242" t="s">
        <v>136</v>
      </c>
      <c r="AV118" s="14" t="s">
        <v>173</v>
      </c>
      <c r="AW118" s="14" t="s">
        <v>33</v>
      </c>
      <c r="AX118" s="14" t="s">
        <v>80</v>
      </c>
      <c r="AY118" s="242" t="s">
        <v>115</v>
      </c>
    </row>
    <row r="119" spans="2:63" s="12" customFormat="1" ht="20.85" customHeight="1">
      <c r="B119" s="172"/>
      <c r="C119" s="173"/>
      <c r="D119" s="174" t="s">
        <v>71</v>
      </c>
      <c r="E119" s="186" t="s">
        <v>254</v>
      </c>
      <c r="F119" s="186" t="s">
        <v>530</v>
      </c>
      <c r="G119" s="173"/>
      <c r="H119" s="173"/>
      <c r="I119" s="176"/>
      <c r="J119" s="187">
        <f>BK119</f>
        <v>0</v>
      </c>
      <c r="K119" s="173"/>
      <c r="L119" s="178"/>
      <c r="M119" s="179"/>
      <c r="N119" s="180"/>
      <c r="O119" s="180"/>
      <c r="P119" s="181">
        <f>SUM(P120:P128)</f>
        <v>0</v>
      </c>
      <c r="Q119" s="180"/>
      <c r="R119" s="181">
        <f>SUM(R120:R128)</f>
        <v>0</v>
      </c>
      <c r="S119" s="180"/>
      <c r="T119" s="182">
        <f>SUM(T120:T128)</f>
        <v>0</v>
      </c>
      <c r="AR119" s="183" t="s">
        <v>80</v>
      </c>
      <c r="AT119" s="184" t="s">
        <v>71</v>
      </c>
      <c r="AU119" s="184" t="s">
        <v>82</v>
      </c>
      <c r="AY119" s="183" t="s">
        <v>115</v>
      </c>
      <c r="BK119" s="185">
        <f>SUM(BK120:BK128)</f>
        <v>0</v>
      </c>
    </row>
    <row r="120" spans="1:65" s="2" customFormat="1" ht="16.5" customHeight="1">
      <c r="A120" s="35"/>
      <c r="B120" s="36"/>
      <c r="C120" s="188" t="s">
        <v>82</v>
      </c>
      <c r="D120" s="188" t="s">
        <v>118</v>
      </c>
      <c r="E120" s="189" t="s">
        <v>531</v>
      </c>
      <c r="F120" s="190" t="s">
        <v>532</v>
      </c>
      <c r="G120" s="191" t="s">
        <v>218</v>
      </c>
      <c r="H120" s="192">
        <v>125.13</v>
      </c>
      <c r="I120" s="193"/>
      <c r="J120" s="194">
        <f>ROUND(I120*H120,2)</f>
        <v>0</v>
      </c>
      <c r="K120" s="190" t="s">
        <v>122</v>
      </c>
      <c r="L120" s="40"/>
      <c r="M120" s="195" t="s">
        <v>19</v>
      </c>
      <c r="N120" s="196" t="s">
        <v>43</v>
      </c>
      <c r="O120" s="65"/>
      <c r="P120" s="197">
        <f>O120*H120</f>
        <v>0</v>
      </c>
      <c r="Q120" s="197">
        <v>0</v>
      </c>
      <c r="R120" s="197">
        <f>Q120*H120</f>
        <v>0</v>
      </c>
      <c r="S120" s="197">
        <v>0</v>
      </c>
      <c r="T120" s="198">
        <f>S120*H120</f>
        <v>0</v>
      </c>
      <c r="U120" s="35"/>
      <c r="V120" s="35"/>
      <c r="W120" s="35"/>
      <c r="X120" s="35"/>
      <c r="Y120" s="35"/>
      <c r="Z120" s="35"/>
      <c r="AA120" s="35"/>
      <c r="AB120" s="35"/>
      <c r="AC120" s="35"/>
      <c r="AD120" s="35"/>
      <c r="AE120" s="35"/>
      <c r="AR120" s="199" t="s">
        <v>173</v>
      </c>
      <c r="AT120" s="199" t="s">
        <v>118</v>
      </c>
      <c r="AU120" s="199" t="s">
        <v>136</v>
      </c>
      <c r="AY120" s="18" t="s">
        <v>115</v>
      </c>
      <c r="BE120" s="200">
        <f>IF(N120="základní",J120,0)</f>
        <v>0</v>
      </c>
      <c r="BF120" s="200">
        <f>IF(N120="snížená",J120,0)</f>
        <v>0</v>
      </c>
      <c r="BG120" s="200">
        <f>IF(N120="zákl. přenesená",J120,0)</f>
        <v>0</v>
      </c>
      <c r="BH120" s="200">
        <f>IF(N120="sníž. přenesená",J120,0)</f>
        <v>0</v>
      </c>
      <c r="BI120" s="200">
        <f>IF(N120="nulová",J120,0)</f>
        <v>0</v>
      </c>
      <c r="BJ120" s="18" t="s">
        <v>80</v>
      </c>
      <c r="BK120" s="200">
        <f>ROUND(I120*H120,2)</f>
        <v>0</v>
      </c>
      <c r="BL120" s="18" t="s">
        <v>173</v>
      </c>
      <c r="BM120" s="199" t="s">
        <v>533</v>
      </c>
    </row>
    <row r="121" spans="1:47" s="2" customFormat="1" ht="19.5">
      <c r="A121" s="35"/>
      <c r="B121" s="36"/>
      <c r="C121" s="37"/>
      <c r="D121" s="201" t="s">
        <v>125</v>
      </c>
      <c r="E121" s="37"/>
      <c r="F121" s="202" t="s">
        <v>534</v>
      </c>
      <c r="G121" s="37"/>
      <c r="H121" s="37"/>
      <c r="I121" s="109"/>
      <c r="J121" s="37"/>
      <c r="K121" s="37"/>
      <c r="L121" s="40"/>
      <c r="M121" s="203"/>
      <c r="N121" s="204"/>
      <c r="O121" s="65"/>
      <c r="P121" s="65"/>
      <c r="Q121" s="65"/>
      <c r="R121" s="65"/>
      <c r="S121" s="65"/>
      <c r="T121" s="66"/>
      <c r="U121" s="35"/>
      <c r="V121" s="35"/>
      <c r="W121" s="35"/>
      <c r="X121" s="35"/>
      <c r="Y121" s="35"/>
      <c r="Z121" s="35"/>
      <c r="AA121" s="35"/>
      <c r="AB121" s="35"/>
      <c r="AC121" s="35"/>
      <c r="AD121" s="35"/>
      <c r="AE121" s="35"/>
      <c r="AT121" s="18" t="s">
        <v>125</v>
      </c>
      <c r="AU121" s="18" t="s">
        <v>136</v>
      </c>
    </row>
    <row r="122" spans="1:47" s="2" customFormat="1" ht="48.75">
      <c r="A122" s="35"/>
      <c r="B122" s="36"/>
      <c r="C122" s="37"/>
      <c r="D122" s="201" t="s">
        <v>176</v>
      </c>
      <c r="E122" s="37"/>
      <c r="F122" s="205" t="s">
        <v>535</v>
      </c>
      <c r="G122" s="37"/>
      <c r="H122" s="37"/>
      <c r="I122" s="109"/>
      <c r="J122" s="37"/>
      <c r="K122" s="37"/>
      <c r="L122" s="40"/>
      <c r="M122" s="203"/>
      <c r="N122" s="204"/>
      <c r="O122" s="65"/>
      <c r="P122" s="65"/>
      <c r="Q122" s="65"/>
      <c r="R122" s="65"/>
      <c r="S122" s="65"/>
      <c r="T122" s="66"/>
      <c r="U122" s="35"/>
      <c r="V122" s="35"/>
      <c r="W122" s="35"/>
      <c r="X122" s="35"/>
      <c r="Y122" s="35"/>
      <c r="Z122" s="35"/>
      <c r="AA122" s="35"/>
      <c r="AB122" s="35"/>
      <c r="AC122" s="35"/>
      <c r="AD122" s="35"/>
      <c r="AE122" s="35"/>
      <c r="AT122" s="18" t="s">
        <v>176</v>
      </c>
      <c r="AU122" s="18" t="s">
        <v>136</v>
      </c>
    </row>
    <row r="123" spans="2:51" s="13" customFormat="1" ht="11.25">
      <c r="B123" s="211"/>
      <c r="C123" s="212"/>
      <c r="D123" s="201" t="s">
        <v>192</v>
      </c>
      <c r="E123" s="213" t="s">
        <v>19</v>
      </c>
      <c r="F123" s="214" t="s">
        <v>536</v>
      </c>
      <c r="G123" s="212"/>
      <c r="H123" s="215">
        <v>125.13</v>
      </c>
      <c r="I123" s="216"/>
      <c r="J123" s="212"/>
      <c r="K123" s="212"/>
      <c r="L123" s="217"/>
      <c r="M123" s="218"/>
      <c r="N123" s="219"/>
      <c r="O123" s="219"/>
      <c r="P123" s="219"/>
      <c r="Q123" s="219"/>
      <c r="R123" s="219"/>
      <c r="S123" s="219"/>
      <c r="T123" s="220"/>
      <c r="AT123" s="221" t="s">
        <v>192</v>
      </c>
      <c r="AU123" s="221" t="s">
        <v>136</v>
      </c>
      <c r="AV123" s="13" t="s">
        <v>82</v>
      </c>
      <c r="AW123" s="13" t="s">
        <v>33</v>
      </c>
      <c r="AX123" s="13" t="s">
        <v>80</v>
      </c>
      <c r="AY123" s="221" t="s">
        <v>115</v>
      </c>
    </row>
    <row r="124" spans="1:65" s="2" customFormat="1" ht="16.5" customHeight="1">
      <c r="A124" s="35"/>
      <c r="B124" s="36"/>
      <c r="C124" s="188" t="s">
        <v>136</v>
      </c>
      <c r="D124" s="188" t="s">
        <v>118</v>
      </c>
      <c r="E124" s="189" t="s">
        <v>537</v>
      </c>
      <c r="F124" s="190" t="s">
        <v>538</v>
      </c>
      <c r="G124" s="191" t="s">
        <v>218</v>
      </c>
      <c r="H124" s="192">
        <v>12.428</v>
      </c>
      <c r="I124" s="193"/>
      <c r="J124" s="194">
        <f>ROUND(I124*H124,2)</f>
        <v>0</v>
      </c>
      <c r="K124" s="190" t="s">
        <v>122</v>
      </c>
      <c r="L124" s="40"/>
      <c r="M124" s="195" t="s">
        <v>19</v>
      </c>
      <c r="N124" s="196" t="s">
        <v>43</v>
      </c>
      <c r="O124" s="65"/>
      <c r="P124" s="197">
        <f>O124*H124</f>
        <v>0</v>
      </c>
      <c r="Q124" s="197">
        <v>0</v>
      </c>
      <c r="R124" s="197">
        <f>Q124*H124</f>
        <v>0</v>
      </c>
      <c r="S124" s="197">
        <v>0</v>
      </c>
      <c r="T124" s="198">
        <f>S124*H124</f>
        <v>0</v>
      </c>
      <c r="U124" s="35"/>
      <c r="V124" s="35"/>
      <c r="W124" s="35"/>
      <c r="X124" s="35"/>
      <c r="Y124" s="35"/>
      <c r="Z124" s="35"/>
      <c r="AA124" s="35"/>
      <c r="AB124" s="35"/>
      <c r="AC124" s="35"/>
      <c r="AD124" s="35"/>
      <c r="AE124" s="35"/>
      <c r="AR124" s="199" t="s">
        <v>173</v>
      </c>
      <c r="AT124" s="199" t="s">
        <v>118</v>
      </c>
      <c r="AU124" s="199" t="s">
        <v>136</v>
      </c>
      <c r="AY124" s="18" t="s">
        <v>115</v>
      </c>
      <c r="BE124" s="200">
        <f>IF(N124="základní",J124,0)</f>
        <v>0</v>
      </c>
      <c r="BF124" s="200">
        <f>IF(N124="snížená",J124,0)</f>
        <v>0</v>
      </c>
      <c r="BG124" s="200">
        <f>IF(N124="zákl. přenesená",J124,0)</f>
        <v>0</v>
      </c>
      <c r="BH124" s="200">
        <f>IF(N124="sníž. přenesená",J124,0)</f>
        <v>0</v>
      </c>
      <c r="BI124" s="200">
        <f>IF(N124="nulová",J124,0)</f>
        <v>0</v>
      </c>
      <c r="BJ124" s="18" t="s">
        <v>80</v>
      </c>
      <c r="BK124" s="200">
        <f>ROUND(I124*H124,2)</f>
        <v>0</v>
      </c>
      <c r="BL124" s="18" t="s">
        <v>173</v>
      </c>
      <c r="BM124" s="199" t="s">
        <v>539</v>
      </c>
    </row>
    <row r="125" spans="1:47" s="2" customFormat="1" ht="19.5">
      <c r="A125" s="35"/>
      <c r="B125" s="36"/>
      <c r="C125" s="37"/>
      <c r="D125" s="201" t="s">
        <v>125</v>
      </c>
      <c r="E125" s="37"/>
      <c r="F125" s="202" t="s">
        <v>540</v>
      </c>
      <c r="G125" s="37"/>
      <c r="H125" s="37"/>
      <c r="I125" s="109"/>
      <c r="J125" s="37"/>
      <c r="K125" s="37"/>
      <c r="L125" s="40"/>
      <c r="M125" s="203"/>
      <c r="N125" s="204"/>
      <c r="O125" s="65"/>
      <c r="P125" s="65"/>
      <c r="Q125" s="65"/>
      <c r="R125" s="65"/>
      <c r="S125" s="65"/>
      <c r="T125" s="66"/>
      <c r="U125" s="35"/>
      <c r="V125" s="35"/>
      <c r="W125" s="35"/>
      <c r="X125" s="35"/>
      <c r="Y125" s="35"/>
      <c r="Z125" s="35"/>
      <c r="AA125" s="35"/>
      <c r="AB125" s="35"/>
      <c r="AC125" s="35"/>
      <c r="AD125" s="35"/>
      <c r="AE125" s="35"/>
      <c r="AT125" s="18" t="s">
        <v>125</v>
      </c>
      <c r="AU125" s="18" t="s">
        <v>136</v>
      </c>
    </row>
    <row r="126" spans="1:47" s="2" customFormat="1" ht="39">
      <c r="A126" s="35"/>
      <c r="B126" s="36"/>
      <c r="C126" s="37"/>
      <c r="D126" s="201" t="s">
        <v>176</v>
      </c>
      <c r="E126" s="37"/>
      <c r="F126" s="205" t="s">
        <v>541</v>
      </c>
      <c r="G126" s="37"/>
      <c r="H126" s="37"/>
      <c r="I126" s="109"/>
      <c r="J126" s="37"/>
      <c r="K126" s="37"/>
      <c r="L126" s="40"/>
      <c r="M126" s="203"/>
      <c r="N126" s="204"/>
      <c r="O126" s="65"/>
      <c r="P126" s="65"/>
      <c r="Q126" s="65"/>
      <c r="R126" s="65"/>
      <c r="S126" s="65"/>
      <c r="T126" s="66"/>
      <c r="U126" s="35"/>
      <c r="V126" s="35"/>
      <c r="W126" s="35"/>
      <c r="X126" s="35"/>
      <c r="Y126" s="35"/>
      <c r="Z126" s="35"/>
      <c r="AA126" s="35"/>
      <c r="AB126" s="35"/>
      <c r="AC126" s="35"/>
      <c r="AD126" s="35"/>
      <c r="AE126" s="35"/>
      <c r="AT126" s="18" t="s">
        <v>176</v>
      </c>
      <c r="AU126" s="18" t="s">
        <v>136</v>
      </c>
    </row>
    <row r="127" spans="2:51" s="15" customFormat="1" ht="11.25">
      <c r="B127" s="246"/>
      <c r="C127" s="247"/>
      <c r="D127" s="201" t="s">
        <v>192</v>
      </c>
      <c r="E127" s="248" t="s">
        <v>19</v>
      </c>
      <c r="F127" s="249" t="s">
        <v>542</v>
      </c>
      <c r="G127" s="247"/>
      <c r="H127" s="248" t="s">
        <v>19</v>
      </c>
      <c r="I127" s="250"/>
      <c r="J127" s="247"/>
      <c r="K127" s="247"/>
      <c r="L127" s="251"/>
      <c r="M127" s="252"/>
      <c r="N127" s="253"/>
      <c r="O127" s="253"/>
      <c r="P127" s="253"/>
      <c r="Q127" s="253"/>
      <c r="R127" s="253"/>
      <c r="S127" s="253"/>
      <c r="T127" s="254"/>
      <c r="AT127" s="255" t="s">
        <v>192</v>
      </c>
      <c r="AU127" s="255" t="s">
        <v>136</v>
      </c>
      <c r="AV127" s="15" t="s">
        <v>80</v>
      </c>
      <c r="AW127" s="15" t="s">
        <v>33</v>
      </c>
      <c r="AX127" s="15" t="s">
        <v>72</v>
      </c>
      <c r="AY127" s="255" t="s">
        <v>115</v>
      </c>
    </row>
    <row r="128" spans="2:51" s="13" customFormat="1" ht="11.25">
      <c r="B128" s="211"/>
      <c r="C128" s="212"/>
      <c r="D128" s="201" t="s">
        <v>192</v>
      </c>
      <c r="E128" s="213" t="s">
        <v>19</v>
      </c>
      <c r="F128" s="214" t="s">
        <v>543</v>
      </c>
      <c r="G128" s="212"/>
      <c r="H128" s="215">
        <v>12.428</v>
      </c>
      <c r="I128" s="216"/>
      <c r="J128" s="212"/>
      <c r="K128" s="212"/>
      <c r="L128" s="217"/>
      <c r="M128" s="218"/>
      <c r="N128" s="219"/>
      <c r="O128" s="219"/>
      <c r="P128" s="219"/>
      <c r="Q128" s="219"/>
      <c r="R128" s="219"/>
      <c r="S128" s="219"/>
      <c r="T128" s="220"/>
      <c r="AT128" s="221" t="s">
        <v>192</v>
      </c>
      <c r="AU128" s="221" t="s">
        <v>136</v>
      </c>
      <c r="AV128" s="13" t="s">
        <v>82</v>
      </c>
      <c r="AW128" s="13" t="s">
        <v>33</v>
      </c>
      <c r="AX128" s="13" t="s">
        <v>80</v>
      </c>
      <c r="AY128" s="221" t="s">
        <v>115</v>
      </c>
    </row>
    <row r="129" spans="2:63" s="12" customFormat="1" ht="20.85" customHeight="1">
      <c r="B129" s="172"/>
      <c r="C129" s="173"/>
      <c r="D129" s="174" t="s">
        <v>71</v>
      </c>
      <c r="E129" s="186" t="s">
        <v>8</v>
      </c>
      <c r="F129" s="186" t="s">
        <v>544</v>
      </c>
      <c r="G129" s="173"/>
      <c r="H129" s="173"/>
      <c r="I129" s="176"/>
      <c r="J129" s="187">
        <f>BK129</f>
        <v>0</v>
      </c>
      <c r="K129" s="173"/>
      <c r="L129" s="178"/>
      <c r="M129" s="179"/>
      <c r="N129" s="180"/>
      <c r="O129" s="180"/>
      <c r="P129" s="181">
        <f>SUM(P130:P134)</f>
        <v>0</v>
      </c>
      <c r="Q129" s="180"/>
      <c r="R129" s="181">
        <f>SUM(R130:R134)</f>
        <v>0.061106499999999994</v>
      </c>
      <c r="S129" s="180"/>
      <c r="T129" s="182">
        <f>SUM(T130:T134)</f>
        <v>0</v>
      </c>
      <c r="AR129" s="183" t="s">
        <v>80</v>
      </c>
      <c r="AT129" s="184" t="s">
        <v>71</v>
      </c>
      <c r="AU129" s="184" t="s">
        <v>82</v>
      </c>
      <c r="AY129" s="183" t="s">
        <v>115</v>
      </c>
      <c r="BK129" s="185">
        <f>SUM(BK130:BK134)</f>
        <v>0</v>
      </c>
    </row>
    <row r="130" spans="1:65" s="2" customFormat="1" ht="16.5" customHeight="1">
      <c r="A130" s="35"/>
      <c r="B130" s="36"/>
      <c r="C130" s="188" t="s">
        <v>173</v>
      </c>
      <c r="D130" s="188" t="s">
        <v>118</v>
      </c>
      <c r="E130" s="189" t="s">
        <v>545</v>
      </c>
      <c r="F130" s="190" t="s">
        <v>546</v>
      </c>
      <c r="G130" s="191" t="s">
        <v>188</v>
      </c>
      <c r="H130" s="192">
        <v>71.89</v>
      </c>
      <c r="I130" s="193"/>
      <c r="J130" s="194">
        <f>ROUND(I130*H130,2)</f>
        <v>0</v>
      </c>
      <c r="K130" s="190" t="s">
        <v>122</v>
      </c>
      <c r="L130" s="40"/>
      <c r="M130" s="195" t="s">
        <v>19</v>
      </c>
      <c r="N130" s="196" t="s">
        <v>43</v>
      </c>
      <c r="O130" s="65"/>
      <c r="P130" s="197">
        <f>O130*H130</f>
        <v>0</v>
      </c>
      <c r="Q130" s="197">
        <v>0.00085</v>
      </c>
      <c r="R130" s="197">
        <f>Q130*H130</f>
        <v>0.061106499999999994</v>
      </c>
      <c r="S130" s="197">
        <v>0</v>
      </c>
      <c r="T130" s="198">
        <f>S130*H130</f>
        <v>0</v>
      </c>
      <c r="U130" s="35"/>
      <c r="V130" s="35"/>
      <c r="W130" s="35"/>
      <c r="X130" s="35"/>
      <c r="Y130" s="35"/>
      <c r="Z130" s="35"/>
      <c r="AA130" s="35"/>
      <c r="AB130" s="35"/>
      <c r="AC130" s="35"/>
      <c r="AD130" s="35"/>
      <c r="AE130" s="35"/>
      <c r="AR130" s="199" t="s">
        <v>173</v>
      </c>
      <c r="AT130" s="199" t="s">
        <v>118</v>
      </c>
      <c r="AU130" s="199" t="s">
        <v>136</v>
      </c>
      <c r="AY130" s="18" t="s">
        <v>115</v>
      </c>
      <c r="BE130" s="200">
        <f>IF(N130="základní",J130,0)</f>
        <v>0</v>
      </c>
      <c r="BF130" s="200">
        <f>IF(N130="snížená",J130,0)</f>
        <v>0</v>
      </c>
      <c r="BG130" s="200">
        <f>IF(N130="zákl. přenesená",J130,0)</f>
        <v>0</v>
      </c>
      <c r="BH130" s="200">
        <f>IF(N130="sníž. přenesená",J130,0)</f>
        <v>0</v>
      </c>
      <c r="BI130" s="200">
        <f>IF(N130="nulová",J130,0)</f>
        <v>0</v>
      </c>
      <c r="BJ130" s="18" t="s">
        <v>80</v>
      </c>
      <c r="BK130" s="200">
        <f>ROUND(I130*H130,2)</f>
        <v>0</v>
      </c>
      <c r="BL130" s="18" t="s">
        <v>173</v>
      </c>
      <c r="BM130" s="199" t="s">
        <v>547</v>
      </c>
    </row>
    <row r="131" spans="1:47" s="2" customFormat="1" ht="11.25">
      <c r="A131" s="35"/>
      <c r="B131" s="36"/>
      <c r="C131" s="37"/>
      <c r="D131" s="201" t="s">
        <v>125</v>
      </c>
      <c r="E131" s="37"/>
      <c r="F131" s="202" t="s">
        <v>548</v>
      </c>
      <c r="G131" s="37"/>
      <c r="H131" s="37"/>
      <c r="I131" s="109"/>
      <c r="J131" s="37"/>
      <c r="K131" s="37"/>
      <c r="L131" s="40"/>
      <c r="M131" s="203"/>
      <c r="N131" s="204"/>
      <c r="O131" s="65"/>
      <c r="P131" s="65"/>
      <c r="Q131" s="65"/>
      <c r="R131" s="65"/>
      <c r="S131" s="65"/>
      <c r="T131" s="66"/>
      <c r="U131" s="35"/>
      <c r="V131" s="35"/>
      <c r="W131" s="35"/>
      <c r="X131" s="35"/>
      <c r="Y131" s="35"/>
      <c r="Z131" s="35"/>
      <c r="AA131" s="35"/>
      <c r="AB131" s="35"/>
      <c r="AC131" s="35"/>
      <c r="AD131" s="35"/>
      <c r="AE131" s="35"/>
      <c r="AT131" s="18" t="s">
        <v>125</v>
      </c>
      <c r="AU131" s="18" t="s">
        <v>136</v>
      </c>
    </row>
    <row r="132" spans="1:47" s="2" customFormat="1" ht="117">
      <c r="A132" s="35"/>
      <c r="B132" s="36"/>
      <c r="C132" s="37"/>
      <c r="D132" s="201" t="s">
        <v>176</v>
      </c>
      <c r="E132" s="37"/>
      <c r="F132" s="205" t="s">
        <v>549</v>
      </c>
      <c r="G132" s="37"/>
      <c r="H132" s="37"/>
      <c r="I132" s="109"/>
      <c r="J132" s="37"/>
      <c r="K132" s="37"/>
      <c r="L132" s="40"/>
      <c r="M132" s="203"/>
      <c r="N132" s="204"/>
      <c r="O132" s="65"/>
      <c r="P132" s="65"/>
      <c r="Q132" s="65"/>
      <c r="R132" s="65"/>
      <c r="S132" s="65"/>
      <c r="T132" s="66"/>
      <c r="U132" s="35"/>
      <c r="V132" s="35"/>
      <c r="W132" s="35"/>
      <c r="X132" s="35"/>
      <c r="Y132" s="35"/>
      <c r="Z132" s="35"/>
      <c r="AA132" s="35"/>
      <c r="AB132" s="35"/>
      <c r="AC132" s="35"/>
      <c r="AD132" s="35"/>
      <c r="AE132" s="35"/>
      <c r="AT132" s="18" t="s">
        <v>176</v>
      </c>
      <c r="AU132" s="18" t="s">
        <v>136</v>
      </c>
    </row>
    <row r="133" spans="1:65" s="2" customFormat="1" ht="16.5" customHeight="1">
      <c r="A133" s="35"/>
      <c r="B133" s="36"/>
      <c r="C133" s="188" t="s">
        <v>114</v>
      </c>
      <c r="D133" s="188" t="s">
        <v>118</v>
      </c>
      <c r="E133" s="189" t="s">
        <v>550</v>
      </c>
      <c r="F133" s="190" t="s">
        <v>551</v>
      </c>
      <c r="G133" s="191" t="s">
        <v>188</v>
      </c>
      <c r="H133" s="192">
        <v>71.89</v>
      </c>
      <c r="I133" s="193"/>
      <c r="J133" s="194">
        <f>ROUND(I133*H133,2)</f>
        <v>0</v>
      </c>
      <c r="K133" s="190" t="s">
        <v>122</v>
      </c>
      <c r="L133" s="40"/>
      <c r="M133" s="195" t="s">
        <v>19</v>
      </c>
      <c r="N133" s="196" t="s">
        <v>43</v>
      </c>
      <c r="O133" s="65"/>
      <c r="P133" s="197">
        <f>O133*H133</f>
        <v>0</v>
      </c>
      <c r="Q133" s="197">
        <v>0</v>
      </c>
      <c r="R133" s="197">
        <f>Q133*H133</f>
        <v>0</v>
      </c>
      <c r="S133" s="197">
        <v>0</v>
      </c>
      <c r="T133" s="198">
        <f>S133*H133</f>
        <v>0</v>
      </c>
      <c r="U133" s="35"/>
      <c r="V133" s="35"/>
      <c r="W133" s="35"/>
      <c r="X133" s="35"/>
      <c r="Y133" s="35"/>
      <c r="Z133" s="35"/>
      <c r="AA133" s="35"/>
      <c r="AB133" s="35"/>
      <c r="AC133" s="35"/>
      <c r="AD133" s="35"/>
      <c r="AE133" s="35"/>
      <c r="AR133" s="199" t="s">
        <v>173</v>
      </c>
      <c r="AT133" s="199" t="s">
        <v>118</v>
      </c>
      <c r="AU133" s="199" t="s">
        <v>136</v>
      </c>
      <c r="AY133" s="18" t="s">
        <v>115</v>
      </c>
      <c r="BE133" s="200">
        <f>IF(N133="základní",J133,0)</f>
        <v>0</v>
      </c>
      <c r="BF133" s="200">
        <f>IF(N133="snížená",J133,0)</f>
        <v>0</v>
      </c>
      <c r="BG133" s="200">
        <f>IF(N133="zákl. přenesená",J133,0)</f>
        <v>0</v>
      </c>
      <c r="BH133" s="200">
        <f>IF(N133="sníž. přenesená",J133,0)</f>
        <v>0</v>
      </c>
      <c r="BI133" s="200">
        <f>IF(N133="nulová",J133,0)</f>
        <v>0</v>
      </c>
      <c r="BJ133" s="18" t="s">
        <v>80</v>
      </c>
      <c r="BK133" s="200">
        <f>ROUND(I133*H133,2)</f>
        <v>0</v>
      </c>
      <c r="BL133" s="18" t="s">
        <v>173</v>
      </c>
      <c r="BM133" s="199" t="s">
        <v>552</v>
      </c>
    </row>
    <row r="134" spans="1:47" s="2" customFormat="1" ht="19.5">
      <c r="A134" s="35"/>
      <c r="B134" s="36"/>
      <c r="C134" s="37"/>
      <c r="D134" s="201" t="s">
        <v>125</v>
      </c>
      <c r="E134" s="37"/>
      <c r="F134" s="202" t="s">
        <v>553</v>
      </c>
      <c r="G134" s="37"/>
      <c r="H134" s="37"/>
      <c r="I134" s="109"/>
      <c r="J134" s="37"/>
      <c r="K134" s="37"/>
      <c r="L134" s="40"/>
      <c r="M134" s="203"/>
      <c r="N134" s="204"/>
      <c r="O134" s="65"/>
      <c r="P134" s="65"/>
      <c r="Q134" s="65"/>
      <c r="R134" s="65"/>
      <c r="S134" s="65"/>
      <c r="T134" s="66"/>
      <c r="U134" s="35"/>
      <c r="V134" s="35"/>
      <c r="W134" s="35"/>
      <c r="X134" s="35"/>
      <c r="Y134" s="35"/>
      <c r="Z134" s="35"/>
      <c r="AA134" s="35"/>
      <c r="AB134" s="35"/>
      <c r="AC134" s="35"/>
      <c r="AD134" s="35"/>
      <c r="AE134" s="35"/>
      <c r="AT134" s="18" t="s">
        <v>125</v>
      </c>
      <c r="AU134" s="18" t="s">
        <v>136</v>
      </c>
    </row>
    <row r="135" spans="2:63" s="12" customFormat="1" ht="20.85" customHeight="1">
      <c r="B135" s="172"/>
      <c r="C135" s="173"/>
      <c r="D135" s="174" t="s">
        <v>71</v>
      </c>
      <c r="E135" s="186" t="s">
        <v>274</v>
      </c>
      <c r="F135" s="186" t="s">
        <v>554</v>
      </c>
      <c r="G135" s="173"/>
      <c r="H135" s="173"/>
      <c r="I135" s="176"/>
      <c r="J135" s="187">
        <f>BK135</f>
        <v>0</v>
      </c>
      <c r="K135" s="173"/>
      <c r="L135" s="178"/>
      <c r="M135" s="179"/>
      <c r="N135" s="180"/>
      <c r="O135" s="180"/>
      <c r="P135" s="181">
        <f>SUM(P136:P149)</f>
        <v>0</v>
      </c>
      <c r="Q135" s="180"/>
      <c r="R135" s="181">
        <f>SUM(R136:R149)</f>
        <v>0</v>
      </c>
      <c r="S135" s="180"/>
      <c r="T135" s="182">
        <f>SUM(T136:T149)</f>
        <v>0</v>
      </c>
      <c r="AR135" s="183" t="s">
        <v>80</v>
      </c>
      <c r="AT135" s="184" t="s">
        <v>71</v>
      </c>
      <c r="AU135" s="184" t="s">
        <v>82</v>
      </c>
      <c r="AY135" s="183" t="s">
        <v>115</v>
      </c>
      <c r="BK135" s="185">
        <f>SUM(BK136:BK149)</f>
        <v>0</v>
      </c>
    </row>
    <row r="136" spans="1:65" s="2" customFormat="1" ht="16.5" customHeight="1">
      <c r="A136" s="35"/>
      <c r="B136" s="36"/>
      <c r="C136" s="188" t="s">
        <v>182</v>
      </c>
      <c r="D136" s="188" t="s">
        <v>118</v>
      </c>
      <c r="E136" s="189" t="s">
        <v>555</v>
      </c>
      <c r="F136" s="190" t="s">
        <v>556</v>
      </c>
      <c r="G136" s="191" t="s">
        <v>218</v>
      </c>
      <c r="H136" s="192">
        <v>27.973</v>
      </c>
      <c r="I136" s="193"/>
      <c r="J136" s="194">
        <f>ROUND(I136*H136,2)</f>
        <v>0</v>
      </c>
      <c r="K136" s="190" t="s">
        <v>122</v>
      </c>
      <c r="L136" s="40"/>
      <c r="M136" s="195" t="s">
        <v>19</v>
      </c>
      <c r="N136" s="196" t="s">
        <v>43</v>
      </c>
      <c r="O136" s="65"/>
      <c r="P136" s="197">
        <f>O136*H136</f>
        <v>0</v>
      </c>
      <c r="Q136" s="197">
        <v>0</v>
      </c>
      <c r="R136" s="197">
        <f>Q136*H136</f>
        <v>0</v>
      </c>
      <c r="S136" s="197">
        <v>0</v>
      </c>
      <c r="T136" s="198">
        <f>S136*H136</f>
        <v>0</v>
      </c>
      <c r="U136" s="35"/>
      <c r="V136" s="35"/>
      <c r="W136" s="35"/>
      <c r="X136" s="35"/>
      <c r="Y136" s="35"/>
      <c r="Z136" s="35"/>
      <c r="AA136" s="35"/>
      <c r="AB136" s="35"/>
      <c r="AC136" s="35"/>
      <c r="AD136" s="35"/>
      <c r="AE136" s="35"/>
      <c r="AR136" s="199" t="s">
        <v>173</v>
      </c>
      <c r="AT136" s="199" t="s">
        <v>118</v>
      </c>
      <c r="AU136" s="199" t="s">
        <v>136</v>
      </c>
      <c r="AY136" s="18" t="s">
        <v>115</v>
      </c>
      <c r="BE136" s="200">
        <f>IF(N136="základní",J136,0)</f>
        <v>0</v>
      </c>
      <c r="BF136" s="200">
        <f>IF(N136="snížená",J136,0)</f>
        <v>0</v>
      </c>
      <c r="BG136" s="200">
        <f>IF(N136="zákl. přenesená",J136,0)</f>
        <v>0</v>
      </c>
      <c r="BH136" s="200">
        <f>IF(N136="sníž. přenesená",J136,0)</f>
        <v>0</v>
      </c>
      <c r="BI136" s="200">
        <f>IF(N136="nulová",J136,0)</f>
        <v>0</v>
      </c>
      <c r="BJ136" s="18" t="s">
        <v>80</v>
      </c>
      <c r="BK136" s="200">
        <f>ROUND(I136*H136,2)</f>
        <v>0</v>
      </c>
      <c r="BL136" s="18" t="s">
        <v>173</v>
      </c>
      <c r="BM136" s="199" t="s">
        <v>557</v>
      </c>
    </row>
    <row r="137" spans="1:47" s="2" customFormat="1" ht="19.5">
      <c r="A137" s="35"/>
      <c r="B137" s="36"/>
      <c r="C137" s="37"/>
      <c r="D137" s="201" t="s">
        <v>125</v>
      </c>
      <c r="E137" s="37"/>
      <c r="F137" s="202" t="s">
        <v>558</v>
      </c>
      <c r="G137" s="37"/>
      <c r="H137" s="37"/>
      <c r="I137" s="109"/>
      <c r="J137" s="37"/>
      <c r="K137" s="37"/>
      <c r="L137" s="40"/>
      <c r="M137" s="203"/>
      <c r="N137" s="204"/>
      <c r="O137" s="65"/>
      <c r="P137" s="65"/>
      <c r="Q137" s="65"/>
      <c r="R137" s="65"/>
      <c r="S137" s="65"/>
      <c r="T137" s="66"/>
      <c r="U137" s="35"/>
      <c r="V137" s="35"/>
      <c r="W137" s="35"/>
      <c r="X137" s="35"/>
      <c r="Y137" s="35"/>
      <c r="Z137" s="35"/>
      <c r="AA137" s="35"/>
      <c r="AB137" s="35"/>
      <c r="AC137" s="35"/>
      <c r="AD137" s="35"/>
      <c r="AE137" s="35"/>
      <c r="AT137" s="18" t="s">
        <v>125</v>
      </c>
      <c r="AU137" s="18" t="s">
        <v>136</v>
      </c>
    </row>
    <row r="138" spans="1:47" s="2" customFormat="1" ht="58.5">
      <c r="A138" s="35"/>
      <c r="B138" s="36"/>
      <c r="C138" s="37"/>
      <c r="D138" s="201" t="s">
        <v>176</v>
      </c>
      <c r="E138" s="37"/>
      <c r="F138" s="205" t="s">
        <v>559</v>
      </c>
      <c r="G138" s="37"/>
      <c r="H138" s="37"/>
      <c r="I138" s="109"/>
      <c r="J138" s="37"/>
      <c r="K138" s="37"/>
      <c r="L138" s="40"/>
      <c r="M138" s="203"/>
      <c r="N138" s="204"/>
      <c r="O138" s="65"/>
      <c r="P138" s="65"/>
      <c r="Q138" s="65"/>
      <c r="R138" s="65"/>
      <c r="S138" s="65"/>
      <c r="T138" s="66"/>
      <c r="U138" s="35"/>
      <c r="V138" s="35"/>
      <c r="W138" s="35"/>
      <c r="X138" s="35"/>
      <c r="Y138" s="35"/>
      <c r="Z138" s="35"/>
      <c r="AA138" s="35"/>
      <c r="AB138" s="35"/>
      <c r="AC138" s="35"/>
      <c r="AD138" s="35"/>
      <c r="AE138" s="35"/>
      <c r="AT138" s="18" t="s">
        <v>176</v>
      </c>
      <c r="AU138" s="18" t="s">
        <v>136</v>
      </c>
    </row>
    <row r="139" spans="2:51" s="15" customFormat="1" ht="11.25">
      <c r="B139" s="246"/>
      <c r="C139" s="247"/>
      <c r="D139" s="201" t="s">
        <v>192</v>
      </c>
      <c r="E139" s="248" t="s">
        <v>19</v>
      </c>
      <c r="F139" s="249" t="s">
        <v>560</v>
      </c>
      <c r="G139" s="247"/>
      <c r="H139" s="248" t="s">
        <v>19</v>
      </c>
      <c r="I139" s="250"/>
      <c r="J139" s="247"/>
      <c r="K139" s="247"/>
      <c r="L139" s="251"/>
      <c r="M139" s="252"/>
      <c r="N139" s="253"/>
      <c r="O139" s="253"/>
      <c r="P139" s="253"/>
      <c r="Q139" s="253"/>
      <c r="R139" s="253"/>
      <c r="S139" s="253"/>
      <c r="T139" s="254"/>
      <c r="AT139" s="255" t="s">
        <v>192</v>
      </c>
      <c r="AU139" s="255" t="s">
        <v>136</v>
      </c>
      <c r="AV139" s="15" t="s">
        <v>80</v>
      </c>
      <c r="AW139" s="15" t="s">
        <v>33</v>
      </c>
      <c r="AX139" s="15" t="s">
        <v>72</v>
      </c>
      <c r="AY139" s="255" t="s">
        <v>115</v>
      </c>
    </row>
    <row r="140" spans="2:51" s="13" customFormat="1" ht="11.25">
      <c r="B140" s="211"/>
      <c r="C140" s="212"/>
      <c r="D140" s="201" t="s">
        <v>192</v>
      </c>
      <c r="E140" s="213" t="s">
        <v>19</v>
      </c>
      <c r="F140" s="214" t="s">
        <v>561</v>
      </c>
      <c r="G140" s="212"/>
      <c r="H140" s="215">
        <v>137.558</v>
      </c>
      <c r="I140" s="216"/>
      <c r="J140" s="212"/>
      <c r="K140" s="212"/>
      <c r="L140" s="217"/>
      <c r="M140" s="218"/>
      <c r="N140" s="219"/>
      <c r="O140" s="219"/>
      <c r="P140" s="219"/>
      <c r="Q140" s="219"/>
      <c r="R140" s="219"/>
      <c r="S140" s="219"/>
      <c r="T140" s="220"/>
      <c r="AT140" s="221" t="s">
        <v>192</v>
      </c>
      <c r="AU140" s="221" t="s">
        <v>136</v>
      </c>
      <c r="AV140" s="13" t="s">
        <v>82</v>
      </c>
      <c r="AW140" s="13" t="s">
        <v>33</v>
      </c>
      <c r="AX140" s="13" t="s">
        <v>72</v>
      </c>
      <c r="AY140" s="221" t="s">
        <v>115</v>
      </c>
    </row>
    <row r="141" spans="2:51" s="13" customFormat="1" ht="11.25">
      <c r="B141" s="211"/>
      <c r="C141" s="212"/>
      <c r="D141" s="201" t="s">
        <v>192</v>
      </c>
      <c r="E141" s="213" t="s">
        <v>19</v>
      </c>
      <c r="F141" s="214" t="s">
        <v>562</v>
      </c>
      <c r="G141" s="212"/>
      <c r="H141" s="215">
        <v>-86.75</v>
      </c>
      <c r="I141" s="216"/>
      <c r="J141" s="212"/>
      <c r="K141" s="212"/>
      <c r="L141" s="217"/>
      <c r="M141" s="218"/>
      <c r="N141" s="219"/>
      <c r="O141" s="219"/>
      <c r="P141" s="219"/>
      <c r="Q141" s="219"/>
      <c r="R141" s="219"/>
      <c r="S141" s="219"/>
      <c r="T141" s="220"/>
      <c r="AT141" s="221" t="s">
        <v>192</v>
      </c>
      <c r="AU141" s="221" t="s">
        <v>136</v>
      </c>
      <c r="AV141" s="13" t="s">
        <v>82</v>
      </c>
      <c r="AW141" s="13" t="s">
        <v>33</v>
      </c>
      <c r="AX141" s="13" t="s">
        <v>72</v>
      </c>
      <c r="AY141" s="221" t="s">
        <v>115</v>
      </c>
    </row>
    <row r="142" spans="2:51" s="13" customFormat="1" ht="11.25">
      <c r="B142" s="211"/>
      <c r="C142" s="212"/>
      <c r="D142" s="201" t="s">
        <v>192</v>
      </c>
      <c r="E142" s="213" t="s">
        <v>19</v>
      </c>
      <c r="F142" s="214" t="s">
        <v>563</v>
      </c>
      <c r="G142" s="212"/>
      <c r="H142" s="215">
        <v>-22.835</v>
      </c>
      <c r="I142" s="216"/>
      <c r="J142" s="212"/>
      <c r="K142" s="212"/>
      <c r="L142" s="217"/>
      <c r="M142" s="218"/>
      <c r="N142" s="219"/>
      <c r="O142" s="219"/>
      <c r="P142" s="219"/>
      <c r="Q142" s="219"/>
      <c r="R142" s="219"/>
      <c r="S142" s="219"/>
      <c r="T142" s="220"/>
      <c r="AT142" s="221" t="s">
        <v>192</v>
      </c>
      <c r="AU142" s="221" t="s">
        <v>136</v>
      </c>
      <c r="AV142" s="13" t="s">
        <v>82</v>
      </c>
      <c r="AW142" s="13" t="s">
        <v>33</v>
      </c>
      <c r="AX142" s="13" t="s">
        <v>72</v>
      </c>
      <c r="AY142" s="221" t="s">
        <v>115</v>
      </c>
    </row>
    <row r="143" spans="2:51" s="14" customFormat="1" ht="11.25">
      <c r="B143" s="232"/>
      <c r="C143" s="233"/>
      <c r="D143" s="201" t="s">
        <v>192</v>
      </c>
      <c r="E143" s="234" t="s">
        <v>19</v>
      </c>
      <c r="F143" s="235" t="s">
        <v>385</v>
      </c>
      <c r="G143" s="233"/>
      <c r="H143" s="236">
        <v>27.973</v>
      </c>
      <c r="I143" s="237"/>
      <c r="J143" s="233"/>
      <c r="K143" s="233"/>
      <c r="L143" s="238"/>
      <c r="M143" s="239"/>
      <c r="N143" s="240"/>
      <c r="O143" s="240"/>
      <c r="P143" s="240"/>
      <c r="Q143" s="240"/>
      <c r="R143" s="240"/>
      <c r="S143" s="240"/>
      <c r="T143" s="241"/>
      <c r="AT143" s="242" t="s">
        <v>192</v>
      </c>
      <c r="AU143" s="242" t="s">
        <v>136</v>
      </c>
      <c r="AV143" s="14" t="s">
        <v>173</v>
      </c>
      <c r="AW143" s="14" t="s">
        <v>33</v>
      </c>
      <c r="AX143" s="14" t="s">
        <v>80</v>
      </c>
      <c r="AY143" s="242" t="s">
        <v>115</v>
      </c>
    </row>
    <row r="144" spans="1:65" s="2" customFormat="1" ht="16.5" customHeight="1">
      <c r="A144" s="35"/>
      <c r="B144" s="36"/>
      <c r="C144" s="188" t="s">
        <v>206</v>
      </c>
      <c r="D144" s="188" t="s">
        <v>118</v>
      </c>
      <c r="E144" s="189" t="s">
        <v>564</v>
      </c>
      <c r="F144" s="190" t="s">
        <v>565</v>
      </c>
      <c r="G144" s="191" t="s">
        <v>218</v>
      </c>
      <c r="H144" s="192">
        <v>162.058</v>
      </c>
      <c r="I144" s="193"/>
      <c r="J144" s="194">
        <f>ROUND(I144*H144,2)</f>
        <v>0</v>
      </c>
      <c r="K144" s="190" t="s">
        <v>122</v>
      </c>
      <c r="L144" s="40"/>
      <c r="M144" s="195" t="s">
        <v>19</v>
      </c>
      <c r="N144" s="196" t="s">
        <v>43</v>
      </c>
      <c r="O144" s="65"/>
      <c r="P144" s="197">
        <f>O144*H144</f>
        <v>0</v>
      </c>
      <c r="Q144" s="197">
        <v>0</v>
      </c>
      <c r="R144" s="197">
        <f>Q144*H144</f>
        <v>0</v>
      </c>
      <c r="S144" s="197">
        <v>0</v>
      </c>
      <c r="T144" s="198">
        <f>S144*H144</f>
        <v>0</v>
      </c>
      <c r="U144" s="35"/>
      <c r="V144" s="35"/>
      <c r="W144" s="35"/>
      <c r="X144" s="35"/>
      <c r="Y144" s="35"/>
      <c r="Z144" s="35"/>
      <c r="AA144" s="35"/>
      <c r="AB144" s="35"/>
      <c r="AC144" s="35"/>
      <c r="AD144" s="35"/>
      <c r="AE144" s="35"/>
      <c r="AR144" s="199" t="s">
        <v>173</v>
      </c>
      <c r="AT144" s="199" t="s">
        <v>118</v>
      </c>
      <c r="AU144" s="199" t="s">
        <v>136</v>
      </c>
      <c r="AY144" s="18" t="s">
        <v>115</v>
      </c>
      <c r="BE144" s="200">
        <f>IF(N144="základní",J144,0)</f>
        <v>0</v>
      </c>
      <c r="BF144" s="200">
        <f>IF(N144="snížená",J144,0)</f>
        <v>0</v>
      </c>
      <c r="BG144" s="200">
        <f>IF(N144="zákl. přenesená",J144,0)</f>
        <v>0</v>
      </c>
      <c r="BH144" s="200">
        <f>IF(N144="sníž. přenesená",J144,0)</f>
        <v>0</v>
      </c>
      <c r="BI144" s="200">
        <f>IF(N144="nulová",J144,0)</f>
        <v>0</v>
      </c>
      <c r="BJ144" s="18" t="s">
        <v>80</v>
      </c>
      <c r="BK144" s="200">
        <f>ROUND(I144*H144,2)</f>
        <v>0</v>
      </c>
      <c r="BL144" s="18" t="s">
        <v>173</v>
      </c>
      <c r="BM144" s="199" t="s">
        <v>566</v>
      </c>
    </row>
    <row r="145" spans="1:47" s="2" customFormat="1" ht="19.5">
      <c r="A145" s="35"/>
      <c r="B145" s="36"/>
      <c r="C145" s="37"/>
      <c r="D145" s="201" t="s">
        <v>125</v>
      </c>
      <c r="E145" s="37"/>
      <c r="F145" s="202" t="s">
        <v>567</v>
      </c>
      <c r="G145" s="37"/>
      <c r="H145" s="37"/>
      <c r="I145" s="109"/>
      <c r="J145" s="37"/>
      <c r="K145" s="37"/>
      <c r="L145" s="40"/>
      <c r="M145" s="203"/>
      <c r="N145" s="204"/>
      <c r="O145" s="65"/>
      <c r="P145" s="65"/>
      <c r="Q145" s="65"/>
      <c r="R145" s="65"/>
      <c r="S145" s="65"/>
      <c r="T145" s="66"/>
      <c r="U145" s="35"/>
      <c r="V145" s="35"/>
      <c r="W145" s="35"/>
      <c r="X145" s="35"/>
      <c r="Y145" s="35"/>
      <c r="Z145" s="35"/>
      <c r="AA145" s="35"/>
      <c r="AB145" s="35"/>
      <c r="AC145" s="35"/>
      <c r="AD145" s="35"/>
      <c r="AE145" s="35"/>
      <c r="AT145" s="18" t="s">
        <v>125</v>
      </c>
      <c r="AU145" s="18" t="s">
        <v>136</v>
      </c>
    </row>
    <row r="146" spans="1:47" s="2" customFormat="1" ht="87.75">
      <c r="A146" s="35"/>
      <c r="B146" s="36"/>
      <c r="C146" s="37"/>
      <c r="D146" s="201" t="s">
        <v>176</v>
      </c>
      <c r="E146" s="37"/>
      <c r="F146" s="205" t="s">
        <v>568</v>
      </c>
      <c r="G146" s="37"/>
      <c r="H146" s="37"/>
      <c r="I146" s="109"/>
      <c r="J146" s="37"/>
      <c r="K146" s="37"/>
      <c r="L146" s="40"/>
      <c r="M146" s="203"/>
      <c r="N146" s="204"/>
      <c r="O146" s="65"/>
      <c r="P146" s="65"/>
      <c r="Q146" s="65"/>
      <c r="R146" s="65"/>
      <c r="S146" s="65"/>
      <c r="T146" s="66"/>
      <c r="U146" s="35"/>
      <c r="V146" s="35"/>
      <c r="W146" s="35"/>
      <c r="X146" s="35"/>
      <c r="Y146" s="35"/>
      <c r="Z146" s="35"/>
      <c r="AA146" s="35"/>
      <c r="AB146" s="35"/>
      <c r="AC146" s="35"/>
      <c r="AD146" s="35"/>
      <c r="AE146" s="35"/>
      <c r="AT146" s="18" t="s">
        <v>176</v>
      </c>
      <c r="AU146" s="18" t="s">
        <v>136</v>
      </c>
    </row>
    <row r="147" spans="2:51" s="13" customFormat="1" ht="11.25">
      <c r="B147" s="211"/>
      <c r="C147" s="212"/>
      <c r="D147" s="201" t="s">
        <v>192</v>
      </c>
      <c r="E147" s="213" t="s">
        <v>19</v>
      </c>
      <c r="F147" s="214" t="s">
        <v>569</v>
      </c>
      <c r="G147" s="212"/>
      <c r="H147" s="215">
        <v>24.5</v>
      </c>
      <c r="I147" s="216"/>
      <c r="J147" s="212"/>
      <c r="K147" s="212"/>
      <c r="L147" s="217"/>
      <c r="M147" s="218"/>
      <c r="N147" s="219"/>
      <c r="O147" s="219"/>
      <c r="P147" s="219"/>
      <c r="Q147" s="219"/>
      <c r="R147" s="219"/>
      <c r="S147" s="219"/>
      <c r="T147" s="220"/>
      <c r="AT147" s="221" t="s">
        <v>192</v>
      </c>
      <c r="AU147" s="221" t="s">
        <v>136</v>
      </c>
      <c r="AV147" s="13" t="s">
        <v>82</v>
      </c>
      <c r="AW147" s="13" t="s">
        <v>33</v>
      </c>
      <c r="AX147" s="13" t="s">
        <v>72</v>
      </c>
      <c r="AY147" s="221" t="s">
        <v>115</v>
      </c>
    </row>
    <row r="148" spans="2:51" s="13" customFormat="1" ht="11.25">
      <c r="B148" s="211"/>
      <c r="C148" s="212"/>
      <c r="D148" s="201" t="s">
        <v>192</v>
      </c>
      <c r="E148" s="213" t="s">
        <v>19</v>
      </c>
      <c r="F148" s="214" t="s">
        <v>561</v>
      </c>
      <c r="G148" s="212"/>
      <c r="H148" s="215">
        <v>137.558</v>
      </c>
      <c r="I148" s="216"/>
      <c r="J148" s="212"/>
      <c r="K148" s="212"/>
      <c r="L148" s="217"/>
      <c r="M148" s="218"/>
      <c r="N148" s="219"/>
      <c r="O148" s="219"/>
      <c r="P148" s="219"/>
      <c r="Q148" s="219"/>
      <c r="R148" s="219"/>
      <c r="S148" s="219"/>
      <c r="T148" s="220"/>
      <c r="AT148" s="221" t="s">
        <v>192</v>
      </c>
      <c r="AU148" s="221" t="s">
        <v>136</v>
      </c>
      <c r="AV148" s="13" t="s">
        <v>82</v>
      </c>
      <c r="AW148" s="13" t="s">
        <v>33</v>
      </c>
      <c r="AX148" s="13" t="s">
        <v>72</v>
      </c>
      <c r="AY148" s="221" t="s">
        <v>115</v>
      </c>
    </row>
    <row r="149" spans="2:51" s="14" customFormat="1" ht="11.25">
      <c r="B149" s="232"/>
      <c r="C149" s="233"/>
      <c r="D149" s="201" t="s">
        <v>192</v>
      </c>
      <c r="E149" s="234" t="s">
        <v>19</v>
      </c>
      <c r="F149" s="235" t="s">
        <v>385</v>
      </c>
      <c r="G149" s="233"/>
      <c r="H149" s="236">
        <v>162.058</v>
      </c>
      <c r="I149" s="237"/>
      <c r="J149" s="233"/>
      <c r="K149" s="233"/>
      <c r="L149" s="238"/>
      <c r="M149" s="239"/>
      <c r="N149" s="240"/>
      <c r="O149" s="240"/>
      <c r="P149" s="240"/>
      <c r="Q149" s="240"/>
      <c r="R149" s="240"/>
      <c r="S149" s="240"/>
      <c r="T149" s="241"/>
      <c r="AT149" s="242" t="s">
        <v>192</v>
      </c>
      <c r="AU149" s="242" t="s">
        <v>136</v>
      </c>
      <c r="AV149" s="14" t="s">
        <v>173</v>
      </c>
      <c r="AW149" s="14" t="s">
        <v>33</v>
      </c>
      <c r="AX149" s="14" t="s">
        <v>80</v>
      </c>
      <c r="AY149" s="242" t="s">
        <v>115</v>
      </c>
    </row>
    <row r="150" spans="2:63" s="12" customFormat="1" ht="20.85" customHeight="1">
      <c r="B150" s="172"/>
      <c r="C150" s="173"/>
      <c r="D150" s="174" t="s">
        <v>71</v>
      </c>
      <c r="E150" s="186" t="s">
        <v>280</v>
      </c>
      <c r="F150" s="186" t="s">
        <v>570</v>
      </c>
      <c r="G150" s="173"/>
      <c r="H150" s="173"/>
      <c r="I150" s="176"/>
      <c r="J150" s="187">
        <f>BK150</f>
        <v>0</v>
      </c>
      <c r="K150" s="173"/>
      <c r="L150" s="178"/>
      <c r="M150" s="179"/>
      <c r="N150" s="180"/>
      <c r="O150" s="180"/>
      <c r="P150" s="181">
        <f>SUM(P151:P179)</f>
        <v>0</v>
      </c>
      <c r="Q150" s="180"/>
      <c r="R150" s="181">
        <f>SUM(R151:R179)</f>
        <v>118.165</v>
      </c>
      <c r="S150" s="180"/>
      <c r="T150" s="182">
        <f>SUM(T151:T179)</f>
        <v>0</v>
      </c>
      <c r="AR150" s="183" t="s">
        <v>80</v>
      </c>
      <c r="AT150" s="184" t="s">
        <v>71</v>
      </c>
      <c r="AU150" s="184" t="s">
        <v>82</v>
      </c>
      <c r="AY150" s="183" t="s">
        <v>115</v>
      </c>
      <c r="BK150" s="185">
        <f>SUM(BK151:BK179)</f>
        <v>0</v>
      </c>
    </row>
    <row r="151" spans="1:65" s="2" customFormat="1" ht="16.5" customHeight="1">
      <c r="A151" s="35"/>
      <c r="B151" s="36"/>
      <c r="C151" s="188" t="s">
        <v>211</v>
      </c>
      <c r="D151" s="188" t="s">
        <v>118</v>
      </c>
      <c r="E151" s="189" t="s">
        <v>571</v>
      </c>
      <c r="F151" s="190" t="s">
        <v>572</v>
      </c>
      <c r="G151" s="191" t="s">
        <v>270</v>
      </c>
      <c r="H151" s="192">
        <v>50.351</v>
      </c>
      <c r="I151" s="193"/>
      <c r="J151" s="194">
        <f>ROUND(I151*H151,2)</f>
        <v>0</v>
      </c>
      <c r="K151" s="190" t="s">
        <v>122</v>
      </c>
      <c r="L151" s="40"/>
      <c r="M151" s="195" t="s">
        <v>19</v>
      </c>
      <c r="N151" s="196" t="s">
        <v>43</v>
      </c>
      <c r="O151" s="65"/>
      <c r="P151" s="197">
        <f>O151*H151</f>
        <v>0</v>
      </c>
      <c r="Q151" s="197">
        <v>0</v>
      </c>
      <c r="R151" s="197">
        <f>Q151*H151</f>
        <v>0</v>
      </c>
      <c r="S151" s="197">
        <v>0</v>
      </c>
      <c r="T151" s="198">
        <f>S151*H151</f>
        <v>0</v>
      </c>
      <c r="U151" s="35"/>
      <c r="V151" s="35"/>
      <c r="W151" s="35"/>
      <c r="X151" s="35"/>
      <c r="Y151" s="35"/>
      <c r="Z151" s="35"/>
      <c r="AA151" s="35"/>
      <c r="AB151" s="35"/>
      <c r="AC151" s="35"/>
      <c r="AD151" s="35"/>
      <c r="AE151" s="35"/>
      <c r="AR151" s="199" t="s">
        <v>173</v>
      </c>
      <c r="AT151" s="199" t="s">
        <v>118</v>
      </c>
      <c r="AU151" s="199" t="s">
        <v>136</v>
      </c>
      <c r="AY151" s="18" t="s">
        <v>115</v>
      </c>
      <c r="BE151" s="200">
        <f>IF(N151="základní",J151,0)</f>
        <v>0</v>
      </c>
      <c r="BF151" s="200">
        <f>IF(N151="snížená",J151,0)</f>
        <v>0</v>
      </c>
      <c r="BG151" s="200">
        <f>IF(N151="zákl. přenesená",J151,0)</f>
        <v>0</v>
      </c>
      <c r="BH151" s="200">
        <f>IF(N151="sníž. přenesená",J151,0)</f>
        <v>0</v>
      </c>
      <c r="BI151" s="200">
        <f>IF(N151="nulová",J151,0)</f>
        <v>0</v>
      </c>
      <c r="BJ151" s="18" t="s">
        <v>80</v>
      </c>
      <c r="BK151" s="200">
        <f>ROUND(I151*H151,2)</f>
        <v>0</v>
      </c>
      <c r="BL151" s="18" t="s">
        <v>173</v>
      </c>
      <c r="BM151" s="199" t="s">
        <v>573</v>
      </c>
    </row>
    <row r="152" spans="1:47" s="2" customFormat="1" ht="19.5">
      <c r="A152" s="35"/>
      <c r="B152" s="36"/>
      <c r="C152" s="37"/>
      <c r="D152" s="201" t="s">
        <v>125</v>
      </c>
      <c r="E152" s="37"/>
      <c r="F152" s="202" t="s">
        <v>574</v>
      </c>
      <c r="G152" s="37"/>
      <c r="H152" s="37"/>
      <c r="I152" s="109"/>
      <c r="J152" s="37"/>
      <c r="K152" s="37"/>
      <c r="L152" s="40"/>
      <c r="M152" s="203"/>
      <c r="N152" s="204"/>
      <c r="O152" s="65"/>
      <c r="P152" s="65"/>
      <c r="Q152" s="65"/>
      <c r="R152" s="65"/>
      <c r="S152" s="65"/>
      <c r="T152" s="66"/>
      <c r="U152" s="35"/>
      <c r="V152" s="35"/>
      <c r="W152" s="35"/>
      <c r="X152" s="35"/>
      <c r="Y152" s="35"/>
      <c r="Z152" s="35"/>
      <c r="AA152" s="35"/>
      <c r="AB152" s="35"/>
      <c r="AC152" s="35"/>
      <c r="AD152" s="35"/>
      <c r="AE152" s="35"/>
      <c r="AT152" s="18" t="s">
        <v>125</v>
      </c>
      <c r="AU152" s="18" t="s">
        <v>136</v>
      </c>
    </row>
    <row r="153" spans="2:51" s="15" customFormat="1" ht="11.25">
      <c r="B153" s="246"/>
      <c r="C153" s="247"/>
      <c r="D153" s="201" t="s">
        <v>192</v>
      </c>
      <c r="E153" s="248" t="s">
        <v>19</v>
      </c>
      <c r="F153" s="249" t="s">
        <v>560</v>
      </c>
      <c r="G153" s="247"/>
      <c r="H153" s="248" t="s">
        <v>19</v>
      </c>
      <c r="I153" s="250"/>
      <c r="J153" s="247"/>
      <c r="K153" s="247"/>
      <c r="L153" s="251"/>
      <c r="M153" s="252"/>
      <c r="N153" s="253"/>
      <c r="O153" s="253"/>
      <c r="P153" s="253"/>
      <c r="Q153" s="253"/>
      <c r="R153" s="253"/>
      <c r="S153" s="253"/>
      <c r="T153" s="254"/>
      <c r="AT153" s="255" t="s">
        <v>192</v>
      </c>
      <c r="AU153" s="255" t="s">
        <v>136</v>
      </c>
      <c r="AV153" s="15" t="s">
        <v>80</v>
      </c>
      <c r="AW153" s="15" t="s">
        <v>33</v>
      </c>
      <c r="AX153" s="15" t="s">
        <v>72</v>
      </c>
      <c r="AY153" s="255" t="s">
        <v>115</v>
      </c>
    </row>
    <row r="154" spans="2:51" s="13" customFormat="1" ht="11.25">
      <c r="B154" s="211"/>
      <c r="C154" s="212"/>
      <c r="D154" s="201" t="s">
        <v>192</v>
      </c>
      <c r="E154" s="213" t="s">
        <v>19</v>
      </c>
      <c r="F154" s="214" t="s">
        <v>561</v>
      </c>
      <c r="G154" s="212"/>
      <c r="H154" s="215">
        <v>137.558</v>
      </c>
      <c r="I154" s="216"/>
      <c r="J154" s="212"/>
      <c r="K154" s="212"/>
      <c r="L154" s="217"/>
      <c r="M154" s="218"/>
      <c r="N154" s="219"/>
      <c r="O154" s="219"/>
      <c r="P154" s="219"/>
      <c r="Q154" s="219"/>
      <c r="R154" s="219"/>
      <c r="S154" s="219"/>
      <c r="T154" s="220"/>
      <c r="AT154" s="221" t="s">
        <v>192</v>
      </c>
      <c r="AU154" s="221" t="s">
        <v>136</v>
      </c>
      <c r="AV154" s="13" t="s">
        <v>82</v>
      </c>
      <c r="AW154" s="13" t="s">
        <v>33</v>
      </c>
      <c r="AX154" s="13" t="s">
        <v>72</v>
      </c>
      <c r="AY154" s="221" t="s">
        <v>115</v>
      </c>
    </row>
    <row r="155" spans="2:51" s="13" customFormat="1" ht="11.25">
      <c r="B155" s="211"/>
      <c r="C155" s="212"/>
      <c r="D155" s="201" t="s">
        <v>192</v>
      </c>
      <c r="E155" s="213" t="s">
        <v>19</v>
      </c>
      <c r="F155" s="214" t="s">
        <v>562</v>
      </c>
      <c r="G155" s="212"/>
      <c r="H155" s="215">
        <v>-86.75</v>
      </c>
      <c r="I155" s="216"/>
      <c r="J155" s="212"/>
      <c r="K155" s="212"/>
      <c r="L155" s="217"/>
      <c r="M155" s="218"/>
      <c r="N155" s="219"/>
      <c r="O155" s="219"/>
      <c r="P155" s="219"/>
      <c r="Q155" s="219"/>
      <c r="R155" s="219"/>
      <c r="S155" s="219"/>
      <c r="T155" s="220"/>
      <c r="AT155" s="221" t="s">
        <v>192</v>
      </c>
      <c r="AU155" s="221" t="s">
        <v>136</v>
      </c>
      <c r="AV155" s="13" t="s">
        <v>82</v>
      </c>
      <c r="AW155" s="13" t="s">
        <v>33</v>
      </c>
      <c r="AX155" s="13" t="s">
        <v>72</v>
      </c>
      <c r="AY155" s="221" t="s">
        <v>115</v>
      </c>
    </row>
    <row r="156" spans="2:51" s="13" customFormat="1" ht="11.25">
      <c r="B156" s="211"/>
      <c r="C156" s="212"/>
      <c r="D156" s="201" t="s">
        <v>192</v>
      </c>
      <c r="E156" s="213" t="s">
        <v>19</v>
      </c>
      <c r="F156" s="214" t="s">
        <v>563</v>
      </c>
      <c r="G156" s="212"/>
      <c r="H156" s="215">
        <v>-22.835</v>
      </c>
      <c r="I156" s="216"/>
      <c r="J156" s="212"/>
      <c r="K156" s="212"/>
      <c r="L156" s="217"/>
      <c r="M156" s="218"/>
      <c r="N156" s="219"/>
      <c r="O156" s="219"/>
      <c r="P156" s="219"/>
      <c r="Q156" s="219"/>
      <c r="R156" s="219"/>
      <c r="S156" s="219"/>
      <c r="T156" s="220"/>
      <c r="AT156" s="221" t="s">
        <v>192</v>
      </c>
      <c r="AU156" s="221" t="s">
        <v>136</v>
      </c>
      <c r="AV156" s="13" t="s">
        <v>82</v>
      </c>
      <c r="AW156" s="13" t="s">
        <v>33</v>
      </c>
      <c r="AX156" s="13" t="s">
        <v>72</v>
      </c>
      <c r="AY156" s="221" t="s">
        <v>115</v>
      </c>
    </row>
    <row r="157" spans="2:51" s="14" customFormat="1" ht="11.25">
      <c r="B157" s="232"/>
      <c r="C157" s="233"/>
      <c r="D157" s="201" t="s">
        <v>192</v>
      </c>
      <c r="E157" s="234" t="s">
        <v>19</v>
      </c>
      <c r="F157" s="235" t="s">
        <v>385</v>
      </c>
      <c r="G157" s="233"/>
      <c r="H157" s="236">
        <v>27.973</v>
      </c>
      <c r="I157" s="237"/>
      <c r="J157" s="233"/>
      <c r="K157" s="233"/>
      <c r="L157" s="238"/>
      <c r="M157" s="239"/>
      <c r="N157" s="240"/>
      <c r="O157" s="240"/>
      <c r="P157" s="240"/>
      <c r="Q157" s="240"/>
      <c r="R157" s="240"/>
      <c r="S157" s="240"/>
      <c r="T157" s="241"/>
      <c r="AT157" s="242" t="s">
        <v>192</v>
      </c>
      <c r="AU157" s="242" t="s">
        <v>136</v>
      </c>
      <c r="AV157" s="14" t="s">
        <v>173</v>
      </c>
      <c r="AW157" s="14" t="s">
        <v>33</v>
      </c>
      <c r="AX157" s="14" t="s">
        <v>80</v>
      </c>
      <c r="AY157" s="242" t="s">
        <v>115</v>
      </c>
    </row>
    <row r="158" spans="2:51" s="13" customFormat="1" ht="11.25">
      <c r="B158" s="211"/>
      <c r="C158" s="212"/>
      <c r="D158" s="201" t="s">
        <v>192</v>
      </c>
      <c r="E158" s="212"/>
      <c r="F158" s="214" t="s">
        <v>575</v>
      </c>
      <c r="G158" s="212"/>
      <c r="H158" s="215">
        <v>50.351</v>
      </c>
      <c r="I158" s="216"/>
      <c r="J158" s="212"/>
      <c r="K158" s="212"/>
      <c r="L158" s="217"/>
      <c r="M158" s="218"/>
      <c r="N158" s="219"/>
      <c r="O158" s="219"/>
      <c r="P158" s="219"/>
      <c r="Q158" s="219"/>
      <c r="R158" s="219"/>
      <c r="S158" s="219"/>
      <c r="T158" s="220"/>
      <c r="AT158" s="221" t="s">
        <v>192</v>
      </c>
      <c r="AU158" s="221" t="s">
        <v>136</v>
      </c>
      <c r="AV158" s="13" t="s">
        <v>82</v>
      </c>
      <c r="AW158" s="13" t="s">
        <v>4</v>
      </c>
      <c r="AX158" s="13" t="s">
        <v>80</v>
      </c>
      <c r="AY158" s="221" t="s">
        <v>115</v>
      </c>
    </row>
    <row r="159" spans="1:65" s="2" customFormat="1" ht="16.5" customHeight="1">
      <c r="A159" s="35"/>
      <c r="B159" s="36"/>
      <c r="C159" s="188" t="s">
        <v>222</v>
      </c>
      <c r="D159" s="188" t="s">
        <v>118</v>
      </c>
      <c r="E159" s="189" t="s">
        <v>576</v>
      </c>
      <c r="F159" s="190" t="s">
        <v>577</v>
      </c>
      <c r="G159" s="191" t="s">
        <v>218</v>
      </c>
      <c r="H159" s="192">
        <v>86.75</v>
      </c>
      <c r="I159" s="193"/>
      <c r="J159" s="194">
        <f>ROUND(I159*H159,2)</f>
        <v>0</v>
      </c>
      <c r="K159" s="190" t="s">
        <v>122</v>
      </c>
      <c r="L159" s="40"/>
      <c r="M159" s="195" t="s">
        <v>19</v>
      </c>
      <c r="N159" s="196" t="s">
        <v>43</v>
      </c>
      <c r="O159" s="65"/>
      <c r="P159" s="197">
        <f>O159*H159</f>
        <v>0</v>
      </c>
      <c r="Q159" s="197">
        <v>0</v>
      </c>
      <c r="R159" s="197">
        <f>Q159*H159</f>
        <v>0</v>
      </c>
      <c r="S159" s="197">
        <v>0</v>
      </c>
      <c r="T159" s="198">
        <f>S159*H159</f>
        <v>0</v>
      </c>
      <c r="U159" s="35"/>
      <c r="V159" s="35"/>
      <c r="W159" s="35"/>
      <c r="X159" s="35"/>
      <c r="Y159" s="35"/>
      <c r="Z159" s="35"/>
      <c r="AA159" s="35"/>
      <c r="AB159" s="35"/>
      <c r="AC159" s="35"/>
      <c r="AD159" s="35"/>
      <c r="AE159" s="35"/>
      <c r="AR159" s="199" t="s">
        <v>173</v>
      </c>
      <c r="AT159" s="199" t="s">
        <v>118</v>
      </c>
      <c r="AU159" s="199" t="s">
        <v>136</v>
      </c>
      <c r="AY159" s="18" t="s">
        <v>115</v>
      </c>
      <c r="BE159" s="200">
        <f>IF(N159="základní",J159,0)</f>
        <v>0</v>
      </c>
      <c r="BF159" s="200">
        <f>IF(N159="snížená",J159,0)</f>
        <v>0</v>
      </c>
      <c r="BG159" s="200">
        <f>IF(N159="zákl. přenesená",J159,0)</f>
        <v>0</v>
      </c>
      <c r="BH159" s="200">
        <f>IF(N159="sníž. přenesená",J159,0)</f>
        <v>0</v>
      </c>
      <c r="BI159" s="200">
        <f>IF(N159="nulová",J159,0)</f>
        <v>0</v>
      </c>
      <c r="BJ159" s="18" t="s">
        <v>80</v>
      </c>
      <c r="BK159" s="200">
        <f>ROUND(I159*H159,2)</f>
        <v>0</v>
      </c>
      <c r="BL159" s="18" t="s">
        <v>173</v>
      </c>
      <c r="BM159" s="199" t="s">
        <v>578</v>
      </c>
    </row>
    <row r="160" spans="1:47" s="2" customFormat="1" ht="19.5">
      <c r="A160" s="35"/>
      <c r="B160" s="36"/>
      <c r="C160" s="37"/>
      <c r="D160" s="201" t="s">
        <v>125</v>
      </c>
      <c r="E160" s="37"/>
      <c r="F160" s="202" t="s">
        <v>579</v>
      </c>
      <c r="G160" s="37"/>
      <c r="H160" s="37"/>
      <c r="I160" s="109"/>
      <c r="J160" s="37"/>
      <c r="K160" s="37"/>
      <c r="L160" s="40"/>
      <c r="M160" s="203"/>
      <c r="N160" s="204"/>
      <c r="O160" s="65"/>
      <c r="P160" s="65"/>
      <c r="Q160" s="65"/>
      <c r="R160" s="65"/>
      <c r="S160" s="65"/>
      <c r="T160" s="66"/>
      <c r="U160" s="35"/>
      <c r="V160" s="35"/>
      <c r="W160" s="35"/>
      <c r="X160" s="35"/>
      <c r="Y160" s="35"/>
      <c r="Z160" s="35"/>
      <c r="AA160" s="35"/>
      <c r="AB160" s="35"/>
      <c r="AC160" s="35"/>
      <c r="AD160" s="35"/>
      <c r="AE160" s="35"/>
      <c r="AT160" s="18" t="s">
        <v>125</v>
      </c>
      <c r="AU160" s="18" t="s">
        <v>136</v>
      </c>
    </row>
    <row r="161" spans="1:47" s="2" customFormat="1" ht="126.75">
      <c r="A161" s="35"/>
      <c r="B161" s="36"/>
      <c r="C161" s="37"/>
      <c r="D161" s="201" t="s">
        <v>176</v>
      </c>
      <c r="E161" s="37"/>
      <c r="F161" s="205" t="s">
        <v>580</v>
      </c>
      <c r="G161" s="37"/>
      <c r="H161" s="37"/>
      <c r="I161" s="109"/>
      <c r="J161" s="37"/>
      <c r="K161" s="37"/>
      <c r="L161" s="40"/>
      <c r="M161" s="203"/>
      <c r="N161" s="204"/>
      <c r="O161" s="65"/>
      <c r="P161" s="65"/>
      <c r="Q161" s="65"/>
      <c r="R161" s="65"/>
      <c r="S161" s="65"/>
      <c r="T161" s="66"/>
      <c r="U161" s="35"/>
      <c r="V161" s="35"/>
      <c r="W161" s="35"/>
      <c r="X161" s="35"/>
      <c r="Y161" s="35"/>
      <c r="Z161" s="35"/>
      <c r="AA161" s="35"/>
      <c r="AB161" s="35"/>
      <c r="AC161" s="35"/>
      <c r="AD161" s="35"/>
      <c r="AE161" s="35"/>
      <c r="AT161" s="18" t="s">
        <v>176</v>
      </c>
      <c r="AU161" s="18" t="s">
        <v>136</v>
      </c>
    </row>
    <row r="162" spans="2:51" s="13" customFormat="1" ht="11.25">
      <c r="B162" s="211"/>
      <c r="C162" s="212"/>
      <c r="D162" s="201" t="s">
        <v>192</v>
      </c>
      <c r="E162" s="213" t="s">
        <v>19</v>
      </c>
      <c r="F162" s="214" t="s">
        <v>581</v>
      </c>
      <c r="G162" s="212"/>
      <c r="H162" s="215">
        <v>71</v>
      </c>
      <c r="I162" s="216"/>
      <c r="J162" s="212"/>
      <c r="K162" s="212"/>
      <c r="L162" s="217"/>
      <c r="M162" s="218"/>
      <c r="N162" s="219"/>
      <c r="O162" s="219"/>
      <c r="P162" s="219"/>
      <c r="Q162" s="219"/>
      <c r="R162" s="219"/>
      <c r="S162" s="219"/>
      <c r="T162" s="220"/>
      <c r="AT162" s="221" t="s">
        <v>192</v>
      </c>
      <c r="AU162" s="221" t="s">
        <v>136</v>
      </c>
      <c r="AV162" s="13" t="s">
        <v>82</v>
      </c>
      <c r="AW162" s="13" t="s">
        <v>33</v>
      </c>
      <c r="AX162" s="13" t="s">
        <v>72</v>
      </c>
      <c r="AY162" s="221" t="s">
        <v>115</v>
      </c>
    </row>
    <row r="163" spans="2:51" s="13" customFormat="1" ht="11.25">
      <c r="B163" s="211"/>
      <c r="C163" s="212"/>
      <c r="D163" s="201" t="s">
        <v>192</v>
      </c>
      <c r="E163" s="213" t="s">
        <v>19</v>
      </c>
      <c r="F163" s="214" t="s">
        <v>582</v>
      </c>
      <c r="G163" s="212"/>
      <c r="H163" s="215">
        <v>15.75</v>
      </c>
      <c r="I163" s="216"/>
      <c r="J163" s="212"/>
      <c r="K163" s="212"/>
      <c r="L163" s="217"/>
      <c r="M163" s="218"/>
      <c r="N163" s="219"/>
      <c r="O163" s="219"/>
      <c r="P163" s="219"/>
      <c r="Q163" s="219"/>
      <c r="R163" s="219"/>
      <c r="S163" s="219"/>
      <c r="T163" s="220"/>
      <c r="AT163" s="221" t="s">
        <v>192</v>
      </c>
      <c r="AU163" s="221" t="s">
        <v>136</v>
      </c>
      <c r="AV163" s="13" t="s">
        <v>82</v>
      </c>
      <c r="AW163" s="13" t="s">
        <v>33</v>
      </c>
      <c r="AX163" s="13" t="s">
        <v>72</v>
      </c>
      <c r="AY163" s="221" t="s">
        <v>115</v>
      </c>
    </row>
    <row r="164" spans="2:51" s="14" customFormat="1" ht="11.25">
      <c r="B164" s="232"/>
      <c r="C164" s="233"/>
      <c r="D164" s="201" t="s">
        <v>192</v>
      </c>
      <c r="E164" s="234" t="s">
        <v>19</v>
      </c>
      <c r="F164" s="235" t="s">
        <v>385</v>
      </c>
      <c r="G164" s="233"/>
      <c r="H164" s="236">
        <v>86.75</v>
      </c>
      <c r="I164" s="237"/>
      <c r="J164" s="233"/>
      <c r="K164" s="233"/>
      <c r="L164" s="238"/>
      <c r="M164" s="239"/>
      <c r="N164" s="240"/>
      <c r="O164" s="240"/>
      <c r="P164" s="240"/>
      <c r="Q164" s="240"/>
      <c r="R164" s="240"/>
      <c r="S164" s="240"/>
      <c r="T164" s="241"/>
      <c r="AT164" s="242" t="s">
        <v>192</v>
      </c>
      <c r="AU164" s="242" t="s">
        <v>136</v>
      </c>
      <c r="AV164" s="14" t="s">
        <v>173</v>
      </c>
      <c r="AW164" s="14" t="s">
        <v>33</v>
      </c>
      <c r="AX164" s="14" t="s">
        <v>80</v>
      </c>
      <c r="AY164" s="242" t="s">
        <v>115</v>
      </c>
    </row>
    <row r="165" spans="1:65" s="2" customFormat="1" ht="16.5" customHeight="1">
      <c r="A165" s="35"/>
      <c r="B165" s="36"/>
      <c r="C165" s="188" t="s">
        <v>231</v>
      </c>
      <c r="D165" s="188" t="s">
        <v>118</v>
      </c>
      <c r="E165" s="189" t="s">
        <v>583</v>
      </c>
      <c r="F165" s="190" t="s">
        <v>584</v>
      </c>
      <c r="G165" s="191" t="s">
        <v>218</v>
      </c>
      <c r="H165" s="192">
        <v>22.835</v>
      </c>
      <c r="I165" s="193"/>
      <c r="J165" s="194">
        <f>ROUND(I165*H165,2)</f>
        <v>0</v>
      </c>
      <c r="K165" s="190" t="s">
        <v>122</v>
      </c>
      <c r="L165" s="40"/>
      <c r="M165" s="195" t="s">
        <v>19</v>
      </c>
      <c r="N165" s="196" t="s">
        <v>43</v>
      </c>
      <c r="O165" s="65"/>
      <c r="P165" s="197">
        <f>O165*H165</f>
        <v>0</v>
      </c>
      <c r="Q165" s="197">
        <v>0</v>
      </c>
      <c r="R165" s="197">
        <f>Q165*H165</f>
        <v>0</v>
      </c>
      <c r="S165" s="197">
        <v>0</v>
      </c>
      <c r="T165" s="198">
        <f>S165*H165</f>
        <v>0</v>
      </c>
      <c r="U165" s="35"/>
      <c r="V165" s="35"/>
      <c r="W165" s="35"/>
      <c r="X165" s="35"/>
      <c r="Y165" s="35"/>
      <c r="Z165" s="35"/>
      <c r="AA165" s="35"/>
      <c r="AB165" s="35"/>
      <c r="AC165" s="35"/>
      <c r="AD165" s="35"/>
      <c r="AE165" s="35"/>
      <c r="AR165" s="199" t="s">
        <v>173</v>
      </c>
      <c r="AT165" s="199" t="s">
        <v>118</v>
      </c>
      <c r="AU165" s="199" t="s">
        <v>136</v>
      </c>
      <c r="AY165" s="18" t="s">
        <v>115</v>
      </c>
      <c r="BE165" s="200">
        <f>IF(N165="základní",J165,0)</f>
        <v>0</v>
      </c>
      <c r="BF165" s="200">
        <f>IF(N165="snížená",J165,0)</f>
        <v>0</v>
      </c>
      <c r="BG165" s="200">
        <f>IF(N165="zákl. přenesená",J165,0)</f>
        <v>0</v>
      </c>
      <c r="BH165" s="200">
        <f>IF(N165="sníž. přenesená",J165,0)</f>
        <v>0</v>
      </c>
      <c r="BI165" s="200">
        <f>IF(N165="nulová",J165,0)</f>
        <v>0</v>
      </c>
      <c r="BJ165" s="18" t="s">
        <v>80</v>
      </c>
      <c r="BK165" s="200">
        <f>ROUND(I165*H165,2)</f>
        <v>0</v>
      </c>
      <c r="BL165" s="18" t="s">
        <v>173</v>
      </c>
      <c r="BM165" s="199" t="s">
        <v>585</v>
      </c>
    </row>
    <row r="166" spans="1:47" s="2" customFormat="1" ht="19.5">
      <c r="A166" s="35"/>
      <c r="B166" s="36"/>
      <c r="C166" s="37"/>
      <c r="D166" s="201" t="s">
        <v>125</v>
      </c>
      <c r="E166" s="37"/>
      <c r="F166" s="202" t="s">
        <v>586</v>
      </c>
      <c r="G166" s="37"/>
      <c r="H166" s="37"/>
      <c r="I166" s="109"/>
      <c r="J166" s="37"/>
      <c r="K166" s="37"/>
      <c r="L166" s="40"/>
      <c r="M166" s="203"/>
      <c r="N166" s="204"/>
      <c r="O166" s="65"/>
      <c r="P166" s="65"/>
      <c r="Q166" s="65"/>
      <c r="R166" s="65"/>
      <c r="S166" s="65"/>
      <c r="T166" s="66"/>
      <c r="U166" s="35"/>
      <c r="V166" s="35"/>
      <c r="W166" s="35"/>
      <c r="X166" s="35"/>
      <c r="Y166" s="35"/>
      <c r="Z166" s="35"/>
      <c r="AA166" s="35"/>
      <c r="AB166" s="35"/>
      <c r="AC166" s="35"/>
      <c r="AD166" s="35"/>
      <c r="AE166" s="35"/>
      <c r="AT166" s="18" t="s">
        <v>125</v>
      </c>
      <c r="AU166" s="18" t="s">
        <v>136</v>
      </c>
    </row>
    <row r="167" spans="1:47" s="2" customFormat="1" ht="87.75">
      <c r="A167" s="35"/>
      <c r="B167" s="36"/>
      <c r="C167" s="37"/>
      <c r="D167" s="201" t="s">
        <v>176</v>
      </c>
      <c r="E167" s="37"/>
      <c r="F167" s="205" t="s">
        <v>587</v>
      </c>
      <c r="G167" s="37"/>
      <c r="H167" s="37"/>
      <c r="I167" s="109"/>
      <c r="J167" s="37"/>
      <c r="K167" s="37"/>
      <c r="L167" s="40"/>
      <c r="M167" s="203"/>
      <c r="N167" s="204"/>
      <c r="O167" s="65"/>
      <c r="P167" s="65"/>
      <c r="Q167" s="65"/>
      <c r="R167" s="65"/>
      <c r="S167" s="65"/>
      <c r="T167" s="66"/>
      <c r="U167" s="35"/>
      <c r="V167" s="35"/>
      <c r="W167" s="35"/>
      <c r="X167" s="35"/>
      <c r="Y167" s="35"/>
      <c r="Z167" s="35"/>
      <c r="AA167" s="35"/>
      <c r="AB167" s="35"/>
      <c r="AC167" s="35"/>
      <c r="AD167" s="35"/>
      <c r="AE167" s="35"/>
      <c r="AT167" s="18" t="s">
        <v>176</v>
      </c>
      <c r="AU167" s="18" t="s">
        <v>136</v>
      </c>
    </row>
    <row r="168" spans="2:51" s="15" customFormat="1" ht="11.25">
      <c r="B168" s="246"/>
      <c r="C168" s="247"/>
      <c r="D168" s="201" t="s">
        <v>192</v>
      </c>
      <c r="E168" s="248" t="s">
        <v>19</v>
      </c>
      <c r="F168" s="249" t="s">
        <v>588</v>
      </c>
      <c r="G168" s="247"/>
      <c r="H168" s="248" t="s">
        <v>19</v>
      </c>
      <c r="I168" s="250"/>
      <c r="J168" s="247"/>
      <c r="K168" s="247"/>
      <c r="L168" s="251"/>
      <c r="M168" s="252"/>
      <c r="N168" s="253"/>
      <c r="O168" s="253"/>
      <c r="P168" s="253"/>
      <c r="Q168" s="253"/>
      <c r="R168" s="253"/>
      <c r="S168" s="253"/>
      <c r="T168" s="254"/>
      <c r="AT168" s="255" t="s">
        <v>192</v>
      </c>
      <c r="AU168" s="255" t="s">
        <v>136</v>
      </c>
      <c r="AV168" s="15" t="s">
        <v>80</v>
      </c>
      <c r="AW168" s="15" t="s">
        <v>33</v>
      </c>
      <c r="AX168" s="15" t="s">
        <v>72</v>
      </c>
      <c r="AY168" s="255" t="s">
        <v>115</v>
      </c>
    </row>
    <row r="169" spans="2:51" s="13" customFormat="1" ht="11.25">
      <c r="B169" s="211"/>
      <c r="C169" s="212"/>
      <c r="D169" s="201" t="s">
        <v>192</v>
      </c>
      <c r="E169" s="213" t="s">
        <v>19</v>
      </c>
      <c r="F169" s="214" t="s">
        <v>589</v>
      </c>
      <c r="G169" s="212"/>
      <c r="H169" s="215">
        <v>22.835</v>
      </c>
      <c r="I169" s="216"/>
      <c r="J169" s="212"/>
      <c r="K169" s="212"/>
      <c r="L169" s="217"/>
      <c r="M169" s="218"/>
      <c r="N169" s="219"/>
      <c r="O169" s="219"/>
      <c r="P169" s="219"/>
      <c r="Q169" s="219"/>
      <c r="R169" s="219"/>
      <c r="S169" s="219"/>
      <c r="T169" s="220"/>
      <c r="AT169" s="221" t="s">
        <v>192</v>
      </c>
      <c r="AU169" s="221" t="s">
        <v>136</v>
      </c>
      <c r="AV169" s="13" t="s">
        <v>82</v>
      </c>
      <c r="AW169" s="13" t="s">
        <v>33</v>
      </c>
      <c r="AX169" s="13" t="s">
        <v>80</v>
      </c>
      <c r="AY169" s="221" t="s">
        <v>115</v>
      </c>
    </row>
    <row r="170" spans="1:65" s="2" customFormat="1" ht="16.5" customHeight="1">
      <c r="A170" s="35"/>
      <c r="B170" s="36"/>
      <c r="C170" s="222" t="s">
        <v>239</v>
      </c>
      <c r="D170" s="222" t="s">
        <v>207</v>
      </c>
      <c r="E170" s="223" t="s">
        <v>590</v>
      </c>
      <c r="F170" s="224" t="s">
        <v>591</v>
      </c>
      <c r="G170" s="225" t="s">
        <v>270</v>
      </c>
      <c r="H170" s="226">
        <v>45.67</v>
      </c>
      <c r="I170" s="227"/>
      <c r="J170" s="228">
        <f>ROUND(I170*H170,2)</f>
        <v>0</v>
      </c>
      <c r="K170" s="224" t="s">
        <v>122</v>
      </c>
      <c r="L170" s="229"/>
      <c r="M170" s="230" t="s">
        <v>19</v>
      </c>
      <c r="N170" s="231" t="s">
        <v>43</v>
      </c>
      <c r="O170" s="65"/>
      <c r="P170" s="197">
        <f>O170*H170</f>
        <v>0</v>
      </c>
      <c r="Q170" s="197">
        <v>1</v>
      </c>
      <c r="R170" s="197">
        <f>Q170*H170</f>
        <v>45.67</v>
      </c>
      <c r="S170" s="197">
        <v>0</v>
      </c>
      <c r="T170" s="198">
        <f>S170*H170</f>
        <v>0</v>
      </c>
      <c r="U170" s="35"/>
      <c r="V170" s="35"/>
      <c r="W170" s="35"/>
      <c r="X170" s="35"/>
      <c r="Y170" s="35"/>
      <c r="Z170" s="35"/>
      <c r="AA170" s="35"/>
      <c r="AB170" s="35"/>
      <c r="AC170" s="35"/>
      <c r="AD170" s="35"/>
      <c r="AE170" s="35"/>
      <c r="AR170" s="199" t="s">
        <v>211</v>
      </c>
      <c r="AT170" s="199" t="s">
        <v>207</v>
      </c>
      <c r="AU170" s="199" t="s">
        <v>136</v>
      </c>
      <c r="AY170" s="18" t="s">
        <v>115</v>
      </c>
      <c r="BE170" s="200">
        <f>IF(N170="základní",J170,0)</f>
        <v>0</v>
      </c>
      <c r="BF170" s="200">
        <f>IF(N170="snížená",J170,0)</f>
        <v>0</v>
      </c>
      <c r="BG170" s="200">
        <f>IF(N170="zákl. přenesená",J170,0)</f>
        <v>0</v>
      </c>
      <c r="BH170" s="200">
        <f>IF(N170="sníž. přenesená",J170,0)</f>
        <v>0</v>
      </c>
      <c r="BI170" s="200">
        <f>IF(N170="nulová",J170,0)</f>
        <v>0</v>
      </c>
      <c r="BJ170" s="18" t="s">
        <v>80</v>
      </c>
      <c r="BK170" s="200">
        <f>ROUND(I170*H170,2)</f>
        <v>0</v>
      </c>
      <c r="BL170" s="18" t="s">
        <v>173</v>
      </c>
      <c r="BM170" s="199" t="s">
        <v>592</v>
      </c>
    </row>
    <row r="171" spans="1:47" s="2" customFormat="1" ht="11.25">
      <c r="A171" s="35"/>
      <c r="B171" s="36"/>
      <c r="C171" s="37"/>
      <c r="D171" s="201" t="s">
        <v>125</v>
      </c>
      <c r="E171" s="37"/>
      <c r="F171" s="202" t="s">
        <v>591</v>
      </c>
      <c r="G171" s="37"/>
      <c r="H171" s="37"/>
      <c r="I171" s="109"/>
      <c r="J171" s="37"/>
      <c r="K171" s="37"/>
      <c r="L171" s="40"/>
      <c r="M171" s="203"/>
      <c r="N171" s="204"/>
      <c r="O171" s="65"/>
      <c r="P171" s="65"/>
      <c r="Q171" s="65"/>
      <c r="R171" s="65"/>
      <c r="S171" s="65"/>
      <c r="T171" s="66"/>
      <c r="U171" s="35"/>
      <c r="V171" s="35"/>
      <c r="W171" s="35"/>
      <c r="X171" s="35"/>
      <c r="Y171" s="35"/>
      <c r="Z171" s="35"/>
      <c r="AA171" s="35"/>
      <c r="AB171" s="35"/>
      <c r="AC171" s="35"/>
      <c r="AD171" s="35"/>
      <c r="AE171" s="35"/>
      <c r="AT171" s="18" t="s">
        <v>125</v>
      </c>
      <c r="AU171" s="18" t="s">
        <v>136</v>
      </c>
    </row>
    <row r="172" spans="2:51" s="13" customFormat="1" ht="11.25">
      <c r="B172" s="211"/>
      <c r="C172" s="212"/>
      <c r="D172" s="201" t="s">
        <v>192</v>
      </c>
      <c r="E172" s="212"/>
      <c r="F172" s="214" t="s">
        <v>593</v>
      </c>
      <c r="G172" s="212"/>
      <c r="H172" s="215">
        <v>45.67</v>
      </c>
      <c r="I172" s="216"/>
      <c r="J172" s="212"/>
      <c r="K172" s="212"/>
      <c r="L172" s="217"/>
      <c r="M172" s="218"/>
      <c r="N172" s="219"/>
      <c r="O172" s="219"/>
      <c r="P172" s="219"/>
      <c r="Q172" s="219"/>
      <c r="R172" s="219"/>
      <c r="S172" s="219"/>
      <c r="T172" s="220"/>
      <c r="AT172" s="221" t="s">
        <v>192</v>
      </c>
      <c r="AU172" s="221" t="s">
        <v>136</v>
      </c>
      <c r="AV172" s="13" t="s">
        <v>82</v>
      </c>
      <c r="AW172" s="13" t="s">
        <v>4</v>
      </c>
      <c r="AX172" s="13" t="s">
        <v>80</v>
      </c>
      <c r="AY172" s="221" t="s">
        <v>115</v>
      </c>
    </row>
    <row r="173" spans="1:65" s="2" customFormat="1" ht="16.5" customHeight="1">
      <c r="A173" s="35"/>
      <c r="B173" s="36"/>
      <c r="C173" s="188" t="s">
        <v>247</v>
      </c>
      <c r="D173" s="188" t="s">
        <v>118</v>
      </c>
      <c r="E173" s="189" t="s">
        <v>594</v>
      </c>
      <c r="F173" s="190" t="s">
        <v>595</v>
      </c>
      <c r="G173" s="191" t="s">
        <v>218</v>
      </c>
      <c r="H173" s="192">
        <v>53.7</v>
      </c>
      <c r="I173" s="193"/>
      <c r="J173" s="194">
        <f>ROUND(I173*H173,2)</f>
        <v>0</v>
      </c>
      <c r="K173" s="190" t="s">
        <v>122</v>
      </c>
      <c r="L173" s="40"/>
      <c r="M173" s="195" t="s">
        <v>19</v>
      </c>
      <c r="N173" s="196" t="s">
        <v>43</v>
      </c>
      <c r="O173" s="65"/>
      <c r="P173" s="197">
        <f>O173*H173</f>
        <v>0</v>
      </c>
      <c r="Q173" s="197">
        <v>0</v>
      </c>
      <c r="R173" s="197">
        <f>Q173*H173</f>
        <v>0</v>
      </c>
      <c r="S173" s="197">
        <v>0</v>
      </c>
      <c r="T173" s="198">
        <f>S173*H173</f>
        <v>0</v>
      </c>
      <c r="U173" s="35"/>
      <c r="V173" s="35"/>
      <c r="W173" s="35"/>
      <c r="X173" s="35"/>
      <c r="Y173" s="35"/>
      <c r="Z173" s="35"/>
      <c r="AA173" s="35"/>
      <c r="AB173" s="35"/>
      <c r="AC173" s="35"/>
      <c r="AD173" s="35"/>
      <c r="AE173" s="35"/>
      <c r="AR173" s="199" t="s">
        <v>173</v>
      </c>
      <c r="AT173" s="199" t="s">
        <v>118</v>
      </c>
      <c r="AU173" s="199" t="s">
        <v>136</v>
      </c>
      <c r="AY173" s="18" t="s">
        <v>115</v>
      </c>
      <c r="BE173" s="200">
        <f>IF(N173="základní",J173,0)</f>
        <v>0</v>
      </c>
      <c r="BF173" s="200">
        <f>IF(N173="snížená",J173,0)</f>
        <v>0</v>
      </c>
      <c r="BG173" s="200">
        <f>IF(N173="zákl. přenesená",J173,0)</f>
        <v>0</v>
      </c>
      <c r="BH173" s="200">
        <f>IF(N173="sníž. přenesená",J173,0)</f>
        <v>0</v>
      </c>
      <c r="BI173" s="200">
        <f>IF(N173="nulová",J173,0)</f>
        <v>0</v>
      </c>
      <c r="BJ173" s="18" t="s">
        <v>80</v>
      </c>
      <c r="BK173" s="200">
        <f>ROUND(I173*H173,2)</f>
        <v>0</v>
      </c>
      <c r="BL173" s="18" t="s">
        <v>173</v>
      </c>
      <c r="BM173" s="199" t="s">
        <v>596</v>
      </c>
    </row>
    <row r="174" spans="1:47" s="2" customFormat="1" ht="19.5">
      <c r="A174" s="35"/>
      <c r="B174" s="36"/>
      <c r="C174" s="37"/>
      <c r="D174" s="201" t="s">
        <v>125</v>
      </c>
      <c r="E174" s="37"/>
      <c r="F174" s="202" t="s">
        <v>597</v>
      </c>
      <c r="G174" s="37"/>
      <c r="H174" s="37"/>
      <c r="I174" s="109"/>
      <c r="J174" s="37"/>
      <c r="K174" s="37"/>
      <c r="L174" s="40"/>
      <c r="M174" s="203"/>
      <c r="N174" s="204"/>
      <c r="O174" s="65"/>
      <c r="P174" s="65"/>
      <c r="Q174" s="65"/>
      <c r="R174" s="65"/>
      <c r="S174" s="65"/>
      <c r="T174" s="66"/>
      <c r="U174" s="35"/>
      <c r="V174" s="35"/>
      <c r="W174" s="35"/>
      <c r="X174" s="35"/>
      <c r="Y174" s="35"/>
      <c r="Z174" s="35"/>
      <c r="AA174" s="35"/>
      <c r="AB174" s="35"/>
      <c r="AC174" s="35"/>
      <c r="AD174" s="35"/>
      <c r="AE174" s="35"/>
      <c r="AT174" s="18" t="s">
        <v>125</v>
      </c>
      <c r="AU174" s="18" t="s">
        <v>136</v>
      </c>
    </row>
    <row r="175" spans="1:47" s="2" customFormat="1" ht="78">
      <c r="A175" s="35"/>
      <c r="B175" s="36"/>
      <c r="C175" s="37"/>
      <c r="D175" s="201" t="s">
        <v>176</v>
      </c>
      <c r="E175" s="37"/>
      <c r="F175" s="205" t="s">
        <v>598</v>
      </c>
      <c r="G175" s="37"/>
      <c r="H175" s="37"/>
      <c r="I175" s="109"/>
      <c r="J175" s="37"/>
      <c r="K175" s="37"/>
      <c r="L175" s="40"/>
      <c r="M175" s="203"/>
      <c r="N175" s="204"/>
      <c r="O175" s="65"/>
      <c r="P175" s="65"/>
      <c r="Q175" s="65"/>
      <c r="R175" s="65"/>
      <c r="S175" s="65"/>
      <c r="T175" s="66"/>
      <c r="U175" s="35"/>
      <c r="V175" s="35"/>
      <c r="W175" s="35"/>
      <c r="X175" s="35"/>
      <c r="Y175" s="35"/>
      <c r="Z175" s="35"/>
      <c r="AA175" s="35"/>
      <c r="AB175" s="35"/>
      <c r="AC175" s="35"/>
      <c r="AD175" s="35"/>
      <c r="AE175" s="35"/>
      <c r="AT175" s="18" t="s">
        <v>176</v>
      </c>
      <c r="AU175" s="18" t="s">
        <v>136</v>
      </c>
    </row>
    <row r="176" spans="2:51" s="13" customFormat="1" ht="11.25">
      <c r="B176" s="211"/>
      <c r="C176" s="212"/>
      <c r="D176" s="201" t="s">
        <v>192</v>
      </c>
      <c r="E176" s="213" t="s">
        <v>19</v>
      </c>
      <c r="F176" s="214" t="s">
        <v>599</v>
      </c>
      <c r="G176" s="212"/>
      <c r="H176" s="215">
        <v>53.7</v>
      </c>
      <c r="I176" s="216"/>
      <c r="J176" s="212"/>
      <c r="K176" s="212"/>
      <c r="L176" s="217"/>
      <c r="M176" s="218"/>
      <c r="N176" s="219"/>
      <c r="O176" s="219"/>
      <c r="P176" s="219"/>
      <c r="Q176" s="219"/>
      <c r="R176" s="219"/>
      <c r="S176" s="219"/>
      <c r="T176" s="220"/>
      <c r="AT176" s="221" t="s">
        <v>192</v>
      </c>
      <c r="AU176" s="221" t="s">
        <v>136</v>
      </c>
      <c r="AV176" s="13" t="s">
        <v>82</v>
      </c>
      <c r="AW176" s="13" t="s">
        <v>33</v>
      </c>
      <c r="AX176" s="13" t="s">
        <v>80</v>
      </c>
      <c r="AY176" s="221" t="s">
        <v>115</v>
      </c>
    </row>
    <row r="177" spans="1:65" s="2" customFormat="1" ht="16.5" customHeight="1">
      <c r="A177" s="35"/>
      <c r="B177" s="36"/>
      <c r="C177" s="222" t="s">
        <v>254</v>
      </c>
      <c r="D177" s="222" t="s">
        <v>207</v>
      </c>
      <c r="E177" s="223" t="s">
        <v>600</v>
      </c>
      <c r="F177" s="224" t="s">
        <v>601</v>
      </c>
      <c r="G177" s="225" t="s">
        <v>270</v>
      </c>
      <c r="H177" s="226">
        <v>72.495</v>
      </c>
      <c r="I177" s="227"/>
      <c r="J177" s="228">
        <f>ROUND(I177*H177,2)</f>
        <v>0</v>
      </c>
      <c r="K177" s="224" t="s">
        <v>122</v>
      </c>
      <c r="L177" s="229"/>
      <c r="M177" s="230" t="s">
        <v>19</v>
      </c>
      <c r="N177" s="231" t="s">
        <v>43</v>
      </c>
      <c r="O177" s="65"/>
      <c r="P177" s="197">
        <f>O177*H177</f>
        <v>0</v>
      </c>
      <c r="Q177" s="197">
        <v>1</v>
      </c>
      <c r="R177" s="197">
        <f>Q177*H177</f>
        <v>72.495</v>
      </c>
      <c r="S177" s="197">
        <v>0</v>
      </c>
      <c r="T177" s="198">
        <f>S177*H177</f>
        <v>0</v>
      </c>
      <c r="U177" s="35"/>
      <c r="V177" s="35"/>
      <c r="W177" s="35"/>
      <c r="X177" s="35"/>
      <c r="Y177" s="35"/>
      <c r="Z177" s="35"/>
      <c r="AA177" s="35"/>
      <c r="AB177" s="35"/>
      <c r="AC177" s="35"/>
      <c r="AD177" s="35"/>
      <c r="AE177" s="35"/>
      <c r="AR177" s="199" t="s">
        <v>211</v>
      </c>
      <c r="AT177" s="199" t="s">
        <v>207</v>
      </c>
      <c r="AU177" s="199" t="s">
        <v>136</v>
      </c>
      <c r="AY177" s="18" t="s">
        <v>115</v>
      </c>
      <c r="BE177" s="200">
        <f>IF(N177="základní",J177,0)</f>
        <v>0</v>
      </c>
      <c r="BF177" s="200">
        <f>IF(N177="snížená",J177,0)</f>
        <v>0</v>
      </c>
      <c r="BG177" s="200">
        <f>IF(N177="zákl. přenesená",J177,0)</f>
        <v>0</v>
      </c>
      <c r="BH177" s="200">
        <f>IF(N177="sníž. přenesená",J177,0)</f>
        <v>0</v>
      </c>
      <c r="BI177" s="200">
        <f>IF(N177="nulová",J177,0)</f>
        <v>0</v>
      </c>
      <c r="BJ177" s="18" t="s">
        <v>80</v>
      </c>
      <c r="BK177" s="200">
        <f>ROUND(I177*H177,2)</f>
        <v>0</v>
      </c>
      <c r="BL177" s="18" t="s">
        <v>173</v>
      </c>
      <c r="BM177" s="199" t="s">
        <v>602</v>
      </c>
    </row>
    <row r="178" spans="1:47" s="2" customFormat="1" ht="11.25">
      <c r="A178" s="35"/>
      <c r="B178" s="36"/>
      <c r="C178" s="37"/>
      <c r="D178" s="201" t="s">
        <v>125</v>
      </c>
      <c r="E178" s="37"/>
      <c r="F178" s="202" t="s">
        <v>601</v>
      </c>
      <c r="G178" s="37"/>
      <c r="H178" s="37"/>
      <c r="I178" s="109"/>
      <c r="J178" s="37"/>
      <c r="K178" s="37"/>
      <c r="L178" s="40"/>
      <c r="M178" s="203"/>
      <c r="N178" s="204"/>
      <c r="O178" s="65"/>
      <c r="P178" s="65"/>
      <c r="Q178" s="65"/>
      <c r="R178" s="65"/>
      <c r="S178" s="65"/>
      <c r="T178" s="66"/>
      <c r="U178" s="35"/>
      <c r="V178" s="35"/>
      <c r="W178" s="35"/>
      <c r="X178" s="35"/>
      <c r="Y178" s="35"/>
      <c r="Z178" s="35"/>
      <c r="AA178" s="35"/>
      <c r="AB178" s="35"/>
      <c r="AC178" s="35"/>
      <c r="AD178" s="35"/>
      <c r="AE178" s="35"/>
      <c r="AT178" s="18" t="s">
        <v>125</v>
      </c>
      <c r="AU178" s="18" t="s">
        <v>136</v>
      </c>
    </row>
    <row r="179" spans="2:51" s="13" customFormat="1" ht="11.25">
      <c r="B179" s="211"/>
      <c r="C179" s="212"/>
      <c r="D179" s="201" t="s">
        <v>192</v>
      </c>
      <c r="E179" s="212"/>
      <c r="F179" s="214" t="s">
        <v>603</v>
      </c>
      <c r="G179" s="212"/>
      <c r="H179" s="215">
        <v>72.495</v>
      </c>
      <c r="I179" s="216"/>
      <c r="J179" s="212"/>
      <c r="K179" s="212"/>
      <c r="L179" s="217"/>
      <c r="M179" s="218"/>
      <c r="N179" s="219"/>
      <c r="O179" s="219"/>
      <c r="P179" s="219"/>
      <c r="Q179" s="219"/>
      <c r="R179" s="219"/>
      <c r="S179" s="219"/>
      <c r="T179" s="220"/>
      <c r="AT179" s="221" t="s">
        <v>192</v>
      </c>
      <c r="AU179" s="221" t="s">
        <v>136</v>
      </c>
      <c r="AV179" s="13" t="s">
        <v>82</v>
      </c>
      <c r="AW179" s="13" t="s">
        <v>4</v>
      </c>
      <c r="AX179" s="13" t="s">
        <v>80</v>
      </c>
      <c r="AY179" s="221" t="s">
        <v>115</v>
      </c>
    </row>
    <row r="180" spans="2:63" s="12" customFormat="1" ht="20.85" customHeight="1">
      <c r="B180" s="172"/>
      <c r="C180" s="173"/>
      <c r="D180" s="174" t="s">
        <v>71</v>
      </c>
      <c r="E180" s="186" t="s">
        <v>286</v>
      </c>
      <c r="F180" s="186" t="s">
        <v>604</v>
      </c>
      <c r="G180" s="173"/>
      <c r="H180" s="173"/>
      <c r="I180" s="176"/>
      <c r="J180" s="187">
        <f>BK180</f>
        <v>0</v>
      </c>
      <c r="K180" s="173"/>
      <c r="L180" s="178"/>
      <c r="M180" s="179"/>
      <c r="N180" s="180"/>
      <c r="O180" s="180"/>
      <c r="P180" s="181">
        <f>SUM(P181:P184)</f>
        <v>0</v>
      </c>
      <c r="Q180" s="180"/>
      <c r="R180" s="181">
        <f>SUM(R181:R184)</f>
        <v>0</v>
      </c>
      <c r="S180" s="180"/>
      <c r="T180" s="182">
        <f>SUM(T181:T184)</f>
        <v>0</v>
      </c>
      <c r="AR180" s="183" t="s">
        <v>80</v>
      </c>
      <c r="AT180" s="184" t="s">
        <v>71</v>
      </c>
      <c r="AU180" s="184" t="s">
        <v>82</v>
      </c>
      <c r="AY180" s="183" t="s">
        <v>115</v>
      </c>
      <c r="BK180" s="185">
        <f>SUM(BK181:BK184)</f>
        <v>0</v>
      </c>
    </row>
    <row r="181" spans="1:65" s="2" customFormat="1" ht="16.5" customHeight="1">
      <c r="A181" s="35"/>
      <c r="B181" s="36"/>
      <c r="C181" s="188" t="s">
        <v>260</v>
      </c>
      <c r="D181" s="188" t="s">
        <v>118</v>
      </c>
      <c r="E181" s="189" t="s">
        <v>605</v>
      </c>
      <c r="F181" s="190" t="s">
        <v>606</v>
      </c>
      <c r="G181" s="191" t="s">
        <v>188</v>
      </c>
      <c r="H181" s="192">
        <v>78</v>
      </c>
      <c r="I181" s="193"/>
      <c r="J181" s="194">
        <f>ROUND(I181*H181,2)</f>
        <v>0</v>
      </c>
      <c r="K181" s="190" t="s">
        <v>122</v>
      </c>
      <c r="L181" s="40"/>
      <c r="M181" s="195" t="s">
        <v>19</v>
      </c>
      <c r="N181" s="196" t="s">
        <v>43</v>
      </c>
      <c r="O181" s="65"/>
      <c r="P181" s="197">
        <f>O181*H181</f>
        <v>0</v>
      </c>
      <c r="Q181" s="197">
        <v>0</v>
      </c>
      <c r="R181" s="197">
        <f>Q181*H181</f>
        <v>0</v>
      </c>
      <c r="S181" s="197">
        <v>0</v>
      </c>
      <c r="T181" s="198">
        <f>S181*H181</f>
        <v>0</v>
      </c>
      <c r="U181" s="35"/>
      <c r="V181" s="35"/>
      <c r="W181" s="35"/>
      <c r="X181" s="35"/>
      <c r="Y181" s="35"/>
      <c r="Z181" s="35"/>
      <c r="AA181" s="35"/>
      <c r="AB181" s="35"/>
      <c r="AC181" s="35"/>
      <c r="AD181" s="35"/>
      <c r="AE181" s="35"/>
      <c r="AR181" s="199" t="s">
        <v>173</v>
      </c>
      <c r="AT181" s="199" t="s">
        <v>118</v>
      </c>
      <c r="AU181" s="199" t="s">
        <v>136</v>
      </c>
      <c r="AY181" s="18" t="s">
        <v>115</v>
      </c>
      <c r="BE181" s="200">
        <f>IF(N181="základní",J181,0)</f>
        <v>0</v>
      </c>
      <c r="BF181" s="200">
        <f>IF(N181="snížená",J181,0)</f>
        <v>0</v>
      </c>
      <c r="BG181" s="200">
        <f>IF(N181="zákl. přenesená",J181,0)</f>
        <v>0</v>
      </c>
      <c r="BH181" s="200">
        <f>IF(N181="sníž. přenesená",J181,0)</f>
        <v>0</v>
      </c>
      <c r="BI181" s="200">
        <f>IF(N181="nulová",J181,0)</f>
        <v>0</v>
      </c>
      <c r="BJ181" s="18" t="s">
        <v>80</v>
      </c>
      <c r="BK181" s="200">
        <f>ROUND(I181*H181,2)</f>
        <v>0</v>
      </c>
      <c r="BL181" s="18" t="s">
        <v>173</v>
      </c>
      <c r="BM181" s="199" t="s">
        <v>607</v>
      </c>
    </row>
    <row r="182" spans="1:47" s="2" customFormat="1" ht="11.25">
      <c r="A182" s="35"/>
      <c r="B182" s="36"/>
      <c r="C182" s="37"/>
      <c r="D182" s="201" t="s">
        <v>125</v>
      </c>
      <c r="E182" s="37"/>
      <c r="F182" s="202" t="s">
        <v>608</v>
      </c>
      <c r="G182" s="37"/>
      <c r="H182" s="37"/>
      <c r="I182" s="109"/>
      <c r="J182" s="37"/>
      <c r="K182" s="37"/>
      <c r="L182" s="40"/>
      <c r="M182" s="203"/>
      <c r="N182" s="204"/>
      <c r="O182" s="65"/>
      <c r="P182" s="65"/>
      <c r="Q182" s="65"/>
      <c r="R182" s="65"/>
      <c r="S182" s="65"/>
      <c r="T182" s="66"/>
      <c r="U182" s="35"/>
      <c r="V182" s="35"/>
      <c r="W182" s="35"/>
      <c r="X182" s="35"/>
      <c r="Y182" s="35"/>
      <c r="Z182" s="35"/>
      <c r="AA182" s="35"/>
      <c r="AB182" s="35"/>
      <c r="AC182" s="35"/>
      <c r="AD182" s="35"/>
      <c r="AE182" s="35"/>
      <c r="AT182" s="18" t="s">
        <v>125</v>
      </c>
      <c r="AU182" s="18" t="s">
        <v>136</v>
      </c>
    </row>
    <row r="183" spans="1:47" s="2" customFormat="1" ht="48.75">
      <c r="A183" s="35"/>
      <c r="B183" s="36"/>
      <c r="C183" s="37"/>
      <c r="D183" s="201" t="s">
        <v>176</v>
      </c>
      <c r="E183" s="37"/>
      <c r="F183" s="205" t="s">
        <v>609</v>
      </c>
      <c r="G183" s="37"/>
      <c r="H183" s="37"/>
      <c r="I183" s="109"/>
      <c r="J183" s="37"/>
      <c r="K183" s="37"/>
      <c r="L183" s="40"/>
      <c r="M183" s="203"/>
      <c r="N183" s="204"/>
      <c r="O183" s="65"/>
      <c r="P183" s="65"/>
      <c r="Q183" s="65"/>
      <c r="R183" s="65"/>
      <c r="S183" s="65"/>
      <c r="T183" s="66"/>
      <c r="U183" s="35"/>
      <c r="V183" s="35"/>
      <c r="W183" s="35"/>
      <c r="X183" s="35"/>
      <c r="Y183" s="35"/>
      <c r="Z183" s="35"/>
      <c r="AA183" s="35"/>
      <c r="AB183" s="35"/>
      <c r="AC183" s="35"/>
      <c r="AD183" s="35"/>
      <c r="AE183" s="35"/>
      <c r="AT183" s="18" t="s">
        <v>176</v>
      </c>
      <c r="AU183" s="18" t="s">
        <v>136</v>
      </c>
    </row>
    <row r="184" spans="2:51" s="13" customFormat="1" ht="11.25">
      <c r="B184" s="211"/>
      <c r="C184" s="212"/>
      <c r="D184" s="201" t="s">
        <v>192</v>
      </c>
      <c r="E184" s="213" t="s">
        <v>19</v>
      </c>
      <c r="F184" s="214" t="s">
        <v>610</v>
      </c>
      <c r="G184" s="212"/>
      <c r="H184" s="215">
        <v>78</v>
      </c>
      <c r="I184" s="216"/>
      <c r="J184" s="212"/>
      <c r="K184" s="212"/>
      <c r="L184" s="217"/>
      <c r="M184" s="218"/>
      <c r="N184" s="219"/>
      <c r="O184" s="219"/>
      <c r="P184" s="219"/>
      <c r="Q184" s="219"/>
      <c r="R184" s="219"/>
      <c r="S184" s="219"/>
      <c r="T184" s="220"/>
      <c r="AT184" s="221" t="s">
        <v>192</v>
      </c>
      <c r="AU184" s="221" t="s">
        <v>136</v>
      </c>
      <c r="AV184" s="13" t="s">
        <v>82</v>
      </c>
      <c r="AW184" s="13" t="s">
        <v>33</v>
      </c>
      <c r="AX184" s="13" t="s">
        <v>80</v>
      </c>
      <c r="AY184" s="221" t="s">
        <v>115</v>
      </c>
    </row>
    <row r="185" spans="2:63" s="12" customFormat="1" ht="22.9" customHeight="1">
      <c r="B185" s="172"/>
      <c r="C185" s="173"/>
      <c r="D185" s="174" t="s">
        <v>71</v>
      </c>
      <c r="E185" s="186" t="s">
        <v>82</v>
      </c>
      <c r="F185" s="186" t="s">
        <v>611</v>
      </c>
      <c r="G185" s="173"/>
      <c r="H185" s="173"/>
      <c r="I185" s="176"/>
      <c r="J185" s="187">
        <f>BK185</f>
        <v>0</v>
      </c>
      <c r="K185" s="173"/>
      <c r="L185" s="178"/>
      <c r="M185" s="179"/>
      <c r="N185" s="180"/>
      <c r="O185" s="180"/>
      <c r="P185" s="181">
        <f>P186</f>
        <v>0</v>
      </c>
      <c r="Q185" s="180"/>
      <c r="R185" s="181">
        <f>R186</f>
        <v>7.2069507</v>
      </c>
      <c r="S185" s="180"/>
      <c r="T185" s="182">
        <f>T186</f>
        <v>0</v>
      </c>
      <c r="AR185" s="183" t="s">
        <v>80</v>
      </c>
      <c r="AT185" s="184" t="s">
        <v>71</v>
      </c>
      <c r="AU185" s="184" t="s">
        <v>80</v>
      </c>
      <c r="AY185" s="183" t="s">
        <v>115</v>
      </c>
      <c r="BK185" s="185">
        <f>BK186</f>
        <v>0</v>
      </c>
    </row>
    <row r="186" spans="2:63" s="12" customFormat="1" ht="20.85" customHeight="1">
      <c r="B186" s="172"/>
      <c r="C186" s="173"/>
      <c r="D186" s="174" t="s">
        <v>71</v>
      </c>
      <c r="E186" s="186" t="s">
        <v>7</v>
      </c>
      <c r="F186" s="186" t="s">
        <v>612</v>
      </c>
      <c r="G186" s="173"/>
      <c r="H186" s="173"/>
      <c r="I186" s="176"/>
      <c r="J186" s="187">
        <f>BK186</f>
        <v>0</v>
      </c>
      <c r="K186" s="173"/>
      <c r="L186" s="178"/>
      <c r="M186" s="179"/>
      <c r="N186" s="180"/>
      <c r="O186" s="180"/>
      <c r="P186" s="181">
        <f>SUM(P187:P198)</f>
        <v>0</v>
      </c>
      <c r="Q186" s="180"/>
      <c r="R186" s="181">
        <f>SUM(R187:R198)</f>
        <v>7.2069507</v>
      </c>
      <c r="S186" s="180"/>
      <c r="T186" s="182">
        <f>SUM(T187:T198)</f>
        <v>0</v>
      </c>
      <c r="AR186" s="183" t="s">
        <v>80</v>
      </c>
      <c r="AT186" s="184" t="s">
        <v>71</v>
      </c>
      <c r="AU186" s="184" t="s">
        <v>82</v>
      </c>
      <c r="AY186" s="183" t="s">
        <v>115</v>
      </c>
      <c r="BK186" s="185">
        <f>SUM(BK187:BK198)</f>
        <v>0</v>
      </c>
    </row>
    <row r="187" spans="1:65" s="2" customFormat="1" ht="16.5" customHeight="1">
      <c r="A187" s="35"/>
      <c r="B187" s="36"/>
      <c r="C187" s="188" t="s">
        <v>8</v>
      </c>
      <c r="D187" s="188" t="s">
        <v>118</v>
      </c>
      <c r="E187" s="189" t="s">
        <v>613</v>
      </c>
      <c r="F187" s="190" t="s">
        <v>614</v>
      </c>
      <c r="G187" s="191" t="s">
        <v>188</v>
      </c>
      <c r="H187" s="192">
        <v>35.155</v>
      </c>
      <c r="I187" s="193"/>
      <c r="J187" s="194">
        <f>ROUND(I187*H187,2)</f>
        <v>0</v>
      </c>
      <c r="K187" s="190" t="s">
        <v>122</v>
      </c>
      <c r="L187" s="40"/>
      <c r="M187" s="195" t="s">
        <v>19</v>
      </c>
      <c r="N187" s="196" t="s">
        <v>43</v>
      </c>
      <c r="O187" s="65"/>
      <c r="P187" s="197">
        <f>O187*H187</f>
        <v>0</v>
      </c>
      <c r="Q187" s="197">
        <v>0.00017</v>
      </c>
      <c r="R187" s="197">
        <f>Q187*H187</f>
        <v>0.005976350000000001</v>
      </c>
      <c r="S187" s="197">
        <v>0</v>
      </c>
      <c r="T187" s="198">
        <f>S187*H187</f>
        <v>0</v>
      </c>
      <c r="U187" s="35"/>
      <c r="V187" s="35"/>
      <c r="W187" s="35"/>
      <c r="X187" s="35"/>
      <c r="Y187" s="35"/>
      <c r="Z187" s="35"/>
      <c r="AA187" s="35"/>
      <c r="AB187" s="35"/>
      <c r="AC187" s="35"/>
      <c r="AD187" s="35"/>
      <c r="AE187" s="35"/>
      <c r="AR187" s="199" t="s">
        <v>173</v>
      </c>
      <c r="AT187" s="199" t="s">
        <v>118</v>
      </c>
      <c r="AU187" s="199" t="s">
        <v>136</v>
      </c>
      <c r="AY187" s="18" t="s">
        <v>115</v>
      </c>
      <c r="BE187" s="200">
        <f>IF(N187="základní",J187,0)</f>
        <v>0</v>
      </c>
      <c r="BF187" s="200">
        <f>IF(N187="snížená",J187,0)</f>
        <v>0</v>
      </c>
      <c r="BG187" s="200">
        <f>IF(N187="zákl. přenesená",J187,0)</f>
        <v>0</v>
      </c>
      <c r="BH187" s="200">
        <f>IF(N187="sníž. přenesená",J187,0)</f>
        <v>0</v>
      </c>
      <c r="BI187" s="200">
        <f>IF(N187="nulová",J187,0)</f>
        <v>0</v>
      </c>
      <c r="BJ187" s="18" t="s">
        <v>80</v>
      </c>
      <c r="BK187" s="200">
        <f>ROUND(I187*H187,2)</f>
        <v>0</v>
      </c>
      <c r="BL187" s="18" t="s">
        <v>173</v>
      </c>
      <c r="BM187" s="199" t="s">
        <v>615</v>
      </c>
    </row>
    <row r="188" spans="1:47" s="2" customFormat="1" ht="11.25">
      <c r="A188" s="35"/>
      <c r="B188" s="36"/>
      <c r="C188" s="37"/>
      <c r="D188" s="201" t="s">
        <v>125</v>
      </c>
      <c r="E188" s="37"/>
      <c r="F188" s="202" t="s">
        <v>616</v>
      </c>
      <c r="G188" s="37"/>
      <c r="H188" s="37"/>
      <c r="I188" s="109"/>
      <c r="J188" s="37"/>
      <c r="K188" s="37"/>
      <c r="L188" s="40"/>
      <c r="M188" s="203"/>
      <c r="N188" s="204"/>
      <c r="O188" s="65"/>
      <c r="P188" s="65"/>
      <c r="Q188" s="65"/>
      <c r="R188" s="65"/>
      <c r="S188" s="65"/>
      <c r="T188" s="66"/>
      <c r="U188" s="35"/>
      <c r="V188" s="35"/>
      <c r="W188" s="35"/>
      <c r="X188" s="35"/>
      <c r="Y188" s="35"/>
      <c r="Z188" s="35"/>
      <c r="AA188" s="35"/>
      <c r="AB188" s="35"/>
      <c r="AC188" s="35"/>
      <c r="AD188" s="35"/>
      <c r="AE188" s="35"/>
      <c r="AT188" s="18" t="s">
        <v>125</v>
      </c>
      <c r="AU188" s="18" t="s">
        <v>136</v>
      </c>
    </row>
    <row r="189" spans="1:47" s="2" customFormat="1" ht="185.25">
      <c r="A189" s="35"/>
      <c r="B189" s="36"/>
      <c r="C189" s="37"/>
      <c r="D189" s="201" t="s">
        <v>176</v>
      </c>
      <c r="E189" s="37"/>
      <c r="F189" s="205" t="s">
        <v>617</v>
      </c>
      <c r="G189" s="37"/>
      <c r="H189" s="37"/>
      <c r="I189" s="109"/>
      <c r="J189" s="37"/>
      <c r="K189" s="37"/>
      <c r="L189" s="40"/>
      <c r="M189" s="203"/>
      <c r="N189" s="204"/>
      <c r="O189" s="65"/>
      <c r="P189" s="65"/>
      <c r="Q189" s="65"/>
      <c r="R189" s="65"/>
      <c r="S189" s="65"/>
      <c r="T189" s="66"/>
      <c r="U189" s="35"/>
      <c r="V189" s="35"/>
      <c r="W189" s="35"/>
      <c r="X189" s="35"/>
      <c r="Y189" s="35"/>
      <c r="Z189" s="35"/>
      <c r="AA189" s="35"/>
      <c r="AB189" s="35"/>
      <c r="AC189" s="35"/>
      <c r="AD189" s="35"/>
      <c r="AE189" s="35"/>
      <c r="AT189" s="18" t="s">
        <v>176</v>
      </c>
      <c r="AU189" s="18" t="s">
        <v>136</v>
      </c>
    </row>
    <row r="190" spans="2:51" s="13" customFormat="1" ht="11.25">
      <c r="B190" s="211"/>
      <c r="C190" s="212"/>
      <c r="D190" s="201" t="s">
        <v>192</v>
      </c>
      <c r="E190" s="213" t="s">
        <v>19</v>
      </c>
      <c r="F190" s="214" t="s">
        <v>618</v>
      </c>
      <c r="G190" s="212"/>
      <c r="H190" s="215">
        <v>35.155</v>
      </c>
      <c r="I190" s="216"/>
      <c r="J190" s="212"/>
      <c r="K190" s="212"/>
      <c r="L190" s="217"/>
      <c r="M190" s="218"/>
      <c r="N190" s="219"/>
      <c r="O190" s="219"/>
      <c r="P190" s="219"/>
      <c r="Q190" s="219"/>
      <c r="R190" s="219"/>
      <c r="S190" s="219"/>
      <c r="T190" s="220"/>
      <c r="AT190" s="221" t="s">
        <v>192</v>
      </c>
      <c r="AU190" s="221" t="s">
        <v>136</v>
      </c>
      <c r="AV190" s="13" t="s">
        <v>82</v>
      </c>
      <c r="AW190" s="13" t="s">
        <v>33</v>
      </c>
      <c r="AX190" s="13" t="s">
        <v>80</v>
      </c>
      <c r="AY190" s="221" t="s">
        <v>115</v>
      </c>
    </row>
    <row r="191" spans="1:65" s="2" customFormat="1" ht="16.5" customHeight="1">
      <c r="A191" s="35"/>
      <c r="B191" s="36"/>
      <c r="C191" s="222" t="s">
        <v>274</v>
      </c>
      <c r="D191" s="222" t="s">
        <v>207</v>
      </c>
      <c r="E191" s="223" t="s">
        <v>619</v>
      </c>
      <c r="F191" s="224" t="s">
        <v>620</v>
      </c>
      <c r="G191" s="225" t="s">
        <v>188</v>
      </c>
      <c r="H191" s="226">
        <v>40.428</v>
      </c>
      <c r="I191" s="227"/>
      <c r="J191" s="228">
        <f>ROUND(I191*H191,2)</f>
        <v>0</v>
      </c>
      <c r="K191" s="224" t="s">
        <v>122</v>
      </c>
      <c r="L191" s="229"/>
      <c r="M191" s="230" t="s">
        <v>19</v>
      </c>
      <c r="N191" s="231" t="s">
        <v>43</v>
      </c>
      <c r="O191" s="65"/>
      <c r="P191" s="197">
        <f>O191*H191</f>
        <v>0</v>
      </c>
      <c r="Q191" s="197">
        <v>0.0003</v>
      </c>
      <c r="R191" s="197">
        <f>Q191*H191</f>
        <v>0.012128399999999998</v>
      </c>
      <c r="S191" s="197">
        <v>0</v>
      </c>
      <c r="T191" s="198">
        <f>S191*H191</f>
        <v>0</v>
      </c>
      <c r="U191" s="35"/>
      <c r="V191" s="35"/>
      <c r="W191" s="35"/>
      <c r="X191" s="35"/>
      <c r="Y191" s="35"/>
      <c r="Z191" s="35"/>
      <c r="AA191" s="35"/>
      <c r="AB191" s="35"/>
      <c r="AC191" s="35"/>
      <c r="AD191" s="35"/>
      <c r="AE191" s="35"/>
      <c r="AR191" s="199" t="s">
        <v>211</v>
      </c>
      <c r="AT191" s="199" t="s">
        <v>207</v>
      </c>
      <c r="AU191" s="199" t="s">
        <v>136</v>
      </c>
      <c r="AY191" s="18" t="s">
        <v>115</v>
      </c>
      <c r="BE191" s="200">
        <f>IF(N191="základní",J191,0)</f>
        <v>0</v>
      </c>
      <c r="BF191" s="200">
        <f>IF(N191="snížená",J191,0)</f>
        <v>0</v>
      </c>
      <c r="BG191" s="200">
        <f>IF(N191="zákl. přenesená",J191,0)</f>
        <v>0</v>
      </c>
      <c r="BH191" s="200">
        <f>IF(N191="sníž. přenesená",J191,0)</f>
        <v>0</v>
      </c>
      <c r="BI191" s="200">
        <f>IF(N191="nulová",J191,0)</f>
        <v>0</v>
      </c>
      <c r="BJ191" s="18" t="s">
        <v>80</v>
      </c>
      <c r="BK191" s="200">
        <f>ROUND(I191*H191,2)</f>
        <v>0</v>
      </c>
      <c r="BL191" s="18" t="s">
        <v>173</v>
      </c>
      <c r="BM191" s="199" t="s">
        <v>621</v>
      </c>
    </row>
    <row r="192" spans="1:47" s="2" customFormat="1" ht="11.25">
      <c r="A192" s="35"/>
      <c r="B192" s="36"/>
      <c r="C192" s="37"/>
      <c r="D192" s="201" t="s">
        <v>125</v>
      </c>
      <c r="E192" s="37"/>
      <c r="F192" s="202" t="s">
        <v>620</v>
      </c>
      <c r="G192" s="37"/>
      <c r="H192" s="37"/>
      <c r="I192" s="109"/>
      <c r="J192" s="37"/>
      <c r="K192" s="37"/>
      <c r="L192" s="40"/>
      <c r="M192" s="203"/>
      <c r="N192" s="204"/>
      <c r="O192" s="65"/>
      <c r="P192" s="65"/>
      <c r="Q192" s="65"/>
      <c r="R192" s="65"/>
      <c r="S192" s="65"/>
      <c r="T192" s="66"/>
      <c r="U192" s="35"/>
      <c r="V192" s="35"/>
      <c r="W192" s="35"/>
      <c r="X192" s="35"/>
      <c r="Y192" s="35"/>
      <c r="Z192" s="35"/>
      <c r="AA192" s="35"/>
      <c r="AB192" s="35"/>
      <c r="AC192" s="35"/>
      <c r="AD192" s="35"/>
      <c r="AE192" s="35"/>
      <c r="AT192" s="18" t="s">
        <v>125</v>
      </c>
      <c r="AU192" s="18" t="s">
        <v>136</v>
      </c>
    </row>
    <row r="193" spans="2:51" s="13" customFormat="1" ht="11.25">
      <c r="B193" s="211"/>
      <c r="C193" s="212"/>
      <c r="D193" s="201" t="s">
        <v>192</v>
      </c>
      <c r="E193" s="212"/>
      <c r="F193" s="214" t="s">
        <v>622</v>
      </c>
      <c r="G193" s="212"/>
      <c r="H193" s="215">
        <v>40.428</v>
      </c>
      <c r="I193" s="216"/>
      <c r="J193" s="212"/>
      <c r="K193" s="212"/>
      <c r="L193" s="217"/>
      <c r="M193" s="218"/>
      <c r="N193" s="219"/>
      <c r="O193" s="219"/>
      <c r="P193" s="219"/>
      <c r="Q193" s="219"/>
      <c r="R193" s="219"/>
      <c r="S193" s="219"/>
      <c r="T193" s="220"/>
      <c r="AT193" s="221" t="s">
        <v>192</v>
      </c>
      <c r="AU193" s="221" t="s">
        <v>136</v>
      </c>
      <c r="AV193" s="13" t="s">
        <v>82</v>
      </c>
      <c r="AW193" s="13" t="s">
        <v>4</v>
      </c>
      <c r="AX193" s="13" t="s">
        <v>80</v>
      </c>
      <c r="AY193" s="221" t="s">
        <v>115</v>
      </c>
    </row>
    <row r="194" spans="1:65" s="2" customFormat="1" ht="21.75" customHeight="1">
      <c r="A194" s="35"/>
      <c r="B194" s="36"/>
      <c r="C194" s="188" t="s">
        <v>280</v>
      </c>
      <c r="D194" s="188" t="s">
        <v>118</v>
      </c>
      <c r="E194" s="189" t="s">
        <v>623</v>
      </c>
      <c r="F194" s="190" t="s">
        <v>624</v>
      </c>
      <c r="G194" s="191" t="s">
        <v>172</v>
      </c>
      <c r="H194" s="192">
        <v>35.155</v>
      </c>
      <c r="I194" s="193"/>
      <c r="J194" s="194">
        <f>ROUND(I194*H194,2)</f>
        <v>0</v>
      </c>
      <c r="K194" s="190" t="s">
        <v>122</v>
      </c>
      <c r="L194" s="40"/>
      <c r="M194" s="195" t="s">
        <v>19</v>
      </c>
      <c r="N194" s="196" t="s">
        <v>43</v>
      </c>
      <c r="O194" s="65"/>
      <c r="P194" s="197">
        <f>O194*H194</f>
        <v>0</v>
      </c>
      <c r="Q194" s="197">
        <v>0.20449</v>
      </c>
      <c r="R194" s="197">
        <f>Q194*H194</f>
        <v>7.18884595</v>
      </c>
      <c r="S194" s="197">
        <v>0</v>
      </c>
      <c r="T194" s="198">
        <f>S194*H194</f>
        <v>0</v>
      </c>
      <c r="U194" s="35"/>
      <c r="V194" s="35"/>
      <c r="W194" s="35"/>
      <c r="X194" s="35"/>
      <c r="Y194" s="35"/>
      <c r="Z194" s="35"/>
      <c r="AA194" s="35"/>
      <c r="AB194" s="35"/>
      <c r="AC194" s="35"/>
      <c r="AD194" s="35"/>
      <c r="AE194" s="35"/>
      <c r="AR194" s="199" t="s">
        <v>173</v>
      </c>
      <c r="AT194" s="199" t="s">
        <v>118</v>
      </c>
      <c r="AU194" s="199" t="s">
        <v>136</v>
      </c>
      <c r="AY194" s="18" t="s">
        <v>115</v>
      </c>
      <c r="BE194" s="200">
        <f>IF(N194="základní",J194,0)</f>
        <v>0</v>
      </c>
      <c r="BF194" s="200">
        <f>IF(N194="snížená",J194,0)</f>
        <v>0</v>
      </c>
      <c r="BG194" s="200">
        <f>IF(N194="zákl. přenesená",J194,0)</f>
        <v>0</v>
      </c>
      <c r="BH194" s="200">
        <f>IF(N194="sníž. přenesená",J194,0)</f>
        <v>0</v>
      </c>
      <c r="BI194" s="200">
        <f>IF(N194="nulová",J194,0)</f>
        <v>0</v>
      </c>
      <c r="BJ194" s="18" t="s">
        <v>80</v>
      </c>
      <c r="BK194" s="200">
        <f>ROUND(I194*H194,2)</f>
        <v>0</v>
      </c>
      <c r="BL194" s="18" t="s">
        <v>173</v>
      </c>
      <c r="BM194" s="199" t="s">
        <v>625</v>
      </c>
    </row>
    <row r="195" spans="1:47" s="2" customFormat="1" ht="19.5">
      <c r="A195" s="35"/>
      <c r="B195" s="36"/>
      <c r="C195" s="37"/>
      <c r="D195" s="201" t="s">
        <v>125</v>
      </c>
      <c r="E195" s="37"/>
      <c r="F195" s="202" t="s">
        <v>626</v>
      </c>
      <c r="G195" s="37"/>
      <c r="H195" s="37"/>
      <c r="I195" s="109"/>
      <c r="J195" s="37"/>
      <c r="K195" s="37"/>
      <c r="L195" s="40"/>
      <c r="M195" s="203"/>
      <c r="N195" s="204"/>
      <c r="O195" s="65"/>
      <c r="P195" s="65"/>
      <c r="Q195" s="65"/>
      <c r="R195" s="65"/>
      <c r="S195" s="65"/>
      <c r="T195" s="66"/>
      <c r="U195" s="35"/>
      <c r="V195" s="35"/>
      <c r="W195" s="35"/>
      <c r="X195" s="35"/>
      <c r="Y195" s="35"/>
      <c r="Z195" s="35"/>
      <c r="AA195" s="35"/>
      <c r="AB195" s="35"/>
      <c r="AC195" s="35"/>
      <c r="AD195" s="35"/>
      <c r="AE195" s="35"/>
      <c r="AT195" s="18" t="s">
        <v>125</v>
      </c>
      <c r="AU195" s="18" t="s">
        <v>136</v>
      </c>
    </row>
    <row r="196" spans="1:47" s="2" customFormat="1" ht="68.25">
      <c r="A196" s="35"/>
      <c r="B196" s="36"/>
      <c r="C196" s="37"/>
      <c r="D196" s="201" t="s">
        <v>176</v>
      </c>
      <c r="E196" s="37"/>
      <c r="F196" s="205" t="s">
        <v>627</v>
      </c>
      <c r="G196" s="37"/>
      <c r="H196" s="37"/>
      <c r="I196" s="109"/>
      <c r="J196" s="37"/>
      <c r="K196" s="37"/>
      <c r="L196" s="40"/>
      <c r="M196" s="203"/>
      <c r="N196" s="204"/>
      <c r="O196" s="65"/>
      <c r="P196" s="65"/>
      <c r="Q196" s="65"/>
      <c r="R196" s="65"/>
      <c r="S196" s="65"/>
      <c r="T196" s="66"/>
      <c r="U196" s="35"/>
      <c r="V196" s="35"/>
      <c r="W196" s="35"/>
      <c r="X196" s="35"/>
      <c r="Y196" s="35"/>
      <c r="Z196" s="35"/>
      <c r="AA196" s="35"/>
      <c r="AB196" s="35"/>
      <c r="AC196" s="35"/>
      <c r="AD196" s="35"/>
      <c r="AE196" s="35"/>
      <c r="AT196" s="18" t="s">
        <v>176</v>
      </c>
      <c r="AU196" s="18" t="s">
        <v>136</v>
      </c>
    </row>
    <row r="197" spans="1:47" s="2" customFormat="1" ht="19.5">
      <c r="A197" s="35"/>
      <c r="B197" s="36"/>
      <c r="C197" s="37"/>
      <c r="D197" s="201" t="s">
        <v>126</v>
      </c>
      <c r="E197" s="37"/>
      <c r="F197" s="205" t="s">
        <v>628</v>
      </c>
      <c r="G197" s="37"/>
      <c r="H197" s="37"/>
      <c r="I197" s="109"/>
      <c r="J197" s="37"/>
      <c r="K197" s="37"/>
      <c r="L197" s="40"/>
      <c r="M197" s="203"/>
      <c r="N197" s="204"/>
      <c r="O197" s="65"/>
      <c r="P197" s="65"/>
      <c r="Q197" s="65"/>
      <c r="R197" s="65"/>
      <c r="S197" s="65"/>
      <c r="T197" s="66"/>
      <c r="U197" s="35"/>
      <c r="V197" s="35"/>
      <c r="W197" s="35"/>
      <c r="X197" s="35"/>
      <c r="Y197" s="35"/>
      <c r="Z197" s="35"/>
      <c r="AA197" s="35"/>
      <c r="AB197" s="35"/>
      <c r="AC197" s="35"/>
      <c r="AD197" s="35"/>
      <c r="AE197" s="35"/>
      <c r="AT197" s="18" t="s">
        <v>126</v>
      </c>
      <c r="AU197" s="18" t="s">
        <v>136</v>
      </c>
    </row>
    <row r="198" spans="2:51" s="13" customFormat="1" ht="11.25">
      <c r="B198" s="211"/>
      <c r="C198" s="212"/>
      <c r="D198" s="201" t="s">
        <v>192</v>
      </c>
      <c r="E198" s="213" t="s">
        <v>19</v>
      </c>
      <c r="F198" s="214" t="s">
        <v>629</v>
      </c>
      <c r="G198" s="212"/>
      <c r="H198" s="215">
        <v>35.155</v>
      </c>
      <c r="I198" s="216"/>
      <c r="J198" s="212"/>
      <c r="K198" s="212"/>
      <c r="L198" s="217"/>
      <c r="M198" s="218"/>
      <c r="N198" s="219"/>
      <c r="O198" s="219"/>
      <c r="P198" s="219"/>
      <c r="Q198" s="219"/>
      <c r="R198" s="219"/>
      <c r="S198" s="219"/>
      <c r="T198" s="220"/>
      <c r="AT198" s="221" t="s">
        <v>192</v>
      </c>
      <c r="AU198" s="221" t="s">
        <v>136</v>
      </c>
      <c r="AV198" s="13" t="s">
        <v>82</v>
      </c>
      <c r="AW198" s="13" t="s">
        <v>33</v>
      </c>
      <c r="AX198" s="13" t="s">
        <v>80</v>
      </c>
      <c r="AY198" s="221" t="s">
        <v>115</v>
      </c>
    </row>
    <row r="199" spans="2:63" s="12" customFormat="1" ht="22.9" customHeight="1">
      <c r="B199" s="172"/>
      <c r="C199" s="173"/>
      <c r="D199" s="174" t="s">
        <v>71</v>
      </c>
      <c r="E199" s="186" t="s">
        <v>114</v>
      </c>
      <c r="F199" s="186" t="s">
        <v>630</v>
      </c>
      <c r="G199" s="173"/>
      <c r="H199" s="173"/>
      <c r="I199" s="176"/>
      <c r="J199" s="187">
        <f>BK199</f>
        <v>0</v>
      </c>
      <c r="K199" s="173"/>
      <c r="L199" s="178"/>
      <c r="M199" s="179"/>
      <c r="N199" s="180"/>
      <c r="O199" s="180"/>
      <c r="P199" s="181">
        <f>P200+P204</f>
        <v>0</v>
      </c>
      <c r="Q199" s="180"/>
      <c r="R199" s="181">
        <f>R200+R204</f>
        <v>22.32491</v>
      </c>
      <c r="S199" s="180"/>
      <c r="T199" s="182">
        <f>T200+T204</f>
        <v>0</v>
      </c>
      <c r="AR199" s="183" t="s">
        <v>80</v>
      </c>
      <c r="AT199" s="184" t="s">
        <v>71</v>
      </c>
      <c r="AU199" s="184" t="s">
        <v>80</v>
      </c>
      <c r="AY199" s="183" t="s">
        <v>115</v>
      </c>
      <c r="BK199" s="185">
        <f>BK200+BK204</f>
        <v>0</v>
      </c>
    </row>
    <row r="200" spans="2:63" s="12" customFormat="1" ht="20.85" customHeight="1">
      <c r="B200" s="172"/>
      <c r="C200" s="173"/>
      <c r="D200" s="174" t="s">
        <v>71</v>
      </c>
      <c r="E200" s="186" t="s">
        <v>631</v>
      </c>
      <c r="F200" s="186" t="s">
        <v>632</v>
      </c>
      <c r="G200" s="173"/>
      <c r="H200" s="173"/>
      <c r="I200" s="176"/>
      <c r="J200" s="187">
        <f>BK200</f>
        <v>0</v>
      </c>
      <c r="K200" s="173"/>
      <c r="L200" s="178"/>
      <c r="M200" s="179"/>
      <c r="N200" s="180"/>
      <c r="O200" s="180"/>
      <c r="P200" s="181">
        <f>SUM(P201:P203)</f>
        <v>0</v>
      </c>
      <c r="Q200" s="180"/>
      <c r="R200" s="181">
        <f>SUM(R201:R203)</f>
        <v>14.145</v>
      </c>
      <c r="S200" s="180"/>
      <c r="T200" s="182">
        <f>SUM(T201:T203)</f>
        <v>0</v>
      </c>
      <c r="AR200" s="183" t="s">
        <v>80</v>
      </c>
      <c r="AT200" s="184" t="s">
        <v>71</v>
      </c>
      <c r="AU200" s="184" t="s">
        <v>82</v>
      </c>
      <c r="AY200" s="183" t="s">
        <v>115</v>
      </c>
      <c r="BK200" s="185">
        <f>SUM(BK201:BK203)</f>
        <v>0</v>
      </c>
    </row>
    <row r="201" spans="1:65" s="2" customFormat="1" ht="16.5" customHeight="1">
      <c r="A201" s="35"/>
      <c r="B201" s="36"/>
      <c r="C201" s="188" t="s">
        <v>286</v>
      </c>
      <c r="D201" s="188" t="s">
        <v>118</v>
      </c>
      <c r="E201" s="189" t="s">
        <v>633</v>
      </c>
      <c r="F201" s="190" t="s">
        <v>634</v>
      </c>
      <c r="G201" s="191" t="s">
        <v>188</v>
      </c>
      <c r="H201" s="192">
        <v>41</v>
      </c>
      <c r="I201" s="193"/>
      <c r="J201" s="194">
        <f>ROUND(I201*H201,2)</f>
        <v>0</v>
      </c>
      <c r="K201" s="190" t="s">
        <v>122</v>
      </c>
      <c r="L201" s="40"/>
      <c r="M201" s="195" t="s">
        <v>19</v>
      </c>
      <c r="N201" s="196" t="s">
        <v>43</v>
      </c>
      <c r="O201" s="65"/>
      <c r="P201" s="197">
        <f>O201*H201</f>
        <v>0</v>
      </c>
      <c r="Q201" s="197">
        <v>0.345</v>
      </c>
      <c r="R201" s="197">
        <f>Q201*H201</f>
        <v>14.145</v>
      </c>
      <c r="S201" s="197">
        <v>0</v>
      </c>
      <c r="T201" s="198">
        <f>S201*H201</f>
        <v>0</v>
      </c>
      <c r="U201" s="35"/>
      <c r="V201" s="35"/>
      <c r="W201" s="35"/>
      <c r="X201" s="35"/>
      <c r="Y201" s="35"/>
      <c r="Z201" s="35"/>
      <c r="AA201" s="35"/>
      <c r="AB201" s="35"/>
      <c r="AC201" s="35"/>
      <c r="AD201" s="35"/>
      <c r="AE201" s="35"/>
      <c r="AR201" s="199" t="s">
        <v>173</v>
      </c>
      <c r="AT201" s="199" t="s">
        <v>118</v>
      </c>
      <c r="AU201" s="199" t="s">
        <v>136</v>
      </c>
      <c r="AY201" s="18" t="s">
        <v>115</v>
      </c>
      <c r="BE201" s="200">
        <f>IF(N201="základní",J201,0)</f>
        <v>0</v>
      </c>
      <c r="BF201" s="200">
        <f>IF(N201="snížená",J201,0)</f>
        <v>0</v>
      </c>
      <c r="BG201" s="200">
        <f>IF(N201="zákl. přenesená",J201,0)</f>
        <v>0</v>
      </c>
      <c r="BH201" s="200">
        <f>IF(N201="sníž. přenesená",J201,0)</f>
        <v>0</v>
      </c>
      <c r="BI201" s="200">
        <f>IF(N201="nulová",J201,0)</f>
        <v>0</v>
      </c>
      <c r="BJ201" s="18" t="s">
        <v>80</v>
      </c>
      <c r="BK201" s="200">
        <f>ROUND(I201*H201,2)</f>
        <v>0</v>
      </c>
      <c r="BL201" s="18" t="s">
        <v>173</v>
      </c>
      <c r="BM201" s="199" t="s">
        <v>635</v>
      </c>
    </row>
    <row r="202" spans="1:47" s="2" customFormat="1" ht="11.25">
      <c r="A202" s="35"/>
      <c r="B202" s="36"/>
      <c r="C202" s="37"/>
      <c r="D202" s="201" t="s">
        <v>125</v>
      </c>
      <c r="E202" s="37"/>
      <c r="F202" s="202" t="s">
        <v>636</v>
      </c>
      <c r="G202" s="37"/>
      <c r="H202" s="37"/>
      <c r="I202" s="109"/>
      <c r="J202" s="37"/>
      <c r="K202" s="37"/>
      <c r="L202" s="40"/>
      <c r="M202" s="203"/>
      <c r="N202" s="204"/>
      <c r="O202" s="65"/>
      <c r="P202" s="65"/>
      <c r="Q202" s="65"/>
      <c r="R202" s="65"/>
      <c r="S202" s="65"/>
      <c r="T202" s="66"/>
      <c r="U202" s="35"/>
      <c r="V202" s="35"/>
      <c r="W202" s="35"/>
      <c r="X202" s="35"/>
      <c r="Y202" s="35"/>
      <c r="Z202" s="35"/>
      <c r="AA202" s="35"/>
      <c r="AB202" s="35"/>
      <c r="AC202" s="35"/>
      <c r="AD202" s="35"/>
      <c r="AE202" s="35"/>
      <c r="AT202" s="18" t="s">
        <v>125</v>
      </c>
      <c r="AU202" s="18" t="s">
        <v>136</v>
      </c>
    </row>
    <row r="203" spans="2:51" s="13" customFormat="1" ht="11.25">
      <c r="B203" s="211"/>
      <c r="C203" s="212"/>
      <c r="D203" s="201" t="s">
        <v>192</v>
      </c>
      <c r="E203" s="213" t="s">
        <v>19</v>
      </c>
      <c r="F203" s="214" t="s">
        <v>637</v>
      </c>
      <c r="G203" s="212"/>
      <c r="H203" s="215">
        <v>41</v>
      </c>
      <c r="I203" s="216"/>
      <c r="J203" s="212"/>
      <c r="K203" s="212"/>
      <c r="L203" s="217"/>
      <c r="M203" s="218"/>
      <c r="N203" s="219"/>
      <c r="O203" s="219"/>
      <c r="P203" s="219"/>
      <c r="Q203" s="219"/>
      <c r="R203" s="219"/>
      <c r="S203" s="219"/>
      <c r="T203" s="220"/>
      <c r="AT203" s="221" t="s">
        <v>192</v>
      </c>
      <c r="AU203" s="221" t="s">
        <v>136</v>
      </c>
      <c r="AV203" s="13" t="s">
        <v>82</v>
      </c>
      <c r="AW203" s="13" t="s">
        <v>33</v>
      </c>
      <c r="AX203" s="13" t="s">
        <v>80</v>
      </c>
      <c r="AY203" s="221" t="s">
        <v>115</v>
      </c>
    </row>
    <row r="204" spans="2:63" s="12" customFormat="1" ht="20.85" customHeight="1">
      <c r="B204" s="172"/>
      <c r="C204" s="173"/>
      <c r="D204" s="174" t="s">
        <v>71</v>
      </c>
      <c r="E204" s="186" t="s">
        <v>638</v>
      </c>
      <c r="F204" s="186" t="s">
        <v>639</v>
      </c>
      <c r="G204" s="173"/>
      <c r="H204" s="173"/>
      <c r="I204" s="176"/>
      <c r="J204" s="187">
        <f>BK204</f>
        <v>0</v>
      </c>
      <c r="K204" s="173"/>
      <c r="L204" s="178"/>
      <c r="M204" s="179"/>
      <c r="N204" s="180"/>
      <c r="O204" s="180"/>
      <c r="P204" s="181">
        <f>SUM(P205:P211)</f>
        <v>0</v>
      </c>
      <c r="Q204" s="180"/>
      <c r="R204" s="181">
        <f>SUM(R205:R211)</f>
        <v>8.17991</v>
      </c>
      <c r="S204" s="180"/>
      <c r="T204" s="182">
        <f>SUM(T205:T211)</f>
        <v>0</v>
      </c>
      <c r="AR204" s="183" t="s">
        <v>80</v>
      </c>
      <c r="AT204" s="184" t="s">
        <v>71</v>
      </c>
      <c r="AU204" s="184" t="s">
        <v>82</v>
      </c>
      <c r="AY204" s="183" t="s">
        <v>115</v>
      </c>
      <c r="BK204" s="185">
        <f>SUM(BK205:BK211)</f>
        <v>0</v>
      </c>
    </row>
    <row r="205" spans="1:65" s="2" customFormat="1" ht="16.5" customHeight="1">
      <c r="A205" s="35"/>
      <c r="B205" s="36"/>
      <c r="C205" s="188" t="s">
        <v>292</v>
      </c>
      <c r="D205" s="188" t="s">
        <v>118</v>
      </c>
      <c r="E205" s="189" t="s">
        <v>640</v>
      </c>
      <c r="F205" s="190" t="s">
        <v>641</v>
      </c>
      <c r="G205" s="191" t="s">
        <v>188</v>
      </c>
      <c r="H205" s="192">
        <v>41</v>
      </c>
      <c r="I205" s="193"/>
      <c r="J205" s="194">
        <f>ROUND(I205*H205,2)</f>
        <v>0</v>
      </c>
      <c r="K205" s="190" t="s">
        <v>122</v>
      </c>
      <c r="L205" s="40"/>
      <c r="M205" s="195" t="s">
        <v>19</v>
      </c>
      <c r="N205" s="196" t="s">
        <v>43</v>
      </c>
      <c r="O205" s="65"/>
      <c r="P205" s="197">
        <f>O205*H205</f>
        <v>0</v>
      </c>
      <c r="Q205" s="197">
        <v>0.08425</v>
      </c>
      <c r="R205" s="197">
        <f>Q205*H205</f>
        <v>3.45425</v>
      </c>
      <c r="S205" s="197">
        <v>0</v>
      </c>
      <c r="T205" s="198">
        <f>S205*H205</f>
        <v>0</v>
      </c>
      <c r="U205" s="35"/>
      <c r="V205" s="35"/>
      <c r="W205" s="35"/>
      <c r="X205" s="35"/>
      <c r="Y205" s="35"/>
      <c r="Z205" s="35"/>
      <c r="AA205" s="35"/>
      <c r="AB205" s="35"/>
      <c r="AC205" s="35"/>
      <c r="AD205" s="35"/>
      <c r="AE205" s="35"/>
      <c r="AR205" s="199" t="s">
        <v>173</v>
      </c>
      <c r="AT205" s="199" t="s">
        <v>118</v>
      </c>
      <c r="AU205" s="199" t="s">
        <v>136</v>
      </c>
      <c r="AY205" s="18" t="s">
        <v>115</v>
      </c>
      <c r="BE205" s="200">
        <f>IF(N205="základní",J205,0)</f>
        <v>0</v>
      </c>
      <c r="BF205" s="200">
        <f>IF(N205="snížená",J205,0)</f>
        <v>0</v>
      </c>
      <c r="BG205" s="200">
        <f>IF(N205="zákl. přenesená",J205,0)</f>
        <v>0</v>
      </c>
      <c r="BH205" s="200">
        <f>IF(N205="sníž. přenesená",J205,0)</f>
        <v>0</v>
      </c>
      <c r="BI205" s="200">
        <f>IF(N205="nulová",J205,0)</f>
        <v>0</v>
      </c>
      <c r="BJ205" s="18" t="s">
        <v>80</v>
      </c>
      <c r="BK205" s="200">
        <f>ROUND(I205*H205,2)</f>
        <v>0</v>
      </c>
      <c r="BL205" s="18" t="s">
        <v>173</v>
      </c>
      <c r="BM205" s="199" t="s">
        <v>642</v>
      </c>
    </row>
    <row r="206" spans="1:47" s="2" customFormat="1" ht="29.25">
      <c r="A206" s="35"/>
      <c r="B206" s="36"/>
      <c r="C206" s="37"/>
      <c r="D206" s="201" t="s">
        <v>125</v>
      </c>
      <c r="E206" s="37"/>
      <c r="F206" s="202" t="s">
        <v>643</v>
      </c>
      <c r="G206" s="37"/>
      <c r="H206" s="37"/>
      <c r="I206" s="109"/>
      <c r="J206" s="37"/>
      <c r="K206" s="37"/>
      <c r="L206" s="40"/>
      <c r="M206" s="203"/>
      <c r="N206" s="204"/>
      <c r="O206" s="65"/>
      <c r="P206" s="65"/>
      <c r="Q206" s="65"/>
      <c r="R206" s="65"/>
      <c r="S206" s="65"/>
      <c r="T206" s="66"/>
      <c r="U206" s="35"/>
      <c r="V206" s="35"/>
      <c r="W206" s="35"/>
      <c r="X206" s="35"/>
      <c r="Y206" s="35"/>
      <c r="Z206" s="35"/>
      <c r="AA206" s="35"/>
      <c r="AB206" s="35"/>
      <c r="AC206" s="35"/>
      <c r="AD206" s="35"/>
      <c r="AE206" s="35"/>
      <c r="AT206" s="18" t="s">
        <v>125</v>
      </c>
      <c r="AU206" s="18" t="s">
        <v>136</v>
      </c>
    </row>
    <row r="207" spans="1:47" s="2" customFormat="1" ht="107.25">
      <c r="A207" s="35"/>
      <c r="B207" s="36"/>
      <c r="C207" s="37"/>
      <c r="D207" s="201" t="s">
        <v>176</v>
      </c>
      <c r="E207" s="37"/>
      <c r="F207" s="205" t="s">
        <v>644</v>
      </c>
      <c r="G207" s="37"/>
      <c r="H207" s="37"/>
      <c r="I207" s="109"/>
      <c r="J207" s="37"/>
      <c r="K207" s="37"/>
      <c r="L207" s="40"/>
      <c r="M207" s="203"/>
      <c r="N207" s="204"/>
      <c r="O207" s="65"/>
      <c r="P207" s="65"/>
      <c r="Q207" s="65"/>
      <c r="R207" s="65"/>
      <c r="S207" s="65"/>
      <c r="T207" s="66"/>
      <c r="U207" s="35"/>
      <c r="V207" s="35"/>
      <c r="W207" s="35"/>
      <c r="X207" s="35"/>
      <c r="Y207" s="35"/>
      <c r="Z207" s="35"/>
      <c r="AA207" s="35"/>
      <c r="AB207" s="35"/>
      <c r="AC207" s="35"/>
      <c r="AD207" s="35"/>
      <c r="AE207" s="35"/>
      <c r="AT207" s="18" t="s">
        <v>176</v>
      </c>
      <c r="AU207" s="18" t="s">
        <v>136</v>
      </c>
    </row>
    <row r="208" spans="2:51" s="13" customFormat="1" ht="11.25">
      <c r="B208" s="211"/>
      <c r="C208" s="212"/>
      <c r="D208" s="201" t="s">
        <v>192</v>
      </c>
      <c r="E208" s="213" t="s">
        <v>19</v>
      </c>
      <c r="F208" s="214" t="s">
        <v>637</v>
      </c>
      <c r="G208" s="212"/>
      <c r="H208" s="215">
        <v>41</v>
      </c>
      <c r="I208" s="216"/>
      <c r="J208" s="212"/>
      <c r="K208" s="212"/>
      <c r="L208" s="217"/>
      <c r="M208" s="218"/>
      <c r="N208" s="219"/>
      <c r="O208" s="219"/>
      <c r="P208" s="219"/>
      <c r="Q208" s="219"/>
      <c r="R208" s="219"/>
      <c r="S208" s="219"/>
      <c r="T208" s="220"/>
      <c r="AT208" s="221" t="s">
        <v>192</v>
      </c>
      <c r="AU208" s="221" t="s">
        <v>136</v>
      </c>
      <c r="AV208" s="13" t="s">
        <v>82</v>
      </c>
      <c r="AW208" s="13" t="s">
        <v>33</v>
      </c>
      <c r="AX208" s="13" t="s">
        <v>80</v>
      </c>
      <c r="AY208" s="221" t="s">
        <v>115</v>
      </c>
    </row>
    <row r="209" spans="1:65" s="2" customFormat="1" ht="16.5" customHeight="1">
      <c r="A209" s="35"/>
      <c r="B209" s="36"/>
      <c r="C209" s="222" t="s">
        <v>300</v>
      </c>
      <c r="D209" s="222" t="s">
        <v>207</v>
      </c>
      <c r="E209" s="223" t="s">
        <v>645</v>
      </c>
      <c r="F209" s="224" t="s">
        <v>646</v>
      </c>
      <c r="G209" s="225" t="s">
        <v>188</v>
      </c>
      <c r="H209" s="226">
        <v>41.82</v>
      </c>
      <c r="I209" s="227"/>
      <c r="J209" s="228">
        <f>ROUND(I209*H209,2)</f>
        <v>0</v>
      </c>
      <c r="K209" s="224" t="s">
        <v>122</v>
      </c>
      <c r="L209" s="229"/>
      <c r="M209" s="230" t="s">
        <v>19</v>
      </c>
      <c r="N209" s="231" t="s">
        <v>43</v>
      </c>
      <c r="O209" s="65"/>
      <c r="P209" s="197">
        <f>O209*H209</f>
        <v>0</v>
      </c>
      <c r="Q209" s="197">
        <v>0.113</v>
      </c>
      <c r="R209" s="197">
        <f>Q209*H209</f>
        <v>4.72566</v>
      </c>
      <c r="S209" s="197">
        <v>0</v>
      </c>
      <c r="T209" s="198">
        <f>S209*H209</f>
        <v>0</v>
      </c>
      <c r="U209" s="35"/>
      <c r="V209" s="35"/>
      <c r="W209" s="35"/>
      <c r="X209" s="35"/>
      <c r="Y209" s="35"/>
      <c r="Z209" s="35"/>
      <c r="AA209" s="35"/>
      <c r="AB209" s="35"/>
      <c r="AC209" s="35"/>
      <c r="AD209" s="35"/>
      <c r="AE209" s="35"/>
      <c r="AR209" s="199" t="s">
        <v>211</v>
      </c>
      <c r="AT209" s="199" t="s">
        <v>207</v>
      </c>
      <c r="AU209" s="199" t="s">
        <v>136</v>
      </c>
      <c r="AY209" s="18" t="s">
        <v>115</v>
      </c>
      <c r="BE209" s="200">
        <f>IF(N209="základní",J209,0)</f>
        <v>0</v>
      </c>
      <c r="BF209" s="200">
        <f>IF(N209="snížená",J209,0)</f>
        <v>0</v>
      </c>
      <c r="BG209" s="200">
        <f>IF(N209="zákl. přenesená",J209,0)</f>
        <v>0</v>
      </c>
      <c r="BH209" s="200">
        <f>IF(N209="sníž. přenesená",J209,0)</f>
        <v>0</v>
      </c>
      <c r="BI209" s="200">
        <f>IF(N209="nulová",J209,0)</f>
        <v>0</v>
      </c>
      <c r="BJ209" s="18" t="s">
        <v>80</v>
      </c>
      <c r="BK209" s="200">
        <f>ROUND(I209*H209,2)</f>
        <v>0</v>
      </c>
      <c r="BL209" s="18" t="s">
        <v>173</v>
      </c>
      <c r="BM209" s="199" t="s">
        <v>647</v>
      </c>
    </row>
    <row r="210" spans="1:47" s="2" customFormat="1" ht="11.25">
      <c r="A210" s="35"/>
      <c r="B210" s="36"/>
      <c r="C210" s="37"/>
      <c r="D210" s="201" t="s">
        <v>125</v>
      </c>
      <c r="E210" s="37"/>
      <c r="F210" s="202" t="s">
        <v>646</v>
      </c>
      <c r="G210" s="37"/>
      <c r="H210" s="37"/>
      <c r="I210" s="109"/>
      <c r="J210" s="37"/>
      <c r="K210" s="37"/>
      <c r="L210" s="40"/>
      <c r="M210" s="203"/>
      <c r="N210" s="204"/>
      <c r="O210" s="65"/>
      <c r="P210" s="65"/>
      <c r="Q210" s="65"/>
      <c r="R210" s="65"/>
      <c r="S210" s="65"/>
      <c r="T210" s="66"/>
      <c r="U210" s="35"/>
      <c r="V210" s="35"/>
      <c r="W210" s="35"/>
      <c r="X210" s="35"/>
      <c r="Y210" s="35"/>
      <c r="Z210" s="35"/>
      <c r="AA210" s="35"/>
      <c r="AB210" s="35"/>
      <c r="AC210" s="35"/>
      <c r="AD210" s="35"/>
      <c r="AE210" s="35"/>
      <c r="AT210" s="18" t="s">
        <v>125</v>
      </c>
      <c r="AU210" s="18" t="s">
        <v>136</v>
      </c>
    </row>
    <row r="211" spans="2:51" s="13" customFormat="1" ht="11.25">
      <c r="B211" s="211"/>
      <c r="C211" s="212"/>
      <c r="D211" s="201" t="s">
        <v>192</v>
      </c>
      <c r="E211" s="212"/>
      <c r="F211" s="214" t="s">
        <v>648</v>
      </c>
      <c r="G211" s="212"/>
      <c r="H211" s="215">
        <v>41.82</v>
      </c>
      <c r="I211" s="216"/>
      <c r="J211" s="212"/>
      <c r="K211" s="212"/>
      <c r="L211" s="217"/>
      <c r="M211" s="218"/>
      <c r="N211" s="219"/>
      <c r="O211" s="219"/>
      <c r="P211" s="219"/>
      <c r="Q211" s="219"/>
      <c r="R211" s="219"/>
      <c r="S211" s="219"/>
      <c r="T211" s="220"/>
      <c r="AT211" s="221" t="s">
        <v>192</v>
      </c>
      <c r="AU211" s="221" t="s">
        <v>136</v>
      </c>
      <c r="AV211" s="13" t="s">
        <v>82</v>
      </c>
      <c r="AW211" s="13" t="s">
        <v>4</v>
      </c>
      <c r="AX211" s="13" t="s">
        <v>80</v>
      </c>
      <c r="AY211" s="221" t="s">
        <v>115</v>
      </c>
    </row>
    <row r="212" spans="2:63" s="12" customFormat="1" ht="22.9" customHeight="1">
      <c r="B212" s="172"/>
      <c r="C212" s="173"/>
      <c r="D212" s="174" t="s">
        <v>71</v>
      </c>
      <c r="E212" s="186" t="s">
        <v>182</v>
      </c>
      <c r="F212" s="186" t="s">
        <v>183</v>
      </c>
      <c r="G212" s="173"/>
      <c r="H212" s="173"/>
      <c r="I212" s="176"/>
      <c r="J212" s="187">
        <f>BK212</f>
        <v>0</v>
      </c>
      <c r="K212" s="173"/>
      <c r="L212" s="178"/>
      <c r="M212" s="179"/>
      <c r="N212" s="180"/>
      <c r="O212" s="180"/>
      <c r="P212" s="181">
        <f>P213</f>
        <v>0</v>
      </c>
      <c r="Q212" s="180"/>
      <c r="R212" s="181">
        <f>R213</f>
        <v>6.28064</v>
      </c>
      <c r="S212" s="180"/>
      <c r="T212" s="182">
        <f>T213</f>
        <v>0</v>
      </c>
      <c r="AR212" s="183" t="s">
        <v>80</v>
      </c>
      <c r="AT212" s="184" t="s">
        <v>71</v>
      </c>
      <c r="AU212" s="184" t="s">
        <v>80</v>
      </c>
      <c r="AY212" s="183" t="s">
        <v>115</v>
      </c>
      <c r="BK212" s="185">
        <f>BK213</f>
        <v>0</v>
      </c>
    </row>
    <row r="213" spans="2:63" s="12" customFormat="1" ht="20.85" customHeight="1">
      <c r="B213" s="172"/>
      <c r="C213" s="173"/>
      <c r="D213" s="174" t="s">
        <v>71</v>
      </c>
      <c r="E213" s="186" t="s">
        <v>649</v>
      </c>
      <c r="F213" s="186" t="s">
        <v>650</v>
      </c>
      <c r="G213" s="173"/>
      <c r="H213" s="173"/>
      <c r="I213" s="176"/>
      <c r="J213" s="187">
        <f>BK213</f>
        <v>0</v>
      </c>
      <c r="K213" s="173"/>
      <c r="L213" s="178"/>
      <c r="M213" s="179"/>
      <c r="N213" s="180"/>
      <c r="O213" s="180"/>
      <c r="P213" s="181">
        <f>SUM(P214:P217)</f>
        <v>0</v>
      </c>
      <c r="Q213" s="180"/>
      <c r="R213" s="181">
        <f>SUM(R214:R217)</f>
        <v>6.28064</v>
      </c>
      <c r="S213" s="180"/>
      <c r="T213" s="182">
        <f>SUM(T214:T217)</f>
        <v>0</v>
      </c>
      <c r="AR213" s="183" t="s">
        <v>80</v>
      </c>
      <c r="AT213" s="184" t="s">
        <v>71</v>
      </c>
      <c r="AU213" s="184" t="s">
        <v>82</v>
      </c>
      <c r="AY213" s="183" t="s">
        <v>115</v>
      </c>
      <c r="BK213" s="185">
        <f>SUM(BK214:BK217)</f>
        <v>0</v>
      </c>
    </row>
    <row r="214" spans="1:65" s="2" customFormat="1" ht="16.5" customHeight="1">
      <c r="A214" s="35"/>
      <c r="B214" s="36"/>
      <c r="C214" s="188" t="s">
        <v>7</v>
      </c>
      <c r="D214" s="188" t="s">
        <v>118</v>
      </c>
      <c r="E214" s="189" t="s">
        <v>651</v>
      </c>
      <c r="F214" s="190" t="s">
        <v>652</v>
      </c>
      <c r="G214" s="191" t="s">
        <v>188</v>
      </c>
      <c r="H214" s="192">
        <v>165.28</v>
      </c>
      <c r="I214" s="193"/>
      <c r="J214" s="194">
        <f>ROUND(I214*H214,2)</f>
        <v>0</v>
      </c>
      <c r="K214" s="190" t="s">
        <v>122</v>
      </c>
      <c r="L214" s="40"/>
      <c r="M214" s="195" t="s">
        <v>19</v>
      </c>
      <c r="N214" s="196" t="s">
        <v>43</v>
      </c>
      <c r="O214" s="65"/>
      <c r="P214" s="197">
        <f>O214*H214</f>
        <v>0</v>
      </c>
      <c r="Q214" s="197">
        <v>0.038</v>
      </c>
      <c r="R214" s="197">
        <f>Q214*H214</f>
        <v>6.28064</v>
      </c>
      <c r="S214" s="197">
        <v>0</v>
      </c>
      <c r="T214" s="198">
        <f>S214*H214</f>
        <v>0</v>
      </c>
      <c r="U214" s="35"/>
      <c r="V214" s="35"/>
      <c r="W214" s="35"/>
      <c r="X214" s="35"/>
      <c r="Y214" s="35"/>
      <c r="Z214" s="35"/>
      <c r="AA214" s="35"/>
      <c r="AB214" s="35"/>
      <c r="AC214" s="35"/>
      <c r="AD214" s="35"/>
      <c r="AE214" s="35"/>
      <c r="AR214" s="199" t="s">
        <v>173</v>
      </c>
      <c r="AT214" s="199" t="s">
        <v>118</v>
      </c>
      <c r="AU214" s="199" t="s">
        <v>136</v>
      </c>
      <c r="AY214" s="18" t="s">
        <v>115</v>
      </c>
      <c r="BE214" s="200">
        <f>IF(N214="základní",J214,0)</f>
        <v>0</v>
      </c>
      <c r="BF214" s="200">
        <f>IF(N214="snížená",J214,0)</f>
        <v>0</v>
      </c>
      <c r="BG214" s="200">
        <f>IF(N214="zákl. přenesená",J214,0)</f>
        <v>0</v>
      </c>
      <c r="BH214" s="200">
        <f>IF(N214="sníž. přenesená",J214,0)</f>
        <v>0</v>
      </c>
      <c r="BI214" s="200">
        <f>IF(N214="nulová",J214,0)</f>
        <v>0</v>
      </c>
      <c r="BJ214" s="18" t="s">
        <v>80</v>
      </c>
      <c r="BK214" s="200">
        <f>ROUND(I214*H214,2)</f>
        <v>0</v>
      </c>
      <c r="BL214" s="18" t="s">
        <v>173</v>
      </c>
      <c r="BM214" s="199" t="s">
        <v>653</v>
      </c>
    </row>
    <row r="215" spans="1:47" s="2" customFormat="1" ht="19.5">
      <c r="A215" s="35"/>
      <c r="B215" s="36"/>
      <c r="C215" s="37"/>
      <c r="D215" s="201" t="s">
        <v>125</v>
      </c>
      <c r="E215" s="37"/>
      <c r="F215" s="202" t="s">
        <v>654</v>
      </c>
      <c r="G215" s="37"/>
      <c r="H215" s="37"/>
      <c r="I215" s="109"/>
      <c r="J215" s="37"/>
      <c r="K215" s="37"/>
      <c r="L215" s="40"/>
      <c r="M215" s="203"/>
      <c r="N215" s="204"/>
      <c r="O215" s="65"/>
      <c r="P215" s="65"/>
      <c r="Q215" s="65"/>
      <c r="R215" s="65"/>
      <c r="S215" s="65"/>
      <c r="T215" s="66"/>
      <c r="U215" s="35"/>
      <c r="V215" s="35"/>
      <c r="W215" s="35"/>
      <c r="X215" s="35"/>
      <c r="Y215" s="35"/>
      <c r="Z215" s="35"/>
      <c r="AA215" s="35"/>
      <c r="AB215" s="35"/>
      <c r="AC215" s="35"/>
      <c r="AD215" s="35"/>
      <c r="AE215" s="35"/>
      <c r="AT215" s="18" t="s">
        <v>125</v>
      </c>
      <c r="AU215" s="18" t="s">
        <v>136</v>
      </c>
    </row>
    <row r="216" spans="1:47" s="2" customFormat="1" ht="146.25">
      <c r="A216" s="35"/>
      <c r="B216" s="36"/>
      <c r="C216" s="37"/>
      <c r="D216" s="201" t="s">
        <v>176</v>
      </c>
      <c r="E216" s="37"/>
      <c r="F216" s="205" t="s">
        <v>655</v>
      </c>
      <c r="G216" s="37"/>
      <c r="H216" s="37"/>
      <c r="I216" s="109"/>
      <c r="J216" s="37"/>
      <c r="K216" s="37"/>
      <c r="L216" s="40"/>
      <c r="M216" s="203"/>
      <c r="N216" s="204"/>
      <c r="O216" s="65"/>
      <c r="P216" s="65"/>
      <c r="Q216" s="65"/>
      <c r="R216" s="65"/>
      <c r="S216" s="65"/>
      <c r="T216" s="66"/>
      <c r="U216" s="35"/>
      <c r="V216" s="35"/>
      <c r="W216" s="35"/>
      <c r="X216" s="35"/>
      <c r="Y216" s="35"/>
      <c r="Z216" s="35"/>
      <c r="AA216" s="35"/>
      <c r="AB216" s="35"/>
      <c r="AC216" s="35"/>
      <c r="AD216" s="35"/>
      <c r="AE216" s="35"/>
      <c r="AT216" s="18" t="s">
        <v>176</v>
      </c>
      <c r="AU216" s="18" t="s">
        <v>136</v>
      </c>
    </row>
    <row r="217" spans="2:51" s="13" customFormat="1" ht="11.25">
      <c r="B217" s="211"/>
      <c r="C217" s="212"/>
      <c r="D217" s="201" t="s">
        <v>192</v>
      </c>
      <c r="E217" s="213" t="s">
        <v>19</v>
      </c>
      <c r="F217" s="214" t="s">
        <v>656</v>
      </c>
      <c r="G217" s="212"/>
      <c r="H217" s="215">
        <v>165.28</v>
      </c>
      <c r="I217" s="216"/>
      <c r="J217" s="212"/>
      <c r="K217" s="212"/>
      <c r="L217" s="217"/>
      <c r="M217" s="218"/>
      <c r="N217" s="219"/>
      <c r="O217" s="219"/>
      <c r="P217" s="219"/>
      <c r="Q217" s="219"/>
      <c r="R217" s="219"/>
      <c r="S217" s="219"/>
      <c r="T217" s="220"/>
      <c r="AT217" s="221" t="s">
        <v>192</v>
      </c>
      <c r="AU217" s="221" t="s">
        <v>136</v>
      </c>
      <c r="AV217" s="13" t="s">
        <v>82</v>
      </c>
      <c r="AW217" s="13" t="s">
        <v>33</v>
      </c>
      <c r="AX217" s="13" t="s">
        <v>80</v>
      </c>
      <c r="AY217" s="221" t="s">
        <v>115</v>
      </c>
    </row>
    <row r="218" spans="2:63" s="12" customFormat="1" ht="22.9" customHeight="1">
      <c r="B218" s="172"/>
      <c r="C218" s="173"/>
      <c r="D218" s="174" t="s">
        <v>71</v>
      </c>
      <c r="E218" s="186" t="s">
        <v>211</v>
      </c>
      <c r="F218" s="186" t="s">
        <v>657</v>
      </c>
      <c r="G218" s="173"/>
      <c r="H218" s="173"/>
      <c r="I218" s="176"/>
      <c r="J218" s="187">
        <f>BK218</f>
        <v>0</v>
      </c>
      <c r="K218" s="173"/>
      <c r="L218" s="178"/>
      <c r="M218" s="179"/>
      <c r="N218" s="180"/>
      <c r="O218" s="180"/>
      <c r="P218" s="181">
        <f>P219+P227</f>
        <v>0</v>
      </c>
      <c r="Q218" s="180"/>
      <c r="R218" s="181">
        <f>R219+R227</f>
        <v>0.40262195</v>
      </c>
      <c r="S218" s="180"/>
      <c r="T218" s="182">
        <f>T219+T227</f>
        <v>0</v>
      </c>
      <c r="AR218" s="183" t="s">
        <v>80</v>
      </c>
      <c r="AT218" s="184" t="s">
        <v>71</v>
      </c>
      <c r="AU218" s="184" t="s">
        <v>80</v>
      </c>
      <c r="AY218" s="183" t="s">
        <v>115</v>
      </c>
      <c r="BK218" s="185">
        <f>BK219+BK227</f>
        <v>0</v>
      </c>
    </row>
    <row r="219" spans="2:63" s="12" customFormat="1" ht="20.85" customHeight="1">
      <c r="B219" s="172"/>
      <c r="C219" s="173"/>
      <c r="D219" s="174" t="s">
        <v>71</v>
      </c>
      <c r="E219" s="186" t="s">
        <v>658</v>
      </c>
      <c r="F219" s="186" t="s">
        <v>659</v>
      </c>
      <c r="G219" s="173"/>
      <c r="H219" s="173"/>
      <c r="I219" s="176"/>
      <c r="J219" s="187">
        <f>BK219</f>
        <v>0</v>
      </c>
      <c r="K219" s="173"/>
      <c r="L219" s="178"/>
      <c r="M219" s="179"/>
      <c r="N219" s="180"/>
      <c r="O219" s="180"/>
      <c r="P219" s="181">
        <f>SUM(P220:P226)</f>
        <v>0</v>
      </c>
      <c r="Q219" s="180"/>
      <c r="R219" s="181">
        <f>SUM(R220:R226)</f>
        <v>0.03341714999999999</v>
      </c>
      <c r="S219" s="180"/>
      <c r="T219" s="182">
        <f>SUM(T220:T226)</f>
        <v>0</v>
      </c>
      <c r="AR219" s="183" t="s">
        <v>80</v>
      </c>
      <c r="AT219" s="184" t="s">
        <v>71</v>
      </c>
      <c r="AU219" s="184" t="s">
        <v>82</v>
      </c>
      <c r="AY219" s="183" t="s">
        <v>115</v>
      </c>
      <c r="BK219" s="185">
        <f>SUM(BK220:BK226)</f>
        <v>0</v>
      </c>
    </row>
    <row r="220" spans="1:65" s="2" customFormat="1" ht="16.5" customHeight="1">
      <c r="A220" s="35"/>
      <c r="B220" s="36"/>
      <c r="C220" s="188" t="s">
        <v>314</v>
      </c>
      <c r="D220" s="188" t="s">
        <v>118</v>
      </c>
      <c r="E220" s="189" t="s">
        <v>660</v>
      </c>
      <c r="F220" s="190" t="s">
        <v>661</v>
      </c>
      <c r="G220" s="191" t="s">
        <v>172</v>
      </c>
      <c r="H220" s="192">
        <v>23.015</v>
      </c>
      <c r="I220" s="193"/>
      <c r="J220" s="194">
        <f>ROUND(I220*H220,2)</f>
        <v>0</v>
      </c>
      <c r="K220" s="190" t="s">
        <v>122</v>
      </c>
      <c r="L220" s="40"/>
      <c r="M220" s="195" t="s">
        <v>19</v>
      </c>
      <c r="N220" s="196" t="s">
        <v>43</v>
      </c>
      <c r="O220" s="65"/>
      <c r="P220" s="197">
        <f>O220*H220</f>
        <v>0</v>
      </c>
      <c r="Q220" s="197">
        <v>1E-05</v>
      </c>
      <c r="R220" s="197">
        <f>Q220*H220</f>
        <v>0.00023015000000000004</v>
      </c>
      <c r="S220" s="197">
        <v>0</v>
      </c>
      <c r="T220" s="198">
        <f>S220*H220</f>
        <v>0</v>
      </c>
      <c r="U220" s="35"/>
      <c r="V220" s="35"/>
      <c r="W220" s="35"/>
      <c r="X220" s="35"/>
      <c r="Y220" s="35"/>
      <c r="Z220" s="35"/>
      <c r="AA220" s="35"/>
      <c r="AB220" s="35"/>
      <c r="AC220" s="35"/>
      <c r="AD220" s="35"/>
      <c r="AE220" s="35"/>
      <c r="AR220" s="199" t="s">
        <v>173</v>
      </c>
      <c r="AT220" s="199" t="s">
        <v>118</v>
      </c>
      <c r="AU220" s="199" t="s">
        <v>136</v>
      </c>
      <c r="AY220" s="18" t="s">
        <v>115</v>
      </c>
      <c r="BE220" s="200">
        <f>IF(N220="základní",J220,0)</f>
        <v>0</v>
      </c>
      <c r="BF220" s="200">
        <f>IF(N220="snížená",J220,0)</f>
        <v>0</v>
      </c>
      <c r="BG220" s="200">
        <f>IF(N220="zákl. přenesená",J220,0)</f>
        <v>0</v>
      </c>
      <c r="BH220" s="200">
        <f>IF(N220="sníž. přenesená",J220,0)</f>
        <v>0</v>
      </c>
      <c r="BI220" s="200">
        <f>IF(N220="nulová",J220,0)</f>
        <v>0</v>
      </c>
      <c r="BJ220" s="18" t="s">
        <v>80</v>
      </c>
      <c r="BK220" s="200">
        <f>ROUND(I220*H220,2)</f>
        <v>0</v>
      </c>
      <c r="BL220" s="18" t="s">
        <v>173</v>
      </c>
      <c r="BM220" s="199" t="s">
        <v>662</v>
      </c>
    </row>
    <row r="221" spans="1:47" s="2" customFormat="1" ht="11.25">
      <c r="A221" s="35"/>
      <c r="B221" s="36"/>
      <c r="C221" s="37"/>
      <c r="D221" s="201" t="s">
        <v>125</v>
      </c>
      <c r="E221" s="37"/>
      <c r="F221" s="202" t="s">
        <v>663</v>
      </c>
      <c r="G221" s="37"/>
      <c r="H221" s="37"/>
      <c r="I221" s="109"/>
      <c r="J221" s="37"/>
      <c r="K221" s="37"/>
      <c r="L221" s="40"/>
      <c r="M221" s="203"/>
      <c r="N221" s="204"/>
      <c r="O221" s="65"/>
      <c r="P221" s="65"/>
      <c r="Q221" s="65"/>
      <c r="R221" s="65"/>
      <c r="S221" s="65"/>
      <c r="T221" s="66"/>
      <c r="U221" s="35"/>
      <c r="V221" s="35"/>
      <c r="W221" s="35"/>
      <c r="X221" s="35"/>
      <c r="Y221" s="35"/>
      <c r="Z221" s="35"/>
      <c r="AA221" s="35"/>
      <c r="AB221" s="35"/>
      <c r="AC221" s="35"/>
      <c r="AD221" s="35"/>
      <c r="AE221" s="35"/>
      <c r="AT221" s="18" t="s">
        <v>125</v>
      </c>
      <c r="AU221" s="18" t="s">
        <v>136</v>
      </c>
    </row>
    <row r="222" spans="1:47" s="2" customFormat="1" ht="87.75">
      <c r="A222" s="35"/>
      <c r="B222" s="36"/>
      <c r="C222" s="37"/>
      <c r="D222" s="201" t="s">
        <v>176</v>
      </c>
      <c r="E222" s="37"/>
      <c r="F222" s="205" t="s">
        <v>664</v>
      </c>
      <c r="G222" s="37"/>
      <c r="H222" s="37"/>
      <c r="I222" s="109"/>
      <c r="J222" s="37"/>
      <c r="K222" s="37"/>
      <c r="L222" s="40"/>
      <c r="M222" s="203"/>
      <c r="N222" s="204"/>
      <c r="O222" s="65"/>
      <c r="P222" s="65"/>
      <c r="Q222" s="65"/>
      <c r="R222" s="65"/>
      <c r="S222" s="65"/>
      <c r="T222" s="66"/>
      <c r="U222" s="35"/>
      <c r="V222" s="35"/>
      <c r="W222" s="35"/>
      <c r="X222" s="35"/>
      <c r="Y222" s="35"/>
      <c r="Z222" s="35"/>
      <c r="AA222" s="35"/>
      <c r="AB222" s="35"/>
      <c r="AC222" s="35"/>
      <c r="AD222" s="35"/>
      <c r="AE222" s="35"/>
      <c r="AT222" s="18" t="s">
        <v>176</v>
      </c>
      <c r="AU222" s="18" t="s">
        <v>136</v>
      </c>
    </row>
    <row r="223" spans="2:51" s="13" customFormat="1" ht="11.25">
      <c r="B223" s="211"/>
      <c r="C223" s="212"/>
      <c r="D223" s="201" t="s">
        <v>192</v>
      </c>
      <c r="E223" s="213" t="s">
        <v>19</v>
      </c>
      <c r="F223" s="214" t="s">
        <v>665</v>
      </c>
      <c r="G223" s="212"/>
      <c r="H223" s="215">
        <v>23.015</v>
      </c>
      <c r="I223" s="216"/>
      <c r="J223" s="212"/>
      <c r="K223" s="212"/>
      <c r="L223" s="217"/>
      <c r="M223" s="218"/>
      <c r="N223" s="219"/>
      <c r="O223" s="219"/>
      <c r="P223" s="219"/>
      <c r="Q223" s="219"/>
      <c r="R223" s="219"/>
      <c r="S223" s="219"/>
      <c r="T223" s="220"/>
      <c r="AT223" s="221" t="s">
        <v>192</v>
      </c>
      <c r="AU223" s="221" t="s">
        <v>136</v>
      </c>
      <c r="AV223" s="13" t="s">
        <v>82</v>
      </c>
      <c r="AW223" s="13" t="s">
        <v>33</v>
      </c>
      <c r="AX223" s="13" t="s">
        <v>80</v>
      </c>
      <c r="AY223" s="221" t="s">
        <v>115</v>
      </c>
    </row>
    <row r="224" spans="1:65" s="2" customFormat="1" ht="16.5" customHeight="1">
      <c r="A224" s="35"/>
      <c r="B224" s="36"/>
      <c r="C224" s="222" t="s">
        <v>322</v>
      </c>
      <c r="D224" s="222" t="s">
        <v>207</v>
      </c>
      <c r="E224" s="223" t="s">
        <v>666</v>
      </c>
      <c r="F224" s="224" t="s">
        <v>667</v>
      </c>
      <c r="G224" s="225" t="s">
        <v>172</v>
      </c>
      <c r="H224" s="226">
        <v>23.705</v>
      </c>
      <c r="I224" s="227"/>
      <c r="J224" s="228">
        <f>ROUND(I224*H224,2)</f>
        <v>0</v>
      </c>
      <c r="K224" s="224" t="s">
        <v>122</v>
      </c>
      <c r="L224" s="229"/>
      <c r="M224" s="230" t="s">
        <v>19</v>
      </c>
      <c r="N224" s="231" t="s">
        <v>43</v>
      </c>
      <c r="O224" s="65"/>
      <c r="P224" s="197">
        <f>O224*H224</f>
        <v>0</v>
      </c>
      <c r="Q224" s="197">
        <v>0.0014</v>
      </c>
      <c r="R224" s="197">
        <f>Q224*H224</f>
        <v>0.033186999999999994</v>
      </c>
      <c r="S224" s="197">
        <v>0</v>
      </c>
      <c r="T224" s="198">
        <f>S224*H224</f>
        <v>0</v>
      </c>
      <c r="U224" s="35"/>
      <c r="V224" s="35"/>
      <c r="W224" s="35"/>
      <c r="X224" s="35"/>
      <c r="Y224" s="35"/>
      <c r="Z224" s="35"/>
      <c r="AA224" s="35"/>
      <c r="AB224" s="35"/>
      <c r="AC224" s="35"/>
      <c r="AD224" s="35"/>
      <c r="AE224" s="35"/>
      <c r="AR224" s="199" t="s">
        <v>211</v>
      </c>
      <c r="AT224" s="199" t="s">
        <v>207</v>
      </c>
      <c r="AU224" s="199" t="s">
        <v>136</v>
      </c>
      <c r="AY224" s="18" t="s">
        <v>115</v>
      </c>
      <c r="BE224" s="200">
        <f>IF(N224="základní",J224,0)</f>
        <v>0</v>
      </c>
      <c r="BF224" s="200">
        <f>IF(N224="snížená",J224,0)</f>
        <v>0</v>
      </c>
      <c r="BG224" s="200">
        <f>IF(N224="zákl. přenesená",J224,0)</f>
        <v>0</v>
      </c>
      <c r="BH224" s="200">
        <f>IF(N224="sníž. přenesená",J224,0)</f>
        <v>0</v>
      </c>
      <c r="BI224" s="200">
        <f>IF(N224="nulová",J224,0)</f>
        <v>0</v>
      </c>
      <c r="BJ224" s="18" t="s">
        <v>80</v>
      </c>
      <c r="BK224" s="200">
        <f>ROUND(I224*H224,2)</f>
        <v>0</v>
      </c>
      <c r="BL224" s="18" t="s">
        <v>173</v>
      </c>
      <c r="BM224" s="199" t="s">
        <v>668</v>
      </c>
    </row>
    <row r="225" spans="1:47" s="2" customFormat="1" ht="11.25">
      <c r="A225" s="35"/>
      <c r="B225" s="36"/>
      <c r="C225" s="37"/>
      <c r="D225" s="201" t="s">
        <v>125</v>
      </c>
      <c r="E225" s="37"/>
      <c r="F225" s="202" t="s">
        <v>667</v>
      </c>
      <c r="G225" s="37"/>
      <c r="H225" s="37"/>
      <c r="I225" s="109"/>
      <c r="J225" s="37"/>
      <c r="K225" s="37"/>
      <c r="L225" s="40"/>
      <c r="M225" s="203"/>
      <c r="N225" s="204"/>
      <c r="O225" s="65"/>
      <c r="P225" s="65"/>
      <c r="Q225" s="65"/>
      <c r="R225" s="65"/>
      <c r="S225" s="65"/>
      <c r="T225" s="66"/>
      <c r="U225" s="35"/>
      <c r="V225" s="35"/>
      <c r="W225" s="35"/>
      <c r="X225" s="35"/>
      <c r="Y225" s="35"/>
      <c r="Z225" s="35"/>
      <c r="AA225" s="35"/>
      <c r="AB225" s="35"/>
      <c r="AC225" s="35"/>
      <c r="AD225" s="35"/>
      <c r="AE225" s="35"/>
      <c r="AT225" s="18" t="s">
        <v>125</v>
      </c>
      <c r="AU225" s="18" t="s">
        <v>136</v>
      </c>
    </row>
    <row r="226" spans="2:51" s="13" customFormat="1" ht="11.25">
      <c r="B226" s="211"/>
      <c r="C226" s="212"/>
      <c r="D226" s="201" t="s">
        <v>192</v>
      </c>
      <c r="E226" s="212"/>
      <c r="F226" s="214" t="s">
        <v>669</v>
      </c>
      <c r="G226" s="212"/>
      <c r="H226" s="215">
        <v>23.705</v>
      </c>
      <c r="I226" s="216"/>
      <c r="J226" s="212"/>
      <c r="K226" s="212"/>
      <c r="L226" s="217"/>
      <c r="M226" s="218"/>
      <c r="N226" s="219"/>
      <c r="O226" s="219"/>
      <c r="P226" s="219"/>
      <c r="Q226" s="219"/>
      <c r="R226" s="219"/>
      <c r="S226" s="219"/>
      <c r="T226" s="220"/>
      <c r="AT226" s="221" t="s">
        <v>192</v>
      </c>
      <c r="AU226" s="221" t="s">
        <v>136</v>
      </c>
      <c r="AV226" s="13" t="s">
        <v>82</v>
      </c>
      <c r="AW226" s="13" t="s">
        <v>4</v>
      </c>
      <c r="AX226" s="13" t="s">
        <v>80</v>
      </c>
      <c r="AY226" s="221" t="s">
        <v>115</v>
      </c>
    </row>
    <row r="227" spans="2:63" s="12" customFormat="1" ht="20.85" customHeight="1">
      <c r="B227" s="172"/>
      <c r="C227" s="173"/>
      <c r="D227" s="174" t="s">
        <v>71</v>
      </c>
      <c r="E227" s="186" t="s">
        <v>670</v>
      </c>
      <c r="F227" s="186" t="s">
        <v>671</v>
      </c>
      <c r="G227" s="173"/>
      <c r="H227" s="173"/>
      <c r="I227" s="176"/>
      <c r="J227" s="187">
        <f>BK227</f>
        <v>0</v>
      </c>
      <c r="K227" s="173"/>
      <c r="L227" s="178"/>
      <c r="M227" s="179"/>
      <c r="N227" s="180"/>
      <c r="O227" s="180"/>
      <c r="P227" s="181">
        <f>SUM(P228:P265)</f>
        <v>0</v>
      </c>
      <c r="Q227" s="180"/>
      <c r="R227" s="181">
        <f>SUM(R228:R265)</f>
        <v>0.3692048</v>
      </c>
      <c r="S227" s="180"/>
      <c r="T227" s="182">
        <f>SUM(T228:T265)</f>
        <v>0</v>
      </c>
      <c r="AR227" s="183" t="s">
        <v>80</v>
      </c>
      <c r="AT227" s="184" t="s">
        <v>71</v>
      </c>
      <c r="AU227" s="184" t="s">
        <v>82</v>
      </c>
      <c r="AY227" s="183" t="s">
        <v>115</v>
      </c>
      <c r="BK227" s="185">
        <f>SUM(BK228:BK265)</f>
        <v>0</v>
      </c>
    </row>
    <row r="228" spans="1:65" s="2" customFormat="1" ht="16.5" customHeight="1">
      <c r="A228" s="35"/>
      <c r="B228" s="36"/>
      <c r="C228" s="188" t="s">
        <v>328</v>
      </c>
      <c r="D228" s="188" t="s">
        <v>118</v>
      </c>
      <c r="E228" s="189" t="s">
        <v>672</v>
      </c>
      <c r="F228" s="190" t="s">
        <v>673</v>
      </c>
      <c r="G228" s="191" t="s">
        <v>325</v>
      </c>
      <c r="H228" s="192">
        <v>4</v>
      </c>
      <c r="I228" s="193"/>
      <c r="J228" s="194">
        <f>ROUND(I228*H228,2)</f>
        <v>0</v>
      </c>
      <c r="K228" s="190" t="s">
        <v>122</v>
      </c>
      <c r="L228" s="40"/>
      <c r="M228" s="195" t="s">
        <v>19</v>
      </c>
      <c r="N228" s="196" t="s">
        <v>43</v>
      </c>
      <c r="O228" s="65"/>
      <c r="P228" s="197">
        <f>O228*H228</f>
        <v>0</v>
      </c>
      <c r="Q228" s="197">
        <v>0.0833</v>
      </c>
      <c r="R228" s="197">
        <f>Q228*H228</f>
        <v>0.3332</v>
      </c>
      <c r="S228" s="197">
        <v>0</v>
      </c>
      <c r="T228" s="198">
        <f>S228*H228</f>
        <v>0</v>
      </c>
      <c r="U228" s="35"/>
      <c r="V228" s="35"/>
      <c r="W228" s="35"/>
      <c r="X228" s="35"/>
      <c r="Y228" s="35"/>
      <c r="Z228" s="35"/>
      <c r="AA228" s="35"/>
      <c r="AB228" s="35"/>
      <c r="AC228" s="35"/>
      <c r="AD228" s="35"/>
      <c r="AE228" s="35"/>
      <c r="AR228" s="199" t="s">
        <v>173</v>
      </c>
      <c r="AT228" s="199" t="s">
        <v>118</v>
      </c>
      <c r="AU228" s="199" t="s">
        <v>136</v>
      </c>
      <c r="AY228" s="18" t="s">
        <v>115</v>
      </c>
      <c r="BE228" s="200">
        <f>IF(N228="základní",J228,0)</f>
        <v>0</v>
      </c>
      <c r="BF228" s="200">
        <f>IF(N228="snížená",J228,0)</f>
        <v>0</v>
      </c>
      <c r="BG228" s="200">
        <f>IF(N228="zákl. přenesená",J228,0)</f>
        <v>0</v>
      </c>
      <c r="BH228" s="200">
        <f>IF(N228="sníž. přenesená",J228,0)</f>
        <v>0</v>
      </c>
      <c r="BI228" s="200">
        <f>IF(N228="nulová",J228,0)</f>
        <v>0</v>
      </c>
      <c r="BJ228" s="18" t="s">
        <v>80</v>
      </c>
      <c r="BK228" s="200">
        <f>ROUND(I228*H228,2)</f>
        <v>0</v>
      </c>
      <c r="BL228" s="18" t="s">
        <v>173</v>
      </c>
      <c r="BM228" s="199" t="s">
        <v>674</v>
      </c>
    </row>
    <row r="229" spans="1:47" s="2" customFormat="1" ht="19.5">
      <c r="A229" s="35"/>
      <c r="B229" s="36"/>
      <c r="C229" s="37"/>
      <c r="D229" s="201" t="s">
        <v>125</v>
      </c>
      <c r="E229" s="37"/>
      <c r="F229" s="202" t="s">
        <v>675</v>
      </c>
      <c r="G229" s="37"/>
      <c r="H229" s="37"/>
      <c r="I229" s="109"/>
      <c r="J229" s="37"/>
      <c r="K229" s="37"/>
      <c r="L229" s="40"/>
      <c r="M229" s="203"/>
      <c r="N229" s="204"/>
      <c r="O229" s="65"/>
      <c r="P229" s="65"/>
      <c r="Q229" s="65"/>
      <c r="R229" s="65"/>
      <c r="S229" s="65"/>
      <c r="T229" s="66"/>
      <c r="U229" s="35"/>
      <c r="V229" s="35"/>
      <c r="W229" s="35"/>
      <c r="X229" s="35"/>
      <c r="Y229" s="35"/>
      <c r="Z229" s="35"/>
      <c r="AA229" s="35"/>
      <c r="AB229" s="35"/>
      <c r="AC229" s="35"/>
      <c r="AD229" s="35"/>
      <c r="AE229" s="35"/>
      <c r="AT229" s="18" t="s">
        <v>125</v>
      </c>
      <c r="AU229" s="18" t="s">
        <v>136</v>
      </c>
    </row>
    <row r="230" spans="1:47" s="2" customFormat="1" ht="87.75">
      <c r="A230" s="35"/>
      <c r="B230" s="36"/>
      <c r="C230" s="37"/>
      <c r="D230" s="201" t="s">
        <v>176</v>
      </c>
      <c r="E230" s="37"/>
      <c r="F230" s="205" t="s">
        <v>676</v>
      </c>
      <c r="G230" s="37"/>
      <c r="H230" s="37"/>
      <c r="I230" s="109"/>
      <c r="J230" s="37"/>
      <c r="K230" s="37"/>
      <c r="L230" s="40"/>
      <c r="M230" s="203"/>
      <c r="N230" s="204"/>
      <c r="O230" s="65"/>
      <c r="P230" s="65"/>
      <c r="Q230" s="65"/>
      <c r="R230" s="65"/>
      <c r="S230" s="65"/>
      <c r="T230" s="66"/>
      <c r="U230" s="35"/>
      <c r="V230" s="35"/>
      <c r="W230" s="35"/>
      <c r="X230" s="35"/>
      <c r="Y230" s="35"/>
      <c r="Z230" s="35"/>
      <c r="AA230" s="35"/>
      <c r="AB230" s="35"/>
      <c r="AC230" s="35"/>
      <c r="AD230" s="35"/>
      <c r="AE230" s="35"/>
      <c r="AT230" s="18" t="s">
        <v>176</v>
      </c>
      <c r="AU230" s="18" t="s">
        <v>136</v>
      </c>
    </row>
    <row r="231" spans="2:51" s="13" customFormat="1" ht="11.25">
      <c r="B231" s="211"/>
      <c r="C231" s="212"/>
      <c r="D231" s="201" t="s">
        <v>192</v>
      </c>
      <c r="E231" s="213" t="s">
        <v>19</v>
      </c>
      <c r="F231" s="214" t="s">
        <v>677</v>
      </c>
      <c r="G231" s="212"/>
      <c r="H231" s="215">
        <v>1</v>
      </c>
      <c r="I231" s="216"/>
      <c r="J231" s="212"/>
      <c r="K231" s="212"/>
      <c r="L231" s="217"/>
      <c r="M231" s="218"/>
      <c r="N231" s="219"/>
      <c r="O231" s="219"/>
      <c r="P231" s="219"/>
      <c r="Q231" s="219"/>
      <c r="R231" s="219"/>
      <c r="S231" s="219"/>
      <c r="T231" s="220"/>
      <c r="AT231" s="221" t="s">
        <v>192</v>
      </c>
      <c r="AU231" s="221" t="s">
        <v>136</v>
      </c>
      <c r="AV231" s="13" t="s">
        <v>82</v>
      </c>
      <c r="AW231" s="13" t="s">
        <v>33</v>
      </c>
      <c r="AX231" s="13" t="s">
        <v>72</v>
      </c>
      <c r="AY231" s="221" t="s">
        <v>115</v>
      </c>
    </row>
    <row r="232" spans="2:51" s="13" customFormat="1" ht="11.25">
      <c r="B232" s="211"/>
      <c r="C232" s="212"/>
      <c r="D232" s="201" t="s">
        <v>192</v>
      </c>
      <c r="E232" s="213" t="s">
        <v>19</v>
      </c>
      <c r="F232" s="214" t="s">
        <v>678</v>
      </c>
      <c r="G232" s="212"/>
      <c r="H232" s="215">
        <v>1</v>
      </c>
      <c r="I232" s="216"/>
      <c r="J232" s="212"/>
      <c r="K232" s="212"/>
      <c r="L232" s="217"/>
      <c r="M232" s="218"/>
      <c r="N232" s="219"/>
      <c r="O232" s="219"/>
      <c r="P232" s="219"/>
      <c r="Q232" s="219"/>
      <c r="R232" s="219"/>
      <c r="S232" s="219"/>
      <c r="T232" s="220"/>
      <c r="AT232" s="221" t="s">
        <v>192</v>
      </c>
      <c r="AU232" s="221" t="s">
        <v>136</v>
      </c>
      <c r="AV232" s="13" t="s">
        <v>82</v>
      </c>
      <c r="AW232" s="13" t="s">
        <v>33</v>
      </c>
      <c r="AX232" s="13" t="s">
        <v>72</v>
      </c>
      <c r="AY232" s="221" t="s">
        <v>115</v>
      </c>
    </row>
    <row r="233" spans="2:51" s="13" customFormat="1" ht="11.25">
      <c r="B233" s="211"/>
      <c r="C233" s="212"/>
      <c r="D233" s="201" t="s">
        <v>192</v>
      </c>
      <c r="E233" s="213" t="s">
        <v>19</v>
      </c>
      <c r="F233" s="214" t="s">
        <v>679</v>
      </c>
      <c r="G233" s="212"/>
      <c r="H233" s="215">
        <v>1</v>
      </c>
      <c r="I233" s="216"/>
      <c r="J233" s="212"/>
      <c r="K233" s="212"/>
      <c r="L233" s="217"/>
      <c r="M233" s="218"/>
      <c r="N233" s="219"/>
      <c r="O233" s="219"/>
      <c r="P233" s="219"/>
      <c r="Q233" s="219"/>
      <c r="R233" s="219"/>
      <c r="S233" s="219"/>
      <c r="T233" s="220"/>
      <c r="AT233" s="221" t="s">
        <v>192</v>
      </c>
      <c r="AU233" s="221" t="s">
        <v>136</v>
      </c>
      <c r="AV233" s="13" t="s">
        <v>82</v>
      </c>
      <c r="AW233" s="13" t="s">
        <v>33</v>
      </c>
      <c r="AX233" s="13" t="s">
        <v>72</v>
      </c>
      <c r="AY233" s="221" t="s">
        <v>115</v>
      </c>
    </row>
    <row r="234" spans="2:51" s="13" customFormat="1" ht="11.25">
      <c r="B234" s="211"/>
      <c r="C234" s="212"/>
      <c r="D234" s="201" t="s">
        <v>192</v>
      </c>
      <c r="E234" s="213" t="s">
        <v>19</v>
      </c>
      <c r="F234" s="214" t="s">
        <v>680</v>
      </c>
      <c r="G234" s="212"/>
      <c r="H234" s="215">
        <v>1</v>
      </c>
      <c r="I234" s="216"/>
      <c r="J234" s="212"/>
      <c r="K234" s="212"/>
      <c r="L234" s="217"/>
      <c r="M234" s="218"/>
      <c r="N234" s="219"/>
      <c r="O234" s="219"/>
      <c r="P234" s="219"/>
      <c r="Q234" s="219"/>
      <c r="R234" s="219"/>
      <c r="S234" s="219"/>
      <c r="T234" s="220"/>
      <c r="AT234" s="221" t="s">
        <v>192</v>
      </c>
      <c r="AU234" s="221" t="s">
        <v>136</v>
      </c>
      <c r="AV234" s="13" t="s">
        <v>82</v>
      </c>
      <c r="AW234" s="13" t="s">
        <v>33</v>
      </c>
      <c r="AX234" s="13" t="s">
        <v>72</v>
      </c>
      <c r="AY234" s="221" t="s">
        <v>115</v>
      </c>
    </row>
    <row r="235" spans="2:51" s="14" customFormat="1" ht="11.25">
      <c r="B235" s="232"/>
      <c r="C235" s="233"/>
      <c r="D235" s="201" t="s">
        <v>192</v>
      </c>
      <c r="E235" s="234" t="s">
        <v>19</v>
      </c>
      <c r="F235" s="235" t="s">
        <v>385</v>
      </c>
      <c r="G235" s="233"/>
      <c r="H235" s="236">
        <v>4</v>
      </c>
      <c r="I235" s="237"/>
      <c r="J235" s="233"/>
      <c r="K235" s="233"/>
      <c r="L235" s="238"/>
      <c r="M235" s="239"/>
      <c r="N235" s="240"/>
      <c r="O235" s="240"/>
      <c r="P235" s="240"/>
      <c r="Q235" s="240"/>
      <c r="R235" s="240"/>
      <c r="S235" s="240"/>
      <c r="T235" s="241"/>
      <c r="AT235" s="242" t="s">
        <v>192</v>
      </c>
      <c r="AU235" s="242" t="s">
        <v>136</v>
      </c>
      <c r="AV235" s="14" t="s">
        <v>173</v>
      </c>
      <c r="AW235" s="14" t="s">
        <v>33</v>
      </c>
      <c r="AX235" s="14" t="s">
        <v>80</v>
      </c>
      <c r="AY235" s="242" t="s">
        <v>115</v>
      </c>
    </row>
    <row r="236" spans="1:65" s="2" customFormat="1" ht="16.5" customHeight="1">
      <c r="A236" s="35"/>
      <c r="B236" s="36"/>
      <c r="C236" s="188" t="s">
        <v>333</v>
      </c>
      <c r="D236" s="188" t="s">
        <v>118</v>
      </c>
      <c r="E236" s="189" t="s">
        <v>681</v>
      </c>
      <c r="F236" s="190" t="s">
        <v>682</v>
      </c>
      <c r="G236" s="191" t="s">
        <v>325</v>
      </c>
      <c r="H236" s="192">
        <v>4</v>
      </c>
      <c r="I236" s="193"/>
      <c r="J236" s="194">
        <f>ROUND(I236*H236,2)</f>
        <v>0</v>
      </c>
      <c r="K236" s="190" t="s">
        <v>122</v>
      </c>
      <c r="L236" s="40"/>
      <c r="M236" s="195" t="s">
        <v>19</v>
      </c>
      <c r="N236" s="196" t="s">
        <v>43</v>
      </c>
      <c r="O236" s="65"/>
      <c r="P236" s="197">
        <f>O236*H236</f>
        <v>0</v>
      </c>
      <c r="Q236" s="197">
        <v>0.0062</v>
      </c>
      <c r="R236" s="197">
        <f>Q236*H236</f>
        <v>0.0248</v>
      </c>
      <c r="S236" s="197">
        <v>0</v>
      </c>
      <c r="T236" s="198">
        <f>S236*H236</f>
        <v>0</v>
      </c>
      <c r="U236" s="35"/>
      <c r="V236" s="35"/>
      <c r="W236" s="35"/>
      <c r="X236" s="35"/>
      <c r="Y236" s="35"/>
      <c r="Z236" s="35"/>
      <c r="AA236" s="35"/>
      <c r="AB236" s="35"/>
      <c r="AC236" s="35"/>
      <c r="AD236" s="35"/>
      <c r="AE236" s="35"/>
      <c r="AR236" s="199" t="s">
        <v>173</v>
      </c>
      <c r="AT236" s="199" t="s">
        <v>118</v>
      </c>
      <c r="AU236" s="199" t="s">
        <v>136</v>
      </c>
      <c r="AY236" s="18" t="s">
        <v>115</v>
      </c>
      <c r="BE236" s="200">
        <f>IF(N236="základní",J236,0)</f>
        <v>0</v>
      </c>
      <c r="BF236" s="200">
        <f>IF(N236="snížená",J236,0)</f>
        <v>0</v>
      </c>
      <c r="BG236" s="200">
        <f>IF(N236="zákl. přenesená",J236,0)</f>
        <v>0</v>
      </c>
      <c r="BH236" s="200">
        <f>IF(N236="sníž. přenesená",J236,0)</f>
        <v>0</v>
      </c>
      <c r="BI236" s="200">
        <f>IF(N236="nulová",J236,0)</f>
        <v>0</v>
      </c>
      <c r="BJ236" s="18" t="s">
        <v>80</v>
      </c>
      <c r="BK236" s="200">
        <f>ROUND(I236*H236,2)</f>
        <v>0</v>
      </c>
      <c r="BL236" s="18" t="s">
        <v>173</v>
      </c>
      <c r="BM236" s="199" t="s">
        <v>683</v>
      </c>
    </row>
    <row r="237" spans="1:47" s="2" customFormat="1" ht="11.25">
      <c r="A237" s="35"/>
      <c r="B237" s="36"/>
      <c r="C237" s="37"/>
      <c r="D237" s="201" t="s">
        <v>125</v>
      </c>
      <c r="E237" s="37"/>
      <c r="F237" s="202" t="s">
        <v>684</v>
      </c>
      <c r="G237" s="37"/>
      <c r="H237" s="37"/>
      <c r="I237" s="109"/>
      <c r="J237" s="37"/>
      <c r="K237" s="37"/>
      <c r="L237" s="40"/>
      <c r="M237" s="203"/>
      <c r="N237" s="204"/>
      <c r="O237" s="65"/>
      <c r="P237" s="65"/>
      <c r="Q237" s="65"/>
      <c r="R237" s="65"/>
      <c r="S237" s="65"/>
      <c r="T237" s="66"/>
      <c r="U237" s="35"/>
      <c r="V237" s="35"/>
      <c r="W237" s="35"/>
      <c r="X237" s="35"/>
      <c r="Y237" s="35"/>
      <c r="Z237" s="35"/>
      <c r="AA237" s="35"/>
      <c r="AB237" s="35"/>
      <c r="AC237" s="35"/>
      <c r="AD237" s="35"/>
      <c r="AE237" s="35"/>
      <c r="AT237" s="18" t="s">
        <v>125</v>
      </c>
      <c r="AU237" s="18" t="s">
        <v>136</v>
      </c>
    </row>
    <row r="238" spans="1:47" s="2" customFormat="1" ht="87.75">
      <c r="A238" s="35"/>
      <c r="B238" s="36"/>
      <c r="C238" s="37"/>
      <c r="D238" s="201" t="s">
        <v>176</v>
      </c>
      <c r="E238" s="37"/>
      <c r="F238" s="205" t="s">
        <v>676</v>
      </c>
      <c r="G238" s="37"/>
      <c r="H238" s="37"/>
      <c r="I238" s="109"/>
      <c r="J238" s="37"/>
      <c r="K238" s="37"/>
      <c r="L238" s="40"/>
      <c r="M238" s="203"/>
      <c r="N238" s="204"/>
      <c r="O238" s="65"/>
      <c r="P238" s="65"/>
      <c r="Q238" s="65"/>
      <c r="R238" s="65"/>
      <c r="S238" s="65"/>
      <c r="T238" s="66"/>
      <c r="U238" s="35"/>
      <c r="V238" s="35"/>
      <c r="W238" s="35"/>
      <c r="X238" s="35"/>
      <c r="Y238" s="35"/>
      <c r="Z238" s="35"/>
      <c r="AA238" s="35"/>
      <c r="AB238" s="35"/>
      <c r="AC238" s="35"/>
      <c r="AD238" s="35"/>
      <c r="AE238" s="35"/>
      <c r="AT238" s="18" t="s">
        <v>176</v>
      </c>
      <c r="AU238" s="18" t="s">
        <v>136</v>
      </c>
    </row>
    <row r="239" spans="2:51" s="13" customFormat="1" ht="11.25">
      <c r="B239" s="211"/>
      <c r="C239" s="212"/>
      <c r="D239" s="201" t="s">
        <v>192</v>
      </c>
      <c r="E239" s="213" t="s">
        <v>19</v>
      </c>
      <c r="F239" s="214" t="s">
        <v>677</v>
      </c>
      <c r="G239" s="212"/>
      <c r="H239" s="215">
        <v>1</v>
      </c>
      <c r="I239" s="216"/>
      <c r="J239" s="212"/>
      <c r="K239" s="212"/>
      <c r="L239" s="217"/>
      <c r="M239" s="218"/>
      <c r="N239" s="219"/>
      <c r="O239" s="219"/>
      <c r="P239" s="219"/>
      <c r="Q239" s="219"/>
      <c r="R239" s="219"/>
      <c r="S239" s="219"/>
      <c r="T239" s="220"/>
      <c r="AT239" s="221" t="s">
        <v>192</v>
      </c>
      <c r="AU239" s="221" t="s">
        <v>136</v>
      </c>
      <c r="AV239" s="13" t="s">
        <v>82</v>
      </c>
      <c r="AW239" s="13" t="s">
        <v>33</v>
      </c>
      <c r="AX239" s="13" t="s">
        <v>72</v>
      </c>
      <c r="AY239" s="221" t="s">
        <v>115</v>
      </c>
    </row>
    <row r="240" spans="2:51" s="13" customFormat="1" ht="11.25">
      <c r="B240" s="211"/>
      <c r="C240" s="212"/>
      <c r="D240" s="201" t="s">
        <v>192</v>
      </c>
      <c r="E240" s="213" t="s">
        <v>19</v>
      </c>
      <c r="F240" s="214" t="s">
        <v>678</v>
      </c>
      <c r="G240" s="212"/>
      <c r="H240" s="215">
        <v>1</v>
      </c>
      <c r="I240" s="216"/>
      <c r="J240" s="212"/>
      <c r="K240" s="212"/>
      <c r="L240" s="217"/>
      <c r="M240" s="218"/>
      <c r="N240" s="219"/>
      <c r="O240" s="219"/>
      <c r="P240" s="219"/>
      <c r="Q240" s="219"/>
      <c r="R240" s="219"/>
      <c r="S240" s="219"/>
      <c r="T240" s="220"/>
      <c r="AT240" s="221" t="s">
        <v>192</v>
      </c>
      <c r="AU240" s="221" t="s">
        <v>136</v>
      </c>
      <c r="AV240" s="13" t="s">
        <v>82</v>
      </c>
      <c r="AW240" s="13" t="s">
        <v>33</v>
      </c>
      <c r="AX240" s="13" t="s">
        <v>72</v>
      </c>
      <c r="AY240" s="221" t="s">
        <v>115</v>
      </c>
    </row>
    <row r="241" spans="2:51" s="13" customFormat="1" ht="11.25">
      <c r="B241" s="211"/>
      <c r="C241" s="212"/>
      <c r="D241" s="201" t="s">
        <v>192</v>
      </c>
      <c r="E241" s="213" t="s">
        <v>19</v>
      </c>
      <c r="F241" s="214" t="s">
        <v>679</v>
      </c>
      <c r="G241" s="212"/>
      <c r="H241" s="215">
        <v>1</v>
      </c>
      <c r="I241" s="216"/>
      <c r="J241" s="212"/>
      <c r="K241" s="212"/>
      <c r="L241" s="217"/>
      <c r="M241" s="218"/>
      <c r="N241" s="219"/>
      <c r="O241" s="219"/>
      <c r="P241" s="219"/>
      <c r="Q241" s="219"/>
      <c r="R241" s="219"/>
      <c r="S241" s="219"/>
      <c r="T241" s="220"/>
      <c r="AT241" s="221" t="s">
        <v>192</v>
      </c>
      <c r="AU241" s="221" t="s">
        <v>136</v>
      </c>
      <c r="AV241" s="13" t="s">
        <v>82</v>
      </c>
      <c r="AW241" s="13" t="s">
        <v>33</v>
      </c>
      <c r="AX241" s="13" t="s">
        <v>72</v>
      </c>
      <c r="AY241" s="221" t="s">
        <v>115</v>
      </c>
    </row>
    <row r="242" spans="2:51" s="13" customFormat="1" ht="11.25">
      <c r="B242" s="211"/>
      <c r="C242" s="212"/>
      <c r="D242" s="201" t="s">
        <v>192</v>
      </c>
      <c r="E242" s="213" t="s">
        <v>19</v>
      </c>
      <c r="F242" s="214" t="s">
        <v>680</v>
      </c>
      <c r="G242" s="212"/>
      <c r="H242" s="215">
        <v>1</v>
      </c>
      <c r="I242" s="216"/>
      <c r="J242" s="212"/>
      <c r="K242" s="212"/>
      <c r="L242" s="217"/>
      <c r="M242" s="218"/>
      <c r="N242" s="219"/>
      <c r="O242" s="219"/>
      <c r="P242" s="219"/>
      <c r="Q242" s="219"/>
      <c r="R242" s="219"/>
      <c r="S242" s="219"/>
      <c r="T242" s="220"/>
      <c r="AT242" s="221" t="s">
        <v>192</v>
      </c>
      <c r="AU242" s="221" t="s">
        <v>136</v>
      </c>
      <c r="AV242" s="13" t="s">
        <v>82</v>
      </c>
      <c r="AW242" s="13" t="s">
        <v>33</v>
      </c>
      <c r="AX242" s="13" t="s">
        <v>72</v>
      </c>
      <c r="AY242" s="221" t="s">
        <v>115</v>
      </c>
    </row>
    <row r="243" spans="2:51" s="14" customFormat="1" ht="11.25">
      <c r="B243" s="232"/>
      <c r="C243" s="233"/>
      <c r="D243" s="201" t="s">
        <v>192</v>
      </c>
      <c r="E243" s="234" t="s">
        <v>19</v>
      </c>
      <c r="F243" s="235" t="s">
        <v>385</v>
      </c>
      <c r="G243" s="233"/>
      <c r="H243" s="236">
        <v>4</v>
      </c>
      <c r="I243" s="237"/>
      <c r="J243" s="233"/>
      <c r="K243" s="233"/>
      <c r="L243" s="238"/>
      <c r="M243" s="239"/>
      <c r="N243" s="240"/>
      <c r="O243" s="240"/>
      <c r="P243" s="240"/>
      <c r="Q243" s="240"/>
      <c r="R243" s="240"/>
      <c r="S243" s="240"/>
      <c r="T243" s="241"/>
      <c r="AT243" s="242" t="s">
        <v>192</v>
      </c>
      <c r="AU243" s="242" t="s">
        <v>136</v>
      </c>
      <c r="AV243" s="14" t="s">
        <v>173</v>
      </c>
      <c r="AW243" s="14" t="s">
        <v>33</v>
      </c>
      <c r="AX243" s="14" t="s">
        <v>80</v>
      </c>
      <c r="AY243" s="242" t="s">
        <v>115</v>
      </c>
    </row>
    <row r="244" spans="1:65" s="2" customFormat="1" ht="16.5" customHeight="1">
      <c r="A244" s="35"/>
      <c r="B244" s="36"/>
      <c r="C244" s="188" t="s">
        <v>338</v>
      </c>
      <c r="D244" s="188" t="s">
        <v>118</v>
      </c>
      <c r="E244" s="189" t="s">
        <v>685</v>
      </c>
      <c r="F244" s="190" t="s">
        <v>686</v>
      </c>
      <c r="G244" s="191" t="s">
        <v>325</v>
      </c>
      <c r="H244" s="192">
        <v>4</v>
      </c>
      <c r="I244" s="193"/>
      <c r="J244" s="194">
        <f>ROUND(I244*H244,2)</f>
        <v>0</v>
      </c>
      <c r="K244" s="190" t="s">
        <v>122</v>
      </c>
      <c r="L244" s="40"/>
      <c r="M244" s="195" t="s">
        <v>19</v>
      </c>
      <c r="N244" s="196" t="s">
        <v>43</v>
      </c>
      <c r="O244" s="65"/>
      <c r="P244" s="197">
        <f>O244*H244</f>
        <v>0</v>
      </c>
      <c r="Q244" s="197">
        <v>0</v>
      </c>
      <c r="R244" s="197">
        <f>Q244*H244</f>
        <v>0</v>
      </c>
      <c r="S244" s="197">
        <v>0</v>
      </c>
      <c r="T244" s="198">
        <f>S244*H244</f>
        <v>0</v>
      </c>
      <c r="U244" s="35"/>
      <c r="V244" s="35"/>
      <c r="W244" s="35"/>
      <c r="X244" s="35"/>
      <c r="Y244" s="35"/>
      <c r="Z244" s="35"/>
      <c r="AA244" s="35"/>
      <c r="AB244" s="35"/>
      <c r="AC244" s="35"/>
      <c r="AD244" s="35"/>
      <c r="AE244" s="35"/>
      <c r="AR244" s="199" t="s">
        <v>173</v>
      </c>
      <c r="AT244" s="199" t="s">
        <v>118</v>
      </c>
      <c r="AU244" s="199" t="s">
        <v>136</v>
      </c>
      <c r="AY244" s="18" t="s">
        <v>115</v>
      </c>
      <c r="BE244" s="200">
        <f>IF(N244="základní",J244,0)</f>
        <v>0</v>
      </c>
      <c r="BF244" s="200">
        <f>IF(N244="snížená",J244,0)</f>
        <v>0</v>
      </c>
      <c r="BG244" s="200">
        <f>IF(N244="zákl. přenesená",J244,0)</f>
        <v>0</v>
      </c>
      <c r="BH244" s="200">
        <f>IF(N244="sníž. přenesená",J244,0)</f>
        <v>0</v>
      </c>
      <c r="BI244" s="200">
        <f>IF(N244="nulová",J244,0)</f>
        <v>0</v>
      </c>
      <c r="BJ244" s="18" t="s">
        <v>80</v>
      </c>
      <c r="BK244" s="200">
        <f>ROUND(I244*H244,2)</f>
        <v>0</v>
      </c>
      <c r="BL244" s="18" t="s">
        <v>173</v>
      </c>
      <c r="BM244" s="199" t="s">
        <v>687</v>
      </c>
    </row>
    <row r="245" spans="1:47" s="2" customFormat="1" ht="19.5">
      <c r="A245" s="35"/>
      <c r="B245" s="36"/>
      <c r="C245" s="37"/>
      <c r="D245" s="201" t="s">
        <v>125</v>
      </c>
      <c r="E245" s="37"/>
      <c r="F245" s="202" t="s">
        <v>688</v>
      </c>
      <c r="G245" s="37"/>
      <c r="H245" s="37"/>
      <c r="I245" s="109"/>
      <c r="J245" s="37"/>
      <c r="K245" s="37"/>
      <c r="L245" s="40"/>
      <c r="M245" s="203"/>
      <c r="N245" s="204"/>
      <c r="O245" s="65"/>
      <c r="P245" s="65"/>
      <c r="Q245" s="65"/>
      <c r="R245" s="65"/>
      <c r="S245" s="65"/>
      <c r="T245" s="66"/>
      <c r="U245" s="35"/>
      <c r="V245" s="35"/>
      <c r="W245" s="35"/>
      <c r="X245" s="35"/>
      <c r="Y245" s="35"/>
      <c r="Z245" s="35"/>
      <c r="AA245" s="35"/>
      <c r="AB245" s="35"/>
      <c r="AC245" s="35"/>
      <c r="AD245" s="35"/>
      <c r="AE245" s="35"/>
      <c r="AT245" s="18" t="s">
        <v>125</v>
      </c>
      <c r="AU245" s="18" t="s">
        <v>136</v>
      </c>
    </row>
    <row r="246" spans="1:47" s="2" customFormat="1" ht="87.75">
      <c r="A246" s="35"/>
      <c r="B246" s="36"/>
      <c r="C246" s="37"/>
      <c r="D246" s="201" t="s">
        <v>176</v>
      </c>
      <c r="E246" s="37"/>
      <c r="F246" s="205" t="s">
        <v>676</v>
      </c>
      <c r="G246" s="37"/>
      <c r="H246" s="37"/>
      <c r="I246" s="109"/>
      <c r="J246" s="37"/>
      <c r="K246" s="37"/>
      <c r="L246" s="40"/>
      <c r="M246" s="203"/>
      <c r="N246" s="204"/>
      <c r="O246" s="65"/>
      <c r="P246" s="65"/>
      <c r="Q246" s="65"/>
      <c r="R246" s="65"/>
      <c r="S246" s="65"/>
      <c r="T246" s="66"/>
      <c r="U246" s="35"/>
      <c r="V246" s="35"/>
      <c r="W246" s="35"/>
      <c r="X246" s="35"/>
      <c r="Y246" s="35"/>
      <c r="Z246" s="35"/>
      <c r="AA246" s="35"/>
      <c r="AB246" s="35"/>
      <c r="AC246" s="35"/>
      <c r="AD246" s="35"/>
      <c r="AE246" s="35"/>
      <c r="AT246" s="18" t="s">
        <v>176</v>
      </c>
      <c r="AU246" s="18" t="s">
        <v>136</v>
      </c>
    </row>
    <row r="247" spans="2:51" s="13" customFormat="1" ht="11.25">
      <c r="B247" s="211"/>
      <c r="C247" s="212"/>
      <c r="D247" s="201" t="s">
        <v>192</v>
      </c>
      <c r="E247" s="213" t="s">
        <v>19</v>
      </c>
      <c r="F247" s="214" t="s">
        <v>677</v>
      </c>
      <c r="G247" s="212"/>
      <c r="H247" s="215">
        <v>1</v>
      </c>
      <c r="I247" s="216"/>
      <c r="J247" s="212"/>
      <c r="K247" s="212"/>
      <c r="L247" s="217"/>
      <c r="M247" s="218"/>
      <c r="N247" s="219"/>
      <c r="O247" s="219"/>
      <c r="P247" s="219"/>
      <c r="Q247" s="219"/>
      <c r="R247" s="219"/>
      <c r="S247" s="219"/>
      <c r="T247" s="220"/>
      <c r="AT247" s="221" t="s">
        <v>192</v>
      </c>
      <c r="AU247" s="221" t="s">
        <v>136</v>
      </c>
      <c r="AV247" s="13" t="s">
        <v>82</v>
      </c>
      <c r="AW247" s="13" t="s">
        <v>33</v>
      </c>
      <c r="AX247" s="13" t="s">
        <v>72</v>
      </c>
      <c r="AY247" s="221" t="s">
        <v>115</v>
      </c>
    </row>
    <row r="248" spans="2:51" s="13" customFormat="1" ht="11.25">
      <c r="B248" s="211"/>
      <c r="C248" s="212"/>
      <c r="D248" s="201" t="s">
        <v>192</v>
      </c>
      <c r="E248" s="213" t="s">
        <v>19</v>
      </c>
      <c r="F248" s="214" t="s">
        <v>678</v>
      </c>
      <c r="G248" s="212"/>
      <c r="H248" s="215">
        <v>1</v>
      </c>
      <c r="I248" s="216"/>
      <c r="J248" s="212"/>
      <c r="K248" s="212"/>
      <c r="L248" s="217"/>
      <c r="M248" s="218"/>
      <c r="N248" s="219"/>
      <c r="O248" s="219"/>
      <c r="P248" s="219"/>
      <c r="Q248" s="219"/>
      <c r="R248" s="219"/>
      <c r="S248" s="219"/>
      <c r="T248" s="220"/>
      <c r="AT248" s="221" t="s">
        <v>192</v>
      </c>
      <c r="AU248" s="221" t="s">
        <v>136</v>
      </c>
      <c r="AV248" s="13" t="s">
        <v>82</v>
      </c>
      <c r="AW248" s="13" t="s">
        <v>33</v>
      </c>
      <c r="AX248" s="13" t="s">
        <v>72</v>
      </c>
      <c r="AY248" s="221" t="s">
        <v>115</v>
      </c>
    </row>
    <row r="249" spans="2:51" s="13" customFormat="1" ht="11.25">
      <c r="B249" s="211"/>
      <c r="C249" s="212"/>
      <c r="D249" s="201" t="s">
        <v>192</v>
      </c>
      <c r="E249" s="213" t="s">
        <v>19</v>
      </c>
      <c r="F249" s="214" t="s">
        <v>679</v>
      </c>
      <c r="G249" s="212"/>
      <c r="H249" s="215">
        <v>1</v>
      </c>
      <c r="I249" s="216"/>
      <c r="J249" s="212"/>
      <c r="K249" s="212"/>
      <c r="L249" s="217"/>
      <c r="M249" s="218"/>
      <c r="N249" s="219"/>
      <c r="O249" s="219"/>
      <c r="P249" s="219"/>
      <c r="Q249" s="219"/>
      <c r="R249" s="219"/>
      <c r="S249" s="219"/>
      <c r="T249" s="220"/>
      <c r="AT249" s="221" t="s">
        <v>192</v>
      </c>
      <c r="AU249" s="221" t="s">
        <v>136</v>
      </c>
      <c r="AV249" s="13" t="s">
        <v>82</v>
      </c>
      <c r="AW249" s="13" t="s">
        <v>33</v>
      </c>
      <c r="AX249" s="13" t="s">
        <v>72</v>
      </c>
      <c r="AY249" s="221" t="s">
        <v>115</v>
      </c>
    </row>
    <row r="250" spans="2:51" s="13" customFormat="1" ht="11.25">
      <c r="B250" s="211"/>
      <c r="C250" s="212"/>
      <c r="D250" s="201" t="s">
        <v>192</v>
      </c>
      <c r="E250" s="213" t="s">
        <v>19</v>
      </c>
      <c r="F250" s="214" t="s">
        <v>680</v>
      </c>
      <c r="G250" s="212"/>
      <c r="H250" s="215">
        <v>1</v>
      </c>
      <c r="I250" s="216"/>
      <c r="J250" s="212"/>
      <c r="K250" s="212"/>
      <c r="L250" s="217"/>
      <c r="M250" s="218"/>
      <c r="N250" s="219"/>
      <c r="O250" s="219"/>
      <c r="P250" s="219"/>
      <c r="Q250" s="219"/>
      <c r="R250" s="219"/>
      <c r="S250" s="219"/>
      <c r="T250" s="220"/>
      <c r="AT250" s="221" t="s">
        <v>192</v>
      </c>
      <c r="AU250" s="221" t="s">
        <v>136</v>
      </c>
      <c r="AV250" s="13" t="s">
        <v>82</v>
      </c>
      <c r="AW250" s="13" t="s">
        <v>33</v>
      </c>
      <c r="AX250" s="13" t="s">
        <v>72</v>
      </c>
      <c r="AY250" s="221" t="s">
        <v>115</v>
      </c>
    </row>
    <row r="251" spans="2:51" s="14" customFormat="1" ht="11.25">
      <c r="B251" s="232"/>
      <c r="C251" s="233"/>
      <c r="D251" s="201" t="s">
        <v>192</v>
      </c>
      <c r="E251" s="234" t="s">
        <v>19</v>
      </c>
      <c r="F251" s="235" t="s">
        <v>385</v>
      </c>
      <c r="G251" s="233"/>
      <c r="H251" s="236">
        <v>4</v>
      </c>
      <c r="I251" s="237"/>
      <c r="J251" s="233"/>
      <c r="K251" s="233"/>
      <c r="L251" s="238"/>
      <c r="M251" s="239"/>
      <c r="N251" s="240"/>
      <c r="O251" s="240"/>
      <c r="P251" s="240"/>
      <c r="Q251" s="240"/>
      <c r="R251" s="240"/>
      <c r="S251" s="240"/>
      <c r="T251" s="241"/>
      <c r="AT251" s="242" t="s">
        <v>192</v>
      </c>
      <c r="AU251" s="242" t="s">
        <v>136</v>
      </c>
      <c r="AV251" s="14" t="s">
        <v>173</v>
      </c>
      <c r="AW251" s="14" t="s">
        <v>33</v>
      </c>
      <c r="AX251" s="14" t="s">
        <v>80</v>
      </c>
      <c r="AY251" s="242" t="s">
        <v>115</v>
      </c>
    </row>
    <row r="252" spans="1:65" s="2" customFormat="1" ht="16.5" customHeight="1">
      <c r="A252" s="35"/>
      <c r="B252" s="36"/>
      <c r="C252" s="188" t="s">
        <v>344</v>
      </c>
      <c r="D252" s="188" t="s">
        <v>118</v>
      </c>
      <c r="E252" s="189" t="s">
        <v>689</v>
      </c>
      <c r="F252" s="190" t="s">
        <v>690</v>
      </c>
      <c r="G252" s="191" t="s">
        <v>325</v>
      </c>
      <c r="H252" s="192">
        <v>4</v>
      </c>
      <c r="I252" s="193"/>
      <c r="J252" s="194">
        <f>ROUND(I252*H252,2)</f>
        <v>0</v>
      </c>
      <c r="K252" s="190" t="s">
        <v>122</v>
      </c>
      <c r="L252" s="40"/>
      <c r="M252" s="195" t="s">
        <v>19</v>
      </c>
      <c r="N252" s="196" t="s">
        <v>43</v>
      </c>
      <c r="O252" s="65"/>
      <c r="P252" s="197">
        <f>O252*H252</f>
        <v>0</v>
      </c>
      <c r="Q252" s="197">
        <v>0.00096</v>
      </c>
      <c r="R252" s="197">
        <f>Q252*H252</f>
        <v>0.00384</v>
      </c>
      <c r="S252" s="197">
        <v>0</v>
      </c>
      <c r="T252" s="198">
        <f>S252*H252</f>
        <v>0</v>
      </c>
      <c r="U252" s="35"/>
      <c r="V252" s="35"/>
      <c r="W252" s="35"/>
      <c r="X252" s="35"/>
      <c r="Y252" s="35"/>
      <c r="Z252" s="35"/>
      <c r="AA252" s="35"/>
      <c r="AB252" s="35"/>
      <c r="AC252" s="35"/>
      <c r="AD252" s="35"/>
      <c r="AE252" s="35"/>
      <c r="AR252" s="199" t="s">
        <v>173</v>
      </c>
      <c r="AT252" s="199" t="s">
        <v>118</v>
      </c>
      <c r="AU252" s="199" t="s">
        <v>136</v>
      </c>
      <c r="AY252" s="18" t="s">
        <v>115</v>
      </c>
      <c r="BE252" s="200">
        <f>IF(N252="základní",J252,0)</f>
        <v>0</v>
      </c>
      <c r="BF252" s="200">
        <f>IF(N252="snížená",J252,0)</f>
        <v>0</v>
      </c>
      <c r="BG252" s="200">
        <f>IF(N252="zákl. přenesená",J252,0)</f>
        <v>0</v>
      </c>
      <c r="BH252" s="200">
        <f>IF(N252="sníž. přenesená",J252,0)</f>
        <v>0</v>
      </c>
      <c r="BI252" s="200">
        <f>IF(N252="nulová",J252,0)</f>
        <v>0</v>
      </c>
      <c r="BJ252" s="18" t="s">
        <v>80</v>
      </c>
      <c r="BK252" s="200">
        <f>ROUND(I252*H252,2)</f>
        <v>0</v>
      </c>
      <c r="BL252" s="18" t="s">
        <v>173</v>
      </c>
      <c r="BM252" s="199" t="s">
        <v>691</v>
      </c>
    </row>
    <row r="253" spans="1:47" s="2" customFormat="1" ht="11.25">
      <c r="A253" s="35"/>
      <c r="B253" s="36"/>
      <c r="C253" s="37"/>
      <c r="D253" s="201" t="s">
        <v>125</v>
      </c>
      <c r="E253" s="37"/>
      <c r="F253" s="202" t="s">
        <v>692</v>
      </c>
      <c r="G253" s="37"/>
      <c r="H253" s="37"/>
      <c r="I253" s="109"/>
      <c r="J253" s="37"/>
      <c r="K253" s="37"/>
      <c r="L253" s="40"/>
      <c r="M253" s="203"/>
      <c r="N253" s="204"/>
      <c r="O253" s="65"/>
      <c r="P253" s="65"/>
      <c r="Q253" s="65"/>
      <c r="R253" s="65"/>
      <c r="S253" s="65"/>
      <c r="T253" s="66"/>
      <c r="U253" s="35"/>
      <c r="V253" s="35"/>
      <c r="W253" s="35"/>
      <c r="X253" s="35"/>
      <c r="Y253" s="35"/>
      <c r="Z253" s="35"/>
      <c r="AA253" s="35"/>
      <c r="AB253" s="35"/>
      <c r="AC253" s="35"/>
      <c r="AD253" s="35"/>
      <c r="AE253" s="35"/>
      <c r="AT253" s="18" t="s">
        <v>125</v>
      </c>
      <c r="AU253" s="18" t="s">
        <v>136</v>
      </c>
    </row>
    <row r="254" spans="1:47" s="2" customFormat="1" ht="87.75">
      <c r="A254" s="35"/>
      <c r="B254" s="36"/>
      <c r="C254" s="37"/>
      <c r="D254" s="201" t="s">
        <v>176</v>
      </c>
      <c r="E254" s="37"/>
      <c r="F254" s="205" t="s">
        <v>676</v>
      </c>
      <c r="G254" s="37"/>
      <c r="H254" s="37"/>
      <c r="I254" s="109"/>
      <c r="J254" s="37"/>
      <c r="K254" s="37"/>
      <c r="L254" s="40"/>
      <c r="M254" s="203"/>
      <c r="N254" s="204"/>
      <c r="O254" s="65"/>
      <c r="P254" s="65"/>
      <c r="Q254" s="65"/>
      <c r="R254" s="65"/>
      <c r="S254" s="65"/>
      <c r="T254" s="66"/>
      <c r="U254" s="35"/>
      <c r="V254" s="35"/>
      <c r="W254" s="35"/>
      <c r="X254" s="35"/>
      <c r="Y254" s="35"/>
      <c r="Z254" s="35"/>
      <c r="AA254" s="35"/>
      <c r="AB254" s="35"/>
      <c r="AC254" s="35"/>
      <c r="AD254" s="35"/>
      <c r="AE254" s="35"/>
      <c r="AT254" s="18" t="s">
        <v>176</v>
      </c>
      <c r="AU254" s="18" t="s">
        <v>136</v>
      </c>
    </row>
    <row r="255" spans="2:51" s="13" customFormat="1" ht="11.25">
      <c r="B255" s="211"/>
      <c r="C255" s="212"/>
      <c r="D255" s="201" t="s">
        <v>192</v>
      </c>
      <c r="E255" s="213" t="s">
        <v>19</v>
      </c>
      <c r="F255" s="214" t="s">
        <v>677</v>
      </c>
      <c r="G255" s="212"/>
      <c r="H255" s="215">
        <v>1</v>
      </c>
      <c r="I255" s="216"/>
      <c r="J255" s="212"/>
      <c r="K255" s="212"/>
      <c r="L255" s="217"/>
      <c r="M255" s="218"/>
      <c r="N255" s="219"/>
      <c r="O255" s="219"/>
      <c r="P255" s="219"/>
      <c r="Q255" s="219"/>
      <c r="R255" s="219"/>
      <c r="S255" s="219"/>
      <c r="T255" s="220"/>
      <c r="AT255" s="221" t="s">
        <v>192</v>
      </c>
      <c r="AU255" s="221" t="s">
        <v>136</v>
      </c>
      <c r="AV255" s="13" t="s">
        <v>82</v>
      </c>
      <c r="AW255" s="13" t="s">
        <v>33</v>
      </c>
      <c r="AX255" s="13" t="s">
        <v>72</v>
      </c>
      <c r="AY255" s="221" t="s">
        <v>115</v>
      </c>
    </row>
    <row r="256" spans="2:51" s="13" customFormat="1" ht="11.25">
      <c r="B256" s="211"/>
      <c r="C256" s="212"/>
      <c r="D256" s="201" t="s">
        <v>192</v>
      </c>
      <c r="E256" s="213" t="s">
        <v>19</v>
      </c>
      <c r="F256" s="214" t="s">
        <v>678</v>
      </c>
      <c r="G256" s="212"/>
      <c r="H256" s="215">
        <v>1</v>
      </c>
      <c r="I256" s="216"/>
      <c r="J256" s="212"/>
      <c r="K256" s="212"/>
      <c r="L256" s="217"/>
      <c r="M256" s="218"/>
      <c r="N256" s="219"/>
      <c r="O256" s="219"/>
      <c r="P256" s="219"/>
      <c r="Q256" s="219"/>
      <c r="R256" s="219"/>
      <c r="S256" s="219"/>
      <c r="T256" s="220"/>
      <c r="AT256" s="221" t="s">
        <v>192</v>
      </c>
      <c r="AU256" s="221" t="s">
        <v>136</v>
      </c>
      <c r="AV256" s="13" t="s">
        <v>82</v>
      </c>
      <c r="AW256" s="13" t="s">
        <v>33</v>
      </c>
      <c r="AX256" s="13" t="s">
        <v>72</v>
      </c>
      <c r="AY256" s="221" t="s">
        <v>115</v>
      </c>
    </row>
    <row r="257" spans="2:51" s="13" customFormat="1" ht="11.25">
      <c r="B257" s="211"/>
      <c r="C257" s="212"/>
      <c r="D257" s="201" t="s">
        <v>192</v>
      </c>
      <c r="E257" s="213" t="s">
        <v>19</v>
      </c>
      <c r="F257" s="214" t="s">
        <v>679</v>
      </c>
      <c r="G257" s="212"/>
      <c r="H257" s="215">
        <v>1</v>
      </c>
      <c r="I257" s="216"/>
      <c r="J257" s="212"/>
      <c r="K257" s="212"/>
      <c r="L257" s="217"/>
      <c r="M257" s="218"/>
      <c r="N257" s="219"/>
      <c r="O257" s="219"/>
      <c r="P257" s="219"/>
      <c r="Q257" s="219"/>
      <c r="R257" s="219"/>
      <c r="S257" s="219"/>
      <c r="T257" s="220"/>
      <c r="AT257" s="221" t="s">
        <v>192</v>
      </c>
      <c r="AU257" s="221" t="s">
        <v>136</v>
      </c>
      <c r="AV257" s="13" t="s">
        <v>82</v>
      </c>
      <c r="AW257" s="13" t="s">
        <v>33</v>
      </c>
      <c r="AX257" s="13" t="s">
        <v>72</v>
      </c>
      <c r="AY257" s="221" t="s">
        <v>115</v>
      </c>
    </row>
    <row r="258" spans="2:51" s="13" customFormat="1" ht="11.25">
      <c r="B258" s="211"/>
      <c r="C258" s="212"/>
      <c r="D258" s="201" t="s">
        <v>192</v>
      </c>
      <c r="E258" s="213" t="s">
        <v>19</v>
      </c>
      <c r="F258" s="214" t="s">
        <v>680</v>
      </c>
      <c r="G258" s="212"/>
      <c r="H258" s="215">
        <v>1</v>
      </c>
      <c r="I258" s="216"/>
      <c r="J258" s="212"/>
      <c r="K258" s="212"/>
      <c r="L258" s="217"/>
      <c r="M258" s="218"/>
      <c r="N258" s="219"/>
      <c r="O258" s="219"/>
      <c r="P258" s="219"/>
      <c r="Q258" s="219"/>
      <c r="R258" s="219"/>
      <c r="S258" s="219"/>
      <c r="T258" s="220"/>
      <c r="AT258" s="221" t="s">
        <v>192</v>
      </c>
      <c r="AU258" s="221" t="s">
        <v>136</v>
      </c>
      <c r="AV258" s="13" t="s">
        <v>82</v>
      </c>
      <c r="AW258" s="13" t="s">
        <v>33</v>
      </c>
      <c r="AX258" s="13" t="s">
        <v>72</v>
      </c>
      <c r="AY258" s="221" t="s">
        <v>115</v>
      </c>
    </row>
    <row r="259" spans="2:51" s="14" customFormat="1" ht="11.25">
      <c r="B259" s="232"/>
      <c r="C259" s="233"/>
      <c r="D259" s="201" t="s">
        <v>192</v>
      </c>
      <c r="E259" s="234" t="s">
        <v>19</v>
      </c>
      <c r="F259" s="235" t="s">
        <v>385</v>
      </c>
      <c r="G259" s="233"/>
      <c r="H259" s="236">
        <v>4</v>
      </c>
      <c r="I259" s="237"/>
      <c r="J259" s="233"/>
      <c r="K259" s="233"/>
      <c r="L259" s="238"/>
      <c r="M259" s="239"/>
      <c r="N259" s="240"/>
      <c r="O259" s="240"/>
      <c r="P259" s="240"/>
      <c r="Q259" s="240"/>
      <c r="R259" s="240"/>
      <c r="S259" s="240"/>
      <c r="T259" s="241"/>
      <c r="AT259" s="242" t="s">
        <v>192</v>
      </c>
      <c r="AU259" s="242" t="s">
        <v>136</v>
      </c>
      <c r="AV259" s="14" t="s">
        <v>173</v>
      </c>
      <c r="AW259" s="14" t="s">
        <v>33</v>
      </c>
      <c r="AX259" s="14" t="s">
        <v>80</v>
      </c>
      <c r="AY259" s="242" t="s">
        <v>115</v>
      </c>
    </row>
    <row r="260" spans="1:65" s="2" customFormat="1" ht="16.5" customHeight="1">
      <c r="A260" s="35"/>
      <c r="B260" s="36"/>
      <c r="C260" s="188" t="s">
        <v>352</v>
      </c>
      <c r="D260" s="188" t="s">
        <v>118</v>
      </c>
      <c r="E260" s="189" t="s">
        <v>693</v>
      </c>
      <c r="F260" s="190" t="s">
        <v>694</v>
      </c>
      <c r="G260" s="191" t="s">
        <v>172</v>
      </c>
      <c r="H260" s="192">
        <v>23.015</v>
      </c>
      <c r="I260" s="193"/>
      <c r="J260" s="194">
        <f>ROUND(I260*H260,2)</f>
        <v>0</v>
      </c>
      <c r="K260" s="190" t="s">
        <v>122</v>
      </c>
      <c r="L260" s="40"/>
      <c r="M260" s="195" t="s">
        <v>19</v>
      </c>
      <c r="N260" s="196" t="s">
        <v>43</v>
      </c>
      <c r="O260" s="65"/>
      <c r="P260" s="197">
        <f>O260*H260</f>
        <v>0</v>
      </c>
      <c r="Q260" s="197">
        <v>0.00019</v>
      </c>
      <c r="R260" s="197">
        <f>Q260*H260</f>
        <v>0.00437285</v>
      </c>
      <c r="S260" s="197">
        <v>0</v>
      </c>
      <c r="T260" s="198">
        <f>S260*H260</f>
        <v>0</v>
      </c>
      <c r="U260" s="35"/>
      <c r="V260" s="35"/>
      <c r="W260" s="35"/>
      <c r="X260" s="35"/>
      <c r="Y260" s="35"/>
      <c r="Z260" s="35"/>
      <c r="AA260" s="35"/>
      <c r="AB260" s="35"/>
      <c r="AC260" s="35"/>
      <c r="AD260" s="35"/>
      <c r="AE260" s="35"/>
      <c r="AR260" s="199" t="s">
        <v>173</v>
      </c>
      <c r="AT260" s="199" t="s">
        <v>118</v>
      </c>
      <c r="AU260" s="199" t="s">
        <v>136</v>
      </c>
      <c r="AY260" s="18" t="s">
        <v>115</v>
      </c>
      <c r="BE260" s="200">
        <f>IF(N260="základní",J260,0)</f>
        <v>0</v>
      </c>
      <c r="BF260" s="200">
        <f>IF(N260="snížená",J260,0)</f>
        <v>0</v>
      </c>
      <c r="BG260" s="200">
        <f>IF(N260="zákl. přenesená",J260,0)</f>
        <v>0</v>
      </c>
      <c r="BH260" s="200">
        <f>IF(N260="sníž. přenesená",J260,0)</f>
        <v>0</v>
      </c>
      <c r="BI260" s="200">
        <f>IF(N260="nulová",J260,0)</f>
        <v>0</v>
      </c>
      <c r="BJ260" s="18" t="s">
        <v>80</v>
      </c>
      <c r="BK260" s="200">
        <f>ROUND(I260*H260,2)</f>
        <v>0</v>
      </c>
      <c r="BL260" s="18" t="s">
        <v>173</v>
      </c>
      <c r="BM260" s="199" t="s">
        <v>695</v>
      </c>
    </row>
    <row r="261" spans="1:47" s="2" customFormat="1" ht="11.25">
      <c r="A261" s="35"/>
      <c r="B261" s="36"/>
      <c r="C261" s="37"/>
      <c r="D261" s="201" t="s">
        <v>125</v>
      </c>
      <c r="E261" s="37"/>
      <c r="F261" s="202" t="s">
        <v>696</v>
      </c>
      <c r="G261" s="37"/>
      <c r="H261" s="37"/>
      <c r="I261" s="109"/>
      <c r="J261" s="37"/>
      <c r="K261" s="37"/>
      <c r="L261" s="40"/>
      <c r="M261" s="203"/>
      <c r="N261" s="204"/>
      <c r="O261" s="65"/>
      <c r="P261" s="65"/>
      <c r="Q261" s="65"/>
      <c r="R261" s="65"/>
      <c r="S261" s="65"/>
      <c r="T261" s="66"/>
      <c r="U261" s="35"/>
      <c r="V261" s="35"/>
      <c r="W261" s="35"/>
      <c r="X261" s="35"/>
      <c r="Y261" s="35"/>
      <c r="Z261" s="35"/>
      <c r="AA261" s="35"/>
      <c r="AB261" s="35"/>
      <c r="AC261" s="35"/>
      <c r="AD261" s="35"/>
      <c r="AE261" s="35"/>
      <c r="AT261" s="18" t="s">
        <v>125</v>
      </c>
      <c r="AU261" s="18" t="s">
        <v>136</v>
      </c>
    </row>
    <row r="262" spans="2:51" s="13" customFormat="1" ht="11.25">
      <c r="B262" s="211"/>
      <c r="C262" s="212"/>
      <c r="D262" s="201" t="s">
        <v>192</v>
      </c>
      <c r="E262" s="213" t="s">
        <v>19</v>
      </c>
      <c r="F262" s="214" t="s">
        <v>665</v>
      </c>
      <c r="G262" s="212"/>
      <c r="H262" s="215">
        <v>23.015</v>
      </c>
      <c r="I262" s="216"/>
      <c r="J262" s="212"/>
      <c r="K262" s="212"/>
      <c r="L262" s="217"/>
      <c r="M262" s="218"/>
      <c r="N262" s="219"/>
      <c r="O262" s="219"/>
      <c r="P262" s="219"/>
      <c r="Q262" s="219"/>
      <c r="R262" s="219"/>
      <c r="S262" s="219"/>
      <c r="T262" s="220"/>
      <c r="AT262" s="221" t="s">
        <v>192</v>
      </c>
      <c r="AU262" s="221" t="s">
        <v>136</v>
      </c>
      <c r="AV262" s="13" t="s">
        <v>82</v>
      </c>
      <c r="AW262" s="13" t="s">
        <v>33</v>
      </c>
      <c r="AX262" s="13" t="s">
        <v>80</v>
      </c>
      <c r="AY262" s="221" t="s">
        <v>115</v>
      </c>
    </row>
    <row r="263" spans="1:65" s="2" customFormat="1" ht="16.5" customHeight="1">
      <c r="A263" s="35"/>
      <c r="B263" s="36"/>
      <c r="C263" s="188" t="s">
        <v>357</v>
      </c>
      <c r="D263" s="188" t="s">
        <v>118</v>
      </c>
      <c r="E263" s="189" t="s">
        <v>697</v>
      </c>
      <c r="F263" s="190" t="s">
        <v>698</v>
      </c>
      <c r="G263" s="191" t="s">
        <v>172</v>
      </c>
      <c r="H263" s="192">
        <v>23.015</v>
      </c>
      <c r="I263" s="193"/>
      <c r="J263" s="194">
        <f>ROUND(I263*H263,2)</f>
        <v>0</v>
      </c>
      <c r="K263" s="190" t="s">
        <v>122</v>
      </c>
      <c r="L263" s="40"/>
      <c r="M263" s="195" t="s">
        <v>19</v>
      </c>
      <c r="N263" s="196" t="s">
        <v>43</v>
      </c>
      <c r="O263" s="65"/>
      <c r="P263" s="197">
        <f>O263*H263</f>
        <v>0</v>
      </c>
      <c r="Q263" s="197">
        <v>0.00013</v>
      </c>
      <c r="R263" s="197">
        <f>Q263*H263</f>
        <v>0.0029919499999999997</v>
      </c>
      <c r="S263" s="197">
        <v>0</v>
      </c>
      <c r="T263" s="198">
        <f>S263*H263</f>
        <v>0</v>
      </c>
      <c r="U263" s="35"/>
      <c r="V263" s="35"/>
      <c r="W263" s="35"/>
      <c r="X263" s="35"/>
      <c r="Y263" s="35"/>
      <c r="Z263" s="35"/>
      <c r="AA263" s="35"/>
      <c r="AB263" s="35"/>
      <c r="AC263" s="35"/>
      <c r="AD263" s="35"/>
      <c r="AE263" s="35"/>
      <c r="AR263" s="199" t="s">
        <v>173</v>
      </c>
      <c r="AT263" s="199" t="s">
        <v>118</v>
      </c>
      <c r="AU263" s="199" t="s">
        <v>136</v>
      </c>
      <c r="AY263" s="18" t="s">
        <v>115</v>
      </c>
      <c r="BE263" s="200">
        <f>IF(N263="základní",J263,0)</f>
        <v>0</v>
      </c>
      <c r="BF263" s="200">
        <f>IF(N263="snížená",J263,0)</f>
        <v>0</v>
      </c>
      <c r="BG263" s="200">
        <f>IF(N263="zákl. přenesená",J263,0)</f>
        <v>0</v>
      </c>
      <c r="BH263" s="200">
        <f>IF(N263="sníž. přenesená",J263,0)</f>
        <v>0</v>
      </c>
      <c r="BI263" s="200">
        <f>IF(N263="nulová",J263,0)</f>
        <v>0</v>
      </c>
      <c r="BJ263" s="18" t="s">
        <v>80</v>
      </c>
      <c r="BK263" s="200">
        <f>ROUND(I263*H263,2)</f>
        <v>0</v>
      </c>
      <c r="BL263" s="18" t="s">
        <v>173</v>
      </c>
      <c r="BM263" s="199" t="s">
        <v>699</v>
      </c>
    </row>
    <row r="264" spans="1:47" s="2" customFormat="1" ht="11.25">
      <c r="A264" s="35"/>
      <c r="B264" s="36"/>
      <c r="C264" s="37"/>
      <c r="D264" s="201" t="s">
        <v>125</v>
      </c>
      <c r="E264" s="37"/>
      <c r="F264" s="202" t="s">
        <v>700</v>
      </c>
      <c r="G264" s="37"/>
      <c r="H264" s="37"/>
      <c r="I264" s="109"/>
      <c r="J264" s="37"/>
      <c r="K264" s="37"/>
      <c r="L264" s="40"/>
      <c r="M264" s="203"/>
      <c r="N264" s="204"/>
      <c r="O264" s="65"/>
      <c r="P264" s="65"/>
      <c r="Q264" s="65"/>
      <c r="R264" s="65"/>
      <c r="S264" s="65"/>
      <c r="T264" s="66"/>
      <c r="U264" s="35"/>
      <c r="V264" s="35"/>
      <c r="W264" s="35"/>
      <c r="X264" s="35"/>
      <c r="Y264" s="35"/>
      <c r="Z264" s="35"/>
      <c r="AA264" s="35"/>
      <c r="AB264" s="35"/>
      <c r="AC264" s="35"/>
      <c r="AD264" s="35"/>
      <c r="AE264" s="35"/>
      <c r="AT264" s="18" t="s">
        <v>125</v>
      </c>
      <c r="AU264" s="18" t="s">
        <v>136</v>
      </c>
    </row>
    <row r="265" spans="2:51" s="13" customFormat="1" ht="11.25">
      <c r="B265" s="211"/>
      <c r="C265" s="212"/>
      <c r="D265" s="201" t="s">
        <v>192</v>
      </c>
      <c r="E265" s="213" t="s">
        <v>19</v>
      </c>
      <c r="F265" s="214" t="s">
        <v>665</v>
      </c>
      <c r="G265" s="212"/>
      <c r="H265" s="215">
        <v>23.015</v>
      </c>
      <c r="I265" s="216"/>
      <c r="J265" s="212"/>
      <c r="K265" s="212"/>
      <c r="L265" s="217"/>
      <c r="M265" s="218"/>
      <c r="N265" s="219"/>
      <c r="O265" s="219"/>
      <c r="P265" s="219"/>
      <c r="Q265" s="219"/>
      <c r="R265" s="219"/>
      <c r="S265" s="219"/>
      <c r="T265" s="220"/>
      <c r="AT265" s="221" t="s">
        <v>192</v>
      </c>
      <c r="AU265" s="221" t="s">
        <v>136</v>
      </c>
      <c r="AV265" s="13" t="s">
        <v>82</v>
      </c>
      <c r="AW265" s="13" t="s">
        <v>33</v>
      </c>
      <c r="AX265" s="13" t="s">
        <v>80</v>
      </c>
      <c r="AY265" s="221" t="s">
        <v>115</v>
      </c>
    </row>
    <row r="266" spans="2:63" s="12" customFormat="1" ht="22.9" customHeight="1">
      <c r="B266" s="172"/>
      <c r="C266" s="173"/>
      <c r="D266" s="174" t="s">
        <v>71</v>
      </c>
      <c r="E266" s="186" t="s">
        <v>222</v>
      </c>
      <c r="F266" s="186" t="s">
        <v>228</v>
      </c>
      <c r="G266" s="173"/>
      <c r="H266" s="173"/>
      <c r="I266" s="176"/>
      <c r="J266" s="187">
        <f>BK266</f>
        <v>0</v>
      </c>
      <c r="K266" s="173"/>
      <c r="L266" s="178"/>
      <c r="M266" s="179"/>
      <c r="N266" s="180"/>
      <c r="O266" s="180"/>
      <c r="P266" s="181">
        <f>P267+P277+P281+P285</f>
        <v>0</v>
      </c>
      <c r="Q266" s="180"/>
      <c r="R266" s="181">
        <f>R267+R277+R281+R285</f>
        <v>10.064917</v>
      </c>
      <c r="S266" s="180"/>
      <c r="T266" s="182">
        <f>T267+T277+T281+T285</f>
        <v>21.901600000000002</v>
      </c>
      <c r="AR266" s="183" t="s">
        <v>80</v>
      </c>
      <c r="AT266" s="184" t="s">
        <v>71</v>
      </c>
      <c r="AU266" s="184" t="s">
        <v>80</v>
      </c>
      <c r="AY266" s="183" t="s">
        <v>115</v>
      </c>
      <c r="BK266" s="185">
        <f>BK267+BK277+BK281+BK285</f>
        <v>0</v>
      </c>
    </row>
    <row r="267" spans="2:63" s="12" customFormat="1" ht="20.85" customHeight="1">
      <c r="B267" s="172"/>
      <c r="C267" s="173"/>
      <c r="D267" s="174" t="s">
        <v>71</v>
      </c>
      <c r="E267" s="186" t="s">
        <v>701</v>
      </c>
      <c r="F267" s="186" t="s">
        <v>702</v>
      </c>
      <c r="G267" s="173"/>
      <c r="H267" s="173"/>
      <c r="I267" s="176"/>
      <c r="J267" s="187">
        <f>BK267</f>
        <v>0</v>
      </c>
      <c r="K267" s="173"/>
      <c r="L267" s="178"/>
      <c r="M267" s="179"/>
      <c r="N267" s="180"/>
      <c r="O267" s="180"/>
      <c r="P267" s="181">
        <f>SUM(P268:P276)</f>
        <v>0</v>
      </c>
      <c r="Q267" s="180"/>
      <c r="R267" s="181">
        <f>SUM(R268:R276)</f>
        <v>10.064917</v>
      </c>
      <c r="S267" s="180"/>
      <c r="T267" s="182">
        <f>SUM(T268:T276)</f>
        <v>0</v>
      </c>
      <c r="AR267" s="183" t="s">
        <v>80</v>
      </c>
      <c r="AT267" s="184" t="s">
        <v>71</v>
      </c>
      <c r="AU267" s="184" t="s">
        <v>82</v>
      </c>
      <c r="AY267" s="183" t="s">
        <v>115</v>
      </c>
      <c r="BK267" s="185">
        <f>SUM(BK268:BK276)</f>
        <v>0</v>
      </c>
    </row>
    <row r="268" spans="1:65" s="2" customFormat="1" ht="16.5" customHeight="1">
      <c r="A268" s="35"/>
      <c r="B268" s="36"/>
      <c r="C268" s="188" t="s">
        <v>365</v>
      </c>
      <c r="D268" s="188" t="s">
        <v>118</v>
      </c>
      <c r="E268" s="189" t="s">
        <v>703</v>
      </c>
      <c r="F268" s="190" t="s">
        <v>704</v>
      </c>
      <c r="G268" s="191" t="s">
        <v>172</v>
      </c>
      <c r="H268" s="192">
        <v>42</v>
      </c>
      <c r="I268" s="193"/>
      <c r="J268" s="194">
        <f>ROUND(I268*H268,2)</f>
        <v>0</v>
      </c>
      <c r="K268" s="190" t="s">
        <v>122</v>
      </c>
      <c r="L268" s="40"/>
      <c r="M268" s="195" t="s">
        <v>19</v>
      </c>
      <c r="N268" s="196" t="s">
        <v>43</v>
      </c>
      <c r="O268" s="65"/>
      <c r="P268" s="197">
        <f>O268*H268</f>
        <v>0</v>
      </c>
      <c r="Q268" s="197">
        <v>0.10095</v>
      </c>
      <c r="R268" s="197">
        <f>Q268*H268</f>
        <v>4.2399</v>
      </c>
      <c r="S268" s="197">
        <v>0</v>
      </c>
      <c r="T268" s="198">
        <f>S268*H268</f>
        <v>0</v>
      </c>
      <c r="U268" s="35"/>
      <c r="V268" s="35"/>
      <c r="W268" s="35"/>
      <c r="X268" s="35"/>
      <c r="Y268" s="35"/>
      <c r="Z268" s="35"/>
      <c r="AA268" s="35"/>
      <c r="AB268" s="35"/>
      <c r="AC268" s="35"/>
      <c r="AD268" s="35"/>
      <c r="AE268" s="35"/>
      <c r="AR268" s="199" t="s">
        <v>173</v>
      </c>
      <c r="AT268" s="199" t="s">
        <v>118</v>
      </c>
      <c r="AU268" s="199" t="s">
        <v>136</v>
      </c>
      <c r="AY268" s="18" t="s">
        <v>115</v>
      </c>
      <c r="BE268" s="200">
        <f>IF(N268="základní",J268,0)</f>
        <v>0</v>
      </c>
      <c r="BF268" s="200">
        <f>IF(N268="snížená",J268,0)</f>
        <v>0</v>
      </c>
      <c r="BG268" s="200">
        <f>IF(N268="zákl. přenesená",J268,0)</f>
        <v>0</v>
      </c>
      <c r="BH268" s="200">
        <f>IF(N268="sníž. přenesená",J268,0)</f>
        <v>0</v>
      </c>
      <c r="BI268" s="200">
        <f>IF(N268="nulová",J268,0)</f>
        <v>0</v>
      </c>
      <c r="BJ268" s="18" t="s">
        <v>80</v>
      </c>
      <c r="BK268" s="200">
        <f>ROUND(I268*H268,2)</f>
        <v>0</v>
      </c>
      <c r="BL268" s="18" t="s">
        <v>173</v>
      </c>
      <c r="BM268" s="199" t="s">
        <v>705</v>
      </c>
    </row>
    <row r="269" spans="1:47" s="2" customFormat="1" ht="19.5">
      <c r="A269" s="35"/>
      <c r="B269" s="36"/>
      <c r="C269" s="37"/>
      <c r="D269" s="201" t="s">
        <v>125</v>
      </c>
      <c r="E269" s="37"/>
      <c r="F269" s="202" t="s">
        <v>706</v>
      </c>
      <c r="G269" s="37"/>
      <c r="H269" s="37"/>
      <c r="I269" s="109"/>
      <c r="J269" s="37"/>
      <c r="K269" s="37"/>
      <c r="L269" s="40"/>
      <c r="M269" s="203"/>
      <c r="N269" s="204"/>
      <c r="O269" s="65"/>
      <c r="P269" s="65"/>
      <c r="Q269" s="65"/>
      <c r="R269" s="65"/>
      <c r="S269" s="65"/>
      <c r="T269" s="66"/>
      <c r="U269" s="35"/>
      <c r="V269" s="35"/>
      <c r="W269" s="35"/>
      <c r="X269" s="35"/>
      <c r="Y269" s="35"/>
      <c r="Z269" s="35"/>
      <c r="AA269" s="35"/>
      <c r="AB269" s="35"/>
      <c r="AC269" s="35"/>
      <c r="AD269" s="35"/>
      <c r="AE269" s="35"/>
      <c r="AT269" s="18" t="s">
        <v>125</v>
      </c>
      <c r="AU269" s="18" t="s">
        <v>136</v>
      </c>
    </row>
    <row r="270" spans="1:47" s="2" customFormat="1" ht="58.5">
      <c r="A270" s="35"/>
      <c r="B270" s="36"/>
      <c r="C270" s="37"/>
      <c r="D270" s="201" t="s">
        <v>176</v>
      </c>
      <c r="E270" s="37"/>
      <c r="F270" s="205" t="s">
        <v>707</v>
      </c>
      <c r="G270" s="37"/>
      <c r="H270" s="37"/>
      <c r="I270" s="109"/>
      <c r="J270" s="37"/>
      <c r="K270" s="37"/>
      <c r="L270" s="40"/>
      <c r="M270" s="203"/>
      <c r="N270" s="204"/>
      <c r="O270" s="65"/>
      <c r="P270" s="65"/>
      <c r="Q270" s="65"/>
      <c r="R270" s="65"/>
      <c r="S270" s="65"/>
      <c r="T270" s="66"/>
      <c r="U270" s="35"/>
      <c r="V270" s="35"/>
      <c r="W270" s="35"/>
      <c r="X270" s="35"/>
      <c r="Y270" s="35"/>
      <c r="Z270" s="35"/>
      <c r="AA270" s="35"/>
      <c r="AB270" s="35"/>
      <c r="AC270" s="35"/>
      <c r="AD270" s="35"/>
      <c r="AE270" s="35"/>
      <c r="AT270" s="18" t="s">
        <v>176</v>
      </c>
      <c r="AU270" s="18" t="s">
        <v>136</v>
      </c>
    </row>
    <row r="271" spans="1:65" s="2" customFormat="1" ht="16.5" customHeight="1">
      <c r="A271" s="35"/>
      <c r="B271" s="36"/>
      <c r="C271" s="222" t="s">
        <v>168</v>
      </c>
      <c r="D271" s="222" t="s">
        <v>207</v>
      </c>
      <c r="E271" s="223" t="s">
        <v>708</v>
      </c>
      <c r="F271" s="224" t="s">
        <v>709</v>
      </c>
      <c r="G271" s="225" t="s">
        <v>172</v>
      </c>
      <c r="H271" s="226">
        <v>42.84</v>
      </c>
      <c r="I271" s="227"/>
      <c r="J271" s="228">
        <f>ROUND(I271*H271,2)</f>
        <v>0</v>
      </c>
      <c r="K271" s="224" t="s">
        <v>122</v>
      </c>
      <c r="L271" s="229"/>
      <c r="M271" s="230" t="s">
        <v>19</v>
      </c>
      <c r="N271" s="231" t="s">
        <v>43</v>
      </c>
      <c r="O271" s="65"/>
      <c r="P271" s="197">
        <f>O271*H271</f>
        <v>0</v>
      </c>
      <c r="Q271" s="197">
        <v>0.028</v>
      </c>
      <c r="R271" s="197">
        <f>Q271*H271</f>
        <v>1.1995200000000001</v>
      </c>
      <c r="S271" s="197">
        <v>0</v>
      </c>
      <c r="T271" s="198">
        <f>S271*H271</f>
        <v>0</v>
      </c>
      <c r="U271" s="35"/>
      <c r="V271" s="35"/>
      <c r="W271" s="35"/>
      <c r="X271" s="35"/>
      <c r="Y271" s="35"/>
      <c r="Z271" s="35"/>
      <c r="AA271" s="35"/>
      <c r="AB271" s="35"/>
      <c r="AC271" s="35"/>
      <c r="AD271" s="35"/>
      <c r="AE271" s="35"/>
      <c r="AR271" s="199" t="s">
        <v>211</v>
      </c>
      <c r="AT271" s="199" t="s">
        <v>207</v>
      </c>
      <c r="AU271" s="199" t="s">
        <v>136</v>
      </c>
      <c r="AY271" s="18" t="s">
        <v>115</v>
      </c>
      <c r="BE271" s="200">
        <f>IF(N271="základní",J271,0)</f>
        <v>0</v>
      </c>
      <c r="BF271" s="200">
        <f>IF(N271="snížená",J271,0)</f>
        <v>0</v>
      </c>
      <c r="BG271" s="200">
        <f>IF(N271="zákl. přenesená",J271,0)</f>
        <v>0</v>
      </c>
      <c r="BH271" s="200">
        <f>IF(N271="sníž. přenesená",J271,0)</f>
        <v>0</v>
      </c>
      <c r="BI271" s="200">
        <f>IF(N271="nulová",J271,0)</f>
        <v>0</v>
      </c>
      <c r="BJ271" s="18" t="s">
        <v>80</v>
      </c>
      <c r="BK271" s="200">
        <f>ROUND(I271*H271,2)</f>
        <v>0</v>
      </c>
      <c r="BL271" s="18" t="s">
        <v>173</v>
      </c>
      <c r="BM271" s="199" t="s">
        <v>710</v>
      </c>
    </row>
    <row r="272" spans="1:47" s="2" customFormat="1" ht="11.25">
      <c r="A272" s="35"/>
      <c r="B272" s="36"/>
      <c r="C272" s="37"/>
      <c r="D272" s="201" t="s">
        <v>125</v>
      </c>
      <c r="E272" s="37"/>
      <c r="F272" s="202" t="s">
        <v>709</v>
      </c>
      <c r="G272" s="37"/>
      <c r="H272" s="37"/>
      <c r="I272" s="109"/>
      <c r="J272" s="37"/>
      <c r="K272" s="37"/>
      <c r="L272" s="40"/>
      <c r="M272" s="203"/>
      <c r="N272" s="204"/>
      <c r="O272" s="65"/>
      <c r="P272" s="65"/>
      <c r="Q272" s="65"/>
      <c r="R272" s="65"/>
      <c r="S272" s="65"/>
      <c r="T272" s="66"/>
      <c r="U272" s="35"/>
      <c r="V272" s="35"/>
      <c r="W272" s="35"/>
      <c r="X272" s="35"/>
      <c r="Y272" s="35"/>
      <c r="Z272" s="35"/>
      <c r="AA272" s="35"/>
      <c r="AB272" s="35"/>
      <c r="AC272" s="35"/>
      <c r="AD272" s="35"/>
      <c r="AE272" s="35"/>
      <c r="AT272" s="18" t="s">
        <v>125</v>
      </c>
      <c r="AU272" s="18" t="s">
        <v>136</v>
      </c>
    </row>
    <row r="273" spans="2:51" s="13" customFormat="1" ht="11.25">
      <c r="B273" s="211"/>
      <c r="C273" s="212"/>
      <c r="D273" s="201" t="s">
        <v>192</v>
      </c>
      <c r="E273" s="212"/>
      <c r="F273" s="214" t="s">
        <v>711</v>
      </c>
      <c r="G273" s="212"/>
      <c r="H273" s="215">
        <v>42.84</v>
      </c>
      <c r="I273" s="216"/>
      <c r="J273" s="212"/>
      <c r="K273" s="212"/>
      <c r="L273" s="217"/>
      <c r="M273" s="218"/>
      <c r="N273" s="219"/>
      <c r="O273" s="219"/>
      <c r="P273" s="219"/>
      <c r="Q273" s="219"/>
      <c r="R273" s="219"/>
      <c r="S273" s="219"/>
      <c r="T273" s="220"/>
      <c r="AT273" s="221" t="s">
        <v>192</v>
      </c>
      <c r="AU273" s="221" t="s">
        <v>136</v>
      </c>
      <c r="AV273" s="13" t="s">
        <v>82</v>
      </c>
      <c r="AW273" s="13" t="s">
        <v>4</v>
      </c>
      <c r="AX273" s="13" t="s">
        <v>80</v>
      </c>
      <c r="AY273" s="221" t="s">
        <v>115</v>
      </c>
    </row>
    <row r="274" spans="1:65" s="2" customFormat="1" ht="16.5" customHeight="1">
      <c r="A274" s="35"/>
      <c r="B274" s="36"/>
      <c r="C274" s="188" t="s">
        <v>377</v>
      </c>
      <c r="D274" s="188" t="s">
        <v>118</v>
      </c>
      <c r="E274" s="189" t="s">
        <v>712</v>
      </c>
      <c r="F274" s="190" t="s">
        <v>713</v>
      </c>
      <c r="G274" s="191" t="s">
        <v>218</v>
      </c>
      <c r="H274" s="192">
        <v>2.05</v>
      </c>
      <c r="I274" s="193"/>
      <c r="J274" s="194">
        <f>ROUND(I274*H274,2)</f>
        <v>0</v>
      </c>
      <c r="K274" s="190" t="s">
        <v>122</v>
      </c>
      <c r="L274" s="40"/>
      <c r="M274" s="195" t="s">
        <v>19</v>
      </c>
      <c r="N274" s="196" t="s">
        <v>43</v>
      </c>
      <c r="O274" s="65"/>
      <c r="P274" s="197">
        <f>O274*H274</f>
        <v>0</v>
      </c>
      <c r="Q274" s="197">
        <v>2.25634</v>
      </c>
      <c r="R274" s="197">
        <f>Q274*H274</f>
        <v>4.625496999999999</v>
      </c>
      <c r="S274" s="197">
        <v>0</v>
      </c>
      <c r="T274" s="198">
        <f>S274*H274</f>
        <v>0</v>
      </c>
      <c r="U274" s="35"/>
      <c r="V274" s="35"/>
      <c r="W274" s="35"/>
      <c r="X274" s="35"/>
      <c r="Y274" s="35"/>
      <c r="Z274" s="35"/>
      <c r="AA274" s="35"/>
      <c r="AB274" s="35"/>
      <c r="AC274" s="35"/>
      <c r="AD274" s="35"/>
      <c r="AE274" s="35"/>
      <c r="AR274" s="199" t="s">
        <v>173</v>
      </c>
      <c r="AT274" s="199" t="s">
        <v>118</v>
      </c>
      <c r="AU274" s="199" t="s">
        <v>136</v>
      </c>
      <c r="AY274" s="18" t="s">
        <v>115</v>
      </c>
      <c r="BE274" s="200">
        <f>IF(N274="základní",J274,0)</f>
        <v>0</v>
      </c>
      <c r="BF274" s="200">
        <f>IF(N274="snížená",J274,0)</f>
        <v>0</v>
      </c>
      <c r="BG274" s="200">
        <f>IF(N274="zákl. přenesená",J274,0)</f>
        <v>0</v>
      </c>
      <c r="BH274" s="200">
        <f>IF(N274="sníž. přenesená",J274,0)</f>
        <v>0</v>
      </c>
      <c r="BI274" s="200">
        <f>IF(N274="nulová",J274,0)</f>
        <v>0</v>
      </c>
      <c r="BJ274" s="18" t="s">
        <v>80</v>
      </c>
      <c r="BK274" s="200">
        <f>ROUND(I274*H274,2)</f>
        <v>0</v>
      </c>
      <c r="BL274" s="18" t="s">
        <v>173</v>
      </c>
      <c r="BM274" s="199" t="s">
        <v>714</v>
      </c>
    </row>
    <row r="275" spans="1:47" s="2" customFormat="1" ht="11.25">
      <c r="A275" s="35"/>
      <c r="B275" s="36"/>
      <c r="C275" s="37"/>
      <c r="D275" s="201" t="s">
        <v>125</v>
      </c>
      <c r="E275" s="37"/>
      <c r="F275" s="202" t="s">
        <v>715</v>
      </c>
      <c r="G275" s="37"/>
      <c r="H275" s="37"/>
      <c r="I275" s="109"/>
      <c r="J275" s="37"/>
      <c r="K275" s="37"/>
      <c r="L275" s="40"/>
      <c r="M275" s="203"/>
      <c r="N275" s="204"/>
      <c r="O275" s="65"/>
      <c r="P275" s="65"/>
      <c r="Q275" s="65"/>
      <c r="R275" s="65"/>
      <c r="S275" s="65"/>
      <c r="T275" s="66"/>
      <c r="U275" s="35"/>
      <c r="V275" s="35"/>
      <c r="W275" s="35"/>
      <c r="X275" s="35"/>
      <c r="Y275" s="35"/>
      <c r="Z275" s="35"/>
      <c r="AA275" s="35"/>
      <c r="AB275" s="35"/>
      <c r="AC275" s="35"/>
      <c r="AD275" s="35"/>
      <c r="AE275" s="35"/>
      <c r="AT275" s="18" t="s">
        <v>125</v>
      </c>
      <c r="AU275" s="18" t="s">
        <v>136</v>
      </c>
    </row>
    <row r="276" spans="2:51" s="13" customFormat="1" ht="11.25">
      <c r="B276" s="211"/>
      <c r="C276" s="212"/>
      <c r="D276" s="201" t="s">
        <v>192</v>
      </c>
      <c r="E276" s="213" t="s">
        <v>19</v>
      </c>
      <c r="F276" s="214" t="s">
        <v>716</v>
      </c>
      <c r="G276" s="212"/>
      <c r="H276" s="215">
        <v>2.05</v>
      </c>
      <c r="I276" s="216"/>
      <c r="J276" s="212"/>
      <c r="K276" s="212"/>
      <c r="L276" s="217"/>
      <c r="M276" s="218"/>
      <c r="N276" s="219"/>
      <c r="O276" s="219"/>
      <c r="P276" s="219"/>
      <c r="Q276" s="219"/>
      <c r="R276" s="219"/>
      <c r="S276" s="219"/>
      <c r="T276" s="220"/>
      <c r="AT276" s="221" t="s">
        <v>192</v>
      </c>
      <c r="AU276" s="221" t="s">
        <v>136</v>
      </c>
      <c r="AV276" s="13" t="s">
        <v>82</v>
      </c>
      <c r="AW276" s="13" t="s">
        <v>33</v>
      </c>
      <c r="AX276" s="13" t="s">
        <v>80</v>
      </c>
      <c r="AY276" s="221" t="s">
        <v>115</v>
      </c>
    </row>
    <row r="277" spans="2:63" s="12" customFormat="1" ht="20.85" customHeight="1">
      <c r="B277" s="172"/>
      <c r="C277" s="173"/>
      <c r="D277" s="174" t="s">
        <v>71</v>
      </c>
      <c r="E277" s="186" t="s">
        <v>245</v>
      </c>
      <c r="F277" s="186" t="s">
        <v>246</v>
      </c>
      <c r="G277" s="173"/>
      <c r="H277" s="173"/>
      <c r="I277" s="176"/>
      <c r="J277" s="187">
        <f>BK277</f>
        <v>0</v>
      </c>
      <c r="K277" s="173"/>
      <c r="L277" s="178"/>
      <c r="M277" s="179"/>
      <c r="N277" s="180"/>
      <c r="O277" s="180"/>
      <c r="P277" s="181">
        <f>SUM(P278:P280)</f>
        <v>0</v>
      </c>
      <c r="Q277" s="180"/>
      <c r="R277" s="181">
        <f>SUM(R278:R280)</f>
        <v>0</v>
      </c>
      <c r="S277" s="180"/>
      <c r="T277" s="182">
        <f>SUM(T278:T280)</f>
        <v>12.32</v>
      </c>
      <c r="AR277" s="183" t="s">
        <v>80</v>
      </c>
      <c r="AT277" s="184" t="s">
        <v>71</v>
      </c>
      <c r="AU277" s="184" t="s">
        <v>82</v>
      </c>
      <c r="AY277" s="183" t="s">
        <v>115</v>
      </c>
      <c r="BK277" s="185">
        <f>SUM(BK278:BK280)</f>
        <v>0</v>
      </c>
    </row>
    <row r="278" spans="1:65" s="2" customFormat="1" ht="16.5" customHeight="1">
      <c r="A278" s="35"/>
      <c r="B278" s="36"/>
      <c r="C278" s="188" t="s">
        <v>388</v>
      </c>
      <c r="D278" s="188" t="s">
        <v>118</v>
      </c>
      <c r="E278" s="189" t="s">
        <v>248</v>
      </c>
      <c r="F278" s="190" t="s">
        <v>249</v>
      </c>
      <c r="G278" s="191" t="s">
        <v>218</v>
      </c>
      <c r="H278" s="192">
        <v>5.6</v>
      </c>
      <c r="I278" s="193"/>
      <c r="J278" s="194">
        <f>ROUND(I278*H278,2)</f>
        <v>0</v>
      </c>
      <c r="K278" s="190" t="s">
        <v>122</v>
      </c>
      <c r="L278" s="40"/>
      <c r="M278" s="195" t="s">
        <v>19</v>
      </c>
      <c r="N278" s="196" t="s">
        <v>43</v>
      </c>
      <c r="O278" s="65"/>
      <c r="P278" s="197">
        <f>O278*H278</f>
        <v>0</v>
      </c>
      <c r="Q278" s="197">
        <v>0</v>
      </c>
      <c r="R278" s="197">
        <f>Q278*H278</f>
        <v>0</v>
      </c>
      <c r="S278" s="197">
        <v>2.2</v>
      </c>
      <c r="T278" s="198">
        <f>S278*H278</f>
        <v>12.32</v>
      </c>
      <c r="U278" s="35"/>
      <c r="V278" s="35"/>
      <c r="W278" s="35"/>
      <c r="X278" s="35"/>
      <c r="Y278" s="35"/>
      <c r="Z278" s="35"/>
      <c r="AA278" s="35"/>
      <c r="AB278" s="35"/>
      <c r="AC278" s="35"/>
      <c r="AD278" s="35"/>
      <c r="AE278" s="35"/>
      <c r="AR278" s="199" t="s">
        <v>173</v>
      </c>
      <c r="AT278" s="199" t="s">
        <v>118</v>
      </c>
      <c r="AU278" s="199" t="s">
        <v>136</v>
      </c>
      <c r="AY278" s="18" t="s">
        <v>115</v>
      </c>
      <c r="BE278" s="200">
        <f>IF(N278="základní",J278,0)</f>
        <v>0</v>
      </c>
      <c r="BF278" s="200">
        <f>IF(N278="snížená",J278,0)</f>
        <v>0</v>
      </c>
      <c r="BG278" s="200">
        <f>IF(N278="zákl. přenesená",J278,0)</f>
        <v>0</v>
      </c>
      <c r="BH278" s="200">
        <f>IF(N278="sníž. přenesená",J278,0)</f>
        <v>0</v>
      </c>
      <c r="BI278" s="200">
        <f>IF(N278="nulová",J278,0)</f>
        <v>0</v>
      </c>
      <c r="BJ278" s="18" t="s">
        <v>80</v>
      </c>
      <c r="BK278" s="200">
        <f>ROUND(I278*H278,2)</f>
        <v>0</v>
      </c>
      <c r="BL278" s="18" t="s">
        <v>173</v>
      </c>
      <c r="BM278" s="199" t="s">
        <v>717</v>
      </c>
    </row>
    <row r="279" spans="1:47" s="2" customFormat="1" ht="11.25">
      <c r="A279" s="35"/>
      <c r="B279" s="36"/>
      <c r="C279" s="37"/>
      <c r="D279" s="201" t="s">
        <v>125</v>
      </c>
      <c r="E279" s="37"/>
      <c r="F279" s="202" t="s">
        <v>251</v>
      </c>
      <c r="G279" s="37"/>
      <c r="H279" s="37"/>
      <c r="I279" s="109"/>
      <c r="J279" s="37"/>
      <c r="K279" s="37"/>
      <c r="L279" s="40"/>
      <c r="M279" s="203"/>
      <c r="N279" s="204"/>
      <c r="O279" s="65"/>
      <c r="P279" s="65"/>
      <c r="Q279" s="65"/>
      <c r="R279" s="65"/>
      <c r="S279" s="65"/>
      <c r="T279" s="66"/>
      <c r="U279" s="35"/>
      <c r="V279" s="35"/>
      <c r="W279" s="35"/>
      <c r="X279" s="35"/>
      <c r="Y279" s="35"/>
      <c r="Z279" s="35"/>
      <c r="AA279" s="35"/>
      <c r="AB279" s="35"/>
      <c r="AC279" s="35"/>
      <c r="AD279" s="35"/>
      <c r="AE279" s="35"/>
      <c r="AT279" s="18" t="s">
        <v>125</v>
      </c>
      <c r="AU279" s="18" t="s">
        <v>136</v>
      </c>
    </row>
    <row r="280" spans="2:51" s="13" customFormat="1" ht="11.25">
      <c r="B280" s="211"/>
      <c r="C280" s="212"/>
      <c r="D280" s="201" t="s">
        <v>192</v>
      </c>
      <c r="E280" s="213" t="s">
        <v>19</v>
      </c>
      <c r="F280" s="214" t="s">
        <v>718</v>
      </c>
      <c r="G280" s="212"/>
      <c r="H280" s="215">
        <v>5.6</v>
      </c>
      <c r="I280" s="216"/>
      <c r="J280" s="212"/>
      <c r="K280" s="212"/>
      <c r="L280" s="217"/>
      <c r="M280" s="218"/>
      <c r="N280" s="219"/>
      <c r="O280" s="219"/>
      <c r="P280" s="219"/>
      <c r="Q280" s="219"/>
      <c r="R280" s="219"/>
      <c r="S280" s="219"/>
      <c r="T280" s="220"/>
      <c r="AT280" s="221" t="s">
        <v>192</v>
      </c>
      <c r="AU280" s="221" t="s">
        <v>136</v>
      </c>
      <c r="AV280" s="13" t="s">
        <v>82</v>
      </c>
      <c r="AW280" s="13" t="s">
        <v>33</v>
      </c>
      <c r="AX280" s="13" t="s">
        <v>80</v>
      </c>
      <c r="AY280" s="221" t="s">
        <v>115</v>
      </c>
    </row>
    <row r="281" spans="2:63" s="12" customFormat="1" ht="20.85" customHeight="1">
      <c r="B281" s="172"/>
      <c r="C281" s="173"/>
      <c r="D281" s="174" t="s">
        <v>71</v>
      </c>
      <c r="E281" s="186" t="s">
        <v>252</v>
      </c>
      <c r="F281" s="186" t="s">
        <v>253</v>
      </c>
      <c r="G281" s="173"/>
      <c r="H281" s="173"/>
      <c r="I281" s="176"/>
      <c r="J281" s="187">
        <f>BK281</f>
        <v>0</v>
      </c>
      <c r="K281" s="173"/>
      <c r="L281" s="178"/>
      <c r="M281" s="179"/>
      <c r="N281" s="180"/>
      <c r="O281" s="180"/>
      <c r="P281" s="181">
        <f>SUM(P282:P284)</f>
        <v>0</v>
      </c>
      <c r="Q281" s="180"/>
      <c r="R281" s="181">
        <f>SUM(R282:R284)</f>
        <v>0</v>
      </c>
      <c r="S281" s="180"/>
      <c r="T281" s="182">
        <f>SUM(T282:T284)</f>
        <v>9.5816</v>
      </c>
      <c r="AR281" s="183" t="s">
        <v>80</v>
      </c>
      <c r="AT281" s="184" t="s">
        <v>71</v>
      </c>
      <c r="AU281" s="184" t="s">
        <v>82</v>
      </c>
      <c r="AY281" s="183" t="s">
        <v>115</v>
      </c>
      <c r="BK281" s="185">
        <f>SUM(BK282:BK284)</f>
        <v>0</v>
      </c>
    </row>
    <row r="282" spans="1:65" s="2" customFormat="1" ht="16.5" customHeight="1">
      <c r="A282" s="35"/>
      <c r="B282" s="36"/>
      <c r="C282" s="188" t="s">
        <v>395</v>
      </c>
      <c r="D282" s="188" t="s">
        <v>118</v>
      </c>
      <c r="E282" s="189" t="s">
        <v>719</v>
      </c>
      <c r="F282" s="190" t="s">
        <v>720</v>
      </c>
      <c r="G282" s="191" t="s">
        <v>188</v>
      </c>
      <c r="H282" s="192">
        <v>162.4</v>
      </c>
      <c r="I282" s="193"/>
      <c r="J282" s="194">
        <f>ROUND(I282*H282,2)</f>
        <v>0</v>
      </c>
      <c r="K282" s="190" t="s">
        <v>122</v>
      </c>
      <c r="L282" s="40"/>
      <c r="M282" s="195" t="s">
        <v>19</v>
      </c>
      <c r="N282" s="196" t="s">
        <v>43</v>
      </c>
      <c r="O282" s="65"/>
      <c r="P282" s="197">
        <f>O282*H282</f>
        <v>0</v>
      </c>
      <c r="Q282" s="197">
        <v>0</v>
      </c>
      <c r="R282" s="197">
        <f>Q282*H282</f>
        <v>0</v>
      </c>
      <c r="S282" s="197">
        <v>0.059</v>
      </c>
      <c r="T282" s="198">
        <f>S282*H282</f>
        <v>9.5816</v>
      </c>
      <c r="U282" s="35"/>
      <c r="V282" s="35"/>
      <c r="W282" s="35"/>
      <c r="X282" s="35"/>
      <c r="Y282" s="35"/>
      <c r="Z282" s="35"/>
      <c r="AA282" s="35"/>
      <c r="AB282" s="35"/>
      <c r="AC282" s="35"/>
      <c r="AD282" s="35"/>
      <c r="AE282" s="35"/>
      <c r="AR282" s="199" t="s">
        <v>173</v>
      </c>
      <c r="AT282" s="199" t="s">
        <v>118</v>
      </c>
      <c r="AU282" s="199" t="s">
        <v>136</v>
      </c>
      <c r="AY282" s="18" t="s">
        <v>115</v>
      </c>
      <c r="BE282" s="200">
        <f>IF(N282="základní",J282,0)</f>
        <v>0</v>
      </c>
      <c r="BF282" s="200">
        <f>IF(N282="snížená",J282,0)</f>
        <v>0</v>
      </c>
      <c r="BG282" s="200">
        <f>IF(N282="zákl. přenesená",J282,0)</f>
        <v>0</v>
      </c>
      <c r="BH282" s="200">
        <f>IF(N282="sníž. přenesená",J282,0)</f>
        <v>0</v>
      </c>
      <c r="BI282" s="200">
        <f>IF(N282="nulová",J282,0)</f>
        <v>0</v>
      </c>
      <c r="BJ282" s="18" t="s">
        <v>80</v>
      </c>
      <c r="BK282" s="200">
        <f>ROUND(I282*H282,2)</f>
        <v>0</v>
      </c>
      <c r="BL282" s="18" t="s">
        <v>173</v>
      </c>
      <c r="BM282" s="199" t="s">
        <v>721</v>
      </c>
    </row>
    <row r="283" spans="1:47" s="2" customFormat="1" ht="19.5">
      <c r="A283" s="35"/>
      <c r="B283" s="36"/>
      <c r="C283" s="37"/>
      <c r="D283" s="201" t="s">
        <v>125</v>
      </c>
      <c r="E283" s="37"/>
      <c r="F283" s="202" t="s">
        <v>722</v>
      </c>
      <c r="G283" s="37"/>
      <c r="H283" s="37"/>
      <c r="I283" s="109"/>
      <c r="J283" s="37"/>
      <c r="K283" s="37"/>
      <c r="L283" s="40"/>
      <c r="M283" s="203"/>
      <c r="N283" s="204"/>
      <c r="O283" s="65"/>
      <c r="P283" s="65"/>
      <c r="Q283" s="65"/>
      <c r="R283" s="65"/>
      <c r="S283" s="65"/>
      <c r="T283" s="66"/>
      <c r="U283" s="35"/>
      <c r="V283" s="35"/>
      <c r="W283" s="35"/>
      <c r="X283" s="35"/>
      <c r="Y283" s="35"/>
      <c r="Z283" s="35"/>
      <c r="AA283" s="35"/>
      <c r="AB283" s="35"/>
      <c r="AC283" s="35"/>
      <c r="AD283" s="35"/>
      <c r="AE283" s="35"/>
      <c r="AT283" s="18" t="s">
        <v>125</v>
      </c>
      <c r="AU283" s="18" t="s">
        <v>136</v>
      </c>
    </row>
    <row r="284" spans="2:51" s="13" customFormat="1" ht="11.25">
      <c r="B284" s="211"/>
      <c r="C284" s="212"/>
      <c r="D284" s="201" t="s">
        <v>192</v>
      </c>
      <c r="E284" s="213" t="s">
        <v>19</v>
      </c>
      <c r="F284" s="214" t="s">
        <v>723</v>
      </c>
      <c r="G284" s="212"/>
      <c r="H284" s="215">
        <v>162.4</v>
      </c>
      <c r="I284" s="216"/>
      <c r="J284" s="212"/>
      <c r="K284" s="212"/>
      <c r="L284" s="217"/>
      <c r="M284" s="218"/>
      <c r="N284" s="219"/>
      <c r="O284" s="219"/>
      <c r="P284" s="219"/>
      <c r="Q284" s="219"/>
      <c r="R284" s="219"/>
      <c r="S284" s="219"/>
      <c r="T284" s="220"/>
      <c r="AT284" s="221" t="s">
        <v>192</v>
      </c>
      <c r="AU284" s="221" t="s">
        <v>136</v>
      </c>
      <c r="AV284" s="13" t="s">
        <v>82</v>
      </c>
      <c r="AW284" s="13" t="s">
        <v>33</v>
      </c>
      <c r="AX284" s="13" t="s">
        <v>80</v>
      </c>
      <c r="AY284" s="221" t="s">
        <v>115</v>
      </c>
    </row>
    <row r="285" spans="2:63" s="12" customFormat="1" ht="20.85" customHeight="1">
      <c r="B285" s="172"/>
      <c r="C285" s="173"/>
      <c r="D285" s="174" t="s">
        <v>71</v>
      </c>
      <c r="E285" s="186" t="s">
        <v>724</v>
      </c>
      <c r="F285" s="186" t="s">
        <v>725</v>
      </c>
      <c r="G285" s="173"/>
      <c r="H285" s="173"/>
      <c r="I285" s="176"/>
      <c r="J285" s="187">
        <f>BK285</f>
        <v>0</v>
      </c>
      <c r="K285" s="173"/>
      <c r="L285" s="178"/>
      <c r="M285" s="179"/>
      <c r="N285" s="180"/>
      <c r="O285" s="180"/>
      <c r="P285" s="181">
        <f>SUM(P286:P289)</f>
        <v>0</v>
      </c>
      <c r="Q285" s="180"/>
      <c r="R285" s="181">
        <f>SUM(R286:R289)</f>
        <v>0</v>
      </c>
      <c r="S285" s="180"/>
      <c r="T285" s="182">
        <f>SUM(T286:T289)</f>
        <v>0</v>
      </c>
      <c r="AR285" s="183" t="s">
        <v>80</v>
      </c>
      <c r="AT285" s="184" t="s">
        <v>71</v>
      </c>
      <c r="AU285" s="184" t="s">
        <v>82</v>
      </c>
      <c r="AY285" s="183" t="s">
        <v>115</v>
      </c>
      <c r="BK285" s="185">
        <f>SUM(BK286:BK289)</f>
        <v>0</v>
      </c>
    </row>
    <row r="286" spans="1:65" s="2" customFormat="1" ht="16.5" customHeight="1">
      <c r="A286" s="35"/>
      <c r="B286" s="36"/>
      <c r="C286" s="188" t="s">
        <v>400</v>
      </c>
      <c r="D286" s="188" t="s">
        <v>118</v>
      </c>
      <c r="E286" s="189" t="s">
        <v>726</v>
      </c>
      <c r="F286" s="190" t="s">
        <v>727</v>
      </c>
      <c r="G286" s="191" t="s">
        <v>188</v>
      </c>
      <c r="H286" s="192">
        <v>165.28</v>
      </c>
      <c r="I286" s="193"/>
      <c r="J286" s="194">
        <f>ROUND(I286*H286,2)</f>
        <v>0</v>
      </c>
      <c r="K286" s="190" t="s">
        <v>122</v>
      </c>
      <c r="L286" s="40"/>
      <c r="M286" s="195" t="s">
        <v>19</v>
      </c>
      <c r="N286" s="196" t="s">
        <v>43</v>
      </c>
      <c r="O286" s="65"/>
      <c r="P286" s="197">
        <f>O286*H286</f>
        <v>0</v>
      </c>
      <c r="Q286" s="197">
        <v>0</v>
      </c>
      <c r="R286" s="197">
        <f>Q286*H286</f>
        <v>0</v>
      </c>
      <c r="S286" s="197">
        <v>0</v>
      </c>
      <c r="T286" s="198">
        <f>S286*H286</f>
        <v>0</v>
      </c>
      <c r="U286" s="35"/>
      <c r="V286" s="35"/>
      <c r="W286" s="35"/>
      <c r="X286" s="35"/>
      <c r="Y286" s="35"/>
      <c r="Z286" s="35"/>
      <c r="AA286" s="35"/>
      <c r="AB286" s="35"/>
      <c r="AC286" s="35"/>
      <c r="AD286" s="35"/>
      <c r="AE286" s="35"/>
      <c r="AR286" s="199" t="s">
        <v>173</v>
      </c>
      <c r="AT286" s="199" t="s">
        <v>118</v>
      </c>
      <c r="AU286" s="199" t="s">
        <v>136</v>
      </c>
      <c r="AY286" s="18" t="s">
        <v>115</v>
      </c>
      <c r="BE286" s="200">
        <f>IF(N286="základní",J286,0)</f>
        <v>0</v>
      </c>
      <c r="BF286" s="200">
        <f>IF(N286="snížená",J286,0)</f>
        <v>0</v>
      </c>
      <c r="BG286" s="200">
        <f>IF(N286="zákl. přenesená",J286,0)</f>
        <v>0</v>
      </c>
      <c r="BH286" s="200">
        <f>IF(N286="sníž. přenesená",J286,0)</f>
        <v>0</v>
      </c>
      <c r="BI286" s="200">
        <f>IF(N286="nulová",J286,0)</f>
        <v>0</v>
      </c>
      <c r="BJ286" s="18" t="s">
        <v>80</v>
      </c>
      <c r="BK286" s="200">
        <f>ROUND(I286*H286,2)</f>
        <v>0</v>
      </c>
      <c r="BL286" s="18" t="s">
        <v>173</v>
      </c>
      <c r="BM286" s="199" t="s">
        <v>728</v>
      </c>
    </row>
    <row r="287" spans="1:47" s="2" customFormat="1" ht="11.25">
      <c r="A287" s="35"/>
      <c r="B287" s="36"/>
      <c r="C287" s="37"/>
      <c r="D287" s="201" t="s">
        <v>125</v>
      </c>
      <c r="E287" s="37"/>
      <c r="F287" s="202" t="s">
        <v>727</v>
      </c>
      <c r="G287" s="37"/>
      <c r="H287" s="37"/>
      <c r="I287" s="109"/>
      <c r="J287" s="37"/>
      <c r="K287" s="37"/>
      <c r="L287" s="40"/>
      <c r="M287" s="203"/>
      <c r="N287" s="204"/>
      <c r="O287" s="65"/>
      <c r="P287" s="65"/>
      <c r="Q287" s="65"/>
      <c r="R287" s="65"/>
      <c r="S287" s="65"/>
      <c r="T287" s="66"/>
      <c r="U287" s="35"/>
      <c r="V287" s="35"/>
      <c r="W287" s="35"/>
      <c r="X287" s="35"/>
      <c r="Y287" s="35"/>
      <c r="Z287" s="35"/>
      <c r="AA287" s="35"/>
      <c r="AB287" s="35"/>
      <c r="AC287" s="35"/>
      <c r="AD287" s="35"/>
      <c r="AE287" s="35"/>
      <c r="AT287" s="18" t="s">
        <v>125</v>
      </c>
      <c r="AU287" s="18" t="s">
        <v>136</v>
      </c>
    </row>
    <row r="288" spans="1:47" s="2" customFormat="1" ht="58.5">
      <c r="A288" s="35"/>
      <c r="B288" s="36"/>
      <c r="C288" s="37"/>
      <c r="D288" s="201" t="s">
        <v>176</v>
      </c>
      <c r="E288" s="37"/>
      <c r="F288" s="205" t="s">
        <v>729</v>
      </c>
      <c r="G288" s="37"/>
      <c r="H288" s="37"/>
      <c r="I288" s="109"/>
      <c r="J288" s="37"/>
      <c r="K288" s="37"/>
      <c r="L288" s="40"/>
      <c r="M288" s="203"/>
      <c r="N288" s="204"/>
      <c r="O288" s="65"/>
      <c r="P288" s="65"/>
      <c r="Q288" s="65"/>
      <c r="R288" s="65"/>
      <c r="S288" s="65"/>
      <c r="T288" s="66"/>
      <c r="U288" s="35"/>
      <c r="V288" s="35"/>
      <c r="W288" s="35"/>
      <c r="X288" s="35"/>
      <c r="Y288" s="35"/>
      <c r="Z288" s="35"/>
      <c r="AA288" s="35"/>
      <c r="AB288" s="35"/>
      <c r="AC288" s="35"/>
      <c r="AD288" s="35"/>
      <c r="AE288" s="35"/>
      <c r="AT288" s="18" t="s">
        <v>176</v>
      </c>
      <c r="AU288" s="18" t="s">
        <v>136</v>
      </c>
    </row>
    <row r="289" spans="2:51" s="13" customFormat="1" ht="11.25">
      <c r="B289" s="211"/>
      <c r="C289" s="212"/>
      <c r="D289" s="201" t="s">
        <v>192</v>
      </c>
      <c r="E289" s="213" t="s">
        <v>19</v>
      </c>
      <c r="F289" s="214" t="s">
        <v>656</v>
      </c>
      <c r="G289" s="212"/>
      <c r="H289" s="215">
        <v>165.28</v>
      </c>
      <c r="I289" s="216"/>
      <c r="J289" s="212"/>
      <c r="K289" s="212"/>
      <c r="L289" s="217"/>
      <c r="M289" s="218"/>
      <c r="N289" s="219"/>
      <c r="O289" s="219"/>
      <c r="P289" s="219"/>
      <c r="Q289" s="219"/>
      <c r="R289" s="219"/>
      <c r="S289" s="219"/>
      <c r="T289" s="220"/>
      <c r="AT289" s="221" t="s">
        <v>192</v>
      </c>
      <c r="AU289" s="221" t="s">
        <v>136</v>
      </c>
      <c r="AV289" s="13" t="s">
        <v>82</v>
      </c>
      <c r="AW289" s="13" t="s">
        <v>33</v>
      </c>
      <c r="AX289" s="13" t="s">
        <v>80</v>
      </c>
      <c r="AY289" s="221" t="s">
        <v>115</v>
      </c>
    </row>
    <row r="290" spans="2:63" s="12" customFormat="1" ht="22.9" customHeight="1">
      <c r="B290" s="172"/>
      <c r="C290" s="173"/>
      <c r="D290" s="174" t="s">
        <v>71</v>
      </c>
      <c r="E290" s="186" t="s">
        <v>266</v>
      </c>
      <c r="F290" s="186" t="s">
        <v>267</v>
      </c>
      <c r="G290" s="173"/>
      <c r="H290" s="173"/>
      <c r="I290" s="176"/>
      <c r="J290" s="187">
        <f>BK290</f>
        <v>0</v>
      </c>
      <c r="K290" s="173"/>
      <c r="L290" s="178"/>
      <c r="M290" s="179"/>
      <c r="N290" s="180"/>
      <c r="O290" s="180"/>
      <c r="P290" s="181">
        <f>SUM(P291:P306)</f>
        <v>0</v>
      </c>
      <c r="Q290" s="180"/>
      <c r="R290" s="181">
        <f>SUM(R291:R306)</f>
        <v>0</v>
      </c>
      <c r="S290" s="180"/>
      <c r="T290" s="182">
        <f>SUM(T291:T306)</f>
        <v>0</v>
      </c>
      <c r="AR290" s="183" t="s">
        <v>80</v>
      </c>
      <c r="AT290" s="184" t="s">
        <v>71</v>
      </c>
      <c r="AU290" s="184" t="s">
        <v>80</v>
      </c>
      <c r="AY290" s="183" t="s">
        <v>115</v>
      </c>
      <c r="BK290" s="185">
        <f>SUM(BK291:BK306)</f>
        <v>0</v>
      </c>
    </row>
    <row r="291" spans="1:65" s="2" customFormat="1" ht="16.5" customHeight="1">
      <c r="A291" s="35"/>
      <c r="B291" s="36"/>
      <c r="C291" s="188" t="s">
        <v>406</v>
      </c>
      <c r="D291" s="188" t="s">
        <v>118</v>
      </c>
      <c r="E291" s="189" t="s">
        <v>268</v>
      </c>
      <c r="F291" s="190" t="s">
        <v>269</v>
      </c>
      <c r="G291" s="191" t="s">
        <v>270</v>
      </c>
      <c r="H291" s="192">
        <v>21.982</v>
      </c>
      <c r="I291" s="193"/>
      <c r="J291" s="194">
        <f>ROUND(I291*H291,2)</f>
        <v>0</v>
      </c>
      <c r="K291" s="190" t="s">
        <v>122</v>
      </c>
      <c r="L291" s="40"/>
      <c r="M291" s="195" t="s">
        <v>19</v>
      </c>
      <c r="N291" s="196" t="s">
        <v>43</v>
      </c>
      <c r="O291" s="65"/>
      <c r="P291" s="197">
        <f>O291*H291</f>
        <v>0</v>
      </c>
      <c r="Q291" s="197">
        <v>0</v>
      </c>
      <c r="R291" s="197">
        <f>Q291*H291</f>
        <v>0</v>
      </c>
      <c r="S291" s="197">
        <v>0</v>
      </c>
      <c r="T291" s="198">
        <f>S291*H291</f>
        <v>0</v>
      </c>
      <c r="U291" s="35"/>
      <c r="V291" s="35"/>
      <c r="W291" s="35"/>
      <c r="X291" s="35"/>
      <c r="Y291" s="35"/>
      <c r="Z291" s="35"/>
      <c r="AA291" s="35"/>
      <c r="AB291" s="35"/>
      <c r="AC291" s="35"/>
      <c r="AD291" s="35"/>
      <c r="AE291" s="35"/>
      <c r="AR291" s="199" t="s">
        <v>173</v>
      </c>
      <c r="AT291" s="199" t="s">
        <v>118</v>
      </c>
      <c r="AU291" s="199" t="s">
        <v>82</v>
      </c>
      <c r="AY291" s="18" t="s">
        <v>115</v>
      </c>
      <c r="BE291" s="200">
        <f>IF(N291="základní",J291,0)</f>
        <v>0</v>
      </c>
      <c r="BF291" s="200">
        <f>IF(N291="snížená",J291,0)</f>
        <v>0</v>
      </c>
      <c r="BG291" s="200">
        <f>IF(N291="zákl. přenesená",J291,0)</f>
        <v>0</v>
      </c>
      <c r="BH291" s="200">
        <f>IF(N291="sníž. přenesená",J291,0)</f>
        <v>0</v>
      </c>
      <c r="BI291" s="200">
        <f>IF(N291="nulová",J291,0)</f>
        <v>0</v>
      </c>
      <c r="BJ291" s="18" t="s">
        <v>80</v>
      </c>
      <c r="BK291" s="200">
        <f>ROUND(I291*H291,2)</f>
        <v>0</v>
      </c>
      <c r="BL291" s="18" t="s">
        <v>173</v>
      </c>
      <c r="BM291" s="199" t="s">
        <v>730</v>
      </c>
    </row>
    <row r="292" spans="1:47" s="2" customFormat="1" ht="11.25">
      <c r="A292" s="35"/>
      <c r="B292" s="36"/>
      <c r="C292" s="37"/>
      <c r="D292" s="201" t="s">
        <v>125</v>
      </c>
      <c r="E292" s="37"/>
      <c r="F292" s="202" t="s">
        <v>272</v>
      </c>
      <c r="G292" s="37"/>
      <c r="H292" s="37"/>
      <c r="I292" s="109"/>
      <c r="J292" s="37"/>
      <c r="K292" s="37"/>
      <c r="L292" s="40"/>
      <c r="M292" s="203"/>
      <c r="N292" s="204"/>
      <c r="O292" s="65"/>
      <c r="P292" s="65"/>
      <c r="Q292" s="65"/>
      <c r="R292" s="65"/>
      <c r="S292" s="65"/>
      <c r="T292" s="66"/>
      <c r="U292" s="35"/>
      <c r="V292" s="35"/>
      <c r="W292" s="35"/>
      <c r="X292" s="35"/>
      <c r="Y292" s="35"/>
      <c r="Z292" s="35"/>
      <c r="AA292" s="35"/>
      <c r="AB292" s="35"/>
      <c r="AC292" s="35"/>
      <c r="AD292" s="35"/>
      <c r="AE292" s="35"/>
      <c r="AT292" s="18" t="s">
        <v>125</v>
      </c>
      <c r="AU292" s="18" t="s">
        <v>82</v>
      </c>
    </row>
    <row r="293" spans="1:47" s="2" customFormat="1" ht="39">
      <c r="A293" s="35"/>
      <c r="B293" s="36"/>
      <c r="C293" s="37"/>
      <c r="D293" s="201" t="s">
        <v>176</v>
      </c>
      <c r="E293" s="37"/>
      <c r="F293" s="205" t="s">
        <v>273</v>
      </c>
      <c r="G293" s="37"/>
      <c r="H293" s="37"/>
      <c r="I293" s="109"/>
      <c r="J293" s="37"/>
      <c r="K293" s="37"/>
      <c r="L293" s="40"/>
      <c r="M293" s="203"/>
      <c r="N293" s="204"/>
      <c r="O293" s="65"/>
      <c r="P293" s="65"/>
      <c r="Q293" s="65"/>
      <c r="R293" s="65"/>
      <c r="S293" s="65"/>
      <c r="T293" s="66"/>
      <c r="U293" s="35"/>
      <c r="V293" s="35"/>
      <c r="W293" s="35"/>
      <c r="X293" s="35"/>
      <c r="Y293" s="35"/>
      <c r="Z293" s="35"/>
      <c r="AA293" s="35"/>
      <c r="AB293" s="35"/>
      <c r="AC293" s="35"/>
      <c r="AD293" s="35"/>
      <c r="AE293" s="35"/>
      <c r="AT293" s="18" t="s">
        <v>176</v>
      </c>
      <c r="AU293" s="18" t="s">
        <v>82</v>
      </c>
    </row>
    <row r="294" spans="1:65" s="2" customFormat="1" ht="16.5" customHeight="1">
      <c r="A294" s="35"/>
      <c r="B294" s="36"/>
      <c r="C294" s="188" t="s">
        <v>411</v>
      </c>
      <c r="D294" s="188" t="s">
        <v>118</v>
      </c>
      <c r="E294" s="189" t="s">
        <v>275</v>
      </c>
      <c r="F294" s="190" t="s">
        <v>276</v>
      </c>
      <c r="G294" s="191" t="s">
        <v>270</v>
      </c>
      <c r="H294" s="192">
        <v>21.982</v>
      </c>
      <c r="I294" s="193"/>
      <c r="J294" s="194">
        <f>ROUND(I294*H294,2)</f>
        <v>0</v>
      </c>
      <c r="K294" s="190" t="s">
        <v>122</v>
      </c>
      <c r="L294" s="40"/>
      <c r="M294" s="195" t="s">
        <v>19</v>
      </c>
      <c r="N294" s="196" t="s">
        <v>43</v>
      </c>
      <c r="O294" s="65"/>
      <c r="P294" s="197">
        <f>O294*H294</f>
        <v>0</v>
      </c>
      <c r="Q294" s="197">
        <v>0</v>
      </c>
      <c r="R294" s="197">
        <f>Q294*H294</f>
        <v>0</v>
      </c>
      <c r="S294" s="197">
        <v>0</v>
      </c>
      <c r="T294" s="198">
        <f>S294*H294</f>
        <v>0</v>
      </c>
      <c r="U294" s="35"/>
      <c r="V294" s="35"/>
      <c r="W294" s="35"/>
      <c r="X294" s="35"/>
      <c r="Y294" s="35"/>
      <c r="Z294" s="35"/>
      <c r="AA294" s="35"/>
      <c r="AB294" s="35"/>
      <c r="AC294" s="35"/>
      <c r="AD294" s="35"/>
      <c r="AE294" s="35"/>
      <c r="AR294" s="199" t="s">
        <v>173</v>
      </c>
      <c r="AT294" s="199" t="s">
        <v>118</v>
      </c>
      <c r="AU294" s="199" t="s">
        <v>82</v>
      </c>
      <c r="AY294" s="18" t="s">
        <v>115</v>
      </c>
      <c r="BE294" s="200">
        <f>IF(N294="základní",J294,0)</f>
        <v>0</v>
      </c>
      <c r="BF294" s="200">
        <f>IF(N294="snížená",J294,0)</f>
        <v>0</v>
      </c>
      <c r="BG294" s="200">
        <f>IF(N294="zákl. přenesená",J294,0)</f>
        <v>0</v>
      </c>
      <c r="BH294" s="200">
        <f>IF(N294="sníž. přenesená",J294,0)</f>
        <v>0</v>
      </c>
      <c r="BI294" s="200">
        <f>IF(N294="nulová",J294,0)</f>
        <v>0</v>
      </c>
      <c r="BJ294" s="18" t="s">
        <v>80</v>
      </c>
      <c r="BK294" s="200">
        <f>ROUND(I294*H294,2)</f>
        <v>0</v>
      </c>
      <c r="BL294" s="18" t="s">
        <v>173</v>
      </c>
      <c r="BM294" s="199" t="s">
        <v>731</v>
      </c>
    </row>
    <row r="295" spans="1:47" s="2" customFormat="1" ht="11.25">
      <c r="A295" s="35"/>
      <c r="B295" s="36"/>
      <c r="C295" s="37"/>
      <c r="D295" s="201" t="s">
        <v>125</v>
      </c>
      <c r="E295" s="37"/>
      <c r="F295" s="202" t="s">
        <v>278</v>
      </c>
      <c r="G295" s="37"/>
      <c r="H295" s="37"/>
      <c r="I295" s="109"/>
      <c r="J295" s="37"/>
      <c r="K295" s="37"/>
      <c r="L295" s="40"/>
      <c r="M295" s="203"/>
      <c r="N295" s="204"/>
      <c r="O295" s="65"/>
      <c r="P295" s="65"/>
      <c r="Q295" s="65"/>
      <c r="R295" s="65"/>
      <c r="S295" s="65"/>
      <c r="T295" s="66"/>
      <c r="U295" s="35"/>
      <c r="V295" s="35"/>
      <c r="W295" s="35"/>
      <c r="X295" s="35"/>
      <c r="Y295" s="35"/>
      <c r="Z295" s="35"/>
      <c r="AA295" s="35"/>
      <c r="AB295" s="35"/>
      <c r="AC295" s="35"/>
      <c r="AD295" s="35"/>
      <c r="AE295" s="35"/>
      <c r="AT295" s="18" t="s">
        <v>125</v>
      </c>
      <c r="AU295" s="18" t="s">
        <v>82</v>
      </c>
    </row>
    <row r="296" spans="1:47" s="2" customFormat="1" ht="107.25">
      <c r="A296" s="35"/>
      <c r="B296" s="36"/>
      <c r="C296" s="37"/>
      <c r="D296" s="201" t="s">
        <v>176</v>
      </c>
      <c r="E296" s="37"/>
      <c r="F296" s="205" t="s">
        <v>279</v>
      </c>
      <c r="G296" s="37"/>
      <c r="H296" s="37"/>
      <c r="I296" s="109"/>
      <c r="J296" s="37"/>
      <c r="K296" s="37"/>
      <c r="L296" s="40"/>
      <c r="M296" s="203"/>
      <c r="N296" s="204"/>
      <c r="O296" s="65"/>
      <c r="P296" s="65"/>
      <c r="Q296" s="65"/>
      <c r="R296" s="65"/>
      <c r="S296" s="65"/>
      <c r="T296" s="66"/>
      <c r="U296" s="35"/>
      <c r="V296" s="35"/>
      <c r="W296" s="35"/>
      <c r="X296" s="35"/>
      <c r="Y296" s="35"/>
      <c r="Z296" s="35"/>
      <c r="AA296" s="35"/>
      <c r="AB296" s="35"/>
      <c r="AC296" s="35"/>
      <c r="AD296" s="35"/>
      <c r="AE296" s="35"/>
      <c r="AT296" s="18" t="s">
        <v>176</v>
      </c>
      <c r="AU296" s="18" t="s">
        <v>82</v>
      </c>
    </row>
    <row r="297" spans="1:65" s="2" customFormat="1" ht="16.5" customHeight="1">
      <c r="A297" s="35"/>
      <c r="B297" s="36"/>
      <c r="C297" s="188" t="s">
        <v>416</v>
      </c>
      <c r="D297" s="188" t="s">
        <v>118</v>
      </c>
      <c r="E297" s="189" t="s">
        <v>281</v>
      </c>
      <c r="F297" s="190" t="s">
        <v>282</v>
      </c>
      <c r="G297" s="191" t="s">
        <v>270</v>
      </c>
      <c r="H297" s="192">
        <v>21.982</v>
      </c>
      <c r="I297" s="193"/>
      <c r="J297" s="194">
        <f>ROUND(I297*H297,2)</f>
        <v>0</v>
      </c>
      <c r="K297" s="190" t="s">
        <v>122</v>
      </c>
      <c r="L297" s="40"/>
      <c r="M297" s="195" t="s">
        <v>19</v>
      </c>
      <c r="N297" s="196" t="s">
        <v>43</v>
      </c>
      <c r="O297" s="65"/>
      <c r="P297" s="197">
        <f>O297*H297</f>
        <v>0</v>
      </c>
      <c r="Q297" s="197">
        <v>0</v>
      </c>
      <c r="R297" s="197">
        <f>Q297*H297</f>
        <v>0</v>
      </c>
      <c r="S297" s="197">
        <v>0</v>
      </c>
      <c r="T297" s="198">
        <f>S297*H297</f>
        <v>0</v>
      </c>
      <c r="U297" s="35"/>
      <c r="V297" s="35"/>
      <c r="W297" s="35"/>
      <c r="X297" s="35"/>
      <c r="Y297" s="35"/>
      <c r="Z297" s="35"/>
      <c r="AA297" s="35"/>
      <c r="AB297" s="35"/>
      <c r="AC297" s="35"/>
      <c r="AD297" s="35"/>
      <c r="AE297" s="35"/>
      <c r="AR297" s="199" t="s">
        <v>173</v>
      </c>
      <c r="AT297" s="199" t="s">
        <v>118</v>
      </c>
      <c r="AU297" s="199" t="s">
        <v>82</v>
      </c>
      <c r="AY297" s="18" t="s">
        <v>115</v>
      </c>
      <c r="BE297" s="200">
        <f>IF(N297="základní",J297,0)</f>
        <v>0</v>
      </c>
      <c r="BF297" s="200">
        <f>IF(N297="snížená",J297,0)</f>
        <v>0</v>
      </c>
      <c r="BG297" s="200">
        <f>IF(N297="zákl. přenesená",J297,0)</f>
        <v>0</v>
      </c>
      <c r="BH297" s="200">
        <f>IF(N297="sníž. přenesená",J297,0)</f>
        <v>0</v>
      </c>
      <c r="BI297" s="200">
        <f>IF(N297="nulová",J297,0)</f>
        <v>0</v>
      </c>
      <c r="BJ297" s="18" t="s">
        <v>80</v>
      </c>
      <c r="BK297" s="200">
        <f>ROUND(I297*H297,2)</f>
        <v>0</v>
      </c>
      <c r="BL297" s="18" t="s">
        <v>173</v>
      </c>
      <c r="BM297" s="199" t="s">
        <v>732</v>
      </c>
    </row>
    <row r="298" spans="1:47" s="2" customFormat="1" ht="11.25">
      <c r="A298" s="35"/>
      <c r="B298" s="36"/>
      <c r="C298" s="37"/>
      <c r="D298" s="201" t="s">
        <v>125</v>
      </c>
      <c r="E298" s="37"/>
      <c r="F298" s="202" t="s">
        <v>284</v>
      </c>
      <c r="G298" s="37"/>
      <c r="H298" s="37"/>
      <c r="I298" s="109"/>
      <c r="J298" s="37"/>
      <c r="K298" s="37"/>
      <c r="L298" s="40"/>
      <c r="M298" s="203"/>
      <c r="N298" s="204"/>
      <c r="O298" s="65"/>
      <c r="P298" s="65"/>
      <c r="Q298" s="65"/>
      <c r="R298" s="65"/>
      <c r="S298" s="65"/>
      <c r="T298" s="66"/>
      <c r="U298" s="35"/>
      <c r="V298" s="35"/>
      <c r="W298" s="35"/>
      <c r="X298" s="35"/>
      <c r="Y298" s="35"/>
      <c r="Z298" s="35"/>
      <c r="AA298" s="35"/>
      <c r="AB298" s="35"/>
      <c r="AC298" s="35"/>
      <c r="AD298" s="35"/>
      <c r="AE298" s="35"/>
      <c r="AT298" s="18" t="s">
        <v>125</v>
      </c>
      <c r="AU298" s="18" t="s">
        <v>82</v>
      </c>
    </row>
    <row r="299" spans="1:47" s="2" customFormat="1" ht="58.5">
      <c r="A299" s="35"/>
      <c r="B299" s="36"/>
      <c r="C299" s="37"/>
      <c r="D299" s="201" t="s">
        <v>176</v>
      </c>
      <c r="E299" s="37"/>
      <c r="F299" s="205" t="s">
        <v>285</v>
      </c>
      <c r="G299" s="37"/>
      <c r="H299" s="37"/>
      <c r="I299" s="109"/>
      <c r="J299" s="37"/>
      <c r="K299" s="37"/>
      <c r="L299" s="40"/>
      <c r="M299" s="203"/>
      <c r="N299" s="204"/>
      <c r="O299" s="65"/>
      <c r="P299" s="65"/>
      <c r="Q299" s="65"/>
      <c r="R299" s="65"/>
      <c r="S299" s="65"/>
      <c r="T299" s="66"/>
      <c r="U299" s="35"/>
      <c r="V299" s="35"/>
      <c r="W299" s="35"/>
      <c r="X299" s="35"/>
      <c r="Y299" s="35"/>
      <c r="Z299" s="35"/>
      <c r="AA299" s="35"/>
      <c r="AB299" s="35"/>
      <c r="AC299" s="35"/>
      <c r="AD299" s="35"/>
      <c r="AE299" s="35"/>
      <c r="AT299" s="18" t="s">
        <v>176</v>
      </c>
      <c r="AU299" s="18" t="s">
        <v>82</v>
      </c>
    </row>
    <row r="300" spans="1:65" s="2" customFormat="1" ht="16.5" customHeight="1">
      <c r="A300" s="35"/>
      <c r="B300" s="36"/>
      <c r="C300" s="188" t="s">
        <v>423</v>
      </c>
      <c r="D300" s="188" t="s">
        <v>118</v>
      </c>
      <c r="E300" s="189" t="s">
        <v>287</v>
      </c>
      <c r="F300" s="190" t="s">
        <v>288</v>
      </c>
      <c r="G300" s="191" t="s">
        <v>270</v>
      </c>
      <c r="H300" s="192">
        <v>153.874</v>
      </c>
      <c r="I300" s="193"/>
      <c r="J300" s="194">
        <f>ROUND(I300*H300,2)</f>
        <v>0</v>
      </c>
      <c r="K300" s="190" t="s">
        <v>122</v>
      </c>
      <c r="L300" s="40"/>
      <c r="M300" s="195" t="s">
        <v>19</v>
      </c>
      <c r="N300" s="196" t="s">
        <v>43</v>
      </c>
      <c r="O300" s="65"/>
      <c r="P300" s="197">
        <f>O300*H300</f>
        <v>0</v>
      </c>
      <c r="Q300" s="197">
        <v>0</v>
      </c>
      <c r="R300" s="197">
        <f>Q300*H300</f>
        <v>0</v>
      </c>
      <c r="S300" s="197">
        <v>0</v>
      </c>
      <c r="T300" s="198">
        <f>S300*H300</f>
        <v>0</v>
      </c>
      <c r="U300" s="35"/>
      <c r="V300" s="35"/>
      <c r="W300" s="35"/>
      <c r="X300" s="35"/>
      <c r="Y300" s="35"/>
      <c r="Z300" s="35"/>
      <c r="AA300" s="35"/>
      <c r="AB300" s="35"/>
      <c r="AC300" s="35"/>
      <c r="AD300" s="35"/>
      <c r="AE300" s="35"/>
      <c r="AR300" s="199" t="s">
        <v>173</v>
      </c>
      <c r="AT300" s="199" t="s">
        <v>118</v>
      </c>
      <c r="AU300" s="199" t="s">
        <v>82</v>
      </c>
      <c r="AY300" s="18" t="s">
        <v>115</v>
      </c>
      <c r="BE300" s="200">
        <f>IF(N300="základní",J300,0)</f>
        <v>0</v>
      </c>
      <c r="BF300" s="200">
        <f>IF(N300="snížená",J300,0)</f>
        <v>0</v>
      </c>
      <c r="BG300" s="200">
        <f>IF(N300="zákl. přenesená",J300,0)</f>
        <v>0</v>
      </c>
      <c r="BH300" s="200">
        <f>IF(N300="sníž. přenesená",J300,0)</f>
        <v>0</v>
      </c>
      <c r="BI300" s="200">
        <f>IF(N300="nulová",J300,0)</f>
        <v>0</v>
      </c>
      <c r="BJ300" s="18" t="s">
        <v>80</v>
      </c>
      <c r="BK300" s="200">
        <f>ROUND(I300*H300,2)</f>
        <v>0</v>
      </c>
      <c r="BL300" s="18" t="s">
        <v>173</v>
      </c>
      <c r="BM300" s="199" t="s">
        <v>733</v>
      </c>
    </row>
    <row r="301" spans="1:47" s="2" customFormat="1" ht="19.5">
      <c r="A301" s="35"/>
      <c r="B301" s="36"/>
      <c r="C301" s="37"/>
      <c r="D301" s="201" t="s">
        <v>125</v>
      </c>
      <c r="E301" s="37"/>
      <c r="F301" s="202" t="s">
        <v>290</v>
      </c>
      <c r="G301" s="37"/>
      <c r="H301" s="37"/>
      <c r="I301" s="109"/>
      <c r="J301" s="37"/>
      <c r="K301" s="37"/>
      <c r="L301" s="40"/>
      <c r="M301" s="203"/>
      <c r="N301" s="204"/>
      <c r="O301" s="65"/>
      <c r="P301" s="65"/>
      <c r="Q301" s="65"/>
      <c r="R301" s="65"/>
      <c r="S301" s="65"/>
      <c r="T301" s="66"/>
      <c r="U301" s="35"/>
      <c r="V301" s="35"/>
      <c r="W301" s="35"/>
      <c r="X301" s="35"/>
      <c r="Y301" s="35"/>
      <c r="Z301" s="35"/>
      <c r="AA301" s="35"/>
      <c r="AB301" s="35"/>
      <c r="AC301" s="35"/>
      <c r="AD301" s="35"/>
      <c r="AE301" s="35"/>
      <c r="AT301" s="18" t="s">
        <v>125</v>
      </c>
      <c r="AU301" s="18" t="s">
        <v>82</v>
      </c>
    </row>
    <row r="302" spans="1:47" s="2" customFormat="1" ht="58.5">
      <c r="A302" s="35"/>
      <c r="B302" s="36"/>
      <c r="C302" s="37"/>
      <c r="D302" s="201" t="s">
        <v>176</v>
      </c>
      <c r="E302" s="37"/>
      <c r="F302" s="205" t="s">
        <v>285</v>
      </c>
      <c r="G302" s="37"/>
      <c r="H302" s="37"/>
      <c r="I302" s="109"/>
      <c r="J302" s="37"/>
      <c r="K302" s="37"/>
      <c r="L302" s="40"/>
      <c r="M302" s="203"/>
      <c r="N302" s="204"/>
      <c r="O302" s="65"/>
      <c r="P302" s="65"/>
      <c r="Q302" s="65"/>
      <c r="R302" s="65"/>
      <c r="S302" s="65"/>
      <c r="T302" s="66"/>
      <c r="U302" s="35"/>
      <c r="V302" s="35"/>
      <c r="W302" s="35"/>
      <c r="X302" s="35"/>
      <c r="Y302" s="35"/>
      <c r="Z302" s="35"/>
      <c r="AA302" s="35"/>
      <c r="AB302" s="35"/>
      <c r="AC302" s="35"/>
      <c r="AD302" s="35"/>
      <c r="AE302" s="35"/>
      <c r="AT302" s="18" t="s">
        <v>176</v>
      </c>
      <c r="AU302" s="18" t="s">
        <v>82</v>
      </c>
    </row>
    <row r="303" spans="2:51" s="13" customFormat="1" ht="11.25">
      <c r="B303" s="211"/>
      <c r="C303" s="212"/>
      <c r="D303" s="201" t="s">
        <v>192</v>
      </c>
      <c r="E303" s="212"/>
      <c r="F303" s="214" t="s">
        <v>734</v>
      </c>
      <c r="G303" s="212"/>
      <c r="H303" s="215">
        <v>153.874</v>
      </c>
      <c r="I303" s="216"/>
      <c r="J303" s="212"/>
      <c r="K303" s="212"/>
      <c r="L303" s="217"/>
      <c r="M303" s="218"/>
      <c r="N303" s="219"/>
      <c r="O303" s="219"/>
      <c r="P303" s="219"/>
      <c r="Q303" s="219"/>
      <c r="R303" s="219"/>
      <c r="S303" s="219"/>
      <c r="T303" s="220"/>
      <c r="AT303" s="221" t="s">
        <v>192</v>
      </c>
      <c r="AU303" s="221" t="s">
        <v>82</v>
      </c>
      <c r="AV303" s="13" t="s">
        <v>82</v>
      </c>
      <c r="AW303" s="13" t="s">
        <v>4</v>
      </c>
      <c r="AX303" s="13" t="s">
        <v>80</v>
      </c>
      <c r="AY303" s="221" t="s">
        <v>115</v>
      </c>
    </row>
    <row r="304" spans="1:65" s="2" customFormat="1" ht="16.5" customHeight="1">
      <c r="A304" s="35"/>
      <c r="B304" s="36"/>
      <c r="C304" s="188" t="s">
        <v>430</v>
      </c>
      <c r="D304" s="188" t="s">
        <v>118</v>
      </c>
      <c r="E304" s="189" t="s">
        <v>293</v>
      </c>
      <c r="F304" s="190" t="s">
        <v>294</v>
      </c>
      <c r="G304" s="191" t="s">
        <v>270</v>
      </c>
      <c r="H304" s="192">
        <v>21.982</v>
      </c>
      <c r="I304" s="193"/>
      <c r="J304" s="194">
        <f>ROUND(I304*H304,2)</f>
        <v>0</v>
      </c>
      <c r="K304" s="190" t="s">
        <v>122</v>
      </c>
      <c r="L304" s="40"/>
      <c r="M304" s="195" t="s">
        <v>19</v>
      </c>
      <c r="N304" s="196" t="s">
        <v>43</v>
      </c>
      <c r="O304" s="65"/>
      <c r="P304" s="197">
        <f>O304*H304</f>
        <v>0</v>
      </c>
      <c r="Q304" s="197">
        <v>0</v>
      </c>
      <c r="R304" s="197">
        <f>Q304*H304</f>
        <v>0</v>
      </c>
      <c r="S304" s="197">
        <v>0</v>
      </c>
      <c r="T304" s="198">
        <f>S304*H304</f>
        <v>0</v>
      </c>
      <c r="U304" s="35"/>
      <c r="V304" s="35"/>
      <c r="W304" s="35"/>
      <c r="X304" s="35"/>
      <c r="Y304" s="35"/>
      <c r="Z304" s="35"/>
      <c r="AA304" s="35"/>
      <c r="AB304" s="35"/>
      <c r="AC304" s="35"/>
      <c r="AD304" s="35"/>
      <c r="AE304" s="35"/>
      <c r="AR304" s="199" t="s">
        <v>173</v>
      </c>
      <c r="AT304" s="199" t="s">
        <v>118</v>
      </c>
      <c r="AU304" s="199" t="s">
        <v>82</v>
      </c>
      <c r="AY304" s="18" t="s">
        <v>115</v>
      </c>
      <c r="BE304" s="200">
        <f>IF(N304="základní",J304,0)</f>
        <v>0</v>
      </c>
      <c r="BF304" s="200">
        <f>IF(N304="snížená",J304,0)</f>
        <v>0</v>
      </c>
      <c r="BG304" s="200">
        <f>IF(N304="zákl. přenesená",J304,0)</f>
        <v>0</v>
      </c>
      <c r="BH304" s="200">
        <f>IF(N304="sníž. přenesená",J304,0)</f>
        <v>0</v>
      </c>
      <c r="BI304" s="200">
        <f>IF(N304="nulová",J304,0)</f>
        <v>0</v>
      </c>
      <c r="BJ304" s="18" t="s">
        <v>80</v>
      </c>
      <c r="BK304" s="200">
        <f>ROUND(I304*H304,2)</f>
        <v>0</v>
      </c>
      <c r="BL304" s="18" t="s">
        <v>173</v>
      </c>
      <c r="BM304" s="199" t="s">
        <v>735</v>
      </c>
    </row>
    <row r="305" spans="1:47" s="2" customFormat="1" ht="19.5">
      <c r="A305" s="35"/>
      <c r="B305" s="36"/>
      <c r="C305" s="37"/>
      <c r="D305" s="201" t="s">
        <v>125</v>
      </c>
      <c r="E305" s="37"/>
      <c r="F305" s="202" t="s">
        <v>296</v>
      </c>
      <c r="G305" s="37"/>
      <c r="H305" s="37"/>
      <c r="I305" s="109"/>
      <c r="J305" s="37"/>
      <c r="K305" s="37"/>
      <c r="L305" s="40"/>
      <c r="M305" s="203"/>
      <c r="N305" s="204"/>
      <c r="O305" s="65"/>
      <c r="P305" s="65"/>
      <c r="Q305" s="65"/>
      <c r="R305" s="65"/>
      <c r="S305" s="65"/>
      <c r="T305" s="66"/>
      <c r="U305" s="35"/>
      <c r="V305" s="35"/>
      <c r="W305" s="35"/>
      <c r="X305" s="35"/>
      <c r="Y305" s="35"/>
      <c r="Z305" s="35"/>
      <c r="AA305" s="35"/>
      <c r="AB305" s="35"/>
      <c r="AC305" s="35"/>
      <c r="AD305" s="35"/>
      <c r="AE305" s="35"/>
      <c r="AT305" s="18" t="s">
        <v>125</v>
      </c>
      <c r="AU305" s="18" t="s">
        <v>82</v>
      </c>
    </row>
    <row r="306" spans="1:47" s="2" customFormat="1" ht="58.5">
      <c r="A306" s="35"/>
      <c r="B306" s="36"/>
      <c r="C306" s="37"/>
      <c r="D306" s="201" t="s">
        <v>176</v>
      </c>
      <c r="E306" s="37"/>
      <c r="F306" s="205" t="s">
        <v>297</v>
      </c>
      <c r="G306" s="37"/>
      <c r="H306" s="37"/>
      <c r="I306" s="109"/>
      <c r="J306" s="37"/>
      <c r="K306" s="37"/>
      <c r="L306" s="40"/>
      <c r="M306" s="203"/>
      <c r="N306" s="204"/>
      <c r="O306" s="65"/>
      <c r="P306" s="65"/>
      <c r="Q306" s="65"/>
      <c r="R306" s="65"/>
      <c r="S306" s="65"/>
      <c r="T306" s="66"/>
      <c r="U306" s="35"/>
      <c r="V306" s="35"/>
      <c r="W306" s="35"/>
      <c r="X306" s="35"/>
      <c r="Y306" s="35"/>
      <c r="Z306" s="35"/>
      <c r="AA306" s="35"/>
      <c r="AB306" s="35"/>
      <c r="AC306" s="35"/>
      <c r="AD306" s="35"/>
      <c r="AE306" s="35"/>
      <c r="AT306" s="18" t="s">
        <v>176</v>
      </c>
      <c r="AU306" s="18" t="s">
        <v>82</v>
      </c>
    </row>
    <row r="307" spans="2:63" s="12" customFormat="1" ht="22.9" customHeight="1">
      <c r="B307" s="172"/>
      <c r="C307" s="173"/>
      <c r="D307" s="174" t="s">
        <v>71</v>
      </c>
      <c r="E307" s="186" t="s">
        <v>298</v>
      </c>
      <c r="F307" s="186" t="s">
        <v>299</v>
      </c>
      <c r="G307" s="173"/>
      <c r="H307" s="173"/>
      <c r="I307" s="176"/>
      <c r="J307" s="187">
        <f>BK307</f>
        <v>0</v>
      </c>
      <c r="K307" s="173"/>
      <c r="L307" s="178"/>
      <c r="M307" s="179"/>
      <c r="N307" s="180"/>
      <c r="O307" s="180"/>
      <c r="P307" s="181">
        <f>SUM(P308:P310)</f>
        <v>0</v>
      </c>
      <c r="Q307" s="180"/>
      <c r="R307" s="181">
        <f>SUM(R308:R310)</f>
        <v>0</v>
      </c>
      <c r="S307" s="180"/>
      <c r="T307" s="182">
        <f>SUM(T308:T310)</f>
        <v>0</v>
      </c>
      <c r="AR307" s="183" t="s">
        <v>80</v>
      </c>
      <c r="AT307" s="184" t="s">
        <v>71</v>
      </c>
      <c r="AU307" s="184" t="s">
        <v>80</v>
      </c>
      <c r="AY307" s="183" t="s">
        <v>115</v>
      </c>
      <c r="BK307" s="185">
        <f>SUM(BK308:BK310)</f>
        <v>0</v>
      </c>
    </row>
    <row r="308" spans="1:65" s="2" customFormat="1" ht="16.5" customHeight="1">
      <c r="A308" s="35"/>
      <c r="B308" s="36"/>
      <c r="C308" s="188" t="s">
        <v>435</v>
      </c>
      <c r="D308" s="188" t="s">
        <v>118</v>
      </c>
      <c r="E308" s="189" t="s">
        <v>301</v>
      </c>
      <c r="F308" s="190" t="s">
        <v>302</v>
      </c>
      <c r="G308" s="191" t="s">
        <v>270</v>
      </c>
      <c r="H308" s="192">
        <v>164.506</v>
      </c>
      <c r="I308" s="193"/>
      <c r="J308" s="194">
        <f>ROUND(I308*H308,2)</f>
        <v>0</v>
      </c>
      <c r="K308" s="190" t="s">
        <v>122</v>
      </c>
      <c r="L308" s="40"/>
      <c r="M308" s="195" t="s">
        <v>19</v>
      </c>
      <c r="N308" s="196" t="s">
        <v>43</v>
      </c>
      <c r="O308" s="65"/>
      <c r="P308" s="197">
        <f>O308*H308</f>
        <v>0</v>
      </c>
      <c r="Q308" s="197">
        <v>0</v>
      </c>
      <c r="R308" s="197">
        <f>Q308*H308</f>
        <v>0</v>
      </c>
      <c r="S308" s="197">
        <v>0</v>
      </c>
      <c r="T308" s="198">
        <f>S308*H308</f>
        <v>0</v>
      </c>
      <c r="U308" s="35"/>
      <c r="V308" s="35"/>
      <c r="W308" s="35"/>
      <c r="X308" s="35"/>
      <c r="Y308" s="35"/>
      <c r="Z308" s="35"/>
      <c r="AA308" s="35"/>
      <c r="AB308" s="35"/>
      <c r="AC308" s="35"/>
      <c r="AD308" s="35"/>
      <c r="AE308" s="35"/>
      <c r="AR308" s="199" t="s">
        <v>173</v>
      </c>
      <c r="AT308" s="199" t="s">
        <v>118</v>
      </c>
      <c r="AU308" s="199" t="s">
        <v>82</v>
      </c>
      <c r="AY308" s="18" t="s">
        <v>115</v>
      </c>
      <c r="BE308" s="200">
        <f>IF(N308="základní",J308,0)</f>
        <v>0</v>
      </c>
      <c r="BF308" s="200">
        <f>IF(N308="snížená",J308,0)</f>
        <v>0</v>
      </c>
      <c r="BG308" s="200">
        <f>IF(N308="zákl. přenesená",J308,0)</f>
        <v>0</v>
      </c>
      <c r="BH308" s="200">
        <f>IF(N308="sníž. přenesená",J308,0)</f>
        <v>0</v>
      </c>
      <c r="BI308" s="200">
        <f>IF(N308="nulová",J308,0)</f>
        <v>0</v>
      </c>
      <c r="BJ308" s="18" t="s">
        <v>80</v>
      </c>
      <c r="BK308" s="200">
        <f>ROUND(I308*H308,2)</f>
        <v>0</v>
      </c>
      <c r="BL308" s="18" t="s">
        <v>173</v>
      </c>
      <c r="BM308" s="199" t="s">
        <v>736</v>
      </c>
    </row>
    <row r="309" spans="1:47" s="2" customFormat="1" ht="19.5">
      <c r="A309" s="35"/>
      <c r="B309" s="36"/>
      <c r="C309" s="37"/>
      <c r="D309" s="201" t="s">
        <v>125</v>
      </c>
      <c r="E309" s="37"/>
      <c r="F309" s="202" t="s">
        <v>304</v>
      </c>
      <c r="G309" s="37"/>
      <c r="H309" s="37"/>
      <c r="I309" s="109"/>
      <c r="J309" s="37"/>
      <c r="K309" s="37"/>
      <c r="L309" s="40"/>
      <c r="M309" s="203"/>
      <c r="N309" s="204"/>
      <c r="O309" s="65"/>
      <c r="P309" s="65"/>
      <c r="Q309" s="65"/>
      <c r="R309" s="65"/>
      <c r="S309" s="65"/>
      <c r="T309" s="66"/>
      <c r="U309" s="35"/>
      <c r="V309" s="35"/>
      <c r="W309" s="35"/>
      <c r="X309" s="35"/>
      <c r="Y309" s="35"/>
      <c r="Z309" s="35"/>
      <c r="AA309" s="35"/>
      <c r="AB309" s="35"/>
      <c r="AC309" s="35"/>
      <c r="AD309" s="35"/>
      <c r="AE309" s="35"/>
      <c r="AT309" s="18" t="s">
        <v>125</v>
      </c>
      <c r="AU309" s="18" t="s">
        <v>82</v>
      </c>
    </row>
    <row r="310" spans="1:47" s="2" customFormat="1" ht="58.5">
      <c r="A310" s="35"/>
      <c r="B310" s="36"/>
      <c r="C310" s="37"/>
      <c r="D310" s="201" t="s">
        <v>176</v>
      </c>
      <c r="E310" s="37"/>
      <c r="F310" s="205" t="s">
        <v>305</v>
      </c>
      <c r="G310" s="37"/>
      <c r="H310" s="37"/>
      <c r="I310" s="109"/>
      <c r="J310" s="37"/>
      <c r="K310" s="37"/>
      <c r="L310" s="40"/>
      <c r="M310" s="203"/>
      <c r="N310" s="204"/>
      <c r="O310" s="65"/>
      <c r="P310" s="65"/>
      <c r="Q310" s="65"/>
      <c r="R310" s="65"/>
      <c r="S310" s="65"/>
      <c r="T310" s="66"/>
      <c r="U310" s="35"/>
      <c r="V310" s="35"/>
      <c r="W310" s="35"/>
      <c r="X310" s="35"/>
      <c r="Y310" s="35"/>
      <c r="Z310" s="35"/>
      <c r="AA310" s="35"/>
      <c r="AB310" s="35"/>
      <c r="AC310" s="35"/>
      <c r="AD310" s="35"/>
      <c r="AE310" s="35"/>
      <c r="AT310" s="18" t="s">
        <v>176</v>
      </c>
      <c r="AU310" s="18" t="s">
        <v>82</v>
      </c>
    </row>
    <row r="311" spans="2:63" s="12" customFormat="1" ht="25.9" customHeight="1">
      <c r="B311" s="172"/>
      <c r="C311" s="173"/>
      <c r="D311" s="174" t="s">
        <v>71</v>
      </c>
      <c r="E311" s="175" t="s">
        <v>306</v>
      </c>
      <c r="F311" s="175" t="s">
        <v>307</v>
      </c>
      <c r="G311" s="173"/>
      <c r="H311" s="173"/>
      <c r="I311" s="176"/>
      <c r="J311" s="177">
        <f>BK311</f>
        <v>0</v>
      </c>
      <c r="K311" s="173"/>
      <c r="L311" s="178"/>
      <c r="M311" s="179"/>
      <c r="N311" s="180"/>
      <c r="O311" s="180"/>
      <c r="P311" s="181">
        <f>P312+P331+P337</f>
        <v>0</v>
      </c>
      <c r="Q311" s="180"/>
      <c r="R311" s="181">
        <f>R312+R331+R337</f>
        <v>0.9839237999999999</v>
      </c>
      <c r="S311" s="180"/>
      <c r="T311" s="182">
        <f>T312+T331+T337</f>
        <v>0.0808</v>
      </c>
      <c r="AR311" s="183" t="s">
        <v>82</v>
      </c>
      <c r="AT311" s="184" t="s">
        <v>71</v>
      </c>
      <c r="AU311" s="184" t="s">
        <v>72</v>
      </c>
      <c r="AY311" s="183" t="s">
        <v>115</v>
      </c>
      <c r="BK311" s="185">
        <f>BK312+BK331+BK337</f>
        <v>0</v>
      </c>
    </row>
    <row r="312" spans="2:63" s="12" customFormat="1" ht="22.9" customHeight="1">
      <c r="B312" s="172"/>
      <c r="C312" s="173"/>
      <c r="D312" s="174" t="s">
        <v>71</v>
      </c>
      <c r="E312" s="186" t="s">
        <v>308</v>
      </c>
      <c r="F312" s="186" t="s">
        <v>309</v>
      </c>
      <c r="G312" s="173"/>
      <c r="H312" s="173"/>
      <c r="I312" s="176"/>
      <c r="J312" s="187">
        <f>BK312</f>
        <v>0</v>
      </c>
      <c r="K312" s="173"/>
      <c r="L312" s="178"/>
      <c r="M312" s="179"/>
      <c r="N312" s="180"/>
      <c r="O312" s="180"/>
      <c r="P312" s="181">
        <f>SUM(P313:P330)</f>
        <v>0</v>
      </c>
      <c r="Q312" s="180"/>
      <c r="R312" s="181">
        <f>SUM(R313:R330)</f>
        <v>0.9620637999999999</v>
      </c>
      <c r="S312" s="180"/>
      <c r="T312" s="182">
        <f>SUM(T313:T330)</f>
        <v>0</v>
      </c>
      <c r="AR312" s="183" t="s">
        <v>82</v>
      </c>
      <c r="AT312" s="184" t="s">
        <v>71</v>
      </c>
      <c r="AU312" s="184" t="s">
        <v>80</v>
      </c>
      <c r="AY312" s="183" t="s">
        <v>115</v>
      </c>
      <c r="BK312" s="185">
        <f>SUM(BK313:BK330)</f>
        <v>0</v>
      </c>
    </row>
    <row r="313" spans="1:65" s="2" customFormat="1" ht="16.5" customHeight="1">
      <c r="A313" s="35"/>
      <c r="B313" s="36"/>
      <c r="C313" s="188" t="s">
        <v>441</v>
      </c>
      <c r="D313" s="188" t="s">
        <v>118</v>
      </c>
      <c r="E313" s="189" t="s">
        <v>737</v>
      </c>
      <c r="F313" s="190" t="s">
        <v>738</v>
      </c>
      <c r="G313" s="191" t="s">
        <v>188</v>
      </c>
      <c r="H313" s="192">
        <v>250</v>
      </c>
      <c r="I313" s="193"/>
      <c r="J313" s="194">
        <f>ROUND(I313*H313,2)</f>
        <v>0</v>
      </c>
      <c r="K313" s="190" t="s">
        <v>122</v>
      </c>
      <c r="L313" s="40"/>
      <c r="M313" s="195" t="s">
        <v>19</v>
      </c>
      <c r="N313" s="196" t="s">
        <v>43</v>
      </c>
      <c r="O313" s="65"/>
      <c r="P313" s="197">
        <f>O313*H313</f>
        <v>0</v>
      </c>
      <c r="Q313" s="197">
        <v>0.00075</v>
      </c>
      <c r="R313" s="197">
        <f>Q313*H313</f>
        <v>0.1875</v>
      </c>
      <c r="S313" s="197">
        <v>0</v>
      </c>
      <c r="T313" s="198">
        <f>S313*H313</f>
        <v>0</v>
      </c>
      <c r="U313" s="35"/>
      <c r="V313" s="35"/>
      <c r="W313" s="35"/>
      <c r="X313" s="35"/>
      <c r="Y313" s="35"/>
      <c r="Z313" s="35"/>
      <c r="AA313" s="35"/>
      <c r="AB313" s="35"/>
      <c r="AC313" s="35"/>
      <c r="AD313" s="35"/>
      <c r="AE313" s="35"/>
      <c r="AR313" s="199" t="s">
        <v>274</v>
      </c>
      <c r="AT313" s="199" t="s">
        <v>118</v>
      </c>
      <c r="AU313" s="199" t="s">
        <v>82</v>
      </c>
      <c r="AY313" s="18" t="s">
        <v>115</v>
      </c>
      <c r="BE313" s="200">
        <f>IF(N313="základní",J313,0)</f>
        <v>0</v>
      </c>
      <c r="BF313" s="200">
        <f>IF(N313="snížená",J313,0)</f>
        <v>0</v>
      </c>
      <c r="BG313" s="200">
        <f>IF(N313="zákl. přenesená",J313,0)</f>
        <v>0</v>
      </c>
      <c r="BH313" s="200">
        <f>IF(N313="sníž. přenesená",J313,0)</f>
        <v>0</v>
      </c>
      <c r="BI313" s="200">
        <f>IF(N313="nulová",J313,0)</f>
        <v>0</v>
      </c>
      <c r="BJ313" s="18" t="s">
        <v>80</v>
      </c>
      <c r="BK313" s="200">
        <f>ROUND(I313*H313,2)</f>
        <v>0</v>
      </c>
      <c r="BL313" s="18" t="s">
        <v>274</v>
      </c>
      <c r="BM313" s="199" t="s">
        <v>739</v>
      </c>
    </row>
    <row r="314" spans="1:47" s="2" customFormat="1" ht="19.5">
      <c r="A314" s="35"/>
      <c r="B314" s="36"/>
      <c r="C314" s="37"/>
      <c r="D314" s="201" t="s">
        <v>125</v>
      </c>
      <c r="E314" s="37"/>
      <c r="F314" s="202" t="s">
        <v>740</v>
      </c>
      <c r="G314" s="37"/>
      <c r="H314" s="37"/>
      <c r="I314" s="109"/>
      <c r="J314" s="37"/>
      <c r="K314" s="37"/>
      <c r="L314" s="40"/>
      <c r="M314" s="203"/>
      <c r="N314" s="204"/>
      <c r="O314" s="65"/>
      <c r="P314" s="65"/>
      <c r="Q314" s="65"/>
      <c r="R314" s="65"/>
      <c r="S314" s="65"/>
      <c r="T314" s="66"/>
      <c r="U314" s="35"/>
      <c r="V314" s="35"/>
      <c r="W314" s="35"/>
      <c r="X314" s="35"/>
      <c r="Y314" s="35"/>
      <c r="Z314" s="35"/>
      <c r="AA314" s="35"/>
      <c r="AB314" s="35"/>
      <c r="AC314" s="35"/>
      <c r="AD314" s="35"/>
      <c r="AE314" s="35"/>
      <c r="AT314" s="18" t="s">
        <v>125</v>
      </c>
      <c r="AU314" s="18" t="s">
        <v>82</v>
      </c>
    </row>
    <row r="315" spans="2:51" s="13" customFormat="1" ht="11.25">
      <c r="B315" s="211"/>
      <c r="C315" s="212"/>
      <c r="D315" s="201" t="s">
        <v>192</v>
      </c>
      <c r="E315" s="213" t="s">
        <v>19</v>
      </c>
      <c r="F315" s="214" t="s">
        <v>741</v>
      </c>
      <c r="G315" s="212"/>
      <c r="H315" s="215">
        <v>250</v>
      </c>
      <c r="I315" s="216"/>
      <c r="J315" s="212"/>
      <c r="K315" s="212"/>
      <c r="L315" s="217"/>
      <c r="M315" s="218"/>
      <c r="N315" s="219"/>
      <c r="O315" s="219"/>
      <c r="P315" s="219"/>
      <c r="Q315" s="219"/>
      <c r="R315" s="219"/>
      <c r="S315" s="219"/>
      <c r="T315" s="220"/>
      <c r="AT315" s="221" t="s">
        <v>192</v>
      </c>
      <c r="AU315" s="221" t="s">
        <v>82</v>
      </c>
      <c r="AV315" s="13" t="s">
        <v>82</v>
      </c>
      <c r="AW315" s="13" t="s">
        <v>33</v>
      </c>
      <c r="AX315" s="13" t="s">
        <v>80</v>
      </c>
      <c r="AY315" s="221" t="s">
        <v>115</v>
      </c>
    </row>
    <row r="316" spans="1:65" s="2" customFormat="1" ht="16.5" customHeight="1">
      <c r="A316" s="35"/>
      <c r="B316" s="36"/>
      <c r="C316" s="188" t="s">
        <v>446</v>
      </c>
      <c r="D316" s="188" t="s">
        <v>118</v>
      </c>
      <c r="E316" s="189" t="s">
        <v>742</v>
      </c>
      <c r="F316" s="190" t="s">
        <v>743</v>
      </c>
      <c r="G316" s="191" t="s">
        <v>172</v>
      </c>
      <c r="H316" s="192">
        <v>60.3</v>
      </c>
      <c r="I316" s="193"/>
      <c r="J316" s="194">
        <f>ROUND(I316*H316,2)</f>
        <v>0</v>
      </c>
      <c r="K316" s="190" t="s">
        <v>122</v>
      </c>
      <c r="L316" s="40"/>
      <c r="M316" s="195" t="s">
        <v>19</v>
      </c>
      <c r="N316" s="196" t="s">
        <v>43</v>
      </c>
      <c r="O316" s="65"/>
      <c r="P316" s="197">
        <f>O316*H316</f>
        <v>0</v>
      </c>
      <c r="Q316" s="197">
        <v>0.00016</v>
      </c>
      <c r="R316" s="197">
        <f>Q316*H316</f>
        <v>0.009648</v>
      </c>
      <c r="S316" s="197">
        <v>0</v>
      </c>
      <c r="T316" s="198">
        <f>S316*H316</f>
        <v>0</v>
      </c>
      <c r="U316" s="35"/>
      <c r="V316" s="35"/>
      <c r="W316" s="35"/>
      <c r="X316" s="35"/>
      <c r="Y316" s="35"/>
      <c r="Z316" s="35"/>
      <c r="AA316" s="35"/>
      <c r="AB316" s="35"/>
      <c r="AC316" s="35"/>
      <c r="AD316" s="35"/>
      <c r="AE316" s="35"/>
      <c r="AR316" s="199" t="s">
        <v>274</v>
      </c>
      <c r="AT316" s="199" t="s">
        <v>118</v>
      </c>
      <c r="AU316" s="199" t="s">
        <v>82</v>
      </c>
      <c r="AY316" s="18" t="s">
        <v>115</v>
      </c>
      <c r="BE316" s="200">
        <f>IF(N316="základní",J316,0)</f>
        <v>0</v>
      </c>
      <c r="BF316" s="200">
        <f>IF(N316="snížená",J316,0)</f>
        <v>0</v>
      </c>
      <c r="BG316" s="200">
        <f>IF(N316="zákl. přenesená",J316,0)</f>
        <v>0</v>
      </c>
      <c r="BH316" s="200">
        <f>IF(N316="sníž. přenesená",J316,0)</f>
        <v>0</v>
      </c>
      <c r="BI316" s="200">
        <f>IF(N316="nulová",J316,0)</f>
        <v>0</v>
      </c>
      <c r="BJ316" s="18" t="s">
        <v>80</v>
      </c>
      <c r="BK316" s="200">
        <f>ROUND(I316*H316,2)</f>
        <v>0</v>
      </c>
      <c r="BL316" s="18" t="s">
        <v>274</v>
      </c>
      <c r="BM316" s="199" t="s">
        <v>744</v>
      </c>
    </row>
    <row r="317" spans="1:47" s="2" customFormat="1" ht="11.25">
      <c r="A317" s="35"/>
      <c r="B317" s="36"/>
      <c r="C317" s="37"/>
      <c r="D317" s="201" t="s">
        <v>125</v>
      </c>
      <c r="E317" s="37"/>
      <c r="F317" s="202" t="s">
        <v>745</v>
      </c>
      <c r="G317" s="37"/>
      <c r="H317" s="37"/>
      <c r="I317" s="109"/>
      <c r="J317" s="37"/>
      <c r="K317" s="37"/>
      <c r="L317" s="40"/>
      <c r="M317" s="203"/>
      <c r="N317" s="204"/>
      <c r="O317" s="65"/>
      <c r="P317" s="65"/>
      <c r="Q317" s="65"/>
      <c r="R317" s="65"/>
      <c r="S317" s="65"/>
      <c r="T317" s="66"/>
      <c r="U317" s="35"/>
      <c r="V317" s="35"/>
      <c r="W317" s="35"/>
      <c r="X317" s="35"/>
      <c r="Y317" s="35"/>
      <c r="Z317" s="35"/>
      <c r="AA317" s="35"/>
      <c r="AB317" s="35"/>
      <c r="AC317" s="35"/>
      <c r="AD317" s="35"/>
      <c r="AE317" s="35"/>
      <c r="AT317" s="18" t="s">
        <v>125</v>
      </c>
      <c r="AU317" s="18" t="s">
        <v>82</v>
      </c>
    </row>
    <row r="318" spans="2:51" s="13" customFormat="1" ht="11.25">
      <c r="B318" s="211"/>
      <c r="C318" s="212"/>
      <c r="D318" s="201" t="s">
        <v>192</v>
      </c>
      <c r="E318" s="213" t="s">
        <v>19</v>
      </c>
      <c r="F318" s="214" t="s">
        <v>746</v>
      </c>
      <c r="G318" s="212"/>
      <c r="H318" s="215">
        <v>60.3</v>
      </c>
      <c r="I318" s="216"/>
      <c r="J318" s="212"/>
      <c r="K318" s="212"/>
      <c r="L318" s="217"/>
      <c r="M318" s="218"/>
      <c r="N318" s="219"/>
      <c r="O318" s="219"/>
      <c r="P318" s="219"/>
      <c r="Q318" s="219"/>
      <c r="R318" s="219"/>
      <c r="S318" s="219"/>
      <c r="T318" s="220"/>
      <c r="AT318" s="221" t="s">
        <v>192</v>
      </c>
      <c r="AU318" s="221" t="s">
        <v>82</v>
      </c>
      <c r="AV318" s="13" t="s">
        <v>82</v>
      </c>
      <c r="AW318" s="13" t="s">
        <v>33</v>
      </c>
      <c r="AX318" s="13" t="s">
        <v>80</v>
      </c>
      <c r="AY318" s="221" t="s">
        <v>115</v>
      </c>
    </row>
    <row r="319" spans="1:65" s="2" customFormat="1" ht="16.5" customHeight="1">
      <c r="A319" s="35"/>
      <c r="B319" s="36"/>
      <c r="C319" s="188" t="s">
        <v>451</v>
      </c>
      <c r="D319" s="188" t="s">
        <v>118</v>
      </c>
      <c r="E319" s="189" t="s">
        <v>747</v>
      </c>
      <c r="F319" s="190" t="s">
        <v>748</v>
      </c>
      <c r="G319" s="191" t="s">
        <v>188</v>
      </c>
      <c r="H319" s="192">
        <v>165.28</v>
      </c>
      <c r="I319" s="193"/>
      <c r="J319" s="194">
        <f>ROUND(I319*H319,2)</f>
        <v>0</v>
      </c>
      <c r="K319" s="190" t="s">
        <v>122</v>
      </c>
      <c r="L319" s="40"/>
      <c r="M319" s="195" t="s">
        <v>19</v>
      </c>
      <c r="N319" s="196" t="s">
        <v>43</v>
      </c>
      <c r="O319" s="65"/>
      <c r="P319" s="197">
        <f>O319*H319</f>
        <v>0</v>
      </c>
      <c r="Q319" s="197">
        <v>0</v>
      </c>
      <c r="R319" s="197">
        <f>Q319*H319</f>
        <v>0</v>
      </c>
      <c r="S319" s="197">
        <v>0</v>
      </c>
      <c r="T319" s="198">
        <f>S319*H319</f>
        <v>0</v>
      </c>
      <c r="U319" s="35"/>
      <c r="V319" s="35"/>
      <c r="W319" s="35"/>
      <c r="X319" s="35"/>
      <c r="Y319" s="35"/>
      <c r="Z319" s="35"/>
      <c r="AA319" s="35"/>
      <c r="AB319" s="35"/>
      <c r="AC319" s="35"/>
      <c r="AD319" s="35"/>
      <c r="AE319" s="35"/>
      <c r="AR319" s="199" t="s">
        <v>274</v>
      </c>
      <c r="AT319" s="199" t="s">
        <v>118</v>
      </c>
      <c r="AU319" s="199" t="s">
        <v>82</v>
      </c>
      <c r="AY319" s="18" t="s">
        <v>115</v>
      </c>
      <c r="BE319" s="200">
        <f>IF(N319="základní",J319,0)</f>
        <v>0</v>
      </c>
      <c r="BF319" s="200">
        <f>IF(N319="snížená",J319,0)</f>
        <v>0</v>
      </c>
      <c r="BG319" s="200">
        <f>IF(N319="zákl. přenesená",J319,0)</f>
        <v>0</v>
      </c>
      <c r="BH319" s="200">
        <f>IF(N319="sníž. přenesená",J319,0)</f>
        <v>0</v>
      </c>
      <c r="BI319" s="200">
        <f>IF(N319="nulová",J319,0)</f>
        <v>0</v>
      </c>
      <c r="BJ319" s="18" t="s">
        <v>80</v>
      </c>
      <c r="BK319" s="200">
        <f>ROUND(I319*H319,2)</f>
        <v>0</v>
      </c>
      <c r="BL319" s="18" t="s">
        <v>274</v>
      </c>
      <c r="BM319" s="199" t="s">
        <v>749</v>
      </c>
    </row>
    <row r="320" spans="1:47" s="2" customFormat="1" ht="11.25">
      <c r="A320" s="35"/>
      <c r="B320" s="36"/>
      <c r="C320" s="37"/>
      <c r="D320" s="201" t="s">
        <v>125</v>
      </c>
      <c r="E320" s="37"/>
      <c r="F320" s="202" t="s">
        <v>750</v>
      </c>
      <c r="G320" s="37"/>
      <c r="H320" s="37"/>
      <c r="I320" s="109"/>
      <c r="J320" s="37"/>
      <c r="K320" s="37"/>
      <c r="L320" s="40"/>
      <c r="M320" s="203"/>
      <c r="N320" s="204"/>
      <c r="O320" s="65"/>
      <c r="P320" s="65"/>
      <c r="Q320" s="65"/>
      <c r="R320" s="65"/>
      <c r="S320" s="65"/>
      <c r="T320" s="66"/>
      <c r="U320" s="35"/>
      <c r="V320" s="35"/>
      <c r="W320" s="35"/>
      <c r="X320" s="35"/>
      <c r="Y320" s="35"/>
      <c r="Z320" s="35"/>
      <c r="AA320" s="35"/>
      <c r="AB320" s="35"/>
      <c r="AC320" s="35"/>
      <c r="AD320" s="35"/>
      <c r="AE320" s="35"/>
      <c r="AT320" s="18" t="s">
        <v>125</v>
      </c>
      <c r="AU320" s="18" t="s">
        <v>82</v>
      </c>
    </row>
    <row r="321" spans="2:51" s="13" customFormat="1" ht="11.25">
      <c r="B321" s="211"/>
      <c r="C321" s="212"/>
      <c r="D321" s="201" t="s">
        <v>192</v>
      </c>
      <c r="E321" s="213" t="s">
        <v>19</v>
      </c>
      <c r="F321" s="214" t="s">
        <v>656</v>
      </c>
      <c r="G321" s="212"/>
      <c r="H321" s="215">
        <v>165.28</v>
      </c>
      <c r="I321" s="216"/>
      <c r="J321" s="212"/>
      <c r="K321" s="212"/>
      <c r="L321" s="217"/>
      <c r="M321" s="218"/>
      <c r="N321" s="219"/>
      <c r="O321" s="219"/>
      <c r="P321" s="219"/>
      <c r="Q321" s="219"/>
      <c r="R321" s="219"/>
      <c r="S321" s="219"/>
      <c r="T321" s="220"/>
      <c r="AT321" s="221" t="s">
        <v>192</v>
      </c>
      <c r="AU321" s="221" t="s">
        <v>82</v>
      </c>
      <c r="AV321" s="13" t="s">
        <v>82</v>
      </c>
      <c r="AW321" s="13" t="s">
        <v>33</v>
      </c>
      <c r="AX321" s="13" t="s">
        <v>80</v>
      </c>
      <c r="AY321" s="221" t="s">
        <v>115</v>
      </c>
    </row>
    <row r="322" spans="1:65" s="2" customFormat="1" ht="16.5" customHeight="1">
      <c r="A322" s="35"/>
      <c r="B322" s="36"/>
      <c r="C322" s="222" t="s">
        <v>458</v>
      </c>
      <c r="D322" s="222" t="s">
        <v>207</v>
      </c>
      <c r="E322" s="223" t="s">
        <v>751</v>
      </c>
      <c r="F322" s="224" t="s">
        <v>752</v>
      </c>
      <c r="G322" s="225" t="s">
        <v>210</v>
      </c>
      <c r="H322" s="226">
        <v>19.503</v>
      </c>
      <c r="I322" s="227"/>
      <c r="J322" s="228">
        <f>ROUND(I322*H322,2)</f>
        <v>0</v>
      </c>
      <c r="K322" s="224" t="s">
        <v>122</v>
      </c>
      <c r="L322" s="229"/>
      <c r="M322" s="230" t="s">
        <v>19</v>
      </c>
      <c r="N322" s="231" t="s">
        <v>43</v>
      </c>
      <c r="O322" s="65"/>
      <c r="P322" s="197">
        <f>O322*H322</f>
        <v>0</v>
      </c>
      <c r="Q322" s="197">
        <v>0.001</v>
      </c>
      <c r="R322" s="197">
        <f>Q322*H322</f>
        <v>0.019503</v>
      </c>
      <c r="S322" s="197">
        <v>0</v>
      </c>
      <c r="T322" s="198">
        <f>S322*H322</f>
        <v>0</v>
      </c>
      <c r="U322" s="35"/>
      <c r="V322" s="35"/>
      <c r="W322" s="35"/>
      <c r="X322" s="35"/>
      <c r="Y322" s="35"/>
      <c r="Z322" s="35"/>
      <c r="AA322" s="35"/>
      <c r="AB322" s="35"/>
      <c r="AC322" s="35"/>
      <c r="AD322" s="35"/>
      <c r="AE322" s="35"/>
      <c r="AR322" s="199" t="s">
        <v>377</v>
      </c>
      <c r="AT322" s="199" t="s">
        <v>207</v>
      </c>
      <c r="AU322" s="199" t="s">
        <v>82</v>
      </c>
      <c r="AY322" s="18" t="s">
        <v>115</v>
      </c>
      <c r="BE322" s="200">
        <f>IF(N322="základní",J322,0)</f>
        <v>0</v>
      </c>
      <c r="BF322" s="200">
        <f>IF(N322="snížená",J322,0)</f>
        <v>0</v>
      </c>
      <c r="BG322" s="200">
        <f>IF(N322="zákl. přenesená",J322,0)</f>
        <v>0</v>
      </c>
      <c r="BH322" s="200">
        <f>IF(N322="sníž. přenesená",J322,0)</f>
        <v>0</v>
      </c>
      <c r="BI322" s="200">
        <f>IF(N322="nulová",J322,0)</f>
        <v>0</v>
      </c>
      <c r="BJ322" s="18" t="s">
        <v>80</v>
      </c>
      <c r="BK322" s="200">
        <f>ROUND(I322*H322,2)</f>
        <v>0</v>
      </c>
      <c r="BL322" s="18" t="s">
        <v>274</v>
      </c>
      <c r="BM322" s="199" t="s">
        <v>753</v>
      </c>
    </row>
    <row r="323" spans="1:47" s="2" customFormat="1" ht="11.25">
      <c r="A323" s="35"/>
      <c r="B323" s="36"/>
      <c r="C323" s="37"/>
      <c r="D323" s="201" t="s">
        <v>125</v>
      </c>
      <c r="E323" s="37"/>
      <c r="F323" s="202" t="s">
        <v>752</v>
      </c>
      <c r="G323" s="37"/>
      <c r="H323" s="37"/>
      <c r="I323" s="109"/>
      <c r="J323" s="37"/>
      <c r="K323" s="37"/>
      <c r="L323" s="40"/>
      <c r="M323" s="203"/>
      <c r="N323" s="204"/>
      <c r="O323" s="65"/>
      <c r="P323" s="65"/>
      <c r="Q323" s="65"/>
      <c r="R323" s="65"/>
      <c r="S323" s="65"/>
      <c r="T323" s="66"/>
      <c r="U323" s="35"/>
      <c r="V323" s="35"/>
      <c r="W323" s="35"/>
      <c r="X323" s="35"/>
      <c r="Y323" s="35"/>
      <c r="Z323" s="35"/>
      <c r="AA323" s="35"/>
      <c r="AB323" s="35"/>
      <c r="AC323" s="35"/>
      <c r="AD323" s="35"/>
      <c r="AE323" s="35"/>
      <c r="AT323" s="18" t="s">
        <v>125</v>
      </c>
      <c r="AU323" s="18" t="s">
        <v>82</v>
      </c>
    </row>
    <row r="324" spans="2:51" s="13" customFormat="1" ht="11.25">
      <c r="B324" s="211"/>
      <c r="C324" s="212"/>
      <c r="D324" s="201" t="s">
        <v>192</v>
      </c>
      <c r="E324" s="212"/>
      <c r="F324" s="214" t="s">
        <v>754</v>
      </c>
      <c r="G324" s="212"/>
      <c r="H324" s="215">
        <v>19.503</v>
      </c>
      <c r="I324" s="216"/>
      <c r="J324" s="212"/>
      <c r="K324" s="212"/>
      <c r="L324" s="217"/>
      <c r="M324" s="218"/>
      <c r="N324" s="219"/>
      <c r="O324" s="219"/>
      <c r="P324" s="219"/>
      <c r="Q324" s="219"/>
      <c r="R324" s="219"/>
      <c r="S324" s="219"/>
      <c r="T324" s="220"/>
      <c r="AT324" s="221" t="s">
        <v>192</v>
      </c>
      <c r="AU324" s="221" t="s">
        <v>82</v>
      </c>
      <c r="AV324" s="13" t="s">
        <v>82</v>
      </c>
      <c r="AW324" s="13" t="s">
        <v>4</v>
      </c>
      <c r="AX324" s="13" t="s">
        <v>80</v>
      </c>
      <c r="AY324" s="221" t="s">
        <v>115</v>
      </c>
    </row>
    <row r="325" spans="1:65" s="2" customFormat="1" ht="16.5" customHeight="1">
      <c r="A325" s="35"/>
      <c r="B325" s="36"/>
      <c r="C325" s="188" t="s">
        <v>464</v>
      </c>
      <c r="D325" s="188" t="s">
        <v>118</v>
      </c>
      <c r="E325" s="189" t="s">
        <v>755</v>
      </c>
      <c r="F325" s="190" t="s">
        <v>756</v>
      </c>
      <c r="G325" s="191" t="s">
        <v>188</v>
      </c>
      <c r="H325" s="192">
        <v>165.28</v>
      </c>
      <c r="I325" s="193"/>
      <c r="J325" s="194">
        <f>ROUND(I325*H325,2)</f>
        <v>0</v>
      </c>
      <c r="K325" s="190" t="s">
        <v>122</v>
      </c>
      <c r="L325" s="40"/>
      <c r="M325" s="195" t="s">
        <v>19</v>
      </c>
      <c r="N325" s="196" t="s">
        <v>43</v>
      </c>
      <c r="O325" s="65"/>
      <c r="P325" s="197">
        <f>O325*H325</f>
        <v>0</v>
      </c>
      <c r="Q325" s="197">
        <v>0.00451</v>
      </c>
      <c r="R325" s="197">
        <f>Q325*H325</f>
        <v>0.7454128</v>
      </c>
      <c r="S325" s="197">
        <v>0</v>
      </c>
      <c r="T325" s="198">
        <f>S325*H325</f>
        <v>0</v>
      </c>
      <c r="U325" s="35"/>
      <c r="V325" s="35"/>
      <c r="W325" s="35"/>
      <c r="X325" s="35"/>
      <c r="Y325" s="35"/>
      <c r="Z325" s="35"/>
      <c r="AA325" s="35"/>
      <c r="AB325" s="35"/>
      <c r="AC325" s="35"/>
      <c r="AD325" s="35"/>
      <c r="AE325" s="35"/>
      <c r="AR325" s="199" t="s">
        <v>274</v>
      </c>
      <c r="AT325" s="199" t="s">
        <v>118</v>
      </c>
      <c r="AU325" s="199" t="s">
        <v>82</v>
      </c>
      <c r="AY325" s="18" t="s">
        <v>115</v>
      </c>
      <c r="BE325" s="200">
        <f>IF(N325="základní",J325,0)</f>
        <v>0</v>
      </c>
      <c r="BF325" s="200">
        <f>IF(N325="snížená",J325,0)</f>
        <v>0</v>
      </c>
      <c r="BG325" s="200">
        <f>IF(N325="zákl. přenesená",J325,0)</f>
        <v>0</v>
      </c>
      <c r="BH325" s="200">
        <f>IF(N325="sníž. přenesená",J325,0)</f>
        <v>0</v>
      </c>
      <c r="BI325" s="200">
        <f>IF(N325="nulová",J325,0)</f>
        <v>0</v>
      </c>
      <c r="BJ325" s="18" t="s">
        <v>80</v>
      </c>
      <c r="BK325" s="200">
        <f>ROUND(I325*H325,2)</f>
        <v>0</v>
      </c>
      <c r="BL325" s="18" t="s">
        <v>274</v>
      </c>
      <c r="BM325" s="199" t="s">
        <v>757</v>
      </c>
    </row>
    <row r="326" spans="1:47" s="2" customFormat="1" ht="11.25">
      <c r="A326" s="35"/>
      <c r="B326" s="36"/>
      <c r="C326" s="37"/>
      <c r="D326" s="201" t="s">
        <v>125</v>
      </c>
      <c r="E326" s="37"/>
      <c r="F326" s="202" t="s">
        <v>758</v>
      </c>
      <c r="G326" s="37"/>
      <c r="H326" s="37"/>
      <c r="I326" s="109"/>
      <c r="J326" s="37"/>
      <c r="K326" s="37"/>
      <c r="L326" s="40"/>
      <c r="M326" s="203"/>
      <c r="N326" s="204"/>
      <c r="O326" s="65"/>
      <c r="P326" s="65"/>
      <c r="Q326" s="65"/>
      <c r="R326" s="65"/>
      <c r="S326" s="65"/>
      <c r="T326" s="66"/>
      <c r="U326" s="35"/>
      <c r="V326" s="35"/>
      <c r="W326" s="35"/>
      <c r="X326" s="35"/>
      <c r="Y326" s="35"/>
      <c r="Z326" s="35"/>
      <c r="AA326" s="35"/>
      <c r="AB326" s="35"/>
      <c r="AC326" s="35"/>
      <c r="AD326" s="35"/>
      <c r="AE326" s="35"/>
      <c r="AT326" s="18" t="s">
        <v>125</v>
      </c>
      <c r="AU326" s="18" t="s">
        <v>82</v>
      </c>
    </row>
    <row r="327" spans="2:51" s="13" customFormat="1" ht="11.25">
      <c r="B327" s="211"/>
      <c r="C327" s="212"/>
      <c r="D327" s="201" t="s">
        <v>192</v>
      </c>
      <c r="E327" s="213" t="s">
        <v>19</v>
      </c>
      <c r="F327" s="214" t="s">
        <v>656</v>
      </c>
      <c r="G327" s="212"/>
      <c r="H327" s="215">
        <v>165.28</v>
      </c>
      <c r="I327" s="216"/>
      <c r="J327" s="212"/>
      <c r="K327" s="212"/>
      <c r="L327" s="217"/>
      <c r="M327" s="218"/>
      <c r="N327" s="219"/>
      <c r="O327" s="219"/>
      <c r="P327" s="219"/>
      <c r="Q327" s="219"/>
      <c r="R327" s="219"/>
      <c r="S327" s="219"/>
      <c r="T327" s="220"/>
      <c r="AT327" s="221" t="s">
        <v>192</v>
      </c>
      <c r="AU327" s="221" t="s">
        <v>82</v>
      </c>
      <c r="AV327" s="13" t="s">
        <v>82</v>
      </c>
      <c r="AW327" s="13" t="s">
        <v>33</v>
      </c>
      <c r="AX327" s="13" t="s">
        <v>80</v>
      </c>
      <c r="AY327" s="221" t="s">
        <v>115</v>
      </c>
    </row>
    <row r="328" spans="1:65" s="2" customFormat="1" ht="16.5" customHeight="1">
      <c r="A328" s="35"/>
      <c r="B328" s="36"/>
      <c r="C328" s="188" t="s">
        <v>470</v>
      </c>
      <c r="D328" s="188" t="s">
        <v>118</v>
      </c>
      <c r="E328" s="189" t="s">
        <v>315</v>
      </c>
      <c r="F328" s="190" t="s">
        <v>316</v>
      </c>
      <c r="G328" s="191" t="s">
        <v>270</v>
      </c>
      <c r="H328" s="192">
        <v>0.962</v>
      </c>
      <c r="I328" s="193"/>
      <c r="J328" s="194">
        <f>ROUND(I328*H328,2)</f>
        <v>0</v>
      </c>
      <c r="K328" s="190" t="s">
        <v>122</v>
      </c>
      <c r="L328" s="40"/>
      <c r="M328" s="195" t="s">
        <v>19</v>
      </c>
      <c r="N328" s="196" t="s">
        <v>43</v>
      </c>
      <c r="O328" s="65"/>
      <c r="P328" s="197">
        <f>O328*H328</f>
        <v>0</v>
      </c>
      <c r="Q328" s="197">
        <v>0</v>
      </c>
      <c r="R328" s="197">
        <f>Q328*H328</f>
        <v>0</v>
      </c>
      <c r="S328" s="197">
        <v>0</v>
      </c>
      <c r="T328" s="198">
        <f>S328*H328</f>
        <v>0</v>
      </c>
      <c r="U328" s="35"/>
      <c r="V328" s="35"/>
      <c r="W328" s="35"/>
      <c r="X328" s="35"/>
      <c r="Y328" s="35"/>
      <c r="Z328" s="35"/>
      <c r="AA328" s="35"/>
      <c r="AB328" s="35"/>
      <c r="AC328" s="35"/>
      <c r="AD328" s="35"/>
      <c r="AE328" s="35"/>
      <c r="AR328" s="199" t="s">
        <v>274</v>
      </c>
      <c r="AT328" s="199" t="s">
        <v>118</v>
      </c>
      <c r="AU328" s="199" t="s">
        <v>82</v>
      </c>
      <c r="AY328" s="18" t="s">
        <v>115</v>
      </c>
      <c r="BE328" s="200">
        <f>IF(N328="základní",J328,0)</f>
        <v>0</v>
      </c>
      <c r="BF328" s="200">
        <f>IF(N328="snížená",J328,0)</f>
        <v>0</v>
      </c>
      <c r="BG328" s="200">
        <f>IF(N328="zákl. přenesená",J328,0)</f>
        <v>0</v>
      </c>
      <c r="BH328" s="200">
        <f>IF(N328="sníž. přenesená",J328,0)</f>
        <v>0</v>
      </c>
      <c r="BI328" s="200">
        <f>IF(N328="nulová",J328,0)</f>
        <v>0</v>
      </c>
      <c r="BJ328" s="18" t="s">
        <v>80</v>
      </c>
      <c r="BK328" s="200">
        <f>ROUND(I328*H328,2)</f>
        <v>0</v>
      </c>
      <c r="BL328" s="18" t="s">
        <v>274</v>
      </c>
      <c r="BM328" s="199" t="s">
        <v>759</v>
      </c>
    </row>
    <row r="329" spans="1:47" s="2" customFormat="1" ht="19.5">
      <c r="A329" s="35"/>
      <c r="B329" s="36"/>
      <c r="C329" s="37"/>
      <c r="D329" s="201" t="s">
        <v>125</v>
      </c>
      <c r="E329" s="37"/>
      <c r="F329" s="202" t="s">
        <v>318</v>
      </c>
      <c r="G329" s="37"/>
      <c r="H329" s="37"/>
      <c r="I329" s="109"/>
      <c r="J329" s="37"/>
      <c r="K329" s="37"/>
      <c r="L329" s="40"/>
      <c r="M329" s="203"/>
      <c r="N329" s="204"/>
      <c r="O329" s="65"/>
      <c r="P329" s="65"/>
      <c r="Q329" s="65"/>
      <c r="R329" s="65"/>
      <c r="S329" s="65"/>
      <c r="T329" s="66"/>
      <c r="U329" s="35"/>
      <c r="V329" s="35"/>
      <c r="W329" s="35"/>
      <c r="X329" s="35"/>
      <c r="Y329" s="35"/>
      <c r="Z329" s="35"/>
      <c r="AA329" s="35"/>
      <c r="AB329" s="35"/>
      <c r="AC329" s="35"/>
      <c r="AD329" s="35"/>
      <c r="AE329" s="35"/>
      <c r="AT329" s="18" t="s">
        <v>125</v>
      </c>
      <c r="AU329" s="18" t="s">
        <v>82</v>
      </c>
    </row>
    <row r="330" spans="1:47" s="2" customFormat="1" ht="78">
      <c r="A330" s="35"/>
      <c r="B330" s="36"/>
      <c r="C330" s="37"/>
      <c r="D330" s="201" t="s">
        <v>176</v>
      </c>
      <c r="E330" s="37"/>
      <c r="F330" s="205" t="s">
        <v>319</v>
      </c>
      <c r="G330" s="37"/>
      <c r="H330" s="37"/>
      <c r="I330" s="109"/>
      <c r="J330" s="37"/>
      <c r="K330" s="37"/>
      <c r="L330" s="40"/>
      <c r="M330" s="203"/>
      <c r="N330" s="204"/>
      <c r="O330" s="65"/>
      <c r="P330" s="65"/>
      <c r="Q330" s="65"/>
      <c r="R330" s="65"/>
      <c r="S330" s="65"/>
      <c r="T330" s="66"/>
      <c r="U330" s="35"/>
      <c r="V330" s="35"/>
      <c r="W330" s="35"/>
      <c r="X330" s="35"/>
      <c r="Y330" s="35"/>
      <c r="Z330" s="35"/>
      <c r="AA330" s="35"/>
      <c r="AB330" s="35"/>
      <c r="AC330" s="35"/>
      <c r="AD330" s="35"/>
      <c r="AE330" s="35"/>
      <c r="AT330" s="18" t="s">
        <v>176</v>
      </c>
      <c r="AU330" s="18" t="s">
        <v>82</v>
      </c>
    </row>
    <row r="331" spans="2:63" s="12" customFormat="1" ht="22.9" customHeight="1">
      <c r="B331" s="172"/>
      <c r="C331" s="173"/>
      <c r="D331" s="174" t="s">
        <v>71</v>
      </c>
      <c r="E331" s="186" t="s">
        <v>760</v>
      </c>
      <c r="F331" s="186" t="s">
        <v>761</v>
      </c>
      <c r="G331" s="173"/>
      <c r="H331" s="173"/>
      <c r="I331" s="176"/>
      <c r="J331" s="187">
        <f>BK331</f>
        <v>0</v>
      </c>
      <c r="K331" s="173"/>
      <c r="L331" s="178"/>
      <c r="M331" s="179"/>
      <c r="N331" s="180"/>
      <c r="O331" s="180"/>
      <c r="P331" s="181">
        <f>SUM(P332:P336)</f>
        <v>0</v>
      </c>
      <c r="Q331" s="180"/>
      <c r="R331" s="181">
        <f>SUM(R332:R336)</f>
        <v>0.0045000000000000005</v>
      </c>
      <c r="S331" s="180"/>
      <c r="T331" s="182">
        <f>SUM(T332:T336)</f>
        <v>0</v>
      </c>
      <c r="AR331" s="183" t="s">
        <v>82</v>
      </c>
      <c r="AT331" s="184" t="s">
        <v>71</v>
      </c>
      <c r="AU331" s="184" t="s">
        <v>80</v>
      </c>
      <c r="AY331" s="183" t="s">
        <v>115</v>
      </c>
      <c r="BK331" s="185">
        <f>SUM(BK332:BK336)</f>
        <v>0</v>
      </c>
    </row>
    <row r="332" spans="1:65" s="2" customFormat="1" ht="16.5" customHeight="1">
      <c r="A332" s="35"/>
      <c r="B332" s="36"/>
      <c r="C332" s="188" t="s">
        <v>475</v>
      </c>
      <c r="D332" s="188" t="s">
        <v>118</v>
      </c>
      <c r="E332" s="189" t="s">
        <v>762</v>
      </c>
      <c r="F332" s="190" t="s">
        <v>763</v>
      </c>
      <c r="G332" s="191" t="s">
        <v>325</v>
      </c>
      <c r="H332" s="192">
        <v>3</v>
      </c>
      <c r="I332" s="193"/>
      <c r="J332" s="194">
        <f>ROUND(I332*H332,2)</f>
        <v>0</v>
      </c>
      <c r="K332" s="190" t="s">
        <v>122</v>
      </c>
      <c r="L332" s="40"/>
      <c r="M332" s="195" t="s">
        <v>19</v>
      </c>
      <c r="N332" s="196" t="s">
        <v>43</v>
      </c>
      <c r="O332" s="65"/>
      <c r="P332" s="197">
        <f>O332*H332</f>
        <v>0</v>
      </c>
      <c r="Q332" s="197">
        <v>0.0015</v>
      </c>
      <c r="R332" s="197">
        <f>Q332*H332</f>
        <v>0.0045000000000000005</v>
      </c>
      <c r="S332" s="197">
        <v>0</v>
      </c>
      <c r="T332" s="198">
        <f>S332*H332</f>
        <v>0</v>
      </c>
      <c r="U332" s="35"/>
      <c r="V332" s="35"/>
      <c r="W332" s="35"/>
      <c r="X332" s="35"/>
      <c r="Y332" s="35"/>
      <c r="Z332" s="35"/>
      <c r="AA332" s="35"/>
      <c r="AB332" s="35"/>
      <c r="AC332" s="35"/>
      <c r="AD332" s="35"/>
      <c r="AE332" s="35"/>
      <c r="AR332" s="199" t="s">
        <v>274</v>
      </c>
      <c r="AT332" s="199" t="s">
        <v>118</v>
      </c>
      <c r="AU332" s="199" t="s">
        <v>82</v>
      </c>
      <c r="AY332" s="18" t="s">
        <v>115</v>
      </c>
      <c r="BE332" s="200">
        <f>IF(N332="základní",J332,0)</f>
        <v>0</v>
      </c>
      <c r="BF332" s="200">
        <f>IF(N332="snížená",J332,0)</f>
        <v>0</v>
      </c>
      <c r="BG332" s="200">
        <f>IF(N332="zákl. přenesená",J332,0)</f>
        <v>0</v>
      </c>
      <c r="BH332" s="200">
        <f>IF(N332="sníž. přenesená",J332,0)</f>
        <v>0</v>
      </c>
      <c r="BI332" s="200">
        <f>IF(N332="nulová",J332,0)</f>
        <v>0</v>
      </c>
      <c r="BJ332" s="18" t="s">
        <v>80</v>
      </c>
      <c r="BK332" s="200">
        <f>ROUND(I332*H332,2)</f>
        <v>0</v>
      </c>
      <c r="BL332" s="18" t="s">
        <v>274</v>
      </c>
      <c r="BM332" s="199" t="s">
        <v>764</v>
      </c>
    </row>
    <row r="333" spans="1:47" s="2" customFormat="1" ht="11.25">
      <c r="A333" s="35"/>
      <c r="B333" s="36"/>
      <c r="C333" s="37"/>
      <c r="D333" s="201" t="s">
        <v>125</v>
      </c>
      <c r="E333" s="37"/>
      <c r="F333" s="202" t="s">
        <v>765</v>
      </c>
      <c r="G333" s="37"/>
      <c r="H333" s="37"/>
      <c r="I333" s="109"/>
      <c r="J333" s="37"/>
      <c r="K333" s="37"/>
      <c r="L333" s="40"/>
      <c r="M333" s="203"/>
      <c r="N333" s="204"/>
      <c r="O333" s="65"/>
      <c r="P333" s="65"/>
      <c r="Q333" s="65"/>
      <c r="R333" s="65"/>
      <c r="S333" s="65"/>
      <c r="T333" s="66"/>
      <c r="U333" s="35"/>
      <c r="V333" s="35"/>
      <c r="W333" s="35"/>
      <c r="X333" s="35"/>
      <c r="Y333" s="35"/>
      <c r="Z333" s="35"/>
      <c r="AA333" s="35"/>
      <c r="AB333" s="35"/>
      <c r="AC333" s="35"/>
      <c r="AD333" s="35"/>
      <c r="AE333" s="35"/>
      <c r="AT333" s="18" t="s">
        <v>125</v>
      </c>
      <c r="AU333" s="18" t="s">
        <v>82</v>
      </c>
    </row>
    <row r="334" spans="1:65" s="2" customFormat="1" ht="16.5" customHeight="1">
      <c r="A334" s="35"/>
      <c r="B334" s="36"/>
      <c r="C334" s="188" t="s">
        <v>480</v>
      </c>
      <c r="D334" s="188" t="s">
        <v>118</v>
      </c>
      <c r="E334" s="189" t="s">
        <v>766</v>
      </c>
      <c r="F334" s="190" t="s">
        <v>767</v>
      </c>
      <c r="G334" s="191" t="s">
        <v>270</v>
      </c>
      <c r="H334" s="192">
        <v>0.005</v>
      </c>
      <c r="I334" s="193"/>
      <c r="J334" s="194">
        <f>ROUND(I334*H334,2)</f>
        <v>0</v>
      </c>
      <c r="K334" s="190" t="s">
        <v>122</v>
      </c>
      <c r="L334" s="40"/>
      <c r="M334" s="195" t="s">
        <v>19</v>
      </c>
      <c r="N334" s="196" t="s">
        <v>43</v>
      </c>
      <c r="O334" s="65"/>
      <c r="P334" s="197">
        <f>O334*H334</f>
        <v>0</v>
      </c>
      <c r="Q334" s="197">
        <v>0</v>
      </c>
      <c r="R334" s="197">
        <f>Q334*H334</f>
        <v>0</v>
      </c>
      <c r="S334" s="197">
        <v>0</v>
      </c>
      <c r="T334" s="198">
        <f>S334*H334</f>
        <v>0</v>
      </c>
      <c r="U334" s="35"/>
      <c r="V334" s="35"/>
      <c r="W334" s="35"/>
      <c r="X334" s="35"/>
      <c r="Y334" s="35"/>
      <c r="Z334" s="35"/>
      <c r="AA334" s="35"/>
      <c r="AB334" s="35"/>
      <c r="AC334" s="35"/>
      <c r="AD334" s="35"/>
      <c r="AE334" s="35"/>
      <c r="AR334" s="199" t="s">
        <v>274</v>
      </c>
      <c r="AT334" s="199" t="s">
        <v>118</v>
      </c>
      <c r="AU334" s="199" t="s">
        <v>82</v>
      </c>
      <c r="AY334" s="18" t="s">
        <v>115</v>
      </c>
      <c r="BE334" s="200">
        <f>IF(N334="základní",J334,0)</f>
        <v>0</v>
      </c>
      <c r="BF334" s="200">
        <f>IF(N334="snížená",J334,0)</f>
        <v>0</v>
      </c>
      <c r="BG334" s="200">
        <f>IF(N334="zákl. přenesená",J334,0)</f>
        <v>0</v>
      </c>
      <c r="BH334" s="200">
        <f>IF(N334="sníž. přenesená",J334,0)</f>
        <v>0</v>
      </c>
      <c r="BI334" s="200">
        <f>IF(N334="nulová",J334,0)</f>
        <v>0</v>
      </c>
      <c r="BJ334" s="18" t="s">
        <v>80</v>
      </c>
      <c r="BK334" s="200">
        <f>ROUND(I334*H334,2)</f>
        <v>0</v>
      </c>
      <c r="BL334" s="18" t="s">
        <v>274</v>
      </c>
      <c r="BM334" s="199" t="s">
        <v>768</v>
      </c>
    </row>
    <row r="335" spans="1:47" s="2" customFormat="1" ht="19.5">
      <c r="A335" s="35"/>
      <c r="B335" s="36"/>
      <c r="C335" s="37"/>
      <c r="D335" s="201" t="s">
        <v>125</v>
      </c>
      <c r="E335" s="37"/>
      <c r="F335" s="202" t="s">
        <v>769</v>
      </c>
      <c r="G335" s="37"/>
      <c r="H335" s="37"/>
      <c r="I335" s="109"/>
      <c r="J335" s="37"/>
      <c r="K335" s="37"/>
      <c r="L335" s="40"/>
      <c r="M335" s="203"/>
      <c r="N335" s="204"/>
      <c r="O335" s="65"/>
      <c r="P335" s="65"/>
      <c r="Q335" s="65"/>
      <c r="R335" s="65"/>
      <c r="S335" s="65"/>
      <c r="T335" s="66"/>
      <c r="U335" s="35"/>
      <c r="V335" s="35"/>
      <c r="W335" s="35"/>
      <c r="X335" s="35"/>
      <c r="Y335" s="35"/>
      <c r="Z335" s="35"/>
      <c r="AA335" s="35"/>
      <c r="AB335" s="35"/>
      <c r="AC335" s="35"/>
      <c r="AD335" s="35"/>
      <c r="AE335" s="35"/>
      <c r="AT335" s="18" t="s">
        <v>125</v>
      </c>
      <c r="AU335" s="18" t="s">
        <v>82</v>
      </c>
    </row>
    <row r="336" spans="1:47" s="2" customFormat="1" ht="78">
      <c r="A336" s="35"/>
      <c r="B336" s="36"/>
      <c r="C336" s="37"/>
      <c r="D336" s="201" t="s">
        <v>176</v>
      </c>
      <c r="E336" s="37"/>
      <c r="F336" s="205" t="s">
        <v>319</v>
      </c>
      <c r="G336" s="37"/>
      <c r="H336" s="37"/>
      <c r="I336" s="109"/>
      <c r="J336" s="37"/>
      <c r="K336" s="37"/>
      <c r="L336" s="40"/>
      <c r="M336" s="203"/>
      <c r="N336" s="204"/>
      <c r="O336" s="65"/>
      <c r="P336" s="65"/>
      <c r="Q336" s="65"/>
      <c r="R336" s="65"/>
      <c r="S336" s="65"/>
      <c r="T336" s="66"/>
      <c r="U336" s="35"/>
      <c r="V336" s="35"/>
      <c r="W336" s="35"/>
      <c r="X336" s="35"/>
      <c r="Y336" s="35"/>
      <c r="Z336" s="35"/>
      <c r="AA336" s="35"/>
      <c r="AB336" s="35"/>
      <c r="AC336" s="35"/>
      <c r="AD336" s="35"/>
      <c r="AE336" s="35"/>
      <c r="AT336" s="18" t="s">
        <v>176</v>
      </c>
      <c r="AU336" s="18" t="s">
        <v>82</v>
      </c>
    </row>
    <row r="337" spans="2:63" s="12" customFormat="1" ht="22.9" customHeight="1">
      <c r="B337" s="172"/>
      <c r="C337" s="173"/>
      <c r="D337" s="174" t="s">
        <v>71</v>
      </c>
      <c r="E337" s="186" t="s">
        <v>770</v>
      </c>
      <c r="F337" s="186" t="s">
        <v>771</v>
      </c>
      <c r="G337" s="173"/>
      <c r="H337" s="173"/>
      <c r="I337" s="176"/>
      <c r="J337" s="187">
        <f>BK337</f>
        <v>0</v>
      </c>
      <c r="K337" s="173"/>
      <c r="L337" s="178"/>
      <c r="M337" s="179"/>
      <c r="N337" s="180"/>
      <c r="O337" s="180"/>
      <c r="P337" s="181">
        <f>SUM(P338:P347)</f>
        <v>0</v>
      </c>
      <c r="Q337" s="180"/>
      <c r="R337" s="181">
        <f>SUM(R338:R347)</f>
        <v>0.01736</v>
      </c>
      <c r="S337" s="180"/>
      <c r="T337" s="182">
        <f>SUM(T338:T347)</f>
        <v>0.0808</v>
      </c>
      <c r="AR337" s="183" t="s">
        <v>82</v>
      </c>
      <c r="AT337" s="184" t="s">
        <v>71</v>
      </c>
      <c r="AU337" s="184" t="s">
        <v>80</v>
      </c>
      <c r="AY337" s="183" t="s">
        <v>115</v>
      </c>
      <c r="BK337" s="185">
        <f>SUM(BK338:BK347)</f>
        <v>0</v>
      </c>
    </row>
    <row r="338" spans="1:65" s="2" customFormat="1" ht="16.5" customHeight="1">
      <c r="A338" s="35"/>
      <c r="B338" s="36"/>
      <c r="C338" s="188" t="s">
        <v>485</v>
      </c>
      <c r="D338" s="188" t="s">
        <v>118</v>
      </c>
      <c r="E338" s="189" t="s">
        <v>772</v>
      </c>
      <c r="F338" s="190" t="s">
        <v>773</v>
      </c>
      <c r="G338" s="191" t="s">
        <v>325</v>
      </c>
      <c r="H338" s="192">
        <v>2</v>
      </c>
      <c r="I338" s="193"/>
      <c r="J338" s="194">
        <f>ROUND(I338*H338,2)</f>
        <v>0</v>
      </c>
      <c r="K338" s="190" t="s">
        <v>122</v>
      </c>
      <c r="L338" s="40"/>
      <c r="M338" s="195" t="s">
        <v>19</v>
      </c>
      <c r="N338" s="196" t="s">
        <v>43</v>
      </c>
      <c r="O338" s="65"/>
      <c r="P338" s="197">
        <f>O338*H338</f>
        <v>0</v>
      </c>
      <c r="Q338" s="197">
        <v>0.00018</v>
      </c>
      <c r="R338" s="197">
        <f>Q338*H338</f>
        <v>0.00036</v>
      </c>
      <c r="S338" s="197">
        <v>0</v>
      </c>
      <c r="T338" s="198">
        <f>S338*H338</f>
        <v>0</v>
      </c>
      <c r="U338" s="35"/>
      <c r="V338" s="35"/>
      <c r="W338" s="35"/>
      <c r="X338" s="35"/>
      <c r="Y338" s="35"/>
      <c r="Z338" s="35"/>
      <c r="AA338" s="35"/>
      <c r="AB338" s="35"/>
      <c r="AC338" s="35"/>
      <c r="AD338" s="35"/>
      <c r="AE338" s="35"/>
      <c r="AR338" s="199" t="s">
        <v>274</v>
      </c>
      <c r="AT338" s="199" t="s">
        <v>118</v>
      </c>
      <c r="AU338" s="199" t="s">
        <v>82</v>
      </c>
      <c r="AY338" s="18" t="s">
        <v>115</v>
      </c>
      <c r="BE338" s="200">
        <f>IF(N338="základní",J338,0)</f>
        <v>0</v>
      </c>
      <c r="BF338" s="200">
        <f>IF(N338="snížená",J338,0)</f>
        <v>0</v>
      </c>
      <c r="BG338" s="200">
        <f>IF(N338="zákl. přenesená",J338,0)</f>
        <v>0</v>
      </c>
      <c r="BH338" s="200">
        <f>IF(N338="sníž. přenesená",J338,0)</f>
        <v>0</v>
      </c>
      <c r="BI338" s="200">
        <f>IF(N338="nulová",J338,0)</f>
        <v>0</v>
      </c>
      <c r="BJ338" s="18" t="s">
        <v>80</v>
      </c>
      <c r="BK338" s="200">
        <f>ROUND(I338*H338,2)</f>
        <v>0</v>
      </c>
      <c r="BL338" s="18" t="s">
        <v>274</v>
      </c>
      <c r="BM338" s="199" t="s">
        <v>774</v>
      </c>
    </row>
    <row r="339" spans="1:47" s="2" customFormat="1" ht="19.5">
      <c r="A339" s="35"/>
      <c r="B339" s="36"/>
      <c r="C339" s="37"/>
      <c r="D339" s="201" t="s">
        <v>125</v>
      </c>
      <c r="E339" s="37"/>
      <c r="F339" s="202" t="s">
        <v>775</v>
      </c>
      <c r="G339" s="37"/>
      <c r="H339" s="37"/>
      <c r="I339" s="109"/>
      <c r="J339" s="37"/>
      <c r="K339" s="37"/>
      <c r="L339" s="40"/>
      <c r="M339" s="203"/>
      <c r="N339" s="204"/>
      <c r="O339" s="65"/>
      <c r="P339" s="65"/>
      <c r="Q339" s="65"/>
      <c r="R339" s="65"/>
      <c r="S339" s="65"/>
      <c r="T339" s="66"/>
      <c r="U339" s="35"/>
      <c r="V339" s="35"/>
      <c r="W339" s="35"/>
      <c r="X339" s="35"/>
      <c r="Y339" s="35"/>
      <c r="Z339" s="35"/>
      <c r="AA339" s="35"/>
      <c r="AB339" s="35"/>
      <c r="AC339" s="35"/>
      <c r="AD339" s="35"/>
      <c r="AE339" s="35"/>
      <c r="AT339" s="18" t="s">
        <v>125</v>
      </c>
      <c r="AU339" s="18" t="s">
        <v>82</v>
      </c>
    </row>
    <row r="340" spans="1:47" s="2" customFormat="1" ht="78">
      <c r="A340" s="35"/>
      <c r="B340" s="36"/>
      <c r="C340" s="37"/>
      <c r="D340" s="201" t="s">
        <v>176</v>
      </c>
      <c r="E340" s="37"/>
      <c r="F340" s="205" t="s">
        <v>776</v>
      </c>
      <c r="G340" s="37"/>
      <c r="H340" s="37"/>
      <c r="I340" s="109"/>
      <c r="J340" s="37"/>
      <c r="K340" s="37"/>
      <c r="L340" s="40"/>
      <c r="M340" s="203"/>
      <c r="N340" s="204"/>
      <c r="O340" s="65"/>
      <c r="P340" s="65"/>
      <c r="Q340" s="65"/>
      <c r="R340" s="65"/>
      <c r="S340" s="65"/>
      <c r="T340" s="66"/>
      <c r="U340" s="35"/>
      <c r="V340" s="35"/>
      <c r="W340" s="35"/>
      <c r="X340" s="35"/>
      <c r="Y340" s="35"/>
      <c r="Z340" s="35"/>
      <c r="AA340" s="35"/>
      <c r="AB340" s="35"/>
      <c r="AC340" s="35"/>
      <c r="AD340" s="35"/>
      <c r="AE340" s="35"/>
      <c r="AT340" s="18" t="s">
        <v>176</v>
      </c>
      <c r="AU340" s="18" t="s">
        <v>82</v>
      </c>
    </row>
    <row r="341" spans="1:65" s="2" customFormat="1" ht="16.5" customHeight="1">
      <c r="A341" s="35"/>
      <c r="B341" s="36"/>
      <c r="C341" s="222" t="s">
        <v>492</v>
      </c>
      <c r="D341" s="222" t="s">
        <v>207</v>
      </c>
      <c r="E341" s="223" t="s">
        <v>777</v>
      </c>
      <c r="F341" s="224" t="s">
        <v>778</v>
      </c>
      <c r="G341" s="225" t="s">
        <v>325</v>
      </c>
      <c r="H341" s="226">
        <v>2</v>
      </c>
      <c r="I341" s="227"/>
      <c r="J341" s="228">
        <f>ROUND(I341*H341,2)</f>
        <v>0</v>
      </c>
      <c r="K341" s="224" t="s">
        <v>122</v>
      </c>
      <c r="L341" s="229"/>
      <c r="M341" s="230" t="s">
        <v>19</v>
      </c>
      <c r="N341" s="231" t="s">
        <v>43</v>
      </c>
      <c r="O341" s="65"/>
      <c r="P341" s="197">
        <f>O341*H341</f>
        <v>0</v>
      </c>
      <c r="Q341" s="197">
        <v>0.0085</v>
      </c>
      <c r="R341" s="197">
        <f>Q341*H341</f>
        <v>0.017</v>
      </c>
      <c r="S341" s="197">
        <v>0</v>
      </c>
      <c r="T341" s="198">
        <f>S341*H341</f>
        <v>0</v>
      </c>
      <c r="U341" s="35"/>
      <c r="V341" s="35"/>
      <c r="W341" s="35"/>
      <c r="X341" s="35"/>
      <c r="Y341" s="35"/>
      <c r="Z341" s="35"/>
      <c r="AA341" s="35"/>
      <c r="AB341" s="35"/>
      <c r="AC341" s="35"/>
      <c r="AD341" s="35"/>
      <c r="AE341" s="35"/>
      <c r="AR341" s="199" t="s">
        <v>377</v>
      </c>
      <c r="AT341" s="199" t="s">
        <v>207</v>
      </c>
      <c r="AU341" s="199" t="s">
        <v>82</v>
      </c>
      <c r="AY341" s="18" t="s">
        <v>115</v>
      </c>
      <c r="BE341" s="200">
        <f>IF(N341="základní",J341,0)</f>
        <v>0</v>
      </c>
      <c r="BF341" s="200">
        <f>IF(N341="snížená",J341,0)</f>
        <v>0</v>
      </c>
      <c r="BG341" s="200">
        <f>IF(N341="zákl. přenesená",J341,0)</f>
        <v>0</v>
      </c>
      <c r="BH341" s="200">
        <f>IF(N341="sníž. přenesená",J341,0)</f>
        <v>0</v>
      </c>
      <c r="BI341" s="200">
        <f>IF(N341="nulová",J341,0)</f>
        <v>0</v>
      </c>
      <c r="BJ341" s="18" t="s">
        <v>80</v>
      </c>
      <c r="BK341" s="200">
        <f>ROUND(I341*H341,2)</f>
        <v>0</v>
      </c>
      <c r="BL341" s="18" t="s">
        <v>274</v>
      </c>
      <c r="BM341" s="199" t="s">
        <v>779</v>
      </c>
    </row>
    <row r="342" spans="1:47" s="2" customFormat="1" ht="11.25">
      <c r="A342" s="35"/>
      <c r="B342" s="36"/>
      <c r="C342" s="37"/>
      <c r="D342" s="201" t="s">
        <v>125</v>
      </c>
      <c r="E342" s="37"/>
      <c r="F342" s="202" t="s">
        <v>778</v>
      </c>
      <c r="G342" s="37"/>
      <c r="H342" s="37"/>
      <c r="I342" s="109"/>
      <c r="J342" s="37"/>
      <c r="K342" s="37"/>
      <c r="L342" s="40"/>
      <c r="M342" s="203"/>
      <c r="N342" s="204"/>
      <c r="O342" s="65"/>
      <c r="P342" s="65"/>
      <c r="Q342" s="65"/>
      <c r="R342" s="65"/>
      <c r="S342" s="65"/>
      <c r="T342" s="66"/>
      <c r="U342" s="35"/>
      <c r="V342" s="35"/>
      <c r="W342" s="35"/>
      <c r="X342" s="35"/>
      <c r="Y342" s="35"/>
      <c r="Z342" s="35"/>
      <c r="AA342" s="35"/>
      <c r="AB342" s="35"/>
      <c r="AC342" s="35"/>
      <c r="AD342" s="35"/>
      <c r="AE342" s="35"/>
      <c r="AT342" s="18" t="s">
        <v>125</v>
      </c>
      <c r="AU342" s="18" t="s">
        <v>82</v>
      </c>
    </row>
    <row r="343" spans="1:65" s="2" customFormat="1" ht="16.5" customHeight="1">
      <c r="A343" s="35"/>
      <c r="B343" s="36"/>
      <c r="C343" s="188" t="s">
        <v>780</v>
      </c>
      <c r="D343" s="188" t="s">
        <v>118</v>
      </c>
      <c r="E343" s="189" t="s">
        <v>781</v>
      </c>
      <c r="F343" s="190" t="s">
        <v>782</v>
      </c>
      <c r="G343" s="191" t="s">
        <v>325</v>
      </c>
      <c r="H343" s="192">
        <v>2</v>
      </c>
      <c r="I343" s="193"/>
      <c r="J343" s="194">
        <f>ROUND(I343*H343,2)</f>
        <v>0</v>
      </c>
      <c r="K343" s="190" t="s">
        <v>122</v>
      </c>
      <c r="L343" s="40"/>
      <c r="M343" s="195" t="s">
        <v>19</v>
      </c>
      <c r="N343" s="196" t="s">
        <v>43</v>
      </c>
      <c r="O343" s="65"/>
      <c r="P343" s="197">
        <f>O343*H343</f>
        <v>0</v>
      </c>
      <c r="Q343" s="197">
        <v>0</v>
      </c>
      <c r="R343" s="197">
        <f>Q343*H343</f>
        <v>0</v>
      </c>
      <c r="S343" s="197">
        <v>0.0404</v>
      </c>
      <c r="T343" s="198">
        <f>S343*H343</f>
        <v>0.0808</v>
      </c>
      <c r="U343" s="35"/>
      <c r="V343" s="35"/>
      <c r="W343" s="35"/>
      <c r="X343" s="35"/>
      <c r="Y343" s="35"/>
      <c r="Z343" s="35"/>
      <c r="AA343" s="35"/>
      <c r="AB343" s="35"/>
      <c r="AC343" s="35"/>
      <c r="AD343" s="35"/>
      <c r="AE343" s="35"/>
      <c r="AR343" s="199" t="s">
        <v>274</v>
      </c>
      <c r="AT343" s="199" t="s">
        <v>118</v>
      </c>
      <c r="AU343" s="199" t="s">
        <v>82</v>
      </c>
      <c r="AY343" s="18" t="s">
        <v>115</v>
      </c>
      <c r="BE343" s="200">
        <f>IF(N343="základní",J343,0)</f>
        <v>0</v>
      </c>
      <c r="BF343" s="200">
        <f>IF(N343="snížená",J343,0)</f>
        <v>0</v>
      </c>
      <c r="BG343" s="200">
        <f>IF(N343="zákl. přenesená",J343,0)</f>
        <v>0</v>
      </c>
      <c r="BH343" s="200">
        <f>IF(N343="sníž. přenesená",J343,0)</f>
        <v>0</v>
      </c>
      <c r="BI343" s="200">
        <f>IF(N343="nulová",J343,0)</f>
        <v>0</v>
      </c>
      <c r="BJ343" s="18" t="s">
        <v>80</v>
      </c>
      <c r="BK343" s="200">
        <f>ROUND(I343*H343,2)</f>
        <v>0</v>
      </c>
      <c r="BL343" s="18" t="s">
        <v>274</v>
      </c>
      <c r="BM343" s="199" t="s">
        <v>783</v>
      </c>
    </row>
    <row r="344" spans="1:47" s="2" customFormat="1" ht="11.25">
      <c r="A344" s="35"/>
      <c r="B344" s="36"/>
      <c r="C344" s="37"/>
      <c r="D344" s="201" t="s">
        <v>125</v>
      </c>
      <c r="E344" s="37"/>
      <c r="F344" s="202" t="s">
        <v>784</v>
      </c>
      <c r="G344" s="37"/>
      <c r="H344" s="37"/>
      <c r="I344" s="109"/>
      <c r="J344" s="37"/>
      <c r="K344" s="37"/>
      <c r="L344" s="40"/>
      <c r="M344" s="203"/>
      <c r="N344" s="204"/>
      <c r="O344" s="65"/>
      <c r="P344" s="65"/>
      <c r="Q344" s="65"/>
      <c r="R344" s="65"/>
      <c r="S344" s="65"/>
      <c r="T344" s="66"/>
      <c r="U344" s="35"/>
      <c r="V344" s="35"/>
      <c r="W344" s="35"/>
      <c r="X344" s="35"/>
      <c r="Y344" s="35"/>
      <c r="Z344" s="35"/>
      <c r="AA344" s="35"/>
      <c r="AB344" s="35"/>
      <c r="AC344" s="35"/>
      <c r="AD344" s="35"/>
      <c r="AE344" s="35"/>
      <c r="AT344" s="18" t="s">
        <v>125</v>
      </c>
      <c r="AU344" s="18" t="s">
        <v>82</v>
      </c>
    </row>
    <row r="345" spans="1:65" s="2" customFormat="1" ht="16.5" customHeight="1">
      <c r="A345" s="35"/>
      <c r="B345" s="36"/>
      <c r="C345" s="188" t="s">
        <v>785</v>
      </c>
      <c r="D345" s="188" t="s">
        <v>118</v>
      </c>
      <c r="E345" s="189" t="s">
        <v>786</v>
      </c>
      <c r="F345" s="190" t="s">
        <v>787</v>
      </c>
      <c r="G345" s="191" t="s">
        <v>270</v>
      </c>
      <c r="H345" s="192">
        <v>0.017</v>
      </c>
      <c r="I345" s="193"/>
      <c r="J345" s="194">
        <f>ROUND(I345*H345,2)</f>
        <v>0</v>
      </c>
      <c r="K345" s="190" t="s">
        <v>122</v>
      </c>
      <c r="L345" s="40"/>
      <c r="M345" s="195" t="s">
        <v>19</v>
      </c>
      <c r="N345" s="196" t="s">
        <v>43</v>
      </c>
      <c r="O345" s="65"/>
      <c r="P345" s="197">
        <f>O345*H345</f>
        <v>0</v>
      </c>
      <c r="Q345" s="197">
        <v>0</v>
      </c>
      <c r="R345" s="197">
        <f>Q345*H345</f>
        <v>0</v>
      </c>
      <c r="S345" s="197">
        <v>0</v>
      </c>
      <c r="T345" s="198">
        <f>S345*H345</f>
        <v>0</v>
      </c>
      <c r="U345" s="35"/>
      <c r="V345" s="35"/>
      <c r="W345" s="35"/>
      <c r="X345" s="35"/>
      <c r="Y345" s="35"/>
      <c r="Z345" s="35"/>
      <c r="AA345" s="35"/>
      <c r="AB345" s="35"/>
      <c r="AC345" s="35"/>
      <c r="AD345" s="35"/>
      <c r="AE345" s="35"/>
      <c r="AR345" s="199" t="s">
        <v>274</v>
      </c>
      <c r="AT345" s="199" t="s">
        <v>118</v>
      </c>
      <c r="AU345" s="199" t="s">
        <v>82</v>
      </c>
      <c r="AY345" s="18" t="s">
        <v>115</v>
      </c>
      <c r="BE345" s="200">
        <f>IF(N345="základní",J345,0)</f>
        <v>0</v>
      </c>
      <c r="BF345" s="200">
        <f>IF(N345="snížená",J345,0)</f>
        <v>0</v>
      </c>
      <c r="BG345" s="200">
        <f>IF(N345="zákl. přenesená",J345,0)</f>
        <v>0</v>
      </c>
      <c r="BH345" s="200">
        <f>IF(N345="sníž. přenesená",J345,0)</f>
        <v>0</v>
      </c>
      <c r="BI345" s="200">
        <f>IF(N345="nulová",J345,0)</f>
        <v>0</v>
      </c>
      <c r="BJ345" s="18" t="s">
        <v>80</v>
      </c>
      <c r="BK345" s="200">
        <f>ROUND(I345*H345,2)</f>
        <v>0</v>
      </c>
      <c r="BL345" s="18" t="s">
        <v>274</v>
      </c>
      <c r="BM345" s="199" t="s">
        <v>788</v>
      </c>
    </row>
    <row r="346" spans="1:47" s="2" customFormat="1" ht="19.5">
      <c r="A346" s="35"/>
      <c r="B346" s="36"/>
      <c r="C346" s="37"/>
      <c r="D346" s="201" t="s">
        <v>125</v>
      </c>
      <c r="E346" s="37"/>
      <c r="F346" s="202" t="s">
        <v>789</v>
      </c>
      <c r="G346" s="37"/>
      <c r="H346" s="37"/>
      <c r="I346" s="109"/>
      <c r="J346" s="37"/>
      <c r="K346" s="37"/>
      <c r="L346" s="40"/>
      <c r="M346" s="203"/>
      <c r="N346" s="204"/>
      <c r="O346" s="65"/>
      <c r="P346" s="65"/>
      <c r="Q346" s="65"/>
      <c r="R346" s="65"/>
      <c r="S346" s="65"/>
      <c r="T346" s="66"/>
      <c r="U346" s="35"/>
      <c r="V346" s="35"/>
      <c r="W346" s="35"/>
      <c r="X346" s="35"/>
      <c r="Y346" s="35"/>
      <c r="Z346" s="35"/>
      <c r="AA346" s="35"/>
      <c r="AB346" s="35"/>
      <c r="AC346" s="35"/>
      <c r="AD346" s="35"/>
      <c r="AE346" s="35"/>
      <c r="AT346" s="18" t="s">
        <v>125</v>
      </c>
      <c r="AU346" s="18" t="s">
        <v>82</v>
      </c>
    </row>
    <row r="347" spans="1:47" s="2" customFormat="1" ht="78">
      <c r="A347" s="35"/>
      <c r="B347" s="36"/>
      <c r="C347" s="37"/>
      <c r="D347" s="201" t="s">
        <v>176</v>
      </c>
      <c r="E347" s="37"/>
      <c r="F347" s="205" t="s">
        <v>319</v>
      </c>
      <c r="G347" s="37"/>
      <c r="H347" s="37"/>
      <c r="I347" s="109"/>
      <c r="J347" s="37"/>
      <c r="K347" s="37"/>
      <c r="L347" s="40"/>
      <c r="M347" s="203"/>
      <c r="N347" s="204"/>
      <c r="O347" s="65"/>
      <c r="P347" s="65"/>
      <c r="Q347" s="65"/>
      <c r="R347" s="65"/>
      <c r="S347" s="65"/>
      <c r="T347" s="66"/>
      <c r="U347" s="35"/>
      <c r="V347" s="35"/>
      <c r="W347" s="35"/>
      <c r="X347" s="35"/>
      <c r="Y347" s="35"/>
      <c r="Z347" s="35"/>
      <c r="AA347" s="35"/>
      <c r="AB347" s="35"/>
      <c r="AC347" s="35"/>
      <c r="AD347" s="35"/>
      <c r="AE347" s="35"/>
      <c r="AT347" s="18" t="s">
        <v>176</v>
      </c>
      <c r="AU347" s="18" t="s">
        <v>82</v>
      </c>
    </row>
    <row r="348" spans="2:63" s="12" customFormat="1" ht="25.9" customHeight="1">
      <c r="B348" s="172"/>
      <c r="C348" s="173"/>
      <c r="D348" s="174" t="s">
        <v>71</v>
      </c>
      <c r="E348" s="175" t="s">
        <v>490</v>
      </c>
      <c r="F348" s="175" t="s">
        <v>491</v>
      </c>
      <c r="G348" s="173"/>
      <c r="H348" s="173"/>
      <c r="I348" s="176"/>
      <c r="J348" s="177">
        <f>BK348</f>
        <v>0</v>
      </c>
      <c r="K348" s="173"/>
      <c r="L348" s="178"/>
      <c r="M348" s="179"/>
      <c r="N348" s="180"/>
      <c r="O348" s="180"/>
      <c r="P348" s="181">
        <f>SUM(P349:P351)</f>
        <v>0</v>
      </c>
      <c r="Q348" s="180"/>
      <c r="R348" s="181">
        <f>SUM(R349:R351)</f>
        <v>0</v>
      </c>
      <c r="S348" s="180"/>
      <c r="T348" s="182">
        <f>SUM(T349:T351)</f>
        <v>0</v>
      </c>
      <c r="AR348" s="183" t="s">
        <v>173</v>
      </c>
      <c r="AT348" s="184" t="s">
        <v>71</v>
      </c>
      <c r="AU348" s="184" t="s">
        <v>72</v>
      </c>
      <c r="AY348" s="183" t="s">
        <v>115</v>
      </c>
      <c r="BK348" s="185">
        <f>SUM(BK349:BK351)</f>
        <v>0</v>
      </c>
    </row>
    <row r="349" spans="1:65" s="2" customFormat="1" ht="16.5" customHeight="1">
      <c r="A349" s="35"/>
      <c r="B349" s="36"/>
      <c r="C349" s="188" t="s">
        <v>790</v>
      </c>
      <c r="D349" s="188" t="s">
        <v>118</v>
      </c>
      <c r="E349" s="189" t="s">
        <v>791</v>
      </c>
      <c r="F349" s="190" t="s">
        <v>792</v>
      </c>
      <c r="G349" s="191" t="s">
        <v>495</v>
      </c>
      <c r="H349" s="192">
        <v>119</v>
      </c>
      <c r="I349" s="193"/>
      <c r="J349" s="194">
        <f>ROUND(I349*H349,2)</f>
        <v>0</v>
      </c>
      <c r="K349" s="190" t="s">
        <v>122</v>
      </c>
      <c r="L349" s="40"/>
      <c r="M349" s="195" t="s">
        <v>19</v>
      </c>
      <c r="N349" s="196" t="s">
        <v>43</v>
      </c>
      <c r="O349" s="65"/>
      <c r="P349" s="197">
        <f>O349*H349</f>
        <v>0</v>
      </c>
      <c r="Q349" s="197">
        <v>0</v>
      </c>
      <c r="R349" s="197">
        <f>Q349*H349</f>
        <v>0</v>
      </c>
      <c r="S349" s="197">
        <v>0</v>
      </c>
      <c r="T349" s="198">
        <f>S349*H349</f>
        <v>0</v>
      </c>
      <c r="U349" s="35"/>
      <c r="V349" s="35"/>
      <c r="W349" s="35"/>
      <c r="X349" s="35"/>
      <c r="Y349" s="35"/>
      <c r="Z349" s="35"/>
      <c r="AA349" s="35"/>
      <c r="AB349" s="35"/>
      <c r="AC349" s="35"/>
      <c r="AD349" s="35"/>
      <c r="AE349" s="35"/>
      <c r="AR349" s="199" t="s">
        <v>496</v>
      </c>
      <c r="AT349" s="199" t="s">
        <v>118</v>
      </c>
      <c r="AU349" s="199" t="s">
        <v>80</v>
      </c>
      <c r="AY349" s="18" t="s">
        <v>115</v>
      </c>
      <c r="BE349" s="200">
        <f>IF(N349="základní",J349,0)</f>
        <v>0</v>
      </c>
      <c r="BF349" s="200">
        <f>IF(N349="snížená",J349,0)</f>
        <v>0</v>
      </c>
      <c r="BG349" s="200">
        <f>IF(N349="zákl. přenesená",J349,0)</f>
        <v>0</v>
      </c>
      <c r="BH349" s="200">
        <f>IF(N349="sníž. přenesená",J349,0)</f>
        <v>0</v>
      </c>
      <c r="BI349" s="200">
        <f>IF(N349="nulová",J349,0)</f>
        <v>0</v>
      </c>
      <c r="BJ349" s="18" t="s">
        <v>80</v>
      </c>
      <c r="BK349" s="200">
        <f>ROUND(I349*H349,2)</f>
        <v>0</v>
      </c>
      <c r="BL349" s="18" t="s">
        <v>496</v>
      </c>
      <c r="BM349" s="199" t="s">
        <v>793</v>
      </c>
    </row>
    <row r="350" spans="1:47" s="2" customFormat="1" ht="11.25">
      <c r="A350" s="35"/>
      <c r="B350" s="36"/>
      <c r="C350" s="37"/>
      <c r="D350" s="201" t="s">
        <v>125</v>
      </c>
      <c r="E350" s="37"/>
      <c r="F350" s="202" t="s">
        <v>794</v>
      </c>
      <c r="G350" s="37"/>
      <c r="H350" s="37"/>
      <c r="I350" s="109"/>
      <c r="J350" s="37"/>
      <c r="K350" s="37"/>
      <c r="L350" s="40"/>
      <c r="M350" s="203"/>
      <c r="N350" s="204"/>
      <c r="O350" s="65"/>
      <c r="P350" s="65"/>
      <c r="Q350" s="65"/>
      <c r="R350" s="65"/>
      <c r="S350" s="65"/>
      <c r="T350" s="66"/>
      <c r="U350" s="35"/>
      <c r="V350" s="35"/>
      <c r="W350" s="35"/>
      <c r="X350" s="35"/>
      <c r="Y350" s="35"/>
      <c r="Z350" s="35"/>
      <c r="AA350" s="35"/>
      <c r="AB350" s="35"/>
      <c r="AC350" s="35"/>
      <c r="AD350" s="35"/>
      <c r="AE350" s="35"/>
      <c r="AT350" s="18" t="s">
        <v>125</v>
      </c>
      <c r="AU350" s="18" t="s">
        <v>80</v>
      </c>
    </row>
    <row r="351" spans="2:51" s="13" customFormat="1" ht="11.25">
      <c r="B351" s="211"/>
      <c r="C351" s="212"/>
      <c r="D351" s="201" t="s">
        <v>192</v>
      </c>
      <c r="E351" s="213" t="s">
        <v>19</v>
      </c>
      <c r="F351" s="214" t="s">
        <v>499</v>
      </c>
      <c r="G351" s="212"/>
      <c r="H351" s="215">
        <v>119</v>
      </c>
      <c r="I351" s="216"/>
      <c r="J351" s="212"/>
      <c r="K351" s="212"/>
      <c r="L351" s="217"/>
      <c r="M351" s="243"/>
      <c r="N351" s="244"/>
      <c r="O351" s="244"/>
      <c r="P351" s="244"/>
      <c r="Q351" s="244"/>
      <c r="R351" s="244"/>
      <c r="S351" s="244"/>
      <c r="T351" s="245"/>
      <c r="AT351" s="221" t="s">
        <v>192</v>
      </c>
      <c r="AU351" s="221" t="s">
        <v>80</v>
      </c>
      <c r="AV351" s="13" t="s">
        <v>82</v>
      </c>
      <c r="AW351" s="13" t="s">
        <v>33</v>
      </c>
      <c r="AX351" s="13" t="s">
        <v>80</v>
      </c>
      <c r="AY351" s="221" t="s">
        <v>115</v>
      </c>
    </row>
    <row r="352" spans="1:31" s="2" customFormat="1" ht="6.95" customHeight="1">
      <c r="A352" s="35"/>
      <c r="B352" s="48"/>
      <c r="C352" s="49"/>
      <c r="D352" s="49"/>
      <c r="E352" s="49"/>
      <c r="F352" s="49"/>
      <c r="G352" s="49"/>
      <c r="H352" s="49"/>
      <c r="I352" s="137"/>
      <c r="J352" s="49"/>
      <c r="K352" s="49"/>
      <c r="L352" s="40"/>
      <c r="M352" s="35"/>
      <c r="O352" s="35"/>
      <c r="P352" s="35"/>
      <c r="Q352" s="35"/>
      <c r="R352" s="35"/>
      <c r="S352" s="35"/>
      <c r="T352" s="35"/>
      <c r="U352" s="35"/>
      <c r="V352" s="35"/>
      <c r="W352" s="35"/>
      <c r="X352" s="35"/>
      <c r="Y352" s="35"/>
      <c r="Z352" s="35"/>
      <c r="AA352" s="35"/>
      <c r="AB352" s="35"/>
      <c r="AC352" s="35"/>
      <c r="AD352" s="35"/>
      <c r="AE352" s="35"/>
    </row>
  </sheetData>
  <sheetProtection algorithmName="SHA-512" hashValue="KG9BVVrniJPfmO8NRpZOx+ARKwmCyfeFdiTmjcEVgHClPw5LaCyQz3ISINwRij86jcKhBSnNbPiJnXro6uC0gA==" saltValue="7SOMV5+vusUtyFXHpCsBlWZNULPaVmGAJZ1w0vLhmCEBuF4qCRSwfgujzQjPLhfUs+YYfQ+yKV5Wpxxw8V/AnQ==" spinCount="100000" sheet="1" objects="1" scenarios="1" formatColumns="0" formatRows="0" autoFilter="0"/>
  <autoFilter ref="C108:K351"/>
  <mergeCells count="9">
    <mergeCell ref="E50:H50"/>
    <mergeCell ref="E99:H99"/>
    <mergeCell ref="E101:H101"/>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8"/>
  <sheetViews>
    <sheetView showGridLines="0" zoomScale="110" zoomScaleNormal="110" workbookViewId="0" topLeftCell="A1"/>
  </sheetViews>
  <sheetFormatPr defaultColWidth="9.140625" defaultRowHeight="12"/>
  <cols>
    <col min="1" max="1" width="8.28125" style="256" customWidth="1"/>
    <col min="2" max="2" width="1.7109375" style="256" customWidth="1"/>
    <col min="3" max="4" width="5.00390625" style="256" customWidth="1"/>
    <col min="5" max="5" width="11.7109375" style="256" customWidth="1"/>
    <col min="6" max="6" width="9.140625" style="256" customWidth="1"/>
    <col min="7" max="7" width="5.00390625" style="256" customWidth="1"/>
    <col min="8" max="8" width="77.8515625" style="256" customWidth="1"/>
    <col min="9" max="10" width="20.00390625" style="256" customWidth="1"/>
    <col min="11" max="11" width="1.7109375" style="256" customWidth="1"/>
  </cols>
  <sheetData>
    <row r="1" s="1" customFormat="1" ht="37.5" customHeight="1"/>
    <row r="2" spans="2:11" s="1" customFormat="1" ht="7.5" customHeight="1">
      <c r="B2" s="257"/>
      <c r="C2" s="258"/>
      <c r="D2" s="258"/>
      <c r="E2" s="258"/>
      <c r="F2" s="258"/>
      <c r="G2" s="258"/>
      <c r="H2" s="258"/>
      <c r="I2" s="258"/>
      <c r="J2" s="258"/>
      <c r="K2" s="259"/>
    </row>
    <row r="3" spans="2:11" s="16" customFormat="1" ht="45" customHeight="1">
      <c r="B3" s="260"/>
      <c r="C3" s="385" t="s">
        <v>795</v>
      </c>
      <c r="D3" s="385"/>
      <c r="E3" s="385"/>
      <c r="F3" s="385"/>
      <c r="G3" s="385"/>
      <c r="H3" s="385"/>
      <c r="I3" s="385"/>
      <c r="J3" s="385"/>
      <c r="K3" s="261"/>
    </row>
    <row r="4" spans="2:11" s="1" customFormat="1" ht="25.5" customHeight="1">
      <c r="B4" s="262"/>
      <c r="C4" s="390" t="s">
        <v>796</v>
      </c>
      <c r="D4" s="390"/>
      <c r="E4" s="390"/>
      <c r="F4" s="390"/>
      <c r="G4" s="390"/>
      <c r="H4" s="390"/>
      <c r="I4" s="390"/>
      <c r="J4" s="390"/>
      <c r="K4" s="263"/>
    </row>
    <row r="5" spans="2:11" s="1" customFormat="1" ht="5.25" customHeight="1">
      <c r="B5" s="262"/>
      <c r="C5" s="264"/>
      <c r="D5" s="264"/>
      <c r="E5" s="264"/>
      <c r="F5" s="264"/>
      <c r="G5" s="264"/>
      <c r="H5" s="264"/>
      <c r="I5" s="264"/>
      <c r="J5" s="264"/>
      <c r="K5" s="263"/>
    </row>
    <row r="6" spans="2:11" s="1" customFormat="1" ht="15" customHeight="1">
      <c r="B6" s="262"/>
      <c r="C6" s="389" t="s">
        <v>797</v>
      </c>
      <c r="D6" s="389"/>
      <c r="E6" s="389"/>
      <c r="F6" s="389"/>
      <c r="G6" s="389"/>
      <c r="H6" s="389"/>
      <c r="I6" s="389"/>
      <c r="J6" s="389"/>
      <c r="K6" s="263"/>
    </row>
    <row r="7" spans="2:11" s="1" customFormat="1" ht="15" customHeight="1">
      <c r="B7" s="266"/>
      <c r="C7" s="389" t="s">
        <v>798</v>
      </c>
      <c r="D7" s="389"/>
      <c r="E7" s="389"/>
      <c r="F7" s="389"/>
      <c r="G7" s="389"/>
      <c r="H7" s="389"/>
      <c r="I7" s="389"/>
      <c r="J7" s="389"/>
      <c r="K7" s="263"/>
    </row>
    <row r="8" spans="2:11" s="1" customFormat="1" ht="12.75" customHeight="1">
      <c r="B8" s="266"/>
      <c r="C8" s="265"/>
      <c r="D8" s="265"/>
      <c r="E8" s="265"/>
      <c r="F8" s="265"/>
      <c r="G8" s="265"/>
      <c r="H8" s="265"/>
      <c r="I8" s="265"/>
      <c r="J8" s="265"/>
      <c r="K8" s="263"/>
    </row>
    <row r="9" spans="2:11" s="1" customFormat="1" ht="15" customHeight="1">
      <c r="B9" s="266"/>
      <c r="C9" s="389" t="s">
        <v>799</v>
      </c>
      <c r="D9" s="389"/>
      <c r="E9" s="389"/>
      <c r="F9" s="389"/>
      <c r="G9" s="389"/>
      <c r="H9" s="389"/>
      <c r="I9" s="389"/>
      <c r="J9" s="389"/>
      <c r="K9" s="263"/>
    </row>
    <row r="10" spans="2:11" s="1" customFormat="1" ht="15" customHeight="1">
      <c r="B10" s="266"/>
      <c r="C10" s="265"/>
      <c r="D10" s="389" t="s">
        <v>800</v>
      </c>
      <c r="E10" s="389"/>
      <c r="F10" s="389"/>
      <c r="G10" s="389"/>
      <c r="H10" s="389"/>
      <c r="I10" s="389"/>
      <c r="J10" s="389"/>
      <c r="K10" s="263"/>
    </row>
    <row r="11" spans="2:11" s="1" customFormat="1" ht="15" customHeight="1">
      <c r="B11" s="266"/>
      <c r="C11" s="267"/>
      <c r="D11" s="389" t="s">
        <v>801</v>
      </c>
      <c r="E11" s="389"/>
      <c r="F11" s="389"/>
      <c r="G11" s="389"/>
      <c r="H11" s="389"/>
      <c r="I11" s="389"/>
      <c r="J11" s="389"/>
      <c r="K11" s="263"/>
    </row>
    <row r="12" spans="2:11" s="1" customFormat="1" ht="15" customHeight="1">
      <c r="B12" s="266"/>
      <c r="C12" s="267"/>
      <c r="D12" s="265"/>
      <c r="E12" s="265"/>
      <c r="F12" s="265"/>
      <c r="G12" s="265"/>
      <c r="H12" s="265"/>
      <c r="I12" s="265"/>
      <c r="J12" s="265"/>
      <c r="K12" s="263"/>
    </row>
    <row r="13" spans="2:11" s="1" customFormat="1" ht="15" customHeight="1">
      <c r="B13" s="266"/>
      <c r="C13" s="267"/>
      <c r="D13" s="268" t="s">
        <v>802</v>
      </c>
      <c r="E13" s="265"/>
      <c r="F13" s="265"/>
      <c r="G13" s="265"/>
      <c r="H13" s="265"/>
      <c r="I13" s="265"/>
      <c r="J13" s="265"/>
      <c r="K13" s="263"/>
    </row>
    <row r="14" spans="2:11" s="1" customFormat="1" ht="12.75" customHeight="1">
      <c r="B14" s="266"/>
      <c r="C14" s="267"/>
      <c r="D14" s="267"/>
      <c r="E14" s="267"/>
      <c r="F14" s="267"/>
      <c r="G14" s="267"/>
      <c r="H14" s="267"/>
      <c r="I14" s="267"/>
      <c r="J14" s="267"/>
      <c r="K14" s="263"/>
    </row>
    <row r="15" spans="2:11" s="1" customFormat="1" ht="15" customHeight="1">
      <c r="B15" s="266"/>
      <c r="C15" s="267"/>
      <c r="D15" s="389" t="s">
        <v>803</v>
      </c>
      <c r="E15" s="389"/>
      <c r="F15" s="389"/>
      <c r="G15" s="389"/>
      <c r="H15" s="389"/>
      <c r="I15" s="389"/>
      <c r="J15" s="389"/>
      <c r="K15" s="263"/>
    </row>
    <row r="16" spans="2:11" s="1" customFormat="1" ht="15" customHeight="1">
      <c r="B16" s="266"/>
      <c r="C16" s="267"/>
      <c r="D16" s="389" t="s">
        <v>804</v>
      </c>
      <c r="E16" s="389"/>
      <c r="F16" s="389"/>
      <c r="G16" s="389"/>
      <c r="H16" s="389"/>
      <c r="I16" s="389"/>
      <c r="J16" s="389"/>
      <c r="K16" s="263"/>
    </row>
    <row r="17" spans="2:11" s="1" customFormat="1" ht="15" customHeight="1">
      <c r="B17" s="266"/>
      <c r="C17" s="267"/>
      <c r="D17" s="389" t="s">
        <v>805</v>
      </c>
      <c r="E17" s="389"/>
      <c r="F17" s="389"/>
      <c r="G17" s="389"/>
      <c r="H17" s="389"/>
      <c r="I17" s="389"/>
      <c r="J17" s="389"/>
      <c r="K17" s="263"/>
    </row>
    <row r="18" spans="2:11" s="1" customFormat="1" ht="15" customHeight="1">
      <c r="B18" s="266"/>
      <c r="C18" s="267"/>
      <c r="D18" s="267"/>
      <c r="E18" s="269" t="s">
        <v>79</v>
      </c>
      <c r="F18" s="389" t="s">
        <v>806</v>
      </c>
      <c r="G18" s="389"/>
      <c r="H18" s="389"/>
      <c r="I18" s="389"/>
      <c r="J18" s="389"/>
      <c r="K18" s="263"/>
    </row>
    <row r="19" spans="2:11" s="1" customFormat="1" ht="15" customHeight="1">
      <c r="B19" s="266"/>
      <c r="C19" s="267"/>
      <c r="D19" s="267"/>
      <c r="E19" s="269" t="s">
        <v>807</v>
      </c>
      <c r="F19" s="389" t="s">
        <v>808</v>
      </c>
      <c r="G19" s="389"/>
      <c r="H19" s="389"/>
      <c r="I19" s="389"/>
      <c r="J19" s="389"/>
      <c r="K19" s="263"/>
    </row>
    <row r="20" spans="2:11" s="1" customFormat="1" ht="15" customHeight="1">
      <c r="B20" s="266"/>
      <c r="C20" s="267"/>
      <c r="D20" s="267"/>
      <c r="E20" s="269" t="s">
        <v>809</v>
      </c>
      <c r="F20" s="389" t="s">
        <v>810</v>
      </c>
      <c r="G20" s="389"/>
      <c r="H20" s="389"/>
      <c r="I20" s="389"/>
      <c r="J20" s="389"/>
      <c r="K20" s="263"/>
    </row>
    <row r="21" spans="2:11" s="1" customFormat="1" ht="15" customHeight="1">
      <c r="B21" s="266"/>
      <c r="C21" s="267"/>
      <c r="D21" s="267"/>
      <c r="E21" s="269" t="s">
        <v>811</v>
      </c>
      <c r="F21" s="389" t="s">
        <v>812</v>
      </c>
      <c r="G21" s="389"/>
      <c r="H21" s="389"/>
      <c r="I21" s="389"/>
      <c r="J21" s="389"/>
      <c r="K21" s="263"/>
    </row>
    <row r="22" spans="2:11" s="1" customFormat="1" ht="15" customHeight="1">
      <c r="B22" s="266"/>
      <c r="C22" s="267"/>
      <c r="D22" s="267"/>
      <c r="E22" s="269" t="s">
        <v>813</v>
      </c>
      <c r="F22" s="389" t="s">
        <v>814</v>
      </c>
      <c r="G22" s="389"/>
      <c r="H22" s="389"/>
      <c r="I22" s="389"/>
      <c r="J22" s="389"/>
      <c r="K22" s="263"/>
    </row>
    <row r="23" spans="2:11" s="1" customFormat="1" ht="15" customHeight="1">
      <c r="B23" s="266"/>
      <c r="C23" s="267"/>
      <c r="D23" s="267"/>
      <c r="E23" s="269" t="s">
        <v>815</v>
      </c>
      <c r="F23" s="389" t="s">
        <v>816</v>
      </c>
      <c r="G23" s="389"/>
      <c r="H23" s="389"/>
      <c r="I23" s="389"/>
      <c r="J23" s="389"/>
      <c r="K23" s="263"/>
    </row>
    <row r="24" spans="2:11" s="1" customFormat="1" ht="12.75" customHeight="1">
      <c r="B24" s="266"/>
      <c r="C24" s="267"/>
      <c r="D24" s="267"/>
      <c r="E24" s="267"/>
      <c r="F24" s="267"/>
      <c r="G24" s="267"/>
      <c r="H24" s="267"/>
      <c r="I24" s="267"/>
      <c r="J24" s="267"/>
      <c r="K24" s="263"/>
    </row>
    <row r="25" spans="2:11" s="1" customFormat="1" ht="15" customHeight="1">
      <c r="B25" s="266"/>
      <c r="C25" s="389" t="s">
        <v>817</v>
      </c>
      <c r="D25" s="389"/>
      <c r="E25" s="389"/>
      <c r="F25" s="389"/>
      <c r="G25" s="389"/>
      <c r="H25" s="389"/>
      <c r="I25" s="389"/>
      <c r="J25" s="389"/>
      <c r="K25" s="263"/>
    </row>
    <row r="26" spans="2:11" s="1" customFormat="1" ht="15" customHeight="1">
      <c r="B26" s="266"/>
      <c r="C26" s="389" t="s">
        <v>818</v>
      </c>
      <c r="D26" s="389"/>
      <c r="E26" s="389"/>
      <c r="F26" s="389"/>
      <c r="G26" s="389"/>
      <c r="H26" s="389"/>
      <c r="I26" s="389"/>
      <c r="J26" s="389"/>
      <c r="K26" s="263"/>
    </row>
    <row r="27" spans="2:11" s="1" customFormat="1" ht="15" customHeight="1">
      <c r="B27" s="266"/>
      <c r="C27" s="265"/>
      <c r="D27" s="389" t="s">
        <v>819</v>
      </c>
      <c r="E27" s="389"/>
      <c r="F27" s="389"/>
      <c r="G27" s="389"/>
      <c r="H27" s="389"/>
      <c r="I27" s="389"/>
      <c r="J27" s="389"/>
      <c r="K27" s="263"/>
    </row>
    <row r="28" spans="2:11" s="1" customFormat="1" ht="15" customHeight="1">
      <c r="B28" s="266"/>
      <c r="C28" s="267"/>
      <c r="D28" s="389" t="s">
        <v>820</v>
      </c>
      <c r="E28" s="389"/>
      <c r="F28" s="389"/>
      <c r="G28" s="389"/>
      <c r="H28" s="389"/>
      <c r="I28" s="389"/>
      <c r="J28" s="389"/>
      <c r="K28" s="263"/>
    </row>
    <row r="29" spans="2:11" s="1" customFormat="1" ht="12.75" customHeight="1">
      <c r="B29" s="266"/>
      <c r="C29" s="267"/>
      <c r="D29" s="267"/>
      <c r="E29" s="267"/>
      <c r="F29" s="267"/>
      <c r="G29" s="267"/>
      <c r="H29" s="267"/>
      <c r="I29" s="267"/>
      <c r="J29" s="267"/>
      <c r="K29" s="263"/>
    </row>
    <row r="30" spans="2:11" s="1" customFormat="1" ht="15" customHeight="1">
      <c r="B30" s="266"/>
      <c r="C30" s="267"/>
      <c r="D30" s="389" t="s">
        <v>821</v>
      </c>
      <c r="E30" s="389"/>
      <c r="F30" s="389"/>
      <c r="G30" s="389"/>
      <c r="H30" s="389"/>
      <c r="I30" s="389"/>
      <c r="J30" s="389"/>
      <c r="K30" s="263"/>
    </row>
    <row r="31" spans="2:11" s="1" customFormat="1" ht="15" customHeight="1">
      <c r="B31" s="266"/>
      <c r="C31" s="267"/>
      <c r="D31" s="389" t="s">
        <v>822</v>
      </c>
      <c r="E31" s="389"/>
      <c r="F31" s="389"/>
      <c r="G31" s="389"/>
      <c r="H31" s="389"/>
      <c r="I31" s="389"/>
      <c r="J31" s="389"/>
      <c r="K31" s="263"/>
    </row>
    <row r="32" spans="2:11" s="1" customFormat="1" ht="12.75" customHeight="1">
      <c r="B32" s="266"/>
      <c r="C32" s="267"/>
      <c r="D32" s="267"/>
      <c r="E32" s="267"/>
      <c r="F32" s="267"/>
      <c r="G32" s="267"/>
      <c r="H32" s="267"/>
      <c r="I32" s="267"/>
      <c r="J32" s="267"/>
      <c r="K32" s="263"/>
    </row>
    <row r="33" spans="2:11" s="1" customFormat="1" ht="15" customHeight="1">
      <c r="B33" s="266"/>
      <c r="C33" s="267"/>
      <c r="D33" s="389" t="s">
        <v>823</v>
      </c>
      <c r="E33" s="389"/>
      <c r="F33" s="389"/>
      <c r="G33" s="389"/>
      <c r="H33" s="389"/>
      <c r="I33" s="389"/>
      <c r="J33" s="389"/>
      <c r="K33" s="263"/>
    </row>
    <row r="34" spans="2:11" s="1" customFormat="1" ht="15" customHeight="1">
      <c r="B34" s="266"/>
      <c r="C34" s="267"/>
      <c r="D34" s="389" t="s">
        <v>824</v>
      </c>
      <c r="E34" s="389"/>
      <c r="F34" s="389"/>
      <c r="G34" s="389"/>
      <c r="H34" s="389"/>
      <c r="I34" s="389"/>
      <c r="J34" s="389"/>
      <c r="K34" s="263"/>
    </row>
    <row r="35" spans="2:11" s="1" customFormat="1" ht="15" customHeight="1">
      <c r="B35" s="266"/>
      <c r="C35" s="267"/>
      <c r="D35" s="389" t="s">
        <v>825</v>
      </c>
      <c r="E35" s="389"/>
      <c r="F35" s="389"/>
      <c r="G35" s="389"/>
      <c r="H35" s="389"/>
      <c r="I35" s="389"/>
      <c r="J35" s="389"/>
      <c r="K35" s="263"/>
    </row>
    <row r="36" spans="2:11" s="1" customFormat="1" ht="15" customHeight="1">
      <c r="B36" s="266"/>
      <c r="C36" s="267"/>
      <c r="D36" s="265"/>
      <c r="E36" s="268" t="s">
        <v>101</v>
      </c>
      <c r="F36" s="265"/>
      <c r="G36" s="389" t="s">
        <v>826</v>
      </c>
      <c r="H36" s="389"/>
      <c r="I36" s="389"/>
      <c r="J36" s="389"/>
      <c r="K36" s="263"/>
    </row>
    <row r="37" spans="2:11" s="1" customFormat="1" ht="30.75" customHeight="1">
      <c r="B37" s="266"/>
      <c r="C37" s="267"/>
      <c r="D37" s="265"/>
      <c r="E37" s="268" t="s">
        <v>827</v>
      </c>
      <c r="F37" s="265"/>
      <c r="G37" s="389" t="s">
        <v>828</v>
      </c>
      <c r="H37" s="389"/>
      <c r="I37" s="389"/>
      <c r="J37" s="389"/>
      <c r="K37" s="263"/>
    </row>
    <row r="38" spans="2:11" s="1" customFormat="1" ht="15" customHeight="1">
      <c r="B38" s="266"/>
      <c r="C38" s="267"/>
      <c r="D38" s="265"/>
      <c r="E38" s="268" t="s">
        <v>53</v>
      </c>
      <c r="F38" s="265"/>
      <c r="G38" s="389" t="s">
        <v>829</v>
      </c>
      <c r="H38" s="389"/>
      <c r="I38" s="389"/>
      <c r="J38" s="389"/>
      <c r="K38" s="263"/>
    </row>
    <row r="39" spans="2:11" s="1" customFormat="1" ht="15" customHeight="1">
      <c r="B39" s="266"/>
      <c r="C39" s="267"/>
      <c r="D39" s="265"/>
      <c r="E39" s="268" t="s">
        <v>54</v>
      </c>
      <c r="F39" s="265"/>
      <c r="G39" s="389" t="s">
        <v>830</v>
      </c>
      <c r="H39" s="389"/>
      <c r="I39" s="389"/>
      <c r="J39" s="389"/>
      <c r="K39" s="263"/>
    </row>
    <row r="40" spans="2:11" s="1" customFormat="1" ht="15" customHeight="1">
      <c r="B40" s="266"/>
      <c r="C40" s="267"/>
      <c r="D40" s="265"/>
      <c r="E40" s="268" t="s">
        <v>102</v>
      </c>
      <c r="F40" s="265"/>
      <c r="G40" s="389" t="s">
        <v>831</v>
      </c>
      <c r="H40" s="389"/>
      <c r="I40" s="389"/>
      <c r="J40" s="389"/>
      <c r="K40" s="263"/>
    </row>
    <row r="41" spans="2:11" s="1" customFormat="1" ht="15" customHeight="1">
      <c r="B41" s="266"/>
      <c r="C41" s="267"/>
      <c r="D41" s="265"/>
      <c r="E41" s="268" t="s">
        <v>103</v>
      </c>
      <c r="F41" s="265"/>
      <c r="G41" s="389" t="s">
        <v>832</v>
      </c>
      <c r="H41" s="389"/>
      <c r="I41" s="389"/>
      <c r="J41" s="389"/>
      <c r="K41" s="263"/>
    </row>
    <row r="42" spans="2:11" s="1" customFormat="1" ht="15" customHeight="1">
      <c r="B42" s="266"/>
      <c r="C42" s="267"/>
      <c r="D42" s="265"/>
      <c r="E42" s="268" t="s">
        <v>833</v>
      </c>
      <c r="F42" s="265"/>
      <c r="G42" s="389" t="s">
        <v>834</v>
      </c>
      <c r="H42" s="389"/>
      <c r="I42" s="389"/>
      <c r="J42" s="389"/>
      <c r="K42" s="263"/>
    </row>
    <row r="43" spans="2:11" s="1" customFormat="1" ht="15" customHeight="1">
      <c r="B43" s="266"/>
      <c r="C43" s="267"/>
      <c r="D43" s="265"/>
      <c r="E43" s="268"/>
      <c r="F43" s="265"/>
      <c r="G43" s="389" t="s">
        <v>835</v>
      </c>
      <c r="H43" s="389"/>
      <c r="I43" s="389"/>
      <c r="J43" s="389"/>
      <c r="K43" s="263"/>
    </row>
    <row r="44" spans="2:11" s="1" customFormat="1" ht="15" customHeight="1">
      <c r="B44" s="266"/>
      <c r="C44" s="267"/>
      <c r="D44" s="265"/>
      <c r="E44" s="268" t="s">
        <v>836</v>
      </c>
      <c r="F44" s="265"/>
      <c r="G44" s="389" t="s">
        <v>837</v>
      </c>
      <c r="H44" s="389"/>
      <c r="I44" s="389"/>
      <c r="J44" s="389"/>
      <c r="K44" s="263"/>
    </row>
    <row r="45" spans="2:11" s="1" customFormat="1" ht="15" customHeight="1">
      <c r="B45" s="266"/>
      <c r="C45" s="267"/>
      <c r="D45" s="265"/>
      <c r="E45" s="268" t="s">
        <v>105</v>
      </c>
      <c r="F45" s="265"/>
      <c r="G45" s="389" t="s">
        <v>838</v>
      </c>
      <c r="H45" s="389"/>
      <c r="I45" s="389"/>
      <c r="J45" s="389"/>
      <c r="K45" s="263"/>
    </row>
    <row r="46" spans="2:11" s="1" customFormat="1" ht="12.75" customHeight="1">
      <c r="B46" s="266"/>
      <c r="C46" s="267"/>
      <c r="D46" s="265"/>
      <c r="E46" s="265"/>
      <c r="F46" s="265"/>
      <c r="G46" s="265"/>
      <c r="H46" s="265"/>
      <c r="I46" s="265"/>
      <c r="J46" s="265"/>
      <c r="K46" s="263"/>
    </row>
    <row r="47" spans="2:11" s="1" customFormat="1" ht="15" customHeight="1">
      <c r="B47" s="266"/>
      <c r="C47" s="267"/>
      <c r="D47" s="389" t="s">
        <v>839</v>
      </c>
      <c r="E47" s="389"/>
      <c r="F47" s="389"/>
      <c r="G47" s="389"/>
      <c r="H47" s="389"/>
      <c r="I47" s="389"/>
      <c r="J47" s="389"/>
      <c r="K47" s="263"/>
    </row>
    <row r="48" spans="2:11" s="1" customFormat="1" ht="15" customHeight="1">
      <c r="B48" s="266"/>
      <c r="C48" s="267"/>
      <c r="D48" s="267"/>
      <c r="E48" s="389" t="s">
        <v>840</v>
      </c>
      <c r="F48" s="389"/>
      <c r="G48" s="389"/>
      <c r="H48" s="389"/>
      <c r="I48" s="389"/>
      <c r="J48" s="389"/>
      <c r="K48" s="263"/>
    </row>
    <row r="49" spans="2:11" s="1" customFormat="1" ht="15" customHeight="1">
      <c r="B49" s="266"/>
      <c r="C49" s="267"/>
      <c r="D49" s="267"/>
      <c r="E49" s="389" t="s">
        <v>841</v>
      </c>
      <c r="F49" s="389"/>
      <c r="G49" s="389"/>
      <c r="H49" s="389"/>
      <c r="I49" s="389"/>
      <c r="J49" s="389"/>
      <c r="K49" s="263"/>
    </row>
    <row r="50" spans="2:11" s="1" customFormat="1" ht="15" customHeight="1">
      <c r="B50" s="266"/>
      <c r="C50" s="267"/>
      <c r="D50" s="267"/>
      <c r="E50" s="389" t="s">
        <v>842</v>
      </c>
      <c r="F50" s="389"/>
      <c r="G50" s="389"/>
      <c r="H50" s="389"/>
      <c r="I50" s="389"/>
      <c r="J50" s="389"/>
      <c r="K50" s="263"/>
    </row>
    <row r="51" spans="2:11" s="1" customFormat="1" ht="15" customHeight="1">
      <c r="B51" s="266"/>
      <c r="C51" s="267"/>
      <c r="D51" s="389" t="s">
        <v>843</v>
      </c>
      <c r="E51" s="389"/>
      <c r="F51" s="389"/>
      <c r="G51" s="389"/>
      <c r="H51" s="389"/>
      <c r="I51" s="389"/>
      <c r="J51" s="389"/>
      <c r="K51" s="263"/>
    </row>
    <row r="52" spans="2:11" s="1" customFormat="1" ht="25.5" customHeight="1">
      <c r="B52" s="262"/>
      <c r="C52" s="390" t="s">
        <v>844</v>
      </c>
      <c r="D52" s="390"/>
      <c r="E52" s="390"/>
      <c r="F52" s="390"/>
      <c r="G52" s="390"/>
      <c r="H52" s="390"/>
      <c r="I52" s="390"/>
      <c r="J52" s="390"/>
      <c r="K52" s="263"/>
    </row>
    <row r="53" spans="2:11" s="1" customFormat="1" ht="5.25" customHeight="1">
      <c r="B53" s="262"/>
      <c r="C53" s="264"/>
      <c r="D53" s="264"/>
      <c r="E53" s="264"/>
      <c r="F53" s="264"/>
      <c r="G53" s="264"/>
      <c r="H53" s="264"/>
      <c r="I53" s="264"/>
      <c r="J53" s="264"/>
      <c r="K53" s="263"/>
    </row>
    <row r="54" spans="2:11" s="1" customFormat="1" ht="15" customHeight="1">
      <c r="B54" s="262"/>
      <c r="C54" s="389" t="s">
        <v>845</v>
      </c>
      <c r="D54" s="389"/>
      <c r="E54" s="389"/>
      <c r="F54" s="389"/>
      <c r="G54" s="389"/>
      <c r="H54" s="389"/>
      <c r="I54" s="389"/>
      <c r="J54" s="389"/>
      <c r="K54" s="263"/>
    </row>
    <row r="55" spans="2:11" s="1" customFormat="1" ht="15" customHeight="1">
      <c r="B55" s="262"/>
      <c r="C55" s="389" t="s">
        <v>846</v>
      </c>
      <c r="D55" s="389"/>
      <c r="E55" s="389"/>
      <c r="F55" s="389"/>
      <c r="G55" s="389"/>
      <c r="H55" s="389"/>
      <c r="I55" s="389"/>
      <c r="J55" s="389"/>
      <c r="K55" s="263"/>
    </row>
    <row r="56" spans="2:11" s="1" customFormat="1" ht="12.75" customHeight="1">
      <c r="B56" s="262"/>
      <c r="C56" s="265"/>
      <c r="D56" s="265"/>
      <c r="E56" s="265"/>
      <c r="F56" s="265"/>
      <c r="G56" s="265"/>
      <c r="H56" s="265"/>
      <c r="I56" s="265"/>
      <c r="J56" s="265"/>
      <c r="K56" s="263"/>
    </row>
    <row r="57" spans="2:11" s="1" customFormat="1" ht="15" customHeight="1">
      <c r="B57" s="262"/>
      <c r="C57" s="389" t="s">
        <v>847</v>
      </c>
      <c r="D57" s="389"/>
      <c r="E57" s="389"/>
      <c r="F57" s="389"/>
      <c r="G57" s="389"/>
      <c r="H57" s="389"/>
      <c r="I57" s="389"/>
      <c r="J57" s="389"/>
      <c r="K57" s="263"/>
    </row>
    <row r="58" spans="2:11" s="1" customFormat="1" ht="15" customHeight="1">
      <c r="B58" s="262"/>
      <c r="C58" s="267"/>
      <c r="D58" s="389" t="s">
        <v>848</v>
      </c>
      <c r="E58" s="389"/>
      <c r="F58" s="389"/>
      <c r="G58" s="389"/>
      <c r="H58" s="389"/>
      <c r="I58" s="389"/>
      <c r="J58" s="389"/>
      <c r="K58" s="263"/>
    </row>
    <row r="59" spans="2:11" s="1" customFormat="1" ht="15" customHeight="1">
      <c r="B59" s="262"/>
      <c r="C59" s="267"/>
      <c r="D59" s="389" t="s">
        <v>849</v>
      </c>
      <c r="E59" s="389"/>
      <c r="F59" s="389"/>
      <c r="G59" s="389"/>
      <c r="H59" s="389"/>
      <c r="I59" s="389"/>
      <c r="J59" s="389"/>
      <c r="K59" s="263"/>
    </row>
    <row r="60" spans="2:11" s="1" customFormat="1" ht="15" customHeight="1">
      <c r="B60" s="262"/>
      <c r="C60" s="267"/>
      <c r="D60" s="389" t="s">
        <v>850</v>
      </c>
      <c r="E60" s="389"/>
      <c r="F60" s="389"/>
      <c r="G60" s="389"/>
      <c r="H60" s="389"/>
      <c r="I60" s="389"/>
      <c r="J60" s="389"/>
      <c r="K60" s="263"/>
    </row>
    <row r="61" spans="2:11" s="1" customFormat="1" ht="15" customHeight="1">
      <c r="B61" s="262"/>
      <c r="C61" s="267"/>
      <c r="D61" s="389" t="s">
        <v>851</v>
      </c>
      <c r="E61" s="389"/>
      <c r="F61" s="389"/>
      <c r="G61" s="389"/>
      <c r="H61" s="389"/>
      <c r="I61" s="389"/>
      <c r="J61" s="389"/>
      <c r="K61" s="263"/>
    </row>
    <row r="62" spans="2:11" s="1" customFormat="1" ht="15" customHeight="1">
      <c r="B62" s="262"/>
      <c r="C62" s="267"/>
      <c r="D62" s="391" t="s">
        <v>852</v>
      </c>
      <c r="E62" s="391"/>
      <c r="F62" s="391"/>
      <c r="G62" s="391"/>
      <c r="H62" s="391"/>
      <c r="I62" s="391"/>
      <c r="J62" s="391"/>
      <c r="K62" s="263"/>
    </row>
    <row r="63" spans="2:11" s="1" customFormat="1" ht="15" customHeight="1">
      <c r="B63" s="262"/>
      <c r="C63" s="267"/>
      <c r="D63" s="389" t="s">
        <v>853</v>
      </c>
      <c r="E63" s="389"/>
      <c r="F63" s="389"/>
      <c r="G63" s="389"/>
      <c r="H63" s="389"/>
      <c r="I63" s="389"/>
      <c r="J63" s="389"/>
      <c r="K63" s="263"/>
    </row>
    <row r="64" spans="2:11" s="1" customFormat="1" ht="12.75" customHeight="1">
      <c r="B64" s="262"/>
      <c r="C64" s="267"/>
      <c r="D64" s="267"/>
      <c r="E64" s="270"/>
      <c r="F64" s="267"/>
      <c r="G64" s="267"/>
      <c r="H64" s="267"/>
      <c r="I64" s="267"/>
      <c r="J64" s="267"/>
      <c r="K64" s="263"/>
    </row>
    <row r="65" spans="2:11" s="1" customFormat="1" ht="15" customHeight="1">
      <c r="B65" s="262"/>
      <c r="C65" s="267"/>
      <c r="D65" s="389" t="s">
        <v>854</v>
      </c>
      <c r="E65" s="389"/>
      <c r="F65" s="389"/>
      <c r="G65" s="389"/>
      <c r="H65" s="389"/>
      <c r="I65" s="389"/>
      <c r="J65" s="389"/>
      <c r="K65" s="263"/>
    </row>
    <row r="66" spans="2:11" s="1" customFormat="1" ht="15" customHeight="1">
      <c r="B66" s="262"/>
      <c r="C66" s="267"/>
      <c r="D66" s="391" t="s">
        <v>855</v>
      </c>
      <c r="E66" s="391"/>
      <c r="F66" s="391"/>
      <c r="G66" s="391"/>
      <c r="H66" s="391"/>
      <c r="I66" s="391"/>
      <c r="J66" s="391"/>
      <c r="K66" s="263"/>
    </row>
    <row r="67" spans="2:11" s="1" customFormat="1" ht="15" customHeight="1">
      <c r="B67" s="262"/>
      <c r="C67" s="267"/>
      <c r="D67" s="389" t="s">
        <v>856</v>
      </c>
      <c r="E67" s="389"/>
      <c r="F67" s="389"/>
      <c r="G67" s="389"/>
      <c r="H67" s="389"/>
      <c r="I67" s="389"/>
      <c r="J67" s="389"/>
      <c r="K67" s="263"/>
    </row>
    <row r="68" spans="2:11" s="1" customFormat="1" ht="15" customHeight="1">
      <c r="B68" s="262"/>
      <c r="C68" s="267"/>
      <c r="D68" s="389" t="s">
        <v>857</v>
      </c>
      <c r="E68" s="389"/>
      <c r="F68" s="389"/>
      <c r="G68" s="389"/>
      <c r="H68" s="389"/>
      <c r="I68" s="389"/>
      <c r="J68" s="389"/>
      <c r="K68" s="263"/>
    </row>
    <row r="69" spans="2:11" s="1" customFormat="1" ht="15" customHeight="1">
      <c r="B69" s="262"/>
      <c r="C69" s="267"/>
      <c r="D69" s="389" t="s">
        <v>858</v>
      </c>
      <c r="E69" s="389"/>
      <c r="F69" s="389"/>
      <c r="G69" s="389"/>
      <c r="H69" s="389"/>
      <c r="I69" s="389"/>
      <c r="J69" s="389"/>
      <c r="K69" s="263"/>
    </row>
    <row r="70" spans="2:11" s="1" customFormat="1" ht="15" customHeight="1">
      <c r="B70" s="262"/>
      <c r="C70" s="267"/>
      <c r="D70" s="389" t="s">
        <v>859</v>
      </c>
      <c r="E70" s="389"/>
      <c r="F70" s="389"/>
      <c r="G70" s="389"/>
      <c r="H70" s="389"/>
      <c r="I70" s="389"/>
      <c r="J70" s="389"/>
      <c r="K70" s="263"/>
    </row>
    <row r="71" spans="2:11" s="1" customFormat="1" ht="12.75" customHeight="1">
      <c r="B71" s="271"/>
      <c r="C71" s="272"/>
      <c r="D71" s="272"/>
      <c r="E71" s="272"/>
      <c r="F71" s="272"/>
      <c r="G71" s="272"/>
      <c r="H71" s="272"/>
      <c r="I71" s="272"/>
      <c r="J71" s="272"/>
      <c r="K71" s="273"/>
    </row>
    <row r="72" spans="2:11" s="1" customFormat="1" ht="18.75" customHeight="1">
      <c r="B72" s="274"/>
      <c r="C72" s="274"/>
      <c r="D72" s="274"/>
      <c r="E72" s="274"/>
      <c r="F72" s="274"/>
      <c r="G72" s="274"/>
      <c r="H72" s="274"/>
      <c r="I72" s="274"/>
      <c r="J72" s="274"/>
      <c r="K72" s="275"/>
    </row>
    <row r="73" spans="2:11" s="1" customFormat="1" ht="18.75" customHeight="1">
      <c r="B73" s="275"/>
      <c r="C73" s="275"/>
      <c r="D73" s="275"/>
      <c r="E73" s="275"/>
      <c r="F73" s="275"/>
      <c r="G73" s="275"/>
      <c r="H73" s="275"/>
      <c r="I73" s="275"/>
      <c r="J73" s="275"/>
      <c r="K73" s="275"/>
    </row>
    <row r="74" spans="2:11" s="1" customFormat="1" ht="7.5" customHeight="1">
      <c r="B74" s="276"/>
      <c r="C74" s="277"/>
      <c r="D74" s="277"/>
      <c r="E74" s="277"/>
      <c r="F74" s="277"/>
      <c r="G74" s="277"/>
      <c r="H74" s="277"/>
      <c r="I74" s="277"/>
      <c r="J74" s="277"/>
      <c r="K74" s="278"/>
    </row>
    <row r="75" spans="2:11" s="1" customFormat="1" ht="45" customHeight="1">
      <c r="B75" s="279"/>
      <c r="C75" s="384" t="s">
        <v>860</v>
      </c>
      <c r="D75" s="384"/>
      <c r="E75" s="384"/>
      <c r="F75" s="384"/>
      <c r="G75" s="384"/>
      <c r="H75" s="384"/>
      <c r="I75" s="384"/>
      <c r="J75" s="384"/>
      <c r="K75" s="280"/>
    </row>
    <row r="76" spans="2:11" s="1" customFormat="1" ht="17.25" customHeight="1">
      <c r="B76" s="279"/>
      <c r="C76" s="281" t="s">
        <v>861</v>
      </c>
      <c r="D76" s="281"/>
      <c r="E76" s="281"/>
      <c r="F76" s="281" t="s">
        <v>862</v>
      </c>
      <c r="G76" s="282"/>
      <c r="H76" s="281" t="s">
        <v>54</v>
      </c>
      <c r="I76" s="281" t="s">
        <v>57</v>
      </c>
      <c r="J76" s="281" t="s">
        <v>863</v>
      </c>
      <c r="K76" s="280"/>
    </row>
    <row r="77" spans="2:11" s="1" customFormat="1" ht="17.25" customHeight="1">
      <c r="B77" s="279"/>
      <c r="C77" s="283" t="s">
        <v>864</v>
      </c>
      <c r="D77" s="283"/>
      <c r="E77" s="283"/>
      <c r="F77" s="284" t="s">
        <v>865</v>
      </c>
      <c r="G77" s="285"/>
      <c r="H77" s="283"/>
      <c r="I77" s="283"/>
      <c r="J77" s="283" t="s">
        <v>866</v>
      </c>
      <c r="K77" s="280"/>
    </row>
    <row r="78" spans="2:11" s="1" customFormat="1" ht="5.25" customHeight="1">
      <c r="B78" s="279"/>
      <c r="C78" s="286"/>
      <c r="D78" s="286"/>
      <c r="E78" s="286"/>
      <c r="F78" s="286"/>
      <c r="G78" s="287"/>
      <c r="H78" s="286"/>
      <c r="I78" s="286"/>
      <c r="J78" s="286"/>
      <c r="K78" s="280"/>
    </row>
    <row r="79" spans="2:11" s="1" customFormat="1" ht="15" customHeight="1">
      <c r="B79" s="279"/>
      <c r="C79" s="268" t="s">
        <v>53</v>
      </c>
      <c r="D79" s="286"/>
      <c r="E79" s="286"/>
      <c r="F79" s="288" t="s">
        <v>867</v>
      </c>
      <c r="G79" s="287"/>
      <c r="H79" s="268" t="s">
        <v>868</v>
      </c>
      <c r="I79" s="268" t="s">
        <v>869</v>
      </c>
      <c r="J79" s="268">
        <v>20</v>
      </c>
      <c r="K79" s="280"/>
    </row>
    <row r="80" spans="2:11" s="1" customFormat="1" ht="15" customHeight="1">
      <c r="B80" s="279"/>
      <c r="C80" s="268" t="s">
        <v>870</v>
      </c>
      <c r="D80" s="268"/>
      <c r="E80" s="268"/>
      <c r="F80" s="288" t="s">
        <v>867</v>
      </c>
      <c r="G80" s="287"/>
      <c r="H80" s="268" t="s">
        <v>871</v>
      </c>
      <c r="I80" s="268" t="s">
        <v>869</v>
      </c>
      <c r="J80" s="268">
        <v>120</v>
      </c>
      <c r="K80" s="280"/>
    </row>
    <row r="81" spans="2:11" s="1" customFormat="1" ht="15" customHeight="1">
      <c r="B81" s="289"/>
      <c r="C81" s="268" t="s">
        <v>872</v>
      </c>
      <c r="D81" s="268"/>
      <c r="E81" s="268"/>
      <c r="F81" s="288" t="s">
        <v>873</v>
      </c>
      <c r="G81" s="287"/>
      <c r="H81" s="268" t="s">
        <v>874</v>
      </c>
      <c r="I81" s="268" t="s">
        <v>869</v>
      </c>
      <c r="J81" s="268">
        <v>50</v>
      </c>
      <c r="K81" s="280"/>
    </row>
    <row r="82" spans="2:11" s="1" customFormat="1" ht="15" customHeight="1">
      <c r="B82" s="289"/>
      <c r="C82" s="268" t="s">
        <v>875</v>
      </c>
      <c r="D82" s="268"/>
      <c r="E82" s="268"/>
      <c r="F82" s="288" t="s">
        <v>867</v>
      </c>
      <c r="G82" s="287"/>
      <c r="H82" s="268" t="s">
        <v>876</v>
      </c>
      <c r="I82" s="268" t="s">
        <v>877</v>
      </c>
      <c r="J82" s="268"/>
      <c r="K82" s="280"/>
    </row>
    <row r="83" spans="2:11" s="1" customFormat="1" ht="15" customHeight="1">
      <c r="B83" s="289"/>
      <c r="C83" s="290" t="s">
        <v>878</v>
      </c>
      <c r="D83" s="290"/>
      <c r="E83" s="290"/>
      <c r="F83" s="291" t="s">
        <v>873</v>
      </c>
      <c r="G83" s="290"/>
      <c r="H83" s="290" t="s">
        <v>879</v>
      </c>
      <c r="I83" s="290" t="s">
        <v>869</v>
      </c>
      <c r="J83" s="290">
        <v>15</v>
      </c>
      <c r="K83" s="280"/>
    </row>
    <row r="84" spans="2:11" s="1" customFormat="1" ht="15" customHeight="1">
      <c r="B84" s="289"/>
      <c r="C84" s="290" t="s">
        <v>880</v>
      </c>
      <c r="D84" s="290"/>
      <c r="E84" s="290"/>
      <c r="F84" s="291" t="s">
        <v>873</v>
      </c>
      <c r="G84" s="290"/>
      <c r="H84" s="290" t="s">
        <v>881</v>
      </c>
      <c r="I84" s="290" t="s">
        <v>869</v>
      </c>
      <c r="J84" s="290">
        <v>15</v>
      </c>
      <c r="K84" s="280"/>
    </row>
    <row r="85" spans="2:11" s="1" customFormat="1" ht="15" customHeight="1">
      <c r="B85" s="289"/>
      <c r="C85" s="290" t="s">
        <v>882</v>
      </c>
      <c r="D85" s="290"/>
      <c r="E85" s="290"/>
      <c r="F85" s="291" t="s">
        <v>873</v>
      </c>
      <c r="G85" s="290"/>
      <c r="H85" s="290" t="s">
        <v>883</v>
      </c>
      <c r="I85" s="290" t="s">
        <v>869</v>
      </c>
      <c r="J85" s="290">
        <v>20</v>
      </c>
      <c r="K85" s="280"/>
    </row>
    <row r="86" spans="2:11" s="1" customFormat="1" ht="15" customHeight="1">
      <c r="B86" s="289"/>
      <c r="C86" s="290" t="s">
        <v>884</v>
      </c>
      <c r="D86" s="290"/>
      <c r="E86" s="290"/>
      <c r="F86" s="291" t="s">
        <v>873</v>
      </c>
      <c r="G86" s="290"/>
      <c r="H86" s="290" t="s">
        <v>885</v>
      </c>
      <c r="I86" s="290" t="s">
        <v>869</v>
      </c>
      <c r="J86" s="290">
        <v>20</v>
      </c>
      <c r="K86" s="280"/>
    </row>
    <row r="87" spans="2:11" s="1" customFormat="1" ht="15" customHeight="1">
      <c r="B87" s="289"/>
      <c r="C87" s="268" t="s">
        <v>886</v>
      </c>
      <c r="D87" s="268"/>
      <c r="E87" s="268"/>
      <c r="F87" s="288" t="s">
        <v>873</v>
      </c>
      <c r="G87" s="287"/>
      <c r="H87" s="268" t="s">
        <v>887</v>
      </c>
      <c r="I87" s="268" t="s">
        <v>869</v>
      </c>
      <c r="J87" s="268">
        <v>50</v>
      </c>
      <c r="K87" s="280"/>
    </row>
    <row r="88" spans="2:11" s="1" customFormat="1" ht="15" customHeight="1">
      <c r="B88" s="289"/>
      <c r="C88" s="268" t="s">
        <v>888</v>
      </c>
      <c r="D88" s="268"/>
      <c r="E88" s="268"/>
      <c r="F88" s="288" t="s">
        <v>873</v>
      </c>
      <c r="G88" s="287"/>
      <c r="H88" s="268" t="s">
        <v>889</v>
      </c>
      <c r="I88" s="268" t="s">
        <v>869</v>
      </c>
      <c r="J88" s="268">
        <v>20</v>
      </c>
      <c r="K88" s="280"/>
    </row>
    <row r="89" spans="2:11" s="1" customFormat="1" ht="15" customHeight="1">
      <c r="B89" s="289"/>
      <c r="C89" s="268" t="s">
        <v>890</v>
      </c>
      <c r="D89" s="268"/>
      <c r="E89" s="268"/>
      <c r="F89" s="288" t="s">
        <v>873</v>
      </c>
      <c r="G89" s="287"/>
      <c r="H89" s="268" t="s">
        <v>891</v>
      </c>
      <c r="I89" s="268" t="s">
        <v>869</v>
      </c>
      <c r="J89" s="268">
        <v>20</v>
      </c>
      <c r="K89" s="280"/>
    </row>
    <row r="90" spans="2:11" s="1" customFormat="1" ht="15" customHeight="1">
      <c r="B90" s="289"/>
      <c r="C90" s="268" t="s">
        <v>892</v>
      </c>
      <c r="D90" s="268"/>
      <c r="E90" s="268"/>
      <c r="F90" s="288" t="s">
        <v>873</v>
      </c>
      <c r="G90" s="287"/>
      <c r="H90" s="268" t="s">
        <v>893</v>
      </c>
      <c r="I90" s="268" t="s">
        <v>869</v>
      </c>
      <c r="J90" s="268">
        <v>50</v>
      </c>
      <c r="K90" s="280"/>
    </row>
    <row r="91" spans="2:11" s="1" customFormat="1" ht="15" customHeight="1">
      <c r="B91" s="289"/>
      <c r="C91" s="268" t="s">
        <v>894</v>
      </c>
      <c r="D91" s="268"/>
      <c r="E91" s="268"/>
      <c r="F91" s="288" t="s">
        <v>873</v>
      </c>
      <c r="G91" s="287"/>
      <c r="H91" s="268" t="s">
        <v>894</v>
      </c>
      <c r="I91" s="268" t="s">
        <v>869</v>
      </c>
      <c r="J91" s="268">
        <v>50</v>
      </c>
      <c r="K91" s="280"/>
    </row>
    <row r="92" spans="2:11" s="1" customFormat="1" ht="15" customHeight="1">
      <c r="B92" s="289"/>
      <c r="C92" s="268" t="s">
        <v>895</v>
      </c>
      <c r="D92" s="268"/>
      <c r="E92" s="268"/>
      <c r="F92" s="288" t="s">
        <v>873</v>
      </c>
      <c r="G92" s="287"/>
      <c r="H92" s="268" t="s">
        <v>896</v>
      </c>
      <c r="I92" s="268" t="s">
        <v>869</v>
      </c>
      <c r="J92" s="268">
        <v>255</v>
      </c>
      <c r="K92" s="280"/>
    </row>
    <row r="93" spans="2:11" s="1" customFormat="1" ht="15" customHeight="1">
      <c r="B93" s="289"/>
      <c r="C93" s="268" t="s">
        <v>897</v>
      </c>
      <c r="D93" s="268"/>
      <c r="E93" s="268"/>
      <c r="F93" s="288" t="s">
        <v>867</v>
      </c>
      <c r="G93" s="287"/>
      <c r="H93" s="268" t="s">
        <v>898</v>
      </c>
      <c r="I93" s="268" t="s">
        <v>899</v>
      </c>
      <c r="J93" s="268"/>
      <c r="K93" s="280"/>
    </row>
    <row r="94" spans="2:11" s="1" customFormat="1" ht="15" customHeight="1">
      <c r="B94" s="289"/>
      <c r="C94" s="268" t="s">
        <v>900</v>
      </c>
      <c r="D94" s="268"/>
      <c r="E94" s="268"/>
      <c r="F94" s="288" t="s">
        <v>867</v>
      </c>
      <c r="G94" s="287"/>
      <c r="H94" s="268" t="s">
        <v>901</v>
      </c>
      <c r="I94" s="268" t="s">
        <v>902</v>
      </c>
      <c r="J94" s="268"/>
      <c r="K94" s="280"/>
    </row>
    <row r="95" spans="2:11" s="1" customFormat="1" ht="15" customHeight="1">
      <c r="B95" s="289"/>
      <c r="C95" s="268" t="s">
        <v>903</v>
      </c>
      <c r="D95" s="268"/>
      <c r="E95" s="268"/>
      <c r="F95" s="288" t="s">
        <v>867</v>
      </c>
      <c r="G95" s="287"/>
      <c r="H95" s="268" t="s">
        <v>903</v>
      </c>
      <c r="I95" s="268" t="s">
        <v>902</v>
      </c>
      <c r="J95" s="268"/>
      <c r="K95" s="280"/>
    </row>
    <row r="96" spans="2:11" s="1" customFormat="1" ht="15" customHeight="1">
      <c r="B96" s="289"/>
      <c r="C96" s="268" t="s">
        <v>38</v>
      </c>
      <c r="D96" s="268"/>
      <c r="E96" s="268"/>
      <c r="F96" s="288" t="s">
        <v>867</v>
      </c>
      <c r="G96" s="287"/>
      <c r="H96" s="268" t="s">
        <v>904</v>
      </c>
      <c r="I96" s="268" t="s">
        <v>902</v>
      </c>
      <c r="J96" s="268"/>
      <c r="K96" s="280"/>
    </row>
    <row r="97" spans="2:11" s="1" customFormat="1" ht="15" customHeight="1">
      <c r="B97" s="289"/>
      <c r="C97" s="268" t="s">
        <v>48</v>
      </c>
      <c r="D97" s="268"/>
      <c r="E97" s="268"/>
      <c r="F97" s="288" t="s">
        <v>867</v>
      </c>
      <c r="G97" s="287"/>
      <c r="H97" s="268" t="s">
        <v>905</v>
      </c>
      <c r="I97" s="268" t="s">
        <v>902</v>
      </c>
      <c r="J97" s="268"/>
      <c r="K97" s="280"/>
    </row>
    <row r="98" spans="2:11" s="1" customFormat="1" ht="15" customHeight="1">
      <c r="B98" s="292"/>
      <c r="C98" s="293"/>
      <c r="D98" s="293"/>
      <c r="E98" s="293"/>
      <c r="F98" s="293"/>
      <c r="G98" s="293"/>
      <c r="H98" s="293"/>
      <c r="I98" s="293"/>
      <c r="J98" s="293"/>
      <c r="K98" s="294"/>
    </row>
    <row r="99" spans="2:11" s="1" customFormat="1" ht="18.75" customHeight="1">
      <c r="B99" s="295"/>
      <c r="C99" s="296"/>
      <c r="D99" s="296"/>
      <c r="E99" s="296"/>
      <c r="F99" s="296"/>
      <c r="G99" s="296"/>
      <c r="H99" s="296"/>
      <c r="I99" s="296"/>
      <c r="J99" s="296"/>
      <c r="K99" s="295"/>
    </row>
    <row r="100" spans="2:11" s="1" customFormat="1" ht="18.75" customHeight="1">
      <c r="B100" s="275"/>
      <c r="C100" s="275"/>
      <c r="D100" s="275"/>
      <c r="E100" s="275"/>
      <c r="F100" s="275"/>
      <c r="G100" s="275"/>
      <c r="H100" s="275"/>
      <c r="I100" s="275"/>
      <c r="J100" s="275"/>
      <c r="K100" s="275"/>
    </row>
    <row r="101" spans="2:11" s="1" customFormat="1" ht="7.5" customHeight="1">
      <c r="B101" s="276"/>
      <c r="C101" s="277"/>
      <c r="D101" s="277"/>
      <c r="E101" s="277"/>
      <c r="F101" s="277"/>
      <c r="G101" s="277"/>
      <c r="H101" s="277"/>
      <c r="I101" s="277"/>
      <c r="J101" s="277"/>
      <c r="K101" s="278"/>
    </row>
    <row r="102" spans="2:11" s="1" customFormat="1" ht="45" customHeight="1">
      <c r="B102" s="279"/>
      <c r="C102" s="384" t="s">
        <v>906</v>
      </c>
      <c r="D102" s="384"/>
      <c r="E102" s="384"/>
      <c r="F102" s="384"/>
      <c r="G102" s="384"/>
      <c r="H102" s="384"/>
      <c r="I102" s="384"/>
      <c r="J102" s="384"/>
      <c r="K102" s="280"/>
    </row>
    <row r="103" spans="2:11" s="1" customFormat="1" ht="17.25" customHeight="1">
      <c r="B103" s="279"/>
      <c r="C103" s="281" t="s">
        <v>861</v>
      </c>
      <c r="D103" s="281"/>
      <c r="E103" s="281"/>
      <c r="F103" s="281" t="s">
        <v>862</v>
      </c>
      <c r="G103" s="282"/>
      <c r="H103" s="281" t="s">
        <v>54</v>
      </c>
      <c r="I103" s="281" t="s">
        <v>57</v>
      </c>
      <c r="J103" s="281" t="s">
        <v>863</v>
      </c>
      <c r="K103" s="280"/>
    </row>
    <row r="104" spans="2:11" s="1" customFormat="1" ht="17.25" customHeight="1">
      <c r="B104" s="279"/>
      <c r="C104" s="283" t="s">
        <v>864</v>
      </c>
      <c r="D104" s="283"/>
      <c r="E104" s="283"/>
      <c r="F104" s="284" t="s">
        <v>865</v>
      </c>
      <c r="G104" s="285"/>
      <c r="H104" s="283"/>
      <c r="I104" s="283"/>
      <c r="J104" s="283" t="s">
        <v>866</v>
      </c>
      <c r="K104" s="280"/>
    </row>
    <row r="105" spans="2:11" s="1" customFormat="1" ht="5.25" customHeight="1">
      <c r="B105" s="279"/>
      <c r="C105" s="281"/>
      <c r="D105" s="281"/>
      <c r="E105" s="281"/>
      <c r="F105" s="281"/>
      <c r="G105" s="297"/>
      <c r="H105" s="281"/>
      <c r="I105" s="281"/>
      <c r="J105" s="281"/>
      <c r="K105" s="280"/>
    </row>
    <row r="106" spans="2:11" s="1" customFormat="1" ht="15" customHeight="1">
      <c r="B106" s="279"/>
      <c r="C106" s="268" t="s">
        <v>53</v>
      </c>
      <c r="D106" s="286"/>
      <c r="E106" s="286"/>
      <c r="F106" s="288" t="s">
        <v>867</v>
      </c>
      <c r="G106" s="297"/>
      <c r="H106" s="268" t="s">
        <v>907</v>
      </c>
      <c r="I106" s="268" t="s">
        <v>869</v>
      </c>
      <c r="J106" s="268">
        <v>20</v>
      </c>
      <c r="K106" s="280"/>
    </row>
    <row r="107" spans="2:11" s="1" customFormat="1" ht="15" customHeight="1">
      <c r="B107" s="279"/>
      <c r="C107" s="268" t="s">
        <v>870</v>
      </c>
      <c r="D107" s="268"/>
      <c r="E107" s="268"/>
      <c r="F107" s="288" t="s">
        <v>867</v>
      </c>
      <c r="G107" s="268"/>
      <c r="H107" s="268" t="s">
        <v>907</v>
      </c>
      <c r="I107" s="268" t="s">
        <v>869</v>
      </c>
      <c r="J107" s="268">
        <v>120</v>
      </c>
      <c r="K107" s="280"/>
    </row>
    <row r="108" spans="2:11" s="1" customFormat="1" ht="15" customHeight="1">
      <c r="B108" s="289"/>
      <c r="C108" s="268" t="s">
        <v>872</v>
      </c>
      <c r="D108" s="268"/>
      <c r="E108" s="268"/>
      <c r="F108" s="288" t="s">
        <v>873</v>
      </c>
      <c r="G108" s="268"/>
      <c r="H108" s="268" t="s">
        <v>907</v>
      </c>
      <c r="I108" s="268" t="s">
        <v>869</v>
      </c>
      <c r="J108" s="268">
        <v>50</v>
      </c>
      <c r="K108" s="280"/>
    </row>
    <row r="109" spans="2:11" s="1" customFormat="1" ht="15" customHeight="1">
      <c r="B109" s="289"/>
      <c r="C109" s="268" t="s">
        <v>875</v>
      </c>
      <c r="D109" s="268"/>
      <c r="E109" s="268"/>
      <c r="F109" s="288" t="s">
        <v>867</v>
      </c>
      <c r="G109" s="268"/>
      <c r="H109" s="268" t="s">
        <v>907</v>
      </c>
      <c r="I109" s="268" t="s">
        <v>877</v>
      </c>
      <c r="J109" s="268"/>
      <c r="K109" s="280"/>
    </row>
    <row r="110" spans="2:11" s="1" customFormat="1" ht="15" customHeight="1">
      <c r="B110" s="289"/>
      <c r="C110" s="268" t="s">
        <v>886</v>
      </c>
      <c r="D110" s="268"/>
      <c r="E110" s="268"/>
      <c r="F110" s="288" t="s">
        <v>873</v>
      </c>
      <c r="G110" s="268"/>
      <c r="H110" s="268" t="s">
        <v>907</v>
      </c>
      <c r="I110" s="268" t="s">
        <v>869</v>
      </c>
      <c r="J110" s="268">
        <v>50</v>
      </c>
      <c r="K110" s="280"/>
    </row>
    <row r="111" spans="2:11" s="1" customFormat="1" ht="15" customHeight="1">
      <c r="B111" s="289"/>
      <c r="C111" s="268" t="s">
        <v>894</v>
      </c>
      <c r="D111" s="268"/>
      <c r="E111" s="268"/>
      <c r="F111" s="288" t="s">
        <v>873</v>
      </c>
      <c r="G111" s="268"/>
      <c r="H111" s="268" t="s">
        <v>907</v>
      </c>
      <c r="I111" s="268" t="s">
        <v>869</v>
      </c>
      <c r="J111" s="268">
        <v>50</v>
      </c>
      <c r="K111" s="280"/>
    </row>
    <row r="112" spans="2:11" s="1" customFormat="1" ht="15" customHeight="1">
      <c r="B112" s="289"/>
      <c r="C112" s="268" t="s">
        <v>892</v>
      </c>
      <c r="D112" s="268"/>
      <c r="E112" s="268"/>
      <c r="F112" s="288" t="s">
        <v>873</v>
      </c>
      <c r="G112" s="268"/>
      <c r="H112" s="268" t="s">
        <v>907</v>
      </c>
      <c r="I112" s="268" t="s">
        <v>869</v>
      </c>
      <c r="J112" s="268">
        <v>50</v>
      </c>
      <c r="K112" s="280"/>
    </row>
    <row r="113" spans="2:11" s="1" customFormat="1" ht="15" customHeight="1">
      <c r="B113" s="289"/>
      <c r="C113" s="268" t="s">
        <v>53</v>
      </c>
      <c r="D113" s="268"/>
      <c r="E113" s="268"/>
      <c r="F113" s="288" t="s">
        <v>867</v>
      </c>
      <c r="G113" s="268"/>
      <c r="H113" s="268" t="s">
        <v>908</v>
      </c>
      <c r="I113" s="268" t="s">
        <v>869</v>
      </c>
      <c r="J113" s="268">
        <v>20</v>
      </c>
      <c r="K113" s="280"/>
    </row>
    <row r="114" spans="2:11" s="1" customFormat="1" ht="15" customHeight="1">
      <c r="B114" s="289"/>
      <c r="C114" s="268" t="s">
        <v>909</v>
      </c>
      <c r="D114" s="268"/>
      <c r="E114" s="268"/>
      <c r="F114" s="288" t="s">
        <v>867</v>
      </c>
      <c r="G114" s="268"/>
      <c r="H114" s="268" t="s">
        <v>910</v>
      </c>
      <c r="I114" s="268" t="s">
        <v>869</v>
      </c>
      <c r="J114" s="268">
        <v>120</v>
      </c>
      <c r="K114" s="280"/>
    </row>
    <row r="115" spans="2:11" s="1" customFormat="1" ht="15" customHeight="1">
      <c r="B115" s="289"/>
      <c r="C115" s="268" t="s">
        <v>38</v>
      </c>
      <c r="D115" s="268"/>
      <c r="E115" s="268"/>
      <c r="F115" s="288" t="s">
        <v>867</v>
      </c>
      <c r="G115" s="268"/>
      <c r="H115" s="268" t="s">
        <v>911</v>
      </c>
      <c r="I115" s="268" t="s">
        <v>902</v>
      </c>
      <c r="J115" s="268"/>
      <c r="K115" s="280"/>
    </row>
    <row r="116" spans="2:11" s="1" customFormat="1" ht="15" customHeight="1">
      <c r="B116" s="289"/>
      <c r="C116" s="268" t="s">
        <v>48</v>
      </c>
      <c r="D116" s="268"/>
      <c r="E116" s="268"/>
      <c r="F116" s="288" t="s">
        <v>867</v>
      </c>
      <c r="G116" s="268"/>
      <c r="H116" s="268" t="s">
        <v>912</v>
      </c>
      <c r="I116" s="268" t="s">
        <v>902</v>
      </c>
      <c r="J116" s="268"/>
      <c r="K116" s="280"/>
    </row>
    <row r="117" spans="2:11" s="1" customFormat="1" ht="15" customHeight="1">
      <c r="B117" s="289"/>
      <c r="C117" s="268" t="s">
        <v>57</v>
      </c>
      <c r="D117" s="268"/>
      <c r="E117" s="268"/>
      <c r="F117" s="288" t="s">
        <v>867</v>
      </c>
      <c r="G117" s="268"/>
      <c r="H117" s="268" t="s">
        <v>913</v>
      </c>
      <c r="I117" s="268" t="s">
        <v>914</v>
      </c>
      <c r="J117" s="268"/>
      <c r="K117" s="280"/>
    </row>
    <row r="118" spans="2:11" s="1" customFormat="1" ht="15" customHeight="1">
      <c r="B118" s="292"/>
      <c r="C118" s="298"/>
      <c r="D118" s="298"/>
      <c r="E118" s="298"/>
      <c r="F118" s="298"/>
      <c r="G118" s="298"/>
      <c r="H118" s="298"/>
      <c r="I118" s="298"/>
      <c r="J118" s="298"/>
      <c r="K118" s="294"/>
    </row>
    <row r="119" spans="2:11" s="1" customFormat="1" ht="18.75" customHeight="1">
      <c r="B119" s="299"/>
      <c r="C119" s="265"/>
      <c r="D119" s="265"/>
      <c r="E119" s="265"/>
      <c r="F119" s="300"/>
      <c r="G119" s="265"/>
      <c r="H119" s="265"/>
      <c r="I119" s="265"/>
      <c r="J119" s="265"/>
      <c r="K119" s="299"/>
    </row>
    <row r="120" spans="2:11" s="1" customFormat="1" ht="18.75" customHeight="1">
      <c r="B120" s="275"/>
      <c r="C120" s="275"/>
      <c r="D120" s="275"/>
      <c r="E120" s="275"/>
      <c r="F120" s="275"/>
      <c r="G120" s="275"/>
      <c r="H120" s="275"/>
      <c r="I120" s="275"/>
      <c r="J120" s="275"/>
      <c r="K120" s="275"/>
    </row>
    <row r="121" spans="2:11" s="1" customFormat="1" ht="7.5" customHeight="1">
      <c r="B121" s="301"/>
      <c r="C121" s="302"/>
      <c r="D121" s="302"/>
      <c r="E121" s="302"/>
      <c r="F121" s="302"/>
      <c r="G121" s="302"/>
      <c r="H121" s="302"/>
      <c r="I121" s="302"/>
      <c r="J121" s="302"/>
      <c r="K121" s="303"/>
    </row>
    <row r="122" spans="2:11" s="1" customFormat="1" ht="45" customHeight="1">
      <c r="B122" s="304"/>
      <c r="C122" s="385" t="s">
        <v>915</v>
      </c>
      <c r="D122" s="385"/>
      <c r="E122" s="385"/>
      <c r="F122" s="385"/>
      <c r="G122" s="385"/>
      <c r="H122" s="385"/>
      <c r="I122" s="385"/>
      <c r="J122" s="385"/>
      <c r="K122" s="305"/>
    </row>
    <row r="123" spans="2:11" s="1" customFormat="1" ht="17.25" customHeight="1">
      <c r="B123" s="306"/>
      <c r="C123" s="281" t="s">
        <v>861</v>
      </c>
      <c r="D123" s="281"/>
      <c r="E123" s="281"/>
      <c r="F123" s="281" t="s">
        <v>862</v>
      </c>
      <c r="G123" s="282"/>
      <c r="H123" s="281" t="s">
        <v>54</v>
      </c>
      <c r="I123" s="281" t="s">
        <v>57</v>
      </c>
      <c r="J123" s="281" t="s">
        <v>863</v>
      </c>
      <c r="K123" s="307"/>
    </row>
    <row r="124" spans="2:11" s="1" customFormat="1" ht="17.25" customHeight="1">
      <c r="B124" s="306"/>
      <c r="C124" s="283" t="s">
        <v>864</v>
      </c>
      <c r="D124" s="283"/>
      <c r="E124" s="283"/>
      <c r="F124" s="284" t="s">
        <v>865</v>
      </c>
      <c r="G124" s="285"/>
      <c r="H124" s="283"/>
      <c r="I124" s="283"/>
      <c r="J124" s="283" t="s">
        <v>866</v>
      </c>
      <c r="K124" s="307"/>
    </row>
    <row r="125" spans="2:11" s="1" customFormat="1" ht="5.25" customHeight="1">
      <c r="B125" s="308"/>
      <c r="C125" s="286"/>
      <c r="D125" s="286"/>
      <c r="E125" s="286"/>
      <c r="F125" s="286"/>
      <c r="G125" s="268"/>
      <c r="H125" s="286"/>
      <c r="I125" s="286"/>
      <c r="J125" s="286"/>
      <c r="K125" s="309"/>
    </row>
    <row r="126" spans="2:11" s="1" customFormat="1" ht="15" customHeight="1">
      <c r="B126" s="308"/>
      <c r="C126" s="268" t="s">
        <v>870</v>
      </c>
      <c r="D126" s="286"/>
      <c r="E126" s="286"/>
      <c r="F126" s="288" t="s">
        <v>867</v>
      </c>
      <c r="G126" s="268"/>
      <c r="H126" s="268" t="s">
        <v>907</v>
      </c>
      <c r="I126" s="268" t="s">
        <v>869</v>
      </c>
      <c r="J126" s="268">
        <v>120</v>
      </c>
      <c r="K126" s="310"/>
    </row>
    <row r="127" spans="2:11" s="1" customFormat="1" ht="15" customHeight="1">
      <c r="B127" s="308"/>
      <c r="C127" s="268" t="s">
        <v>916</v>
      </c>
      <c r="D127" s="268"/>
      <c r="E127" s="268"/>
      <c r="F127" s="288" t="s">
        <v>867</v>
      </c>
      <c r="G127" s="268"/>
      <c r="H127" s="268" t="s">
        <v>917</v>
      </c>
      <c r="I127" s="268" t="s">
        <v>869</v>
      </c>
      <c r="J127" s="268" t="s">
        <v>918</v>
      </c>
      <c r="K127" s="310"/>
    </row>
    <row r="128" spans="2:11" s="1" customFormat="1" ht="15" customHeight="1">
      <c r="B128" s="308"/>
      <c r="C128" s="268" t="s">
        <v>815</v>
      </c>
      <c r="D128" s="268"/>
      <c r="E128" s="268"/>
      <c r="F128" s="288" t="s">
        <v>867</v>
      </c>
      <c r="G128" s="268"/>
      <c r="H128" s="268" t="s">
        <v>919</v>
      </c>
      <c r="I128" s="268" t="s">
        <v>869</v>
      </c>
      <c r="J128" s="268" t="s">
        <v>918</v>
      </c>
      <c r="K128" s="310"/>
    </row>
    <row r="129" spans="2:11" s="1" customFormat="1" ht="15" customHeight="1">
      <c r="B129" s="308"/>
      <c r="C129" s="268" t="s">
        <v>878</v>
      </c>
      <c r="D129" s="268"/>
      <c r="E129" s="268"/>
      <c r="F129" s="288" t="s">
        <v>873</v>
      </c>
      <c r="G129" s="268"/>
      <c r="H129" s="268" t="s">
        <v>879</v>
      </c>
      <c r="I129" s="268" t="s">
        <v>869</v>
      </c>
      <c r="J129" s="268">
        <v>15</v>
      </c>
      <c r="K129" s="310"/>
    </row>
    <row r="130" spans="2:11" s="1" customFormat="1" ht="15" customHeight="1">
      <c r="B130" s="308"/>
      <c r="C130" s="290" t="s">
        <v>880</v>
      </c>
      <c r="D130" s="290"/>
      <c r="E130" s="290"/>
      <c r="F130" s="291" t="s">
        <v>873</v>
      </c>
      <c r="G130" s="290"/>
      <c r="H130" s="290" t="s">
        <v>881</v>
      </c>
      <c r="I130" s="290" t="s">
        <v>869</v>
      </c>
      <c r="J130" s="290">
        <v>15</v>
      </c>
      <c r="K130" s="310"/>
    </row>
    <row r="131" spans="2:11" s="1" customFormat="1" ht="15" customHeight="1">
      <c r="B131" s="308"/>
      <c r="C131" s="290" t="s">
        <v>882</v>
      </c>
      <c r="D131" s="290"/>
      <c r="E131" s="290"/>
      <c r="F131" s="291" t="s">
        <v>873</v>
      </c>
      <c r="G131" s="290"/>
      <c r="H131" s="290" t="s">
        <v>883</v>
      </c>
      <c r="I131" s="290" t="s">
        <v>869</v>
      </c>
      <c r="J131" s="290">
        <v>20</v>
      </c>
      <c r="K131" s="310"/>
    </row>
    <row r="132" spans="2:11" s="1" customFormat="1" ht="15" customHeight="1">
      <c r="B132" s="308"/>
      <c r="C132" s="290" t="s">
        <v>884</v>
      </c>
      <c r="D132" s="290"/>
      <c r="E132" s="290"/>
      <c r="F132" s="291" t="s">
        <v>873</v>
      </c>
      <c r="G132" s="290"/>
      <c r="H132" s="290" t="s">
        <v>885</v>
      </c>
      <c r="I132" s="290" t="s">
        <v>869</v>
      </c>
      <c r="J132" s="290">
        <v>20</v>
      </c>
      <c r="K132" s="310"/>
    </row>
    <row r="133" spans="2:11" s="1" customFormat="1" ht="15" customHeight="1">
      <c r="B133" s="308"/>
      <c r="C133" s="268" t="s">
        <v>872</v>
      </c>
      <c r="D133" s="268"/>
      <c r="E133" s="268"/>
      <c r="F133" s="288" t="s">
        <v>873</v>
      </c>
      <c r="G133" s="268"/>
      <c r="H133" s="268" t="s">
        <v>907</v>
      </c>
      <c r="I133" s="268" t="s">
        <v>869</v>
      </c>
      <c r="J133" s="268">
        <v>50</v>
      </c>
      <c r="K133" s="310"/>
    </row>
    <row r="134" spans="2:11" s="1" customFormat="1" ht="15" customHeight="1">
      <c r="B134" s="308"/>
      <c r="C134" s="268" t="s">
        <v>886</v>
      </c>
      <c r="D134" s="268"/>
      <c r="E134" s="268"/>
      <c r="F134" s="288" t="s">
        <v>873</v>
      </c>
      <c r="G134" s="268"/>
      <c r="H134" s="268" t="s">
        <v>907</v>
      </c>
      <c r="I134" s="268" t="s">
        <v>869</v>
      </c>
      <c r="J134" s="268">
        <v>50</v>
      </c>
      <c r="K134" s="310"/>
    </row>
    <row r="135" spans="2:11" s="1" customFormat="1" ht="15" customHeight="1">
      <c r="B135" s="308"/>
      <c r="C135" s="268" t="s">
        <v>892</v>
      </c>
      <c r="D135" s="268"/>
      <c r="E135" s="268"/>
      <c r="F135" s="288" t="s">
        <v>873</v>
      </c>
      <c r="G135" s="268"/>
      <c r="H135" s="268" t="s">
        <v>907</v>
      </c>
      <c r="I135" s="268" t="s">
        <v>869</v>
      </c>
      <c r="J135" s="268">
        <v>50</v>
      </c>
      <c r="K135" s="310"/>
    </row>
    <row r="136" spans="2:11" s="1" customFormat="1" ht="15" customHeight="1">
      <c r="B136" s="308"/>
      <c r="C136" s="268" t="s">
        <v>894</v>
      </c>
      <c r="D136" s="268"/>
      <c r="E136" s="268"/>
      <c r="F136" s="288" t="s">
        <v>873</v>
      </c>
      <c r="G136" s="268"/>
      <c r="H136" s="268" t="s">
        <v>907</v>
      </c>
      <c r="I136" s="268" t="s">
        <v>869</v>
      </c>
      <c r="J136" s="268">
        <v>50</v>
      </c>
      <c r="K136" s="310"/>
    </row>
    <row r="137" spans="2:11" s="1" customFormat="1" ht="15" customHeight="1">
      <c r="B137" s="308"/>
      <c r="C137" s="268" t="s">
        <v>895</v>
      </c>
      <c r="D137" s="268"/>
      <c r="E137" s="268"/>
      <c r="F137" s="288" t="s">
        <v>873</v>
      </c>
      <c r="G137" s="268"/>
      <c r="H137" s="268" t="s">
        <v>920</v>
      </c>
      <c r="I137" s="268" t="s">
        <v>869</v>
      </c>
      <c r="J137" s="268">
        <v>255</v>
      </c>
      <c r="K137" s="310"/>
    </row>
    <row r="138" spans="2:11" s="1" customFormat="1" ht="15" customHeight="1">
      <c r="B138" s="308"/>
      <c r="C138" s="268" t="s">
        <v>897</v>
      </c>
      <c r="D138" s="268"/>
      <c r="E138" s="268"/>
      <c r="F138" s="288" t="s">
        <v>867</v>
      </c>
      <c r="G138" s="268"/>
      <c r="H138" s="268" t="s">
        <v>921</v>
      </c>
      <c r="I138" s="268" t="s">
        <v>899</v>
      </c>
      <c r="J138" s="268"/>
      <c r="K138" s="310"/>
    </row>
    <row r="139" spans="2:11" s="1" customFormat="1" ht="15" customHeight="1">
      <c r="B139" s="308"/>
      <c r="C139" s="268" t="s">
        <v>900</v>
      </c>
      <c r="D139" s="268"/>
      <c r="E139" s="268"/>
      <c r="F139" s="288" t="s">
        <v>867</v>
      </c>
      <c r="G139" s="268"/>
      <c r="H139" s="268" t="s">
        <v>922</v>
      </c>
      <c r="I139" s="268" t="s">
        <v>902</v>
      </c>
      <c r="J139" s="268"/>
      <c r="K139" s="310"/>
    </row>
    <row r="140" spans="2:11" s="1" customFormat="1" ht="15" customHeight="1">
      <c r="B140" s="308"/>
      <c r="C140" s="268" t="s">
        <v>903</v>
      </c>
      <c r="D140" s="268"/>
      <c r="E140" s="268"/>
      <c r="F140" s="288" t="s">
        <v>867</v>
      </c>
      <c r="G140" s="268"/>
      <c r="H140" s="268" t="s">
        <v>903</v>
      </c>
      <c r="I140" s="268" t="s">
        <v>902</v>
      </c>
      <c r="J140" s="268"/>
      <c r="K140" s="310"/>
    </row>
    <row r="141" spans="2:11" s="1" customFormat="1" ht="15" customHeight="1">
      <c r="B141" s="308"/>
      <c r="C141" s="268" t="s">
        <v>38</v>
      </c>
      <c r="D141" s="268"/>
      <c r="E141" s="268"/>
      <c r="F141" s="288" t="s">
        <v>867</v>
      </c>
      <c r="G141" s="268"/>
      <c r="H141" s="268" t="s">
        <v>923</v>
      </c>
      <c r="I141" s="268" t="s">
        <v>902</v>
      </c>
      <c r="J141" s="268"/>
      <c r="K141" s="310"/>
    </row>
    <row r="142" spans="2:11" s="1" customFormat="1" ht="15" customHeight="1">
      <c r="B142" s="308"/>
      <c r="C142" s="268" t="s">
        <v>924</v>
      </c>
      <c r="D142" s="268"/>
      <c r="E142" s="268"/>
      <c r="F142" s="288" t="s">
        <v>867</v>
      </c>
      <c r="G142" s="268"/>
      <c r="H142" s="268" t="s">
        <v>925</v>
      </c>
      <c r="I142" s="268" t="s">
        <v>902</v>
      </c>
      <c r="J142" s="268"/>
      <c r="K142" s="310"/>
    </row>
    <row r="143" spans="2:11" s="1" customFormat="1" ht="15" customHeight="1">
      <c r="B143" s="311"/>
      <c r="C143" s="312"/>
      <c r="D143" s="312"/>
      <c r="E143" s="312"/>
      <c r="F143" s="312"/>
      <c r="G143" s="312"/>
      <c r="H143" s="312"/>
      <c r="I143" s="312"/>
      <c r="J143" s="312"/>
      <c r="K143" s="313"/>
    </row>
    <row r="144" spans="2:11" s="1" customFormat="1" ht="18.75" customHeight="1">
      <c r="B144" s="265"/>
      <c r="C144" s="265"/>
      <c r="D144" s="265"/>
      <c r="E144" s="265"/>
      <c r="F144" s="300"/>
      <c r="G144" s="265"/>
      <c r="H144" s="265"/>
      <c r="I144" s="265"/>
      <c r="J144" s="265"/>
      <c r="K144" s="265"/>
    </row>
    <row r="145" spans="2:11" s="1" customFormat="1" ht="18.75" customHeight="1">
      <c r="B145" s="275"/>
      <c r="C145" s="275"/>
      <c r="D145" s="275"/>
      <c r="E145" s="275"/>
      <c r="F145" s="275"/>
      <c r="G145" s="275"/>
      <c r="H145" s="275"/>
      <c r="I145" s="275"/>
      <c r="J145" s="275"/>
      <c r="K145" s="275"/>
    </row>
    <row r="146" spans="2:11" s="1" customFormat="1" ht="7.5" customHeight="1">
      <c r="B146" s="276"/>
      <c r="C146" s="277"/>
      <c r="D146" s="277"/>
      <c r="E146" s="277"/>
      <c r="F146" s="277"/>
      <c r="G146" s="277"/>
      <c r="H146" s="277"/>
      <c r="I146" s="277"/>
      <c r="J146" s="277"/>
      <c r="K146" s="278"/>
    </row>
    <row r="147" spans="2:11" s="1" customFormat="1" ht="45" customHeight="1">
      <c r="B147" s="279"/>
      <c r="C147" s="384" t="s">
        <v>926</v>
      </c>
      <c r="D147" s="384"/>
      <c r="E147" s="384"/>
      <c r="F147" s="384"/>
      <c r="G147" s="384"/>
      <c r="H147" s="384"/>
      <c r="I147" s="384"/>
      <c r="J147" s="384"/>
      <c r="K147" s="280"/>
    </row>
    <row r="148" spans="2:11" s="1" customFormat="1" ht="17.25" customHeight="1">
      <c r="B148" s="279"/>
      <c r="C148" s="281" t="s">
        <v>861</v>
      </c>
      <c r="D148" s="281"/>
      <c r="E148" s="281"/>
      <c r="F148" s="281" t="s">
        <v>862</v>
      </c>
      <c r="G148" s="282"/>
      <c r="H148" s="281" t="s">
        <v>54</v>
      </c>
      <c r="I148" s="281" t="s">
        <v>57</v>
      </c>
      <c r="J148" s="281" t="s">
        <v>863</v>
      </c>
      <c r="K148" s="280"/>
    </row>
    <row r="149" spans="2:11" s="1" customFormat="1" ht="17.25" customHeight="1">
      <c r="B149" s="279"/>
      <c r="C149" s="283" t="s">
        <v>864</v>
      </c>
      <c r="D149" s="283"/>
      <c r="E149" s="283"/>
      <c r="F149" s="284" t="s">
        <v>865</v>
      </c>
      <c r="G149" s="285"/>
      <c r="H149" s="283"/>
      <c r="I149" s="283"/>
      <c r="J149" s="283" t="s">
        <v>866</v>
      </c>
      <c r="K149" s="280"/>
    </row>
    <row r="150" spans="2:11" s="1" customFormat="1" ht="5.25" customHeight="1">
      <c r="B150" s="289"/>
      <c r="C150" s="286"/>
      <c r="D150" s="286"/>
      <c r="E150" s="286"/>
      <c r="F150" s="286"/>
      <c r="G150" s="287"/>
      <c r="H150" s="286"/>
      <c r="I150" s="286"/>
      <c r="J150" s="286"/>
      <c r="K150" s="310"/>
    </row>
    <row r="151" spans="2:11" s="1" customFormat="1" ht="15" customHeight="1">
      <c r="B151" s="289"/>
      <c r="C151" s="314" t="s">
        <v>870</v>
      </c>
      <c r="D151" s="268"/>
      <c r="E151" s="268"/>
      <c r="F151" s="315" t="s">
        <v>867</v>
      </c>
      <c r="G151" s="268"/>
      <c r="H151" s="314" t="s">
        <v>907</v>
      </c>
      <c r="I151" s="314" t="s">
        <v>869</v>
      </c>
      <c r="J151" s="314">
        <v>120</v>
      </c>
      <c r="K151" s="310"/>
    </row>
    <row r="152" spans="2:11" s="1" customFormat="1" ht="15" customHeight="1">
      <c r="B152" s="289"/>
      <c r="C152" s="314" t="s">
        <v>916</v>
      </c>
      <c r="D152" s="268"/>
      <c r="E152" s="268"/>
      <c r="F152" s="315" t="s">
        <v>867</v>
      </c>
      <c r="G152" s="268"/>
      <c r="H152" s="314" t="s">
        <v>927</v>
      </c>
      <c r="I152" s="314" t="s">
        <v>869</v>
      </c>
      <c r="J152" s="314" t="s">
        <v>918</v>
      </c>
      <c r="K152" s="310"/>
    </row>
    <row r="153" spans="2:11" s="1" customFormat="1" ht="15" customHeight="1">
      <c r="B153" s="289"/>
      <c r="C153" s="314" t="s">
        <v>815</v>
      </c>
      <c r="D153" s="268"/>
      <c r="E153" s="268"/>
      <c r="F153" s="315" t="s">
        <v>867</v>
      </c>
      <c r="G153" s="268"/>
      <c r="H153" s="314" t="s">
        <v>928</v>
      </c>
      <c r="I153" s="314" t="s">
        <v>869</v>
      </c>
      <c r="J153" s="314" t="s">
        <v>918</v>
      </c>
      <c r="K153" s="310"/>
    </row>
    <row r="154" spans="2:11" s="1" customFormat="1" ht="15" customHeight="1">
      <c r="B154" s="289"/>
      <c r="C154" s="314" t="s">
        <v>872</v>
      </c>
      <c r="D154" s="268"/>
      <c r="E154" s="268"/>
      <c r="F154" s="315" t="s">
        <v>873</v>
      </c>
      <c r="G154" s="268"/>
      <c r="H154" s="314" t="s">
        <v>907</v>
      </c>
      <c r="I154" s="314" t="s">
        <v>869</v>
      </c>
      <c r="J154" s="314">
        <v>50</v>
      </c>
      <c r="K154" s="310"/>
    </row>
    <row r="155" spans="2:11" s="1" customFormat="1" ht="15" customHeight="1">
      <c r="B155" s="289"/>
      <c r="C155" s="314" t="s">
        <v>875</v>
      </c>
      <c r="D155" s="268"/>
      <c r="E155" s="268"/>
      <c r="F155" s="315" t="s">
        <v>867</v>
      </c>
      <c r="G155" s="268"/>
      <c r="H155" s="314" t="s">
        <v>907</v>
      </c>
      <c r="I155" s="314" t="s">
        <v>877</v>
      </c>
      <c r="J155" s="314"/>
      <c r="K155" s="310"/>
    </row>
    <row r="156" spans="2:11" s="1" customFormat="1" ht="15" customHeight="1">
      <c r="B156" s="289"/>
      <c r="C156" s="314" t="s">
        <v>886</v>
      </c>
      <c r="D156" s="268"/>
      <c r="E156" s="268"/>
      <c r="F156" s="315" t="s">
        <v>873</v>
      </c>
      <c r="G156" s="268"/>
      <c r="H156" s="314" t="s">
        <v>907</v>
      </c>
      <c r="I156" s="314" t="s">
        <v>869</v>
      </c>
      <c r="J156" s="314">
        <v>50</v>
      </c>
      <c r="K156" s="310"/>
    </row>
    <row r="157" spans="2:11" s="1" customFormat="1" ht="15" customHeight="1">
      <c r="B157" s="289"/>
      <c r="C157" s="314" t="s">
        <v>894</v>
      </c>
      <c r="D157" s="268"/>
      <c r="E157" s="268"/>
      <c r="F157" s="315" t="s">
        <v>873</v>
      </c>
      <c r="G157" s="268"/>
      <c r="H157" s="314" t="s">
        <v>907</v>
      </c>
      <c r="I157" s="314" t="s">
        <v>869</v>
      </c>
      <c r="J157" s="314">
        <v>50</v>
      </c>
      <c r="K157" s="310"/>
    </row>
    <row r="158" spans="2:11" s="1" customFormat="1" ht="15" customHeight="1">
      <c r="B158" s="289"/>
      <c r="C158" s="314" t="s">
        <v>892</v>
      </c>
      <c r="D158" s="268"/>
      <c r="E158" s="268"/>
      <c r="F158" s="315" t="s">
        <v>873</v>
      </c>
      <c r="G158" s="268"/>
      <c r="H158" s="314" t="s">
        <v>907</v>
      </c>
      <c r="I158" s="314" t="s">
        <v>869</v>
      </c>
      <c r="J158" s="314">
        <v>50</v>
      </c>
      <c r="K158" s="310"/>
    </row>
    <row r="159" spans="2:11" s="1" customFormat="1" ht="15" customHeight="1">
      <c r="B159" s="289"/>
      <c r="C159" s="314" t="s">
        <v>93</v>
      </c>
      <c r="D159" s="268"/>
      <c r="E159" s="268"/>
      <c r="F159" s="315" t="s">
        <v>867</v>
      </c>
      <c r="G159" s="268"/>
      <c r="H159" s="314" t="s">
        <v>929</v>
      </c>
      <c r="I159" s="314" t="s">
        <v>869</v>
      </c>
      <c r="J159" s="314" t="s">
        <v>930</v>
      </c>
      <c r="K159" s="310"/>
    </row>
    <row r="160" spans="2:11" s="1" customFormat="1" ht="15" customHeight="1">
      <c r="B160" s="289"/>
      <c r="C160" s="314" t="s">
        <v>931</v>
      </c>
      <c r="D160" s="268"/>
      <c r="E160" s="268"/>
      <c r="F160" s="315" t="s">
        <v>867</v>
      </c>
      <c r="G160" s="268"/>
      <c r="H160" s="314" t="s">
        <v>932</v>
      </c>
      <c r="I160" s="314" t="s">
        <v>902</v>
      </c>
      <c r="J160" s="314"/>
      <c r="K160" s="310"/>
    </row>
    <row r="161" spans="2:11" s="1" customFormat="1" ht="15" customHeight="1">
      <c r="B161" s="316"/>
      <c r="C161" s="298"/>
      <c r="D161" s="298"/>
      <c r="E161" s="298"/>
      <c r="F161" s="298"/>
      <c r="G161" s="298"/>
      <c r="H161" s="298"/>
      <c r="I161" s="298"/>
      <c r="J161" s="298"/>
      <c r="K161" s="317"/>
    </row>
    <row r="162" spans="2:11" s="1" customFormat="1" ht="18.75" customHeight="1">
      <c r="B162" s="265"/>
      <c r="C162" s="268"/>
      <c r="D162" s="268"/>
      <c r="E162" s="268"/>
      <c r="F162" s="288"/>
      <c r="G162" s="268"/>
      <c r="H162" s="268"/>
      <c r="I162" s="268"/>
      <c r="J162" s="268"/>
      <c r="K162" s="265"/>
    </row>
    <row r="163" spans="2:11" s="1" customFormat="1" ht="18.75" customHeight="1">
      <c r="B163" s="275"/>
      <c r="C163" s="275"/>
      <c r="D163" s="275"/>
      <c r="E163" s="275"/>
      <c r="F163" s="275"/>
      <c r="G163" s="275"/>
      <c r="H163" s="275"/>
      <c r="I163" s="275"/>
      <c r="J163" s="275"/>
      <c r="K163" s="275"/>
    </row>
    <row r="164" spans="2:11" s="1" customFormat="1" ht="7.5" customHeight="1">
      <c r="B164" s="257"/>
      <c r="C164" s="258"/>
      <c r="D164" s="258"/>
      <c r="E164" s="258"/>
      <c r="F164" s="258"/>
      <c r="G164" s="258"/>
      <c r="H164" s="258"/>
      <c r="I164" s="258"/>
      <c r="J164" s="258"/>
      <c r="K164" s="259"/>
    </row>
    <row r="165" spans="2:11" s="1" customFormat="1" ht="45" customHeight="1">
      <c r="B165" s="260"/>
      <c r="C165" s="385" t="s">
        <v>933</v>
      </c>
      <c r="D165" s="385"/>
      <c r="E165" s="385"/>
      <c r="F165" s="385"/>
      <c r="G165" s="385"/>
      <c r="H165" s="385"/>
      <c r="I165" s="385"/>
      <c r="J165" s="385"/>
      <c r="K165" s="261"/>
    </row>
    <row r="166" spans="2:11" s="1" customFormat="1" ht="17.25" customHeight="1">
      <c r="B166" s="260"/>
      <c r="C166" s="281" t="s">
        <v>861</v>
      </c>
      <c r="D166" s="281"/>
      <c r="E166" s="281"/>
      <c r="F166" s="281" t="s">
        <v>862</v>
      </c>
      <c r="G166" s="318"/>
      <c r="H166" s="319" t="s">
        <v>54</v>
      </c>
      <c r="I166" s="319" t="s">
        <v>57</v>
      </c>
      <c r="J166" s="281" t="s">
        <v>863</v>
      </c>
      <c r="K166" s="261"/>
    </row>
    <row r="167" spans="2:11" s="1" customFormat="1" ht="17.25" customHeight="1">
      <c r="B167" s="262"/>
      <c r="C167" s="283" t="s">
        <v>864</v>
      </c>
      <c r="D167" s="283"/>
      <c r="E167" s="283"/>
      <c r="F167" s="284" t="s">
        <v>865</v>
      </c>
      <c r="G167" s="320"/>
      <c r="H167" s="321"/>
      <c r="I167" s="321"/>
      <c r="J167" s="283" t="s">
        <v>866</v>
      </c>
      <c r="K167" s="263"/>
    </row>
    <row r="168" spans="2:11" s="1" customFormat="1" ht="5.25" customHeight="1">
      <c r="B168" s="289"/>
      <c r="C168" s="286"/>
      <c r="D168" s="286"/>
      <c r="E168" s="286"/>
      <c r="F168" s="286"/>
      <c r="G168" s="287"/>
      <c r="H168" s="286"/>
      <c r="I168" s="286"/>
      <c r="J168" s="286"/>
      <c r="K168" s="310"/>
    </row>
    <row r="169" spans="2:11" s="1" customFormat="1" ht="15" customHeight="1">
      <c r="B169" s="289"/>
      <c r="C169" s="268" t="s">
        <v>870</v>
      </c>
      <c r="D169" s="268"/>
      <c r="E169" s="268"/>
      <c r="F169" s="288" t="s">
        <v>867</v>
      </c>
      <c r="G169" s="268"/>
      <c r="H169" s="268" t="s">
        <v>907</v>
      </c>
      <c r="I169" s="268" t="s">
        <v>869</v>
      </c>
      <c r="J169" s="268">
        <v>120</v>
      </c>
      <c r="K169" s="310"/>
    </row>
    <row r="170" spans="2:11" s="1" customFormat="1" ht="15" customHeight="1">
      <c r="B170" s="289"/>
      <c r="C170" s="268" t="s">
        <v>916</v>
      </c>
      <c r="D170" s="268"/>
      <c r="E170" s="268"/>
      <c r="F170" s="288" t="s">
        <v>867</v>
      </c>
      <c r="G170" s="268"/>
      <c r="H170" s="268" t="s">
        <v>917</v>
      </c>
      <c r="I170" s="268" t="s">
        <v>869</v>
      </c>
      <c r="J170" s="268" t="s">
        <v>918</v>
      </c>
      <c r="K170" s="310"/>
    </row>
    <row r="171" spans="2:11" s="1" customFormat="1" ht="15" customHeight="1">
      <c r="B171" s="289"/>
      <c r="C171" s="268" t="s">
        <v>815</v>
      </c>
      <c r="D171" s="268"/>
      <c r="E171" s="268"/>
      <c r="F171" s="288" t="s">
        <v>867</v>
      </c>
      <c r="G171" s="268"/>
      <c r="H171" s="268" t="s">
        <v>934</v>
      </c>
      <c r="I171" s="268" t="s">
        <v>869</v>
      </c>
      <c r="J171" s="268" t="s">
        <v>918</v>
      </c>
      <c r="K171" s="310"/>
    </row>
    <row r="172" spans="2:11" s="1" customFormat="1" ht="15" customHeight="1">
      <c r="B172" s="289"/>
      <c r="C172" s="268" t="s">
        <v>872</v>
      </c>
      <c r="D172" s="268"/>
      <c r="E172" s="268"/>
      <c r="F172" s="288" t="s">
        <v>873</v>
      </c>
      <c r="G172" s="268"/>
      <c r="H172" s="268" t="s">
        <v>934</v>
      </c>
      <c r="I172" s="268" t="s">
        <v>869</v>
      </c>
      <c r="J172" s="268">
        <v>50</v>
      </c>
      <c r="K172" s="310"/>
    </row>
    <row r="173" spans="2:11" s="1" customFormat="1" ht="15" customHeight="1">
      <c r="B173" s="289"/>
      <c r="C173" s="268" t="s">
        <v>875</v>
      </c>
      <c r="D173" s="268"/>
      <c r="E173" s="268"/>
      <c r="F173" s="288" t="s">
        <v>867</v>
      </c>
      <c r="G173" s="268"/>
      <c r="H173" s="268" t="s">
        <v>934</v>
      </c>
      <c r="I173" s="268" t="s">
        <v>877</v>
      </c>
      <c r="J173" s="268"/>
      <c r="K173" s="310"/>
    </row>
    <row r="174" spans="2:11" s="1" customFormat="1" ht="15" customHeight="1">
      <c r="B174" s="289"/>
      <c r="C174" s="268" t="s">
        <v>886</v>
      </c>
      <c r="D174" s="268"/>
      <c r="E174" s="268"/>
      <c r="F174" s="288" t="s">
        <v>873</v>
      </c>
      <c r="G174" s="268"/>
      <c r="H174" s="268" t="s">
        <v>934</v>
      </c>
      <c r="I174" s="268" t="s">
        <v>869</v>
      </c>
      <c r="J174" s="268">
        <v>50</v>
      </c>
      <c r="K174" s="310"/>
    </row>
    <row r="175" spans="2:11" s="1" customFormat="1" ht="15" customHeight="1">
      <c r="B175" s="289"/>
      <c r="C175" s="268" t="s">
        <v>894</v>
      </c>
      <c r="D175" s="268"/>
      <c r="E175" s="268"/>
      <c r="F175" s="288" t="s">
        <v>873</v>
      </c>
      <c r="G175" s="268"/>
      <c r="H175" s="268" t="s">
        <v>934</v>
      </c>
      <c r="I175" s="268" t="s">
        <v>869</v>
      </c>
      <c r="J175" s="268">
        <v>50</v>
      </c>
      <c r="K175" s="310"/>
    </row>
    <row r="176" spans="2:11" s="1" customFormat="1" ht="15" customHeight="1">
      <c r="B176" s="289"/>
      <c r="C176" s="268" t="s">
        <v>892</v>
      </c>
      <c r="D176" s="268"/>
      <c r="E176" s="268"/>
      <c r="F176" s="288" t="s">
        <v>873</v>
      </c>
      <c r="G176" s="268"/>
      <c r="H176" s="268" t="s">
        <v>934</v>
      </c>
      <c r="I176" s="268" t="s">
        <v>869</v>
      </c>
      <c r="J176" s="268">
        <v>50</v>
      </c>
      <c r="K176" s="310"/>
    </row>
    <row r="177" spans="2:11" s="1" customFormat="1" ht="15" customHeight="1">
      <c r="B177" s="289"/>
      <c r="C177" s="268" t="s">
        <v>101</v>
      </c>
      <c r="D177" s="268"/>
      <c r="E177" s="268"/>
      <c r="F177" s="288" t="s">
        <v>867</v>
      </c>
      <c r="G177" s="268"/>
      <c r="H177" s="268" t="s">
        <v>935</v>
      </c>
      <c r="I177" s="268" t="s">
        <v>936</v>
      </c>
      <c r="J177" s="268"/>
      <c r="K177" s="310"/>
    </row>
    <row r="178" spans="2:11" s="1" customFormat="1" ht="15" customHeight="1">
      <c r="B178" s="289"/>
      <c r="C178" s="268" t="s">
        <v>57</v>
      </c>
      <c r="D178" s="268"/>
      <c r="E178" s="268"/>
      <c r="F178" s="288" t="s">
        <v>867</v>
      </c>
      <c r="G178" s="268"/>
      <c r="H178" s="268" t="s">
        <v>937</v>
      </c>
      <c r="I178" s="268" t="s">
        <v>938</v>
      </c>
      <c r="J178" s="268">
        <v>1</v>
      </c>
      <c r="K178" s="310"/>
    </row>
    <row r="179" spans="2:11" s="1" customFormat="1" ht="15" customHeight="1">
      <c r="B179" s="289"/>
      <c r="C179" s="268" t="s">
        <v>53</v>
      </c>
      <c r="D179" s="268"/>
      <c r="E179" s="268"/>
      <c r="F179" s="288" t="s">
        <v>867</v>
      </c>
      <c r="G179" s="268"/>
      <c r="H179" s="268" t="s">
        <v>939</v>
      </c>
      <c r="I179" s="268" t="s">
        <v>869</v>
      </c>
      <c r="J179" s="268">
        <v>20</v>
      </c>
      <c r="K179" s="310"/>
    </row>
    <row r="180" spans="2:11" s="1" customFormat="1" ht="15" customHeight="1">
      <c r="B180" s="289"/>
      <c r="C180" s="268" t="s">
        <v>54</v>
      </c>
      <c r="D180" s="268"/>
      <c r="E180" s="268"/>
      <c r="F180" s="288" t="s">
        <v>867</v>
      </c>
      <c r="G180" s="268"/>
      <c r="H180" s="268" t="s">
        <v>940</v>
      </c>
      <c r="I180" s="268" t="s">
        <v>869</v>
      </c>
      <c r="J180" s="268">
        <v>255</v>
      </c>
      <c r="K180" s="310"/>
    </row>
    <row r="181" spans="2:11" s="1" customFormat="1" ht="15" customHeight="1">
      <c r="B181" s="289"/>
      <c r="C181" s="268" t="s">
        <v>102</v>
      </c>
      <c r="D181" s="268"/>
      <c r="E181" s="268"/>
      <c r="F181" s="288" t="s">
        <v>867</v>
      </c>
      <c r="G181" s="268"/>
      <c r="H181" s="268" t="s">
        <v>831</v>
      </c>
      <c r="I181" s="268" t="s">
        <v>869</v>
      </c>
      <c r="J181" s="268">
        <v>10</v>
      </c>
      <c r="K181" s="310"/>
    </row>
    <row r="182" spans="2:11" s="1" customFormat="1" ht="15" customHeight="1">
      <c r="B182" s="289"/>
      <c r="C182" s="268" t="s">
        <v>103</v>
      </c>
      <c r="D182" s="268"/>
      <c r="E182" s="268"/>
      <c r="F182" s="288" t="s">
        <v>867</v>
      </c>
      <c r="G182" s="268"/>
      <c r="H182" s="268" t="s">
        <v>941</v>
      </c>
      <c r="I182" s="268" t="s">
        <v>902</v>
      </c>
      <c r="J182" s="268"/>
      <c r="K182" s="310"/>
    </row>
    <row r="183" spans="2:11" s="1" customFormat="1" ht="15" customHeight="1">
      <c r="B183" s="289"/>
      <c r="C183" s="268" t="s">
        <v>942</v>
      </c>
      <c r="D183" s="268"/>
      <c r="E183" s="268"/>
      <c r="F183" s="288" t="s">
        <v>867</v>
      </c>
      <c r="G183" s="268"/>
      <c r="H183" s="268" t="s">
        <v>943</v>
      </c>
      <c r="I183" s="268" t="s">
        <v>902</v>
      </c>
      <c r="J183" s="268"/>
      <c r="K183" s="310"/>
    </row>
    <row r="184" spans="2:11" s="1" customFormat="1" ht="15" customHeight="1">
      <c r="B184" s="289"/>
      <c r="C184" s="268" t="s">
        <v>931</v>
      </c>
      <c r="D184" s="268"/>
      <c r="E184" s="268"/>
      <c r="F184" s="288" t="s">
        <v>867</v>
      </c>
      <c r="G184" s="268"/>
      <c r="H184" s="268" t="s">
        <v>944</v>
      </c>
      <c r="I184" s="268" t="s">
        <v>902</v>
      </c>
      <c r="J184" s="268"/>
      <c r="K184" s="310"/>
    </row>
    <row r="185" spans="2:11" s="1" customFormat="1" ht="15" customHeight="1">
      <c r="B185" s="289"/>
      <c r="C185" s="268" t="s">
        <v>105</v>
      </c>
      <c r="D185" s="268"/>
      <c r="E185" s="268"/>
      <c r="F185" s="288" t="s">
        <v>873</v>
      </c>
      <c r="G185" s="268"/>
      <c r="H185" s="268" t="s">
        <v>945</v>
      </c>
      <c r="I185" s="268" t="s">
        <v>869</v>
      </c>
      <c r="J185" s="268">
        <v>50</v>
      </c>
      <c r="K185" s="310"/>
    </row>
    <row r="186" spans="2:11" s="1" customFormat="1" ht="15" customHeight="1">
      <c r="B186" s="289"/>
      <c r="C186" s="268" t="s">
        <v>946</v>
      </c>
      <c r="D186" s="268"/>
      <c r="E186" s="268"/>
      <c r="F186" s="288" t="s">
        <v>873</v>
      </c>
      <c r="G186" s="268"/>
      <c r="H186" s="268" t="s">
        <v>947</v>
      </c>
      <c r="I186" s="268" t="s">
        <v>948</v>
      </c>
      <c r="J186" s="268"/>
      <c r="K186" s="310"/>
    </row>
    <row r="187" spans="2:11" s="1" customFormat="1" ht="15" customHeight="1">
      <c r="B187" s="289"/>
      <c r="C187" s="268" t="s">
        <v>949</v>
      </c>
      <c r="D187" s="268"/>
      <c r="E187" s="268"/>
      <c r="F187" s="288" t="s">
        <v>873</v>
      </c>
      <c r="G187" s="268"/>
      <c r="H187" s="268" t="s">
        <v>950</v>
      </c>
      <c r="I187" s="268" t="s">
        <v>948</v>
      </c>
      <c r="J187" s="268"/>
      <c r="K187" s="310"/>
    </row>
    <row r="188" spans="2:11" s="1" customFormat="1" ht="15" customHeight="1">
      <c r="B188" s="289"/>
      <c r="C188" s="268" t="s">
        <v>951</v>
      </c>
      <c r="D188" s="268"/>
      <c r="E188" s="268"/>
      <c r="F188" s="288" t="s">
        <v>873</v>
      </c>
      <c r="G188" s="268"/>
      <c r="H188" s="268" t="s">
        <v>952</v>
      </c>
      <c r="I188" s="268" t="s">
        <v>948</v>
      </c>
      <c r="J188" s="268"/>
      <c r="K188" s="310"/>
    </row>
    <row r="189" spans="2:11" s="1" customFormat="1" ht="15" customHeight="1">
      <c r="B189" s="289"/>
      <c r="C189" s="322" t="s">
        <v>953</v>
      </c>
      <c r="D189" s="268"/>
      <c r="E189" s="268"/>
      <c r="F189" s="288" t="s">
        <v>873</v>
      </c>
      <c r="G189" s="268"/>
      <c r="H189" s="268" t="s">
        <v>954</v>
      </c>
      <c r="I189" s="268" t="s">
        <v>955</v>
      </c>
      <c r="J189" s="323" t="s">
        <v>956</v>
      </c>
      <c r="K189" s="310"/>
    </row>
    <row r="190" spans="2:11" s="1" customFormat="1" ht="15" customHeight="1">
      <c r="B190" s="289"/>
      <c r="C190" s="274" t="s">
        <v>42</v>
      </c>
      <c r="D190" s="268"/>
      <c r="E190" s="268"/>
      <c r="F190" s="288" t="s">
        <v>867</v>
      </c>
      <c r="G190" s="268"/>
      <c r="H190" s="265" t="s">
        <v>957</v>
      </c>
      <c r="I190" s="268" t="s">
        <v>958</v>
      </c>
      <c r="J190" s="268"/>
      <c r="K190" s="310"/>
    </row>
    <row r="191" spans="2:11" s="1" customFormat="1" ht="15" customHeight="1">
      <c r="B191" s="289"/>
      <c r="C191" s="274" t="s">
        <v>959</v>
      </c>
      <c r="D191" s="268"/>
      <c r="E191" s="268"/>
      <c r="F191" s="288" t="s">
        <v>867</v>
      </c>
      <c r="G191" s="268"/>
      <c r="H191" s="268" t="s">
        <v>960</v>
      </c>
      <c r="I191" s="268" t="s">
        <v>902</v>
      </c>
      <c r="J191" s="268"/>
      <c r="K191" s="310"/>
    </row>
    <row r="192" spans="2:11" s="1" customFormat="1" ht="15" customHeight="1">
      <c r="B192" s="289"/>
      <c r="C192" s="274" t="s">
        <v>961</v>
      </c>
      <c r="D192" s="268"/>
      <c r="E192" s="268"/>
      <c r="F192" s="288" t="s">
        <v>867</v>
      </c>
      <c r="G192" s="268"/>
      <c r="H192" s="268" t="s">
        <v>962</v>
      </c>
      <c r="I192" s="268" t="s">
        <v>902</v>
      </c>
      <c r="J192" s="268"/>
      <c r="K192" s="310"/>
    </row>
    <row r="193" spans="2:11" s="1" customFormat="1" ht="15" customHeight="1">
      <c r="B193" s="289"/>
      <c r="C193" s="274" t="s">
        <v>963</v>
      </c>
      <c r="D193" s="268"/>
      <c r="E193" s="268"/>
      <c r="F193" s="288" t="s">
        <v>873</v>
      </c>
      <c r="G193" s="268"/>
      <c r="H193" s="268" t="s">
        <v>964</v>
      </c>
      <c r="I193" s="268" t="s">
        <v>902</v>
      </c>
      <c r="J193" s="268"/>
      <c r="K193" s="310"/>
    </row>
    <row r="194" spans="2:11" s="1" customFormat="1" ht="15" customHeight="1">
      <c r="B194" s="316"/>
      <c r="C194" s="324"/>
      <c r="D194" s="298"/>
      <c r="E194" s="298"/>
      <c r="F194" s="298"/>
      <c r="G194" s="298"/>
      <c r="H194" s="298"/>
      <c r="I194" s="298"/>
      <c r="J194" s="298"/>
      <c r="K194" s="317"/>
    </row>
    <row r="195" spans="2:11" s="1" customFormat="1" ht="18.75" customHeight="1">
      <c r="B195" s="265"/>
      <c r="C195" s="268"/>
      <c r="D195" s="268"/>
      <c r="E195" s="268"/>
      <c r="F195" s="288"/>
      <c r="G195" s="268"/>
      <c r="H195" s="268"/>
      <c r="I195" s="268"/>
      <c r="J195" s="268"/>
      <c r="K195" s="265"/>
    </row>
    <row r="196" spans="2:11" s="1" customFormat="1" ht="18.75" customHeight="1">
      <c r="B196" s="265"/>
      <c r="C196" s="268"/>
      <c r="D196" s="268"/>
      <c r="E196" s="268"/>
      <c r="F196" s="288"/>
      <c r="G196" s="268"/>
      <c r="H196" s="268"/>
      <c r="I196" s="268"/>
      <c r="J196" s="268"/>
      <c r="K196" s="265"/>
    </row>
    <row r="197" spans="2:11" s="1" customFormat="1" ht="18.75" customHeight="1">
      <c r="B197" s="275"/>
      <c r="C197" s="275"/>
      <c r="D197" s="275"/>
      <c r="E197" s="275"/>
      <c r="F197" s="275"/>
      <c r="G197" s="275"/>
      <c r="H197" s="275"/>
      <c r="I197" s="275"/>
      <c r="J197" s="275"/>
      <c r="K197" s="275"/>
    </row>
    <row r="198" spans="2:11" s="1" customFormat="1" ht="13.5">
      <c r="B198" s="257"/>
      <c r="C198" s="258"/>
      <c r="D198" s="258"/>
      <c r="E198" s="258"/>
      <c r="F198" s="258"/>
      <c r="G198" s="258"/>
      <c r="H198" s="258"/>
      <c r="I198" s="258"/>
      <c r="J198" s="258"/>
      <c r="K198" s="259"/>
    </row>
    <row r="199" spans="2:11" s="1" customFormat="1" ht="21">
      <c r="B199" s="260"/>
      <c r="C199" s="385" t="s">
        <v>965</v>
      </c>
      <c r="D199" s="385"/>
      <c r="E199" s="385"/>
      <c r="F199" s="385"/>
      <c r="G199" s="385"/>
      <c r="H199" s="385"/>
      <c r="I199" s="385"/>
      <c r="J199" s="385"/>
      <c r="K199" s="261"/>
    </row>
    <row r="200" spans="2:11" s="1" customFormat="1" ht="25.5" customHeight="1">
      <c r="B200" s="260"/>
      <c r="C200" s="325" t="s">
        <v>966</v>
      </c>
      <c r="D200" s="325"/>
      <c r="E200" s="325"/>
      <c r="F200" s="325" t="s">
        <v>967</v>
      </c>
      <c r="G200" s="326"/>
      <c r="H200" s="386" t="s">
        <v>968</v>
      </c>
      <c r="I200" s="386"/>
      <c r="J200" s="386"/>
      <c r="K200" s="261"/>
    </row>
    <row r="201" spans="2:11" s="1" customFormat="1" ht="5.25" customHeight="1">
      <c r="B201" s="289"/>
      <c r="C201" s="286"/>
      <c r="D201" s="286"/>
      <c r="E201" s="286"/>
      <c r="F201" s="286"/>
      <c r="G201" s="268"/>
      <c r="H201" s="286"/>
      <c r="I201" s="286"/>
      <c r="J201" s="286"/>
      <c r="K201" s="310"/>
    </row>
    <row r="202" spans="2:11" s="1" customFormat="1" ht="15" customHeight="1">
      <c r="B202" s="289"/>
      <c r="C202" s="268" t="s">
        <v>958</v>
      </c>
      <c r="D202" s="268"/>
      <c r="E202" s="268"/>
      <c r="F202" s="288" t="s">
        <v>43</v>
      </c>
      <c r="G202" s="268"/>
      <c r="H202" s="387" t="s">
        <v>969</v>
      </c>
      <c r="I202" s="387"/>
      <c r="J202" s="387"/>
      <c r="K202" s="310"/>
    </row>
    <row r="203" spans="2:11" s="1" customFormat="1" ht="15" customHeight="1">
      <c r="B203" s="289"/>
      <c r="C203" s="295"/>
      <c r="D203" s="268"/>
      <c r="E203" s="268"/>
      <c r="F203" s="288" t="s">
        <v>44</v>
      </c>
      <c r="G203" s="268"/>
      <c r="H203" s="387" t="s">
        <v>970</v>
      </c>
      <c r="I203" s="387"/>
      <c r="J203" s="387"/>
      <c r="K203" s="310"/>
    </row>
    <row r="204" spans="2:11" s="1" customFormat="1" ht="15" customHeight="1">
      <c r="B204" s="289"/>
      <c r="C204" s="295"/>
      <c r="D204" s="268"/>
      <c r="E204" s="268"/>
      <c r="F204" s="288" t="s">
        <v>47</v>
      </c>
      <c r="G204" s="268"/>
      <c r="H204" s="387" t="s">
        <v>971</v>
      </c>
      <c r="I204" s="387"/>
      <c r="J204" s="387"/>
      <c r="K204" s="310"/>
    </row>
    <row r="205" spans="2:11" s="1" customFormat="1" ht="15" customHeight="1">
      <c r="B205" s="289"/>
      <c r="C205" s="268"/>
      <c r="D205" s="268"/>
      <c r="E205" s="268"/>
      <c r="F205" s="288" t="s">
        <v>45</v>
      </c>
      <c r="G205" s="268"/>
      <c r="H205" s="387" t="s">
        <v>972</v>
      </c>
      <c r="I205" s="387"/>
      <c r="J205" s="387"/>
      <c r="K205" s="310"/>
    </row>
    <row r="206" spans="2:11" s="1" customFormat="1" ht="15" customHeight="1">
      <c r="B206" s="289"/>
      <c r="C206" s="268"/>
      <c r="D206" s="268"/>
      <c r="E206" s="268"/>
      <c r="F206" s="288" t="s">
        <v>46</v>
      </c>
      <c r="G206" s="268"/>
      <c r="H206" s="387" t="s">
        <v>973</v>
      </c>
      <c r="I206" s="387"/>
      <c r="J206" s="387"/>
      <c r="K206" s="310"/>
    </row>
    <row r="207" spans="2:11" s="1" customFormat="1" ht="15" customHeight="1">
      <c r="B207" s="289"/>
      <c r="C207" s="268"/>
      <c r="D207" s="268"/>
      <c r="E207" s="268"/>
      <c r="F207" s="288"/>
      <c r="G207" s="268"/>
      <c r="H207" s="268"/>
      <c r="I207" s="268"/>
      <c r="J207" s="268"/>
      <c r="K207" s="310"/>
    </row>
    <row r="208" spans="2:11" s="1" customFormat="1" ht="15" customHeight="1">
      <c r="B208" s="289"/>
      <c r="C208" s="268" t="s">
        <v>914</v>
      </c>
      <c r="D208" s="268"/>
      <c r="E208" s="268"/>
      <c r="F208" s="288" t="s">
        <v>79</v>
      </c>
      <c r="G208" s="268"/>
      <c r="H208" s="387" t="s">
        <v>974</v>
      </c>
      <c r="I208" s="387"/>
      <c r="J208" s="387"/>
      <c r="K208" s="310"/>
    </row>
    <row r="209" spans="2:11" s="1" customFormat="1" ht="15" customHeight="1">
      <c r="B209" s="289"/>
      <c r="C209" s="295"/>
      <c r="D209" s="268"/>
      <c r="E209" s="268"/>
      <c r="F209" s="288" t="s">
        <v>809</v>
      </c>
      <c r="G209" s="268"/>
      <c r="H209" s="387" t="s">
        <v>810</v>
      </c>
      <c r="I209" s="387"/>
      <c r="J209" s="387"/>
      <c r="K209" s="310"/>
    </row>
    <row r="210" spans="2:11" s="1" customFormat="1" ht="15" customHeight="1">
      <c r="B210" s="289"/>
      <c r="C210" s="268"/>
      <c r="D210" s="268"/>
      <c r="E210" s="268"/>
      <c r="F210" s="288" t="s">
        <v>807</v>
      </c>
      <c r="G210" s="268"/>
      <c r="H210" s="387" t="s">
        <v>975</v>
      </c>
      <c r="I210" s="387"/>
      <c r="J210" s="387"/>
      <c r="K210" s="310"/>
    </row>
    <row r="211" spans="2:11" s="1" customFormat="1" ht="15" customHeight="1">
      <c r="B211" s="327"/>
      <c r="C211" s="295"/>
      <c r="D211" s="295"/>
      <c r="E211" s="295"/>
      <c r="F211" s="288" t="s">
        <v>811</v>
      </c>
      <c r="G211" s="274"/>
      <c r="H211" s="388" t="s">
        <v>812</v>
      </c>
      <c r="I211" s="388"/>
      <c r="J211" s="388"/>
      <c r="K211" s="328"/>
    </row>
    <row r="212" spans="2:11" s="1" customFormat="1" ht="15" customHeight="1">
      <c r="B212" s="327"/>
      <c r="C212" s="295"/>
      <c r="D212" s="295"/>
      <c r="E212" s="295"/>
      <c r="F212" s="288" t="s">
        <v>813</v>
      </c>
      <c r="G212" s="274"/>
      <c r="H212" s="388" t="s">
        <v>976</v>
      </c>
      <c r="I212" s="388"/>
      <c r="J212" s="388"/>
      <c r="K212" s="328"/>
    </row>
    <row r="213" spans="2:11" s="1" customFormat="1" ht="15" customHeight="1">
      <c r="B213" s="327"/>
      <c r="C213" s="295"/>
      <c r="D213" s="295"/>
      <c r="E213" s="295"/>
      <c r="F213" s="329"/>
      <c r="G213" s="274"/>
      <c r="H213" s="330"/>
      <c r="I213" s="330"/>
      <c r="J213" s="330"/>
      <c r="K213" s="328"/>
    </row>
    <row r="214" spans="2:11" s="1" customFormat="1" ht="15" customHeight="1">
      <c r="B214" s="327"/>
      <c r="C214" s="268" t="s">
        <v>938</v>
      </c>
      <c r="D214" s="295"/>
      <c r="E214" s="295"/>
      <c r="F214" s="288">
        <v>1</v>
      </c>
      <c r="G214" s="274"/>
      <c r="H214" s="388" t="s">
        <v>977</v>
      </c>
      <c r="I214" s="388"/>
      <c r="J214" s="388"/>
      <c r="K214" s="328"/>
    </row>
    <row r="215" spans="2:11" s="1" customFormat="1" ht="15" customHeight="1">
      <c r="B215" s="327"/>
      <c r="C215" s="295"/>
      <c r="D215" s="295"/>
      <c r="E215" s="295"/>
      <c r="F215" s="288">
        <v>2</v>
      </c>
      <c r="G215" s="274"/>
      <c r="H215" s="388" t="s">
        <v>978</v>
      </c>
      <c r="I215" s="388"/>
      <c r="J215" s="388"/>
      <c r="K215" s="328"/>
    </row>
    <row r="216" spans="2:11" s="1" customFormat="1" ht="15" customHeight="1">
      <c r="B216" s="327"/>
      <c r="C216" s="295"/>
      <c r="D216" s="295"/>
      <c r="E216" s="295"/>
      <c r="F216" s="288">
        <v>3</v>
      </c>
      <c r="G216" s="274"/>
      <c r="H216" s="388" t="s">
        <v>979</v>
      </c>
      <c r="I216" s="388"/>
      <c r="J216" s="388"/>
      <c r="K216" s="328"/>
    </row>
    <row r="217" spans="2:11" s="1" customFormat="1" ht="15" customHeight="1">
      <c r="B217" s="327"/>
      <c r="C217" s="295"/>
      <c r="D217" s="295"/>
      <c r="E217" s="295"/>
      <c r="F217" s="288">
        <v>4</v>
      </c>
      <c r="G217" s="274"/>
      <c r="H217" s="388" t="s">
        <v>980</v>
      </c>
      <c r="I217" s="388"/>
      <c r="J217" s="388"/>
      <c r="K217" s="328"/>
    </row>
    <row r="218" spans="2:11" s="1" customFormat="1" ht="12.75" customHeight="1">
      <c r="B218" s="331"/>
      <c r="C218" s="332"/>
      <c r="D218" s="332"/>
      <c r="E218" s="332"/>
      <c r="F218" s="332"/>
      <c r="G218" s="332"/>
      <c r="H218" s="332"/>
      <c r="I218" s="332"/>
      <c r="J218" s="332"/>
      <c r="K218" s="333"/>
    </row>
  </sheetData>
  <sheetProtection formatCells="0" formatColumns="0" formatRows="0" insertColumns="0" insertRows="0" insertHyperlinks="0" deleteColumns="0" deleteRows="0" sort="0" autoFilter="0" pivotTables="0"/>
  <mergeCells count="77">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 ref="D27:J27"/>
    <mergeCell ref="D28:J28"/>
    <mergeCell ref="D30:J30"/>
    <mergeCell ref="D31:J31"/>
    <mergeCell ref="D33:J33"/>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65:J65"/>
    <mergeCell ref="D66:J66"/>
    <mergeCell ref="D67:J67"/>
    <mergeCell ref="D68:J68"/>
    <mergeCell ref="D69:J69"/>
    <mergeCell ref="D59:J59"/>
    <mergeCell ref="D60:J60"/>
    <mergeCell ref="D61:J61"/>
    <mergeCell ref="D62:J62"/>
    <mergeCell ref="D63:J63"/>
    <mergeCell ref="C52:J52"/>
    <mergeCell ref="C54:J54"/>
    <mergeCell ref="C55:J55"/>
    <mergeCell ref="C57:J57"/>
    <mergeCell ref="D58:J58"/>
    <mergeCell ref="D47:J47"/>
    <mergeCell ref="E48:J48"/>
    <mergeCell ref="E49:J49"/>
    <mergeCell ref="E50:J50"/>
    <mergeCell ref="D51:J51"/>
    <mergeCell ref="H212:J212"/>
    <mergeCell ref="H214:J214"/>
    <mergeCell ref="H215:J215"/>
    <mergeCell ref="H216:J216"/>
    <mergeCell ref="H217:J217"/>
    <mergeCell ref="H206:J206"/>
    <mergeCell ref="H208:J208"/>
    <mergeCell ref="H209:J209"/>
    <mergeCell ref="H210:J210"/>
    <mergeCell ref="H211:J211"/>
    <mergeCell ref="H200:J200"/>
    <mergeCell ref="H202:J202"/>
    <mergeCell ref="H203:J203"/>
    <mergeCell ref="H204:J204"/>
    <mergeCell ref="H205:J205"/>
    <mergeCell ref="C102:J102"/>
    <mergeCell ref="C122:J122"/>
    <mergeCell ref="C147:J147"/>
    <mergeCell ref="C165:J165"/>
    <mergeCell ref="C199:J199"/>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Jakub Vilingr</dc:creator>
  <cp:keywords/>
  <dc:description/>
  <cp:lastModifiedBy>Svoboda Martin</cp:lastModifiedBy>
  <dcterms:created xsi:type="dcterms:W3CDTF">2020-06-03T07:09:24Z</dcterms:created>
  <dcterms:modified xsi:type="dcterms:W3CDTF">2020-06-03T07:21:48Z</dcterms:modified>
  <cp:category/>
  <cp:version/>
  <cp:contentType/>
  <cp:contentStatus/>
</cp:coreProperties>
</file>