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1 - SO 001 Bourací p..." sheetId="2" r:id="rId2"/>
    <sheet name="SO 101 - SO 101 Komunikace" sheetId="3" r:id="rId3"/>
    <sheet name="SO 201 - SO 201 Opěrná stěna" sheetId="4" r:id="rId4"/>
    <sheet name="SO 301 - SO 301 Deštová k..." sheetId="5" r:id="rId5"/>
    <sheet name="SO 431 - SO 431 Veřejné o..." sheetId="6" r:id="rId6"/>
    <sheet name="SO 432 - SO 432 Optika" sheetId="7" r:id="rId7"/>
    <sheet name="VRN - VRN Vedlejší rozpoč..." sheetId="8" r:id="rId8"/>
  </sheets>
  <definedNames>
    <definedName name="_xlnm.Print_Area" localSheetId="0">'Rekapitulace stavby'!$D$4:$AO$76,'Rekapitulace stavby'!$C$82:$AQ$102</definedName>
    <definedName name="_xlnm._FilterDatabase" localSheetId="1" hidden="1">'SO 001 - SO 001 Bourací p...'!$C$121:$K$175</definedName>
    <definedName name="_xlnm.Print_Area" localSheetId="1">'SO 001 - SO 001 Bourací p...'!$C$4:$J$76,'SO 001 - SO 001 Bourací p...'!$C$82:$J$103,'SO 001 - SO 001 Bourací p...'!$C$109:$K$175</definedName>
    <definedName name="_xlnm._FilterDatabase" localSheetId="2" hidden="1">'SO 101 - SO 101 Komunikace'!$C$128:$K$380</definedName>
    <definedName name="_xlnm.Print_Area" localSheetId="2">'SO 101 - SO 101 Komunikace'!$C$4:$J$76,'SO 101 - SO 101 Komunikace'!$C$82:$J$110,'SO 101 - SO 101 Komunikace'!$C$116:$K$380</definedName>
    <definedName name="_xlnm._FilterDatabase" localSheetId="3" hidden="1">'SO 201 - SO 201 Opěrná stěna'!$C$123:$K$176</definedName>
    <definedName name="_xlnm.Print_Area" localSheetId="3">'SO 201 - SO 201 Opěrná stěna'!$C$4:$J$76,'SO 201 - SO 201 Opěrná stěna'!$C$82:$J$105,'SO 201 - SO 201 Opěrná stěna'!$C$111:$K$176</definedName>
    <definedName name="_xlnm._FilterDatabase" localSheetId="4" hidden="1">'SO 301 - SO 301 Deštová k...'!$C$126:$K$271</definedName>
    <definedName name="_xlnm.Print_Area" localSheetId="4">'SO 301 - SO 301 Deštová k...'!$C$4:$J$76,'SO 301 - SO 301 Deštová k...'!$C$82:$J$108,'SO 301 - SO 301 Deštová k...'!$C$114:$K$271</definedName>
    <definedName name="_xlnm._FilterDatabase" localSheetId="5" hidden="1">'SO 431 - SO 431 Veřejné o...'!$C$117:$K$183</definedName>
    <definedName name="_xlnm.Print_Area" localSheetId="5">'SO 431 - SO 431 Veřejné o...'!$C$4:$J$76,'SO 431 - SO 431 Veřejné o...'!$C$82:$J$99,'SO 431 - SO 431 Veřejné o...'!$C$105:$K$183</definedName>
    <definedName name="_xlnm._FilterDatabase" localSheetId="6" hidden="1">'SO 432 - SO 432 Optika'!$C$117:$K$154</definedName>
    <definedName name="_xlnm.Print_Area" localSheetId="6">'SO 432 - SO 432 Optika'!$C$4:$J$76,'SO 432 - SO 432 Optika'!$C$82:$J$99,'SO 432 - SO 432 Optika'!$C$105:$K$154</definedName>
    <definedName name="_xlnm._FilterDatabase" localSheetId="7" hidden="1">'VRN - VRN Vedlejší rozpoč...'!$C$119:$K$145</definedName>
    <definedName name="_xlnm.Print_Area" localSheetId="7">'VRN - VRN Vedlejší rozpoč...'!$C$4:$J$76,'VRN - VRN Vedlejší rozpoč...'!$C$82:$J$101,'VRN - VRN Vedlejší rozpoč...'!$C$107:$K$145</definedName>
    <definedName name="_xlnm.Print_Titles" localSheetId="0">'Rekapitulace stavby'!$92:$92</definedName>
    <definedName name="_xlnm.Print_Titles" localSheetId="1">'SO 001 - SO 001 Bourací p...'!$121:$121</definedName>
    <definedName name="_xlnm.Print_Titles" localSheetId="2">'SO 101 - SO 101 Komunikace'!$128:$128</definedName>
    <definedName name="_xlnm.Print_Titles" localSheetId="3">'SO 201 - SO 201 Opěrná stěna'!$123:$123</definedName>
    <definedName name="_xlnm.Print_Titles" localSheetId="4">'SO 301 - SO 301 Deštová k...'!$126:$126</definedName>
    <definedName name="_xlnm.Print_Titles" localSheetId="5">'SO 431 - SO 431 Veřejné o...'!$117:$117</definedName>
    <definedName name="_xlnm.Print_Titles" localSheetId="6">'SO 432 - SO 432 Optika'!$117:$117</definedName>
    <definedName name="_xlnm.Print_Titles" localSheetId="7">'VRN - VRN Vedlejší rozpoč...'!$119:$119</definedName>
  </definedNames>
  <calcPr fullCalcOnLoad="1"/>
</workbook>
</file>

<file path=xl/sharedStrings.xml><?xml version="1.0" encoding="utf-8"?>
<sst xmlns="http://schemas.openxmlformats.org/spreadsheetml/2006/main" count="7717" uniqueCount="1325">
  <si>
    <t>Export Komplet</t>
  </si>
  <si>
    <t/>
  </si>
  <si>
    <t>2.0</t>
  </si>
  <si>
    <t>ZAMOK</t>
  </si>
  <si>
    <t>False</t>
  </si>
  <si>
    <t>{af849499-17d6-45b5-ab75-aa61db848641}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</si>
  <si>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</si>
  <si>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</si>
  <si>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</si>
  <si>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</si>
  <si>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</si>
  <si>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</si>
  <si>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</si>
  <si>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</si>
  <si>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572018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</si>
  <si>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</si>
  <si>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</si>
  <si>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úprava ulice Bezručova, Cheb</t>
  </si>
  <si>
    <t>KSO:</t>
  </si>
  <si>
    <t>822</t>
  </si>
  <si>
    <t>CC-CZ:</t>
  </si>
  <si>
    <t>2</t>
  </si>
  <si>
    <t>Místo:</t>
  </si>
  <si>
    <t>Cheb</t>
  </si>
  <si>
    <t>Datum:</t>
  </si>
  <si>
    <t>28. 2. 2020</t>
  </si>
  <si>
    <t>CZ-CPV:</t>
  </si>
  <si>
    <t>45000000-7</t>
  </si>
  <si>
    <t>CZ-CPA:</t>
  </si>
  <si>
    <t>42</t>
  </si>
  <si>
    <t>Zadavatel:</t>
  </si>
  <si>
    <t>IČ:</t>
  </si>
  <si>
    <t>Město Cheb</t>
  </si>
  <si>
    <t>DIČ:</t>
  </si>
  <si>
    <t>Uchazeč:</t>
  </si>
  <si>
    <t>Vyplň údaj</t>
  </si>
  <si>
    <t>Projektant:</t>
  </si>
  <si>
    <t>DSVA s.r.o.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</si>
  <si>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</si>
  <si>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</si>
  <si>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</si>
  <si>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</si>
  <si>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</si>
  <si>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</si>
  <si>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</si>
  <si>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</si>
  <si>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</si>
  <si>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</si>
  <si>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</si>
  <si>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</si>
  <si>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</si>
  <si>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</si>
  <si>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</si>
  <si>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</si>
  <si>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</si>
  <si>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</si>
  <si>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</si>
  <si>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</si>
  <si>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</si>
  <si>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</si>
  <si>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</si>
  <si>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</si>
  <si>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</si>
  <si>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</si>
  <si>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</si>
  <si>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</si>
  <si>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</si>
  <si>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</si>
  <si>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</si>
  <si>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</si>
  <si>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</si>
  <si>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</si>
  <si>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</si>
  <si>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</si>
  <si>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</si>
  <si>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</si>
  <si>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</si>
  <si>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</si>
  <si>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</si>
  <si>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</si>
  <si>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</si>
  <si>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</si>
  <si>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</si>
  <si>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</si>
  <si>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</si>
  <si>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</si>
  <si>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001</t>
  </si>
  <si>
    <t>SO 001 Bourací práce</t>
  </si>
  <si>
    <t>STA</t>
  </si>
  <si>
    <t>1</t>
  </si>
  <si>
    <t>{e0d0cf84-a2e2-44fe-805b-c75cf15dc4d7}</t>
  </si>
  <si>
    <t>SO 101</t>
  </si>
  <si>
    <t>SO 101 Komunikace</t>
  </si>
  <si>
    <t>{097108b3-5b76-4fc9-998f-c474d0fb4eb0}</t>
  </si>
  <si>
    <t>SO 201</t>
  </si>
  <si>
    <t>SO 201 Opěrná stěna</t>
  </si>
  <si>
    <t>{35f8dfd4-872f-442f-86ab-fea3fddecedb}</t>
  </si>
  <si>
    <t>SO 301</t>
  </si>
  <si>
    <t>SO 301 Deštová kanalizace</t>
  </si>
  <si>
    <t>{7093346f-c27a-4bb6-a3a7-74377f1489e2}</t>
  </si>
  <si>
    <t>SO 431</t>
  </si>
  <si>
    <t>SO 431 Veřejné osvětlení</t>
  </si>
  <si>
    <t>{6cd78d82-6941-47e1-9ba4-e1dd9937be3f}</t>
  </si>
  <si>
    <t>SO 432</t>
  </si>
  <si>
    <t>SO 432 Optika</t>
  </si>
  <si>
    <t>{d3b409e3-8e91-42a0-a621-f6b9ec9ba637}</t>
  </si>
  <si>
    <t>VRN</t>
  </si>
  <si>
    <t>VRN Vedlejší rozpočtové náklady</t>
  </si>
  <si>
    <t>{ce3d0811-f6ee-443c-b651-f273f77edbd2}</t>
  </si>
  <si>
    <t>KRYCÍ LIST SOUPISU PRACÍ</t>
  </si>
  <si>
    <t>Objekt:</t>
  </si>
  <si>
    <t>SO 001 - SO 001 Bourací 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</si>
  <si>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</si>
  <si>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</si>
  <si>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</si>
  <si>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</si>
  <si>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</si>
  <si>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</si>
  <si>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Bourací práce</t>
  </si>
  <si>
    <t xml:space="preserve">    2 - Zakládání</t>
  </si>
  <si>
    <t xml:space="preserve">    8 - Trubní vedení</t>
  </si>
  <si>
    <t xml:space="preserve">    9 - Ostatní konstrukce a práce, bourání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</si>
  <si>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</si>
  <si>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</si>
  <si>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</si>
  <si>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</si>
  <si>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</si>
  <si>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</si>
  <si>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</si>
  <si>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</si>
  <si>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</si>
  <si>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</si>
  <si>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</si>
  <si>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</si>
  <si>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</si>
  <si>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</si>
  <si>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</si>
  <si>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</si>
  <si>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</si>
  <si>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Bourací práce</t>
  </si>
  <si>
    <t>K</t>
  </si>
  <si>
    <t>112201111</t>
  </si>
  <si>
    <t>Odstranění keře a zasypáním jámy - stáv. budou přemístěny</t>
  </si>
  <si>
    <t>kus</t>
  </si>
  <si>
    <t>4</t>
  </si>
  <si>
    <t>1486689934</t>
  </si>
  <si>
    <t>184102211</t>
  </si>
  <si>
    <t>Výsadba keře bez balu v do 1 m do jamky se zalitím v rovině a svahu do 1:5 - přemístění stáv. keřů</t>
  </si>
  <si>
    <t>1381574696</t>
  </si>
  <si>
    <t>3</t>
  </si>
  <si>
    <t>112251102</t>
  </si>
  <si>
    <t>Odstranění pařezů D do 500 mm - po pokácených hlozích</t>
  </si>
  <si>
    <t>-664971847</t>
  </si>
  <si>
    <t>113107342</t>
  </si>
  <si>
    <t>Odstranění podkladu živičného tl 100 mm -asfaltové chodníky</t>
  </si>
  <si>
    <t>m2</t>
  </si>
  <si>
    <t>-210346548</t>
  </si>
  <si>
    <t>5</t>
  </si>
  <si>
    <t>113107343</t>
  </si>
  <si>
    <t>Odstranění podkladu živičného tl 150 mm - vozovka</t>
  </si>
  <si>
    <t>862776099</t>
  </si>
  <si>
    <t>6</t>
  </si>
  <si>
    <t>113201112</t>
  </si>
  <si>
    <t>Vytrhání obrub silničních ležatých-betonových</t>
  </si>
  <si>
    <t>m</t>
  </si>
  <si>
    <t>1375969619</t>
  </si>
  <si>
    <t>7</t>
  </si>
  <si>
    <t>113201112-1</t>
  </si>
  <si>
    <t>Vytrhání obrub silničních ležatých - kamenných š=30 cm</t>
  </si>
  <si>
    <t>-1233508195</t>
  </si>
  <si>
    <t>P</t>
  </si>
  <si>
    <t>Poznámka k položce:
včetně očištění a naložení, 50 m bude použito zpětně na stavbě</t>
  </si>
  <si>
    <t>8</t>
  </si>
  <si>
    <t>113203111</t>
  </si>
  <si>
    <t>Vytrhání obrub z dlažebních kostek</t>
  </si>
  <si>
    <t>393426738</t>
  </si>
  <si>
    <t>Poznámka k položce:
včetně očištění a naložení</t>
  </si>
  <si>
    <t>9</t>
  </si>
  <si>
    <t>113106123</t>
  </si>
  <si>
    <t>Rozebrání dlažeb ze zámkových dlaždic komunikací pro pěší ručně</t>
  </si>
  <si>
    <t>-267104937</t>
  </si>
  <si>
    <t>Poznámka k položce:
hmatová dlažba, očištění a odvoz do skladu investora do 5 km včetně</t>
  </si>
  <si>
    <t>10</t>
  </si>
  <si>
    <t>121151103</t>
  </si>
  <si>
    <t>Sejmutí ornice vrstvy do 200 mm strojně</t>
  </si>
  <si>
    <t>-872207418</t>
  </si>
  <si>
    <t>11</t>
  </si>
  <si>
    <t>181951114</t>
  </si>
  <si>
    <t>Úprava pláně v hornině třídy těžitelnosti II, skupiny 4 a 5 se zhutněním</t>
  </si>
  <si>
    <t>1505353434</t>
  </si>
  <si>
    <t>Zakládání</t>
  </si>
  <si>
    <t>12</t>
  </si>
  <si>
    <t>291211111</t>
  </si>
  <si>
    <t>Zřízení plochy ze silničních panelů do lože tl 50 mm z kameniva</t>
  </si>
  <si>
    <t>1258313196</t>
  </si>
  <si>
    <t>Poznámka k položce:
panely v případě přejíždění inženýrských sítí, např. podmínka plynáren</t>
  </si>
  <si>
    <t>13</t>
  </si>
  <si>
    <t>M</t>
  </si>
  <si>
    <t>59381001</t>
  </si>
  <si>
    <t>panel silniční 3,00x1,20x0,15m</t>
  </si>
  <si>
    <t>522440662</t>
  </si>
  <si>
    <t>Trubní vedení</t>
  </si>
  <si>
    <t>14</t>
  </si>
  <si>
    <t>899331111</t>
  </si>
  <si>
    <t xml:space="preserve">Výšková úprava uličního vstupu nebo vpusti do 200 mm </t>
  </si>
  <si>
    <t>-1603699563</t>
  </si>
  <si>
    <t>899431111</t>
  </si>
  <si>
    <t xml:space="preserve">Výšková úprava uličního vstupu do 200 mm zvýšením krycího hrnce, šoupěte </t>
  </si>
  <si>
    <t>540563859</t>
  </si>
  <si>
    <t>Ostatní konstrukce a práce, bourání</t>
  </si>
  <si>
    <t>16</t>
  </si>
  <si>
    <t>919735113</t>
  </si>
  <si>
    <t>Řezání stávajícího živičného krytu hl do 150 mm</t>
  </si>
  <si>
    <t>-668096215</t>
  </si>
  <si>
    <t>VV</t>
  </si>
  <si>
    <t>15+18</t>
  </si>
  <si>
    <t>Součet</t>
  </si>
  <si>
    <t>17</t>
  </si>
  <si>
    <t>966006132</t>
  </si>
  <si>
    <t>Odstranění značek dopravních nebo orientačních se sloupky s betonovými patkami</t>
  </si>
  <si>
    <t>1997847336</t>
  </si>
  <si>
    <t>Poznámka k položce:
2 x značka v Bezručově sloupek a značka do skladu investora, zásyp jámy, betony na skládku včetně
1 x značka v Palackého pouze znovuosazení v nově dlážděném chodníku</t>
  </si>
  <si>
    <t>18</t>
  </si>
  <si>
    <t>914511111</t>
  </si>
  <si>
    <t>Montáž sloupku dopravních značek délky do 3,5 m s betonovým základem</t>
  </si>
  <si>
    <t>-205348592</t>
  </si>
  <si>
    <t>Poznámka k položce:
Palackého ulice - včetně výkop jámy a zabetonování, značka - tabule  musí být svým vnějším okrajem min 30 cm od okraje silniční obruby</t>
  </si>
  <si>
    <t>19</t>
  </si>
  <si>
    <t>976092322</t>
  </si>
  <si>
    <t>Vybourání odvodňovačů s odpadním potrubím obrubníkových - staré vpusti</t>
  </si>
  <si>
    <t>1305967956</t>
  </si>
  <si>
    <t>Poznámka k položce:
uliční vpusti
včetně odvozu odpadu na skládku včetně poplatku</t>
  </si>
  <si>
    <t>20</t>
  </si>
  <si>
    <t>596991114</t>
  </si>
  <si>
    <t>Řezání obrub boční hrany pro těsný spoj</t>
  </si>
  <si>
    <t>ks</t>
  </si>
  <si>
    <t>-727715153</t>
  </si>
  <si>
    <t>783314101</t>
  </si>
  <si>
    <t>Základní dvounásobný syntetický nátěr zámečnických konstrukcí - 2 x stáv. kovový sloupek červenobílý</t>
  </si>
  <si>
    <t>-711447712</t>
  </si>
  <si>
    <t>Poznámka k položce:
oprava nátěru včetně odmaštění , odrezivění a odstranění starého nátěru</t>
  </si>
  <si>
    <t>3*2*2</t>
  </si>
  <si>
    <t>997</t>
  </si>
  <si>
    <t>Přesun sutě</t>
  </si>
  <si>
    <t>22</t>
  </si>
  <si>
    <t>997002611</t>
  </si>
  <si>
    <t>Nakládání suti a vybouraných hmot</t>
  </si>
  <si>
    <t>t</t>
  </si>
  <si>
    <t>1100686733</t>
  </si>
  <si>
    <t>23</t>
  </si>
  <si>
    <t>997221561</t>
  </si>
  <si>
    <t>Vodorovná doprava suti z kusových materiálů do 1 km</t>
  </si>
  <si>
    <t>99857715</t>
  </si>
  <si>
    <t>24</t>
  </si>
  <si>
    <t>997221569</t>
  </si>
  <si>
    <t>Příplatek ZKD 1 km u vodorovné dopravy suti z kusových materiálů</t>
  </si>
  <si>
    <t>-357779414</t>
  </si>
  <si>
    <t>Poznámka k položce:
skládka Chocovice, kamenné obruby a kostky do skaldu investora včetně složení</t>
  </si>
  <si>
    <t>474*5</t>
  </si>
  <si>
    <t>25</t>
  </si>
  <si>
    <t>997221615</t>
  </si>
  <si>
    <t>Poplatek za uložení na skládce (skládkovné) stavebního odpadu betonového kód odpadu 17 01 01</t>
  </si>
  <si>
    <t>-1783355432</t>
  </si>
  <si>
    <t>26</t>
  </si>
  <si>
    <t>997221645</t>
  </si>
  <si>
    <t>Poplatek za uložení na skládce (skládkovné) odpadu asfaltového bez dehtu kód odpadu 17 03 02</t>
  </si>
  <si>
    <t>-1381813039</t>
  </si>
  <si>
    <t>380</t>
  </si>
  <si>
    <t>SO 101 - SO 101 Komunikace</t>
  </si>
  <si>
    <t xml:space="preserve">    1 - Zemní práce</t>
  </si>
  <si>
    <t xml:space="preserve">    2 - Drenáž, vsakovací šachta</t>
  </si>
  <si>
    <t xml:space="preserve">    3 - Svislé a kompletní konstrukce</t>
  </si>
  <si>
    <t xml:space="preserve">    4 - Vodorovné konstrukce</t>
  </si>
  <si>
    <t xml:space="preserve">    5 - Konstrukce typ A stan. km ZÚ - 0,060 - asfaltová</t>
  </si>
  <si>
    <t xml:space="preserve">    58 - Konstrukce typ C - chodníky</t>
  </si>
  <si>
    <t xml:space="preserve">    57 - Konstrukce typ B - parkovací stání</t>
  </si>
  <si>
    <t xml:space="preserve">    56 - Konstrukce typ A stan. km 0,060 - KÚ - asfaltová</t>
  </si>
  <si>
    <t xml:space="preserve">    9 - Ostatní konstrukce a práce</t>
  </si>
  <si>
    <t xml:space="preserve">    762 - Konstrukce tesařské</t>
  </si>
  <si>
    <t xml:space="preserve">    998 - Přesun hmot</t>
  </si>
  <si>
    <t>Zemní práce</t>
  </si>
  <si>
    <t>122351105</t>
  </si>
  <si>
    <t>Odkopávky a prokopávky nezapažené v hornině třídy těžitelnosti II, skupiny 4 objem do 1000 m3 strojně</t>
  </si>
  <si>
    <t>m3</t>
  </si>
  <si>
    <t>-2074938766</t>
  </si>
  <si>
    <t>Poznámka k položce:
reserva pro lokální sanaci</t>
  </si>
  <si>
    <t>620</t>
  </si>
  <si>
    <t>100"reserva, ostatní</t>
  </si>
  <si>
    <t>132351102</t>
  </si>
  <si>
    <t>Hloubení rýh nezapažených  š do 800 mm v hornině třídy těžitelnosti II, skupiny 4 objem do 50 m3 strojně</t>
  </si>
  <si>
    <t>1117827480</t>
  </si>
  <si>
    <t>120*0,5*0,5</t>
  </si>
  <si>
    <t>10,5 "pro teplovod</t>
  </si>
  <si>
    <t>132311401</t>
  </si>
  <si>
    <t>Hloubená vykopávka pod základy v hornině třídy těžitelnosti I, skupiny 4 ručně</t>
  </si>
  <si>
    <t>2130972951</t>
  </si>
  <si>
    <t>1,5*1,5*2 "vsakovací šachta</t>
  </si>
  <si>
    <t>162751134</t>
  </si>
  <si>
    <t>Vodorovné přemístění do 7000 m výkopku/sypaniny z horniny třídy těžitelnosti II, skupiny 4 a 5</t>
  </si>
  <si>
    <t>-1091367069</t>
  </si>
  <si>
    <t>764,5"výkopek</t>
  </si>
  <si>
    <t>171152101</t>
  </si>
  <si>
    <t>Uložení sypaniny z hornin soudržných - nenamrzavý material</t>
  </si>
  <si>
    <t>-640395154</t>
  </si>
  <si>
    <t>Poznámka k položce:
nenamrzavý material za obruby a ostatní použití</t>
  </si>
  <si>
    <t>400*0,4*0,4</t>
  </si>
  <si>
    <t>58337344</t>
  </si>
  <si>
    <t>štěrkopísek frakce 0/32</t>
  </si>
  <si>
    <t>-258570641</t>
  </si>
  <si>
    <t>Poznámka k položce:
v položce bude započítán přesun hmot</t>
  </si>
  <si>
    <t>64*2,2</t>
  </si>
  <si>
    <t>171201221</t>
  </si>
  <si>
    <t>Poplatek za uložení na skládce (skládkovné) zeminy a kamení kód odpadu 17 05 04</t>
  </si>
  <si>
    <t>1479809538</t>
  </si>
  <si>
    <t>764,5*1,9</t>
  </si>
  <si>
    <t>171251201</t>
  </si>
  <si>
    <t>Uložení sypaniny na skládky nebo meziskládky</t>
  </si>
  <si>
    <t>-742972974</t>
  </si>
  <si>
    <t>764,5</t>
  </si>
  <si>
    <t>181301101</t>
  </si>
  <si>
    <t>Rozprostření ornice tl vrstvy do 100 mm pl do 500 m2 v rovině nebo ve svahu do 1:5</t>
  </si>
  <si>
    <t>116630618</t>
  </si>
  <si>
    <t>181411131</t>
  </si>
  <si>
    <t>Založení parkového trávníku výsevem plochy v rovině a ve svahu do 1:5</t>
  </si>
  <si>
    <t>1293131716</t>
  </si>
  <si>
    <t>00572410</t>
  </si>
  <si>
    <t>osivo směs travní parková</t>
  </si>
  <si>
    <t>kg</t>
  </si>
  <si>
    <t>-829554216</t>
  </si>
  <si>
    <t>Poznámka k položce:
3kg/100m2</t>
  </si>
  <si>
    <t>200/100*3</t>
  </si>
  <si>
    <t>Drenáž, vsakovací šachta</t>
  </si>
  <si>
    <t>211971121</t>
  </si>
  <si>
    <t>Zřízení opláštění žeber nebo trativodů geotextilií v rýze nebo zářezu sklonu přes 1:2 š do 2,5 m</t>
  </si>
  <si>
    <t>2025262091</t>
  </si>
  <si>
    <t>(2*0,3+2*0,4)*120</t>
  </si>
  <si>
    <t>69311068</t>
  </si>
  <si>
    <t>geotextilie netkaná PP 300g/m2</t>
  </si>
  <si>
    <t>2063407322</t>
  </si>
  <si>
    <t>Poznámka k položce:
včetně přesahů a prořezu</t>
  </si>
  <si>
    <t>168</t>
  </si>
  <si>
    <t>212752212</t>
  </si>
  <si>
    <t>Trativod z drenážních trubek plastových flexibilních D do 100 mm včetně lože otevřený výkop</t>
  </si>
  <si>
    <t>36759689</t>
  </si>
  <si>
    <t xml:space="preserve">Poznámka k položce:
montáž vč. dodávky
vč. HKD 16/32
vč. odboček, napojení do dřenážních šachet a do dešťové kanalizace </t>
  </si>
  <si>
    <t>120</t>
  </si>
  <si>
    <t>899103112</t>
  </si>
  <si>
    <t>Osazení poklopů litinových nebo ocelových včetně rámů pro třídu zatížení B125, C250</t>
  </si>
  <si>
    <t>-528003190</t>
  </si>
  <si>
    <t>1 "vsakovací šachta</t>
  </si>
  <si>
    <t>28661933</t>
  </si>
  <si>
    <t>poklop šachtový litinový dno DN 600 pro třídu zatížení B125</t>
  </si>
  <si>
    <t>2061145547</t>
  </si>
  <si>
    <t>899620131</t>
  </si>
  <si>
    <t>Obetonování plastové šachty z polypropylenu betonem prostým tř. C 16/20 otevřený výkop</t>
  </si>
  <si>
    <t>-893271292</t>
  </si>
  <si>
    <t>1,5*2*0,1*4</t>
  </si>
  <si>
    <t>899640111</t>
  </si>
  <si>
    <t>Bednění pro obetonování plastových šachet hranatých otevřený výkop</t>
  </si>
  <si>
    <t>1213151529</t>
  </si>
  <si>
    <t>Poznámka k položce:
bednení i odbednění</t>
  </si>
  <si>
    <t>1,5*2*4</t>
  </si>
  <si>
    <t>specifikace 2</t>
  </si>
  <si>
    <t>Vsakovací šachta plastová, průměr 0,6 m, hl. 2 m</t>
  </si>
  <si>
    <t>-1094328402</t>
  </si>
  <si>
    <t>Poznámka k položce:
plastová PP šachta kruhového průřezu s perforací v dolní třetině určena k instalaci do travnaté plochy ke vsakování řádně předčištěných odpadních popřípadě dešťových vod, v plášti jímky je navařeno hrdlo s gumovým těsněním DN150 pro napojení gravitační kanalizace;
osazení do výkopu stanovené hloubky na vodorovný podklad vytvořený zhutněným podsypem vhodné struktury, například lomový kámen frakce 16/32 mm, obsypání tělesa jímky štěrkem v souladu se všeobecnými technickými podmínkami výrobce</t>
  </si>
  <si>
    <t>174201101</t>
  </si>
  <si>
    <t>Zásyp jam, šachet rýh nebo kolem objektů sypaninou bez zhutnění</t>
  </si>
  <si>
    <t>20323168</t>
  </si>
  <si>
    <t>1,5*1,5*2-0,6*0,6*3,14*2 "vsakovací šachta</t>
  </si>
  <si>
    <t>58343930</t>
  </si>
  <si>
    <t>kamenivo drcené hrubé frakce 16/32</t>
  </si>
  <si>
    <t>1591648109</t>
  </si>
  <si>
    <t>2,239*2 "vsakovací šachta</t>
  </si>
  <si>
    <t>Svislé a kompletní konstrukce</t>
  </si>
  <si>
    <t>339921132</t>
  </si>
  <si>
    <t>Osazování betonových palisád do betonového základu v řadě výšky prvku přes 0,5 do 1 m</t>
  </si>
  <si>
    <t>-1081315656</t>
  </si>
  <si>
    <t>59228408</t>
  </si>
  <si>
    <t>palisáda betonová tyčová hranatá přírodní 110x110x600mm</t>
  </si>
  <si>
    <t>428485859</t>
  </si>
  <si>
    <t>Poznámka k položce:
doporučená Liapor</t>
  </si>
  <si>
    <t>19,831*5,9 'Přepočtené koeficientem množství</t>
  </si>
  <si>
    <t>28323006</t>
  </si>
  <si>
    <t>fólie drenážní nopová s textilií v 8mm tl 0,6mm š 1,0 m</t>
  </si>
  <si>
    <t>-722738341</t>
  </si>
  <si>
    <t>Poznámka k položce:
bez horní okrajové lišty , spára bude uzavřena plastovým materialem, nákup,doprava, složení,m ontáž a osazení k budově</t>
  </si>
  <si>
    <t>66*1,5</t>
  </si>
  <si>
    <t>Vodorovné konstrukce</t>
  </si>
  <si>
    <t>348262404</t>
  </si>
  <si>
    <t xml:space="preserve">Nad teplovodem krycí deskou hladkou přírodní 130/30/10 cm </t>
  </si>
  <si>
    <t>-913651761</t>
  </si>
  <si>
    <t>15*3+5</t>
  </si>
  <si>
    <t>171151103</t>
  </si>
  <si>
    <t>Uložení sypaniny z hornin soudržných do násypů zhutněných - pískový zásyp teplovodu</t>
  </si>
  <si>
    <t>-1126492227</t>
  </si>
  <si>
    <t>15*1*0,7</t>
  </si>
  <si>
    <t>27</t>
  </si>
  <si>
    <t>58154421</t>
  </si>
  <si>
    <t>křemičitý písek sušený pytlovaný 1-2mm</t>
  </si>
  <si>
    <t>1856794335</t>
  </si>
  <si>
    <t>11*2,2</t>
  </si>
  <si>
    <t>Konstrukce typ A stan. km ZÚ - 0,060 - asfaltová</t>
  </si>
  <si>
    <t>28</t>
  </si>
  <si>
    <t>577134111</t>
  </si>
  <si>
    <t xml:space="preserve">Asfaltový beton vrstva obrusná ACO 11 (ABS) tř. I tl 40 mm </t>
  </si>
  <si>
    <t>892157895</t>
  </si>
  <si>
    <t>30"ostatní</t>
  </si>
  <si>
    <t>370 "stan. ZU-0,06"</t>
  </si>
  <si>
    <t>29</t>
  </si>
  <si>
    <t>573211112</t>
  </si>
  <si>
    <t xml:space="preserve">Postřik živičný spojovací z asfaltu v množství 0,70 kg/m2 </t>
  </si>
  <si>
    <t>-539634706</t>
  </si>
  <si>
    <t>30</t>
  </si>
  <si>
    <t>565155101</t>
  </si>
  <si>
    <t xml:space="preserve">Asfaltový beton vrstva podkladní ACP 16 (obalované kamenivo OKS) tl 70 mm </t>
  </si>
  <si>
    <t>1280809880</t>
  </si>
  <si>
    <t>31</t>
  </si>
  <si>
    <t>573111113</t>
  </si>
  <si>
    <t>Postřik živičný infiltrační s posypem z asfaltu množství 1,5 kg/m2</t>
  </si>
  <si>
    <t>1835550860</t>
  </si>
  <si>
    <t>32</t>
  </si>
  <si>
    <t>567122114</t>
  </si>
  <si>
    <t>Podklad ze směsi stmelené cementem SC C 8/10 (KSC I) tl 150 mm</t>
  </si>
  <si>
    <t>-195988617</t>
  </si>
  <si>
    <t>400</t>
  </si>
  <si>
    <t>33</t>
  </si>
  <si>
    <t>564851111</t>
  </si>
  <si>
    <t>Podklad ze štěrkodrtě ŠD 0/63 tl 150 mm</t>
  </si>
  <si>
    <t>-1912315752</t>
  </si>
  <si>
    <t>400*1,1</t>
  </si>
  <si>
    <t>34</t>
  </si>
  <si>
    <t>564751111-1</t>
  </si>
  <si>
    <t>Podklad z kameniva hrubého drceného vel. 32-63 mm tl 150 mm</t>
  </si>
  <si>
    <t>-1730111159</t>
  </si>
  <si>
    <t>440</t>
  </si>
  <si>
    <t>35</t>
  </si>
  <si>
    <t>564211111</t>
  </si>
  <si>
    <t>Podklad nebo podsyp ze štěrkopísku ŠP tl 50 mm</t>
  </si>
  <si>
    <t>1714096571</t>
  </si>
  <si>
    <t>36</t>
  </si>
  <si>
    <t>919726124</t>
  </si>
  <si>
    <t>Geotextilie pro ochranu, separaci a vyztužení měrná hmotnost 500 g/m2</t>
  </si>
  <si>
    <t>-210595511</t>
  </si>
  <si>
    <t>Poznámka k položce:
nákup,doprava,složení a položení pevnost CMD 10,2, tažnost CMD 80 %, statické protržení 1,7 kN, dynamické protržení 10 mm, propustnost vody 5,06 x 10-2 m/s, zakrýt v den uložení, viz dále statické posouzení Ing. Čech součástí PD</t>
  </si>
  <si>
    <t>440*1,1 " pro přesahy</t>
  </si>
  <si>
    <t>37</t>
  </si>
  <si>
    <t>564211111-20</t>
  </si>
  <si>
    <t>-493818210</t>
  </si>
  <si>
    <t>38</t>
  </si>
  <si>
    <t>877265271</t>
  </si>
  <si>
    <t>Montáž lapače střešních splavenin z tvrdého PVC-systém KG DN 110</t>
  </si>
  <si>
    <t>634440759</t>
  </si>
  <si>
    <t>Poznámka k položce:
včetně všch prací souvisejících</t>
  </si>
  <si>
    <t>39</t>
  </si>
  <si>
    <t>56231163</t>
  </si>
  <si>
    <t>lapač střešních splavenin se zápachovou klapkou a lapacím košem DN 125/110</t>
  </si>
  <si>
    <t>-688724958</t>
  </si>
  <si>
    <t>58</t>
  </si>
  <si>
    <t>Konstrukce typ C - chodníky</t>
  </si>
  <si>
    <t>40</t>
  </si>
  <si>
    <t>596211112</t>
  </si>
  <si>
    <t xml:space="preserve">Kladení zámkové dlažby komunikací pro pěší tl 60 mm </t>
  </si>
  <si>
    <t>-2009241596</t>
  </si>
  <si>
    <t>30 "ostatní</t>
  </si>
  <si>
    <t>410 "chodníky</t>
  </si>
  <si>
    <t>12 "hmatová</t>
  </si>
  <si>
    <t>35"kontejnery</t>
  </si>
  <si>
    <t>41</t>
  </si>
  <si>
    <t>59245018</t>
  </si>
  <si>
    <t>dlažba tvar obdélník betonová 200x100x60mm přírodní</t>
  </si>
  <si>
    <t>-1673668116</t>
  </si>
  <si>
    <t>487*1,03</t>
  </si>
  <si>
    <t>LSV.100281</t>
  </si>
  <si>
    <t>dlažba SLEPECKÁ, 6cm, červená</t>
  </si>
  <si>
    <t>-420140881</t>
  </si>
  <si>
    <t>43</t>
  </si>
  <si>
    <t>564851111-234</t>
  </si>
  <si>
    <t>Podklad ze štěrkodrtě ŠD tl 150 mm</t>
  </si>
  <si>
    <t>411949542</t>
  </si>
  <si>
    <t>501</t>
  </si>
  <si>
    <t>44</t>
  </si>
  <si>
    <t>564730111</t>
  </si>
  <si>
    <t>Podklad z kameniva hrubého drceného vel. 16-32 mm tl 100 mm</t>
  </si>
  <si>
    <t>1165228719</t>
  </si>
  <si>
    <t>501*1,1</t>
  </si>
  <si>
    <t>57</t>
  </si>
  <si>
    <t>Konstrukce typ B - parkovací stání</t>
  </si>
  <si>
    <t>45</t>
  </si>
  <si>
    <t>596212212</t>
  </si>
  <si>
    <t xml:space="preserve">Kladení zámkové dlažby pozemních komunikací tl 80 mm </t>
  </si>
  <si>
    <t>1799666304</t>
  </si>
  <si>
    <t>340</t>
  </si>
  <si>
    <t>46</t>
  </si>
  <si>
    <t>59245297</t>
  </si>
  <si>
    <t>dlažba zámková tvaru I kraj 200x140x80mm přírodní</t>
  </si>
  <si>
    <t>1881275752</t>
  </si>
  <si>
    <t>340*1,03 "nutné řezání</t>
  </si>
  <si>
    <t>47</t>
  </si>
  <si>
    <t>59245023</t>
  </si>
  <si>
    <t>dlažba zámková tvaru I - čko černá antracit pro předěly stání</t>
  </si>
  <si>
    <t>2106906527</t>
  </si>
  <si>
    <t>Poznámka k položce:
bude nakoupeno takto:
1. pro kolmá stání 14*6=84+10 = 94 kusů celé tvarovky černé
                              14*7*2=196 +10= 206 kusů půlky tvarovky černé
2. pro podélná stání 10*5=50 kusů+10 = 60 kusů celé tvarovky černé
je třeba se řídit výkresem Kladecí plán D.1.1.8, doporučená Liapor</t>
  </si>
  <si>
    <t>48</t>
  </si>
  <si>
    <t>564942113</t>
  </si>
  <si>
    <t>Podklad z mechanicky zpevněného kameniva MZK tl 140 mm</t>
  </si>
  <si>
    <t>-946469094</t>
  </si>
  <si>
    <t>370</t>
  </si>
  <si>
    <t>49</t>
  </si>
  <si>
    <t>564851111-23</t>
  </si>
  <si>
    <t>1492271354</t>
  </si>
  <si>
    <t>340*1,1</t>
  </si>
  <si>
    <t>50</t>
  </si>
  <si>
    <t>564751111-12</t>
  </si>
  <si>
    <t>513626223</t>
  </si>
  <si>
    <t>374</t>
  </si>
  <si>
    <t>51</t>
  </si>
  <si>
    <t>564211111-12</t>
  </si>
  <si>
    <t>-2018877562</t>
  </si>
  <si>
    <t>52</t>
  </si>
  <si>
    <t>919726124-1</t>
  </si>
  <si>
    <t>-1106420519</t>
  </si>
  <si>
    <t>Poznámka k položce:
nákup,doprava,složení a položení pevnost CMD 10,2, tažnost CMD 80 %, statické protržení 1,7 kN, dynamické protržení 10 mm, propustnost vody 5,06 x 10-2 m/s, zakrýt v den uložení</t>
  </si>
  <si>
    <t>374*1,1 " pro přesahy</t>
  </si>
  <si>
    <t>53</t>
  </si>
  <si>
    <t>564211111-126</t>
  </si>
  <si>
    <t>1791112084</t>
  </si>
  <si>
    <t>56</t>
  </si>
  <si>
    <t>Konstrukce typ A stan. km 0,060 - KÚ - asfaltová</t>
  </si>
  <si>
    <t>54</t>
  </si>
  <si>
    <t>577134111-1</t>
  </si>
  <si>
    <t>Asfaltový beton vrstva obrusná ACO 11 (ABS) tř. I tl 40 mm typ A,B</t>
  </si>
  <si>
    <t>880538494</t>
  </si>
  <si>
    <t>320 "stan. 0,06-KU"</t>
  </si>
  <si>
    <t>55</t>
  </si>
  <si>
    <t>573211112-1</t>
  </si>
  <si>
    <t>Postřik živičný spojovací z asfaltu v množství 0,70 kg/m2 typ A,B</t>
  </si>
  <si>
    <t>-1549164069</t>
  </si>
  <si>
    <t>350</t>
  </si>
  <si>
    <t>565155101-1</t>
  </si>
  <si>
    <t>Asfaltový beton vrstva podkladní ACP 16 (obalované kamenivo OKS) tl 70 mm - typ A,B</t>
  </si>
  <si>
    <t>1224487786</t>
  </si>
  <si>
    <t>573111113-1</t>
  </si>
  <si>
    <t>Postřik živičný infiltrační s posypem z asfaltu množství 1,5 kg/m2-typ A,B</t>
  </si>
  <si>
    <t>788325134</t>
  </si>
  <si>
    <t>564851111-2</t>
  </si>
  <si>
    <t>1778240670</t>
  </si>
  <si>
    <t>350*1,1</t>
  </si>
  <si>
    <t>59</t>
  </si>
  <si>
    <t>564851111-3</t>
  </si>
  <si>
    <t>793911649</t>
  </si>
  <si>
    <t>382</t>
  </si>
  <si>
    <t>60</t>
  </si>
  <si>
    <t>564751111</t>
  </si>
  <si>
    <t>-1101023476</t>
  </si>
  <si>
    <t>61</t>
  </si>
  <si>
    <t>564211111-1</t>
  </si>
  <si>
    <t>700656529</t>
  </si>
  <si>
    <t>62</t>
  </si>
  <si>
    <t>919726124-2</t>
  </si>
  <si>
    <t>Geotextilie pro ochranu, separaci a vyztužení měrná hmotnost do 500 g/m2</t>
  </si>
  <si>
    <t>-1896096423</t>
  </si>
  <si>
    <t>382*1,1 "včetně přesahů</t>
  </si>
  <si>
    <t>63</t>
  </si>
  <si>
    <t>564211111-16</t>
  </si>
  <si>
    <t>867940097</t>
  </si>
  <si>
    <t>Ostatní konstrukce a práce</t>
  </si>
  <si>
    <t>64</t>
  </si>
  <si>
    <t>912111112</t>
  </si>
  <si>
    <t>Montáž zábrany parkovací sloupku v do 800 mm se zabetonovanou patkou</t>
  </si>
  <si>
    <t>-209211618</t>
  </si>
  <si>
    <t>65</t>
  </si>
  <si>
    <t>74910169</t>
  </si>
  <si>
    <t>sloupek parkovací sklopný 60x60x800mm Zn motýlek zámek trojhran</t>
  </si>
  <si>
    <t>1572374492</t>
  </si>
  <si>
    <t>66</t>
  </si>
  <si>
    <t>914111111</t>
  </si>
  <si>
    <t>Montáž svislé dopravní značky do velikosti 1 m2 objímkami na sloupek nebo konzolu</t>
  </si>
  <si>
    <t>1573342980</t>
  </si>
  <si>
    <t>67</t>
  </si>
  <si>
    <t>40445522</t>
  </si>
  <si>
    <t xml:space="preserve">značka dopravní svislá retroreflexní fólie tř 1 FeZn-Al rám </t>
  </si>
  <si>
    <t>681741481</t>
  </si>
  <si>
    <t>68</t>
  </si>
  <si>
    <t>914511112.1</t>
  </si>
  <si>
    <t>Montáž sloupku dopravních značek s betonovým základem a patkou</t>
  </si>
  <si>
    <t>1328934354</t>
  </si>
  <si>
    <t>Poznámka k položce:
vč. hliníkové patky a plastového víčka</t>
  </si>
  <si>
    <t>69</t>
  </si>
  <si>
    <t>40445225</t>
  </si>
  <si>
    <t>sloupek Zn pro dopravní značku D 60mm v 350mm</t>
  </si>
  <si>
    <t>-777436042</t>
  </si>
  <si>
    <t>70</t>
  </si>
  <si>
    <t>915211112</t>
  </si>
  <si>
    <t>Vodorovné dopravní značení dělící čáry souvislé š 125 mm retroreflexní bílý plast</t>
  </si>
  <si>
    <t>623961328</t>
  </si>
  <si>
    <t>71</t>
  </si>
  <si>
    <t>915221112</t>
  </si>
  <si>
    <t>Vodorovné dopravní značení vodící čáry souvislé V6b š500 mm retroreflexní bílý plast</t>
  </si>
  <si>
    <t>-373377847</t>
  </si>
  <si>
    <t>72</t>
  </si>
  <si>
    <t>915231112</t>
  </si>
  <si>
    <t>Vodorovné dopravní značení  symboly retroreflexní bílý plast</t>
  </si>
  <si>
    <t>273108766</t>
  </si>
  <si>
    <t>10"STOP nápis</t>
  </si>
  <si>
    <t>4"symbol TP</t>
  </si>
  <si>
    <t>73</t>
  </si>
  <si>
    <t>915321111</t>
  </si>
  <si>
    <t>Předformátované vodorovné dopravní značení symbol</t>
  </si>
  <si>
    <t>-1080373777</t>
  </si>
  <si>
    <t>Poznámka k položce:
nákup,doprava symbolu</t>
  </si>
  <si>
    <t>74</t>
  </si>
  <si>
    <t>915351113</t>
  </si>
  <si>
    <t>Předformátované vodorovné dopravní značení číslice nebo písmeno délky do 5 m</t>
  </si>
  <si>
    <t>1750646171</t>
  </si>
  <si>
    <t>75</t>
  </si>
  <si>
    <t>915611111</t>
  </si>
  <si>
    <t>Předznačení vodorovného liniového značení</t>
  </si>
  <si>
    <t>-900829387</t>
  </si>
  <si>
    <t>76</t>
  </si>
  <si>
    <t>915621111</t>
  </si>
  <si>
    <t>Předznačení vodorovného plošného značení</t>
  </si>
  <si>
    <t>-827554915</t>
  </si>
  <si>
    <t>77</t>
  </si>
  <si>
    <t>916131213</t>
  </si>
  <si>
    <t>Osazení silničního obrubníku betonového stojatého s boční opěrou do lože z betonu prostého</t>
  </si>
  <si>
    <t>478018264</t>
  </si>
  <si>
    <t>208+20</t>
  </si>
  <si>
    <t>78</t>
  </si>
  <si>
    <t>PSB.30010100</t>
  </si>
  <si>
    <t>Silniční obrubník 1000x150x250 mm</t>
  </si>
  <si>
    <t>-2129580169</t>
  </si>
  <si>
    <t>Poznámka k položce:
přírodní, hladký</t>
  </si>
  <si>
    <t>208*1,05</t>
  </si>
  <si>
    <t>79</t>
  </si>
  <si>
    <t>916241213</t>
  </si>
  <si>
    <t>Osazení obrubníku kamenného stojatého s boční opěrou do lože z betonu prostého</t>
  </si>
  <si>
    <t>-30815512</t>
  </si>
  <si>
    <t>80</t>
  </si>
  <si>
    <t>58380003</t>
  </si>
  <si>
    <t>obrubník kamenný žulový přímý 300x200mm</t>
  </si>
  <si>
    <t>-1400649220</t>
  </si>
  <si>
    <t>Poznámka k položce:
Hmotnost: 150 kg/bm</t>
  </si>
  <si>
    <t>81</t>
  </si>
  <si>
    <t>916331112</t>
  </si>
  <si>
    <t>Osazení zahradního obrubníku betonového do lože z betonu s boční opěrou</t>
  </si>
  <si>
    <t>728970152</t>
  </si>
  <si>
    <t>250</t>
  </si>
  <si>
    <t>82</t>
  </si>
  <si>
    <t>59217007</t>
  </si>
  <si>
    <t>obrubník betonový parkový 500x80x200mm</t>
  </si>
  <si>
    <t>1520629806</t>
  </si>
  <si>
    <t>83</t>
  </si>
  <si>
    <t>919122132</t>
  </si>
  <si>
    <t>Těsnění spár zálivkou za tepla pro komůrky š 20 mm hl 40 mm s těsnicím profilem</t>
  </si>
  <si>
    <t>1773734895</t>
  </si>
  <si>
    <t>762</t>
  </si>
  <si>
    <t>Konstrukce tesařské</t>
  </si>
  <si>
    <t>84</t>
  </si>
  <si>
    <t>762222142</t>
  </si>
  <si>
    <t>Montáž madla křivočarého osové vzdálenosti sloupků do 1500 mm</t>
  </si>
  <si>
    <t>1333889253</t>
  </si>
  <si>
    <t>Poznámka k položce:
včetně montáže k horní vodorovné části zábradlí, madlo bude vyřezané tak, aby zapadlo přes vnější obvod vodorovné části zábradlí, přesný popis pak v technické zprávě D.1.1.1 strana 6</t>
  </si>
  <si>
    <t>85</t>
  </si>
  <si>
    <t>60556107</t>
  </si>
  <si>
    <t>řezivo bukové sušené tl 60mm pro madlo</t>
  </si>
  <si>
    <t>1017317597</t>
  </si>
  <si>
    <t>Poznámka k položce:
nákup,doprava, vyhotovení madla, truhlářské práce</t>
  </si>
  <si>
    <t>25*3,14*0,06*0,06</t>
  </si>
  <si>
    <t>86</t>
  </si>
  <si>
    <t>348942131</t>
  </si>
  <si>
    <t>Zábradlí ocelové osazené do bloků z betonu ze dvou vodorovných trubek</t>
  </si>
  <si>
    <t>-1444258821</t>
  </si>
  <si>
    <t>Poznámka k položce:
zábradlí včetně 5 x sloupku</t>
  </si>
  <si>
    <t>87</t>
  </si>
  <si>
    <t>783213111</t>
  </si>
  <si>
    <t>Napouštěcí jednonásobný syntetický biocidní nátěr tesařských konstrukcí zabudovaných do konstrukce</t>
  </si>
  <si>
    <t>827212937</t>
  </si>
  <si>
    <t>2*3,14*0,06*25</t>
  </si>
  <si>
    <t>88</t>
  </si>
  <si>
    <t>914511112</t>
  </si>
  <si>
    <t>Montáž sloupku madla s betonovým základem a patkou</t>
  </si>
  <si>
    <t>1170433518</t>
  </si>
  <si>
    <t>89</t>
  </si>
  <si>
    <t>40445240</t>
  </si>
  <si>
    <t>patka pro sloupek Al D 60mm</t>
  </si>
  <si>
    <t>-1370261890</t>
  </si>
  <si>
    <t>998</t>
  </si>
  <si>
    <t>Přesun hmot</t>
  </si>
  <si>
    <t>90</t>
  </si>
  <si>
    <t>998225111</t>
  </si>
  <si>
    <t>Přesun hmot pro pozemní komunikace s krytem z kamene, monolitickým betonovým nebo živičným</t>
  </si>
  <si>
    <t>1358607465</t>
  </si>
  <si>
    <t>SO 201 - SO 201 Opěrná stěna</t>
  </si>
  <si>
    <t xml:space="preserve">    5 - Komunikace pozemní</t>
  </si>
  <si>
    <t xml:space="preserve">    VRN - Vedlejší rozpočtové náklady</t>
  </si>
  <si>
    <t>122353502</t>
  </si>
  <si>
    <t>Odkopávky a prokopávky zapažené v hornině třídy těžitelnosti II, skupiny 4 objem do 50 m3 strojně v omezeném prostoru</t>
  </si>
  <si>
    <t>1369435894</t>
  </si>
  <si>
    <t>161151113</t>
  </si>
  <si>
    <t>Svislé přemístění výkopku z horniny třídy těžitelnosti II, skupiny 4 a 5 hl výkopu</t>
  </si>
  <si>
    <t>-335869244</t>
  </si>
  <si>
    <t>1394657571</t>
  </si>
  <si>
    <t>50"výkopek</t>
  </si>
  <si>
    <t>Uložení sypaniny z hornin soudržných do prostoru opěrky</t>
  </si>
  <si>
    <t>-1420140037</t>
  </si>
  <si>
    <t>1155751856</t>
  </si>
  <si>
    <t>45*2,2</t>
  </si>
  <si>
    <t>-1296772748</t>
  </si>
  <si>
    <t>50*1,9</t>
  </si>
  <si>
    <t>-1449223237</t>
  </si>
  <si>
    <t>181951102</t>
  </si>
  <si>
    <t>Úprava pláně v hornině tř. 1 až 4 se zhutněním</t>
  </si>
  <si>
    <t>-1717692181</t>
  </si>
  <si>
    <t>272354111</t>
  </si>
  <si>
    <t>Bednění základových kleneb - zřízení</t>
  </si>
  <si>
    <t>-893534121</t>
  </si>
  <si>
    <t>272354211</t>
  </si>
  <si>
    <t>Bednění základových kleneb - odstranění</t>
  </si>
  <si>
    <t>1126630752</t>
  </si>
  <si>
    <t>327121111</t>
  </si>
  <si>
    <t>Montáž ŽB dílců opěrných zdí hmotnosti do 5 t</t>
  </si>
  <si>
    <t>-548414201</t>
  </si>
  <si>
    <t>Poznámka k položce:
bude použita mechanizace, předpokládaný malý jeřáb, předpoklad 1 kus délky 1 m</t>
  </si>
  <si>
    <t>CSB.0020029 - IP</t>
  </si>
  <si>
    <t>Opěrná zeď úhlová výška 160 cm, délka 1 m</t>
  </si>
  <si>
    <t>854476888</t>
  </si>
  <si>
    <t>Poznámka k položce:
nákup, doprava, složení na stavbě doporučený výrobce Prefa Žatec, bude použit dílec LDX (LDX-M) ve vztahu s danou PD. Rozměry upřesní zhotovitel.zhotovitel ve spolupráci s výrobcem zajistí statický návrh dílců pro dané zatížení v PD, budou použity dílce s příponou M - poloprefabrikát, kdy je pata zúžena a opatřena vyčnívající výztuží pro dodatečné zmonolitnění základu na stavbě dle návrhu výrobce</t>
  </si>
  <si>
    <t>317171125</t>
  </si>
  <si>
    <t>Kotvení výztuže paty dílce do betonového základu</t>
  </si>
  <si>
    <t>978823965</t>
  </si>
  <si>
    <t>Poznámka k položce:
pata dílce je zúžena a opatřena vyčnívající výztuží pro dodatečné zmonolitnění základu na stavbě dle návrhu výrobce, zhotovitel vytvoří vyčnívají proti výztuž v základu, prováže obě výztuže a do otvoru nasadí ocelovou poélnou výztž a zaleje betonem dle plánů zýrobce
nákup,doprava,složení, zabudování včetně přesunu hmot</t>
  </si>
  <si>
    <t>14*6</t>
  </si>
  <si>
    <t>451317777</t>
  </si>
  <si>
    <t>Podklad nebo lože pod patu opěrky  vodorovný nebo do sklonu 1:5 z betonu prostého tl do 100 mm</t>
  </si>
  <si>
    <t>-1190573119</t>
  </si>
  <si>
    <t>Poznámka k položce:
nákup,doprava,složení, zabudování včetně přesunu hmot</t>
  </si>
  <si>
    <t>451317777-1</t>
  </si>
  <si>
    <t>Podklad nebo lože pod patu opěrky  vodorovný nebo do sklonu 1:5 z betonu prostého tl do 100 mm-dalších 200 mm</t>
  </si>
  <si>
    <t>-1648301173</t>
  </si>
  <si>
    <t>30*2</t>
  </si>
  <si>
    <t>Komunikace pozemní</t>
  </si>
  <si>
    <t>564861111</t>
  </si>
  <si>
    <t>Podklad ze štěrkodrtě ŠD tl 200 mm</t>
  </si>
  <si>
    <t>1851656314</t>
  </si>
  <si>
    <t>998001012</t>
  </si>
  <si>
    <t>Přesun hmot pro podzemní stěny prefabrikované</t>
  </si>
  <si>
    <t>1051563971</t>
  </si>
  <si>
    <t>Vedlejší rozpočtové náklady</t>
  </si>
  <si>
    <t>013294000</t>
  </si>
  <si>
    <t>výkresová dokumentace - statika - prefabrikátu opěrky</t>
  </si>
  <si>
    <t>1024</t>
  </si>
  <si>
    <t>-1025136891</t>
  </si>
  <si>
    <t>Poznámka k položce:
zhotovitel ve spolupráci s výrobcem zajistí statický návrh dílců pro dané zatížení v PD, budou použity dílce s příponou M - poloprefabrikát, kdy je pata zúžena a opatřena vyčnívající výztuží pro dodatečné zmonolitnění základu na stavbě dle návrhu výrobce</t>
  </si>
  <si>
    <t>SO 301 - SO 301 Deštová kanalizace</t>
  </si>
  <si>
    <t xml:space="preserve">    6 - Úpravy povrchů, podlahy a osazování výplní</t>
  </si>
  <si>
    <t xml:space="preserve">      89 - Sorpční vpust</t>
  </si>
  <si>
    <t xml:space="preserve">      89-1 - Uliční vpust</t>
  </si>
  <si>
    <t xml:space="preserve">    OST - Ostatní</t>
  </si>
  <si>
    <t>131351102</t>
  </si>
  <si>
    <t>Hloubení jam nezapažených v hornině třídy těžitelnosti II, skupiny 4 objem do 50 m3 strojně</t>
  </si>
  <si>
    <t>-288607176</t>
  </si>
  <si>
    <t>2,1*2,1*3,3 "orl</t>
  </si>
  <si>
    <t>(2,1*4+1*4)*3,3*1*0,5</t>
  </si>
  <si>
    <t>1,5*1,5*1,5*2</t>
  </si>
  <si>
    <t>132351101</t>
  </si>
  <si>
    <t>Hloubení rýh nezapažených  š do 800 mm v hornině třídy těžitelnosti II, skupiny 4 objem do 20 m3 strojně</t>
  </si>
  <si>
    <t>-191103385</t>
  </si>
  <si>
    <t>41,9*0,6*1,1 "DN 160</t>
  </si>
  <si>
    <t>13,6*0,6*1,6 "DN 200</t>
  </si>
  <si>
    <t>151101101</t>
  </si>
  <si>
    <t>Zřízení příložného pažení a rozepření stěn rýh hl do 2 m</t>
  </si>
  <si>
    <t>1391954412</t>
  </si>
  <si>
    <t>60*1,9*2</t>
  </si>
  <si>
    <t>151101111</t>
  </si>
  <si>
    <t>Odstranění příložného pažení a rozepření stěn rýh hl do 2 m</t>
  </si>
  <si>
    <t>-1598569483</t>
  </si>
  <si>
    <t>228</t>
  </si>
  <si>
    <t xml:space="preserve">Svislé přemístění výkopku z horniny třídy těžitelnosti II, skupiny 4 a 5 hl výkopu </t>
  </si>
  <si>
    <t>1413163718</t>
  </si>
  <si>
    <t>-1903217745</t>
  </si>
  <si>
    <t>171201201</t>
  </si>
  <si>
    <t>-561651432</t>
  </si>
  <si>
    <t>171201231</t>
  </si>
  <si>
    <t>Poplatek za uložení zeminy a kamení na recyklační skládce (skládkovné) kód odpadu 17 05 04</t>
  </si>
  <si>
    <t>-236312320</t>
  </si>
  <si>
    <t>82*2 "Přepočtené koeficientem množství</t>
  </si>
  <si>
    <t>174101101</t>
  </si>
  <si>
    <t>Zásyp jam, šachet rýh nebo kolem objektů sypaninou se zhutněním</t>
  </si>
  <si>
    <t>-169406139</t>
  </si>
  <si>
    <t>Poznámka k položce:
kompletní zásyp novým šp až po zemní plán komunikace</t>
  </si>
  <si>
    <t>20 "reserva</t>
  </si>
  <si>
    <t>58331200</t>
  </si>
  <si>
    <t>štěrkopísek netříděný zásypový</t>
  </si>
  <si>
    <t>428515727</t>
  </si>
  <si>
    <t>90*2 "Přepočtené koeficientem množství</t>
  </si>
  <si>
    <t>175111101</t>
  </si>
  <si>
    <t>Obsypání potrubí ručně sypaninou bez prohození, uloženou do 3 m</t>
  </si>
  <si>
    <t>-1658440468</t>
  </si>
  <si>
    <t>41,9*0,6*0,26 "DN 160</t>
  </si>
  <si>
    <t>-41,9*0,02</t>
  </si>
  <si>
    <t>13,6*0,6*0,3 "DN 200</t>
  </si>
  <si>
    <t>-13,6*0,031</t>
  </si>
  <si>
    <t>1054032578</t>
  </si>
  <si>
    <t>7,724*2 "Přepočtené koeficientem množství</t>
  </si>
  <si>
    <t>181951112</t>
  </si>
  <si>
    <t>Úprava pláně v hornině třídy těžitelnosti I, skupiny 1 až 3 se zhutněním</t>
  </si>
  <si>
    <t>528597049</t>
  </si>
  <si>
    <t>2,1*2,1 "ORL</t>
  </si>
  <si>
    <t>(41+17)*0,7</t>
  </si>
  <si>
    <t>386110103</t>
  </si>
  <si>
    <t>Montáž odlučovače ropných látek betonového průtoku 10 l/s</t>
  </si>
  <si>
    <t>-1460260184</t>
  </si>
  <si>
    <t>Poznámka k položce:
doporučený MEA Karlovy Vary</t>
  </si>
  <si>
    <t>59431301</t>
  </si>
  <si>
    <t>odlučovač ropných látek betonový, objem kalojemu 1m3, jmenovitý průtok 10L/s</t>
  </si>
  <si>
    <t>-2122240379</t>
  </si>
  <si>
    <t>Poznámka k položce:
nákup,doprava, složení, specifikace dle TZ Ing. Revaye, doporučený MEA Karlovy Vary</t>
  </si>
  <si>
    <t>1 "specifikace dle PD</t>
  </si>
  <si>
    <t>451572111</t>
  </si>
  <si>
    <t>Lože pod potrubí otevřený výkop z kameniva drobného těženého</t>
  </si>
  <si>
    <t>268246020</t>
  </si>
  <si>
    <t>41,9*0,6*0,1 "DN 160</t>
  </si>
  <si>
    <t>13,6*0,6*0,1 "DN 200</t>
  </si>
  <si>
    <t>452112111</t>
  </si>
  <si>
    <t>Osazení betonových prstenců nebo rámů v do 100 mm</t>
  </si>
  <si>
    <t>168554130</t>
  </si>
  <si>
    <t>59224188</t>
  </si>
  <si>
    <t>prstenec šachtový vyrovnávací betonový 625x120x120mm</t>
  </si>
  <si>
    <t>-1997902075</t>
  </si>
  <si>
    <t>564251111</t>
  </si>
  <si>
    <t>Podklad nebo podsyp ze štěrkopísku ŠP tl 150 mm</t>
  </si>
  <si>
    <t>-1975940630</t>
  </si>
  <si>
    <t>Úpravy povrchů, podlahy a osazování výplní</t>
  </si>
  <si>
    <t>631311136</t>
  </si>
  <si>
    <t>Mazanina tl do 240 mm z betonu prostého bez zvýšených nároků na prostředí tř. C 25/30</t>
  </si>
  <si>
    <t>762696887</t>
  </si>
  <si>
    <t>2,1*2,1*0,15 "ORL</t>
  </si>
  <si>
    <t>631319175</t>
  </si>
  <si>
    <t>Příplatek k mazanině tl do 240 mm za stržení povrchu spodní vrstvy před vložením výztuže</t>
  </si>
  <si>
    <t>2060373907</t>
  </si>
  <si>
    <t>0,662*0,5 "Přepočtené koeficientem množství</t>
  </si>
  <si>
    <t>631362021</t>
  </si>
  <si>
    <t>Výztuž mazanin svařovanými sítěmi Kari</t>
  </si>
  <si>
    <t>547403093</t>
  </si>
  <si>
    <t>2,1*2,1*7,99*1,2/1000*2 "ORL</t>
  </si>
  <si>
    <t>871-1</t>
  </si>
  <si>
    <t>Napojení do stávající šachty</t>
  </si>
  <si>
    <t>2102400931</t>
  </si>
  <si>
    <t>Poznámka k položce:
včetně všech prací souvisejících</t>
  </si>
  <si>
    <t>871310310</t>
  </si>
  <si>
    <t>Montáž kanalizačního potrubí hladkého plnostěnného SN 10 z polypropylenu DN 150</t>
  </si>
  <si>
    <t>-2072156031</t>
  </si>
  <si>
    <t>9,9+3+7+11+10+1</t>
  </si>
  <si>
    <t>28617011</t>
  </si>
  <si>
    <t>trubka kanalizační PP plnostěnná třívrstvá DN 150x3000mm SN10</t>
  </si>
  <si>
    <t>1898910904</t>
  </si>
  <si>
    <t>871350310</t>
  </si>
  <si>
    <t>Montáž kanalizačního potrubí hladkého plnostěnného SN 10 z polypropylenu DN 200</t>
  </si>
  <si>
    <t>-173349093</t>
  </si>
  <si>
    <t>28617012</t>
  </si>
  <si>
    <t>trubka kanalizační PP plnostěnná třívrstvá DN 200x3000mm SN10</t>
  </si>
  <si>
    <t>-1487199039</t>
  </si>
  <si>
    <t>15 "Přepočtené koeficientem množství</t>
  </si>
  <si>
    <t>877310310</t>
  </si>
  <si>
    <t>Montáž kolen na kanalizačním potrubí z PP trub hladkých plnostěnných DN 150</t>
  </si>
  <si>
    <t>-1626914833</t>
  </si>
  <si>
    <t>28617182</t>
  </si>
  <si>
    <t>koleno kanalizační PP SN16 45° DN 150</t>
  </si>
  <si>
    <t>597796785</t>
  </si>
  <si>
    <t>877350320</t>
  </si>
  <si>
    <t>Montáž odboček na kanalizačním potrubí z PP trub hladkých plnostěnných DN 200</t>
  </si>
  <si>
    <t>-1050841497</t>
  </si>
  <si>
    <t>28617207</t>
  </si>
  <si>
    <t>odbočka kanalizační PP SN16 45° DN 200/150</t>
  </si>
  <si>
    <t>846863337</t>
  </si>
  <si>
    <t>892442111</t>
  </si>
  <si>
    <t>Zabezpečení konců potrubí DN nad 300 do 600 při tlakových zkouškách vodou</t>
  </si>
  <si>
    <t>225095685</t>
  </si>
  <si>
    <t>894411121</t>
  </si>
  <si>
    <t>Zřízení šachet kanalizačních z betonových dílců na potrubí DN nad 200 do 300 dno beton tř. C 25/30</t>
  </si>
  <si>
    <t>1802097036</t>
  </si>
  <si>
    <t>59224056</t>
  </si>
  <si>
    <t>kónus pro kanalizační šachty s kapsovým stupadlem 100/62,5x67x12cm</t>
  </si>
  <si>
    <t>1524235871</t>
  </si>
  <si>
    <t>59224050</t>
  </si>
  <si>
    <t>skruž pro kanalizační šachty se zabudovanými stupadly 100x25x12cm</t>
  </si>
  <si>
    <t>-1447574708</t>
  </si>
  <si>
    <t>59224028</t>
  </si>
  <si>
    <t>dno betonové šachtové kulaté TZZ-Q 1000/600</t>
  </si>
  <si>
    <t>-1695728432</t>
  </si>
  <si>
    <t>592241899</t>
  </si>
  <si>
    <t>těsnění pro DN 1000 Q.1</t>
  </si>
  <si>
    <t>886241941</t>
  </si>
  <si>
    <t>895941999</t>
  </si>
  <si>
    <t>Začištění spojů revizních šachet z vnější i vnitřní strany</t>
  </si>
  <si>
    <t>2024881761</t>
  </si>
  <si>
    <t>899104112</t>
  </si>
  <si>
    <t>Osazení poklopů litinových nebo ocelových včetně rámů pro třídu zatížení D400, E600</t>
  </si>
  <si>
    <t>-500130744</t>
  </si>
  <si>
    <t>28661935</t>
  </si>
  <si>
    <t>poklop šachtový litinový dno DN 600 pro třídu zatížení D400</t>
  </si>
  <si>
    <t>624977144</t>
  </si>
  <si>
    <t>935113111</t>
  </si>
  <si>
    <t>Osazení odvodňovacího polymerbetonového žlabu s krycím roštem šířky do 200 mm</t>
  </si>
  <si>
    <t>1785383489</t>
  </si>
  <si>
    <t>Poznámka k položce:
včetně zemních prací a obetonování, ze strany pozemku školky bude osazen zapuštěný zahradní obrubník</t>
  </si>
  <si>
    <t>IP 401</t>
  </si>
  <si>
    <t>100.0 žlan bez spádu 1 m</t>
  </si>
  <si>
    <t>161938167</t>
  </si>
  <si>
    <t>IP 402</t>
  </si>
  <si>
    <t>100.1 žlab bez spádu 0,50 m</t>
  </si>
  <si>
    <t>-1890220715</t>
  </si>
  <si>
    <t>IP 403</t>
  </si>
  <si>
    <t>100 čelo plné</t>
  </si>
  <si>
    <t>2045485577</t>
  </si>
  <si>
    <t>IP 404</t>
  </si>
  <si>
    <t>100 svislé odtokové hrdlo DN 100</t>
  </si>
  <si>
    <t>-654366275</t>
  </si>
  <si>
    <t>IP 405</t>
  </si>
  <si>
    <t xml:space="preserve">rošt 100 litinový můstkový 12/96, D400 dl. 0,50 m </t>
  </si>
  <si>
    <t>-364275389</t>
  </si>
  <si>
    <t>Sorpční vpust</t>
  </si>
  <si>
    <t>936942123</t>
  </si>
  <si>
    <t>Osazení SOL vpusti</t>
  </si>
  <si>
    <t>834692820</t>
  </si>
  <si>
    <t>IP 301</t>
  </si>
  <si>
    <t>sorpční vpust LS26-CBS</t>
  </si>
  <si>
    <t>81378411</t>
  </si>
  <si>
    <t>Poznámka k položce:
nákup, doprava, osazení, montáíž</t>
  </si>
  <si>
    <t>IP 302</t>
  </si>
  <si>
    <t>zákrytová deska</t>
  </si>
  <si>
    <t>-1939385384</t>
  </si>
  <si>
    <t>IP 303</t>
  </si>
  <si>
    <t>vyrovnávací prstenec 80 mm</t>
  </si>
  <si>
    <t>-1707962303</t>
  </si>
  <si>
    <t>IP 304</t>
  </si>
  <si>
    <t>kruhová vtoková mříž s rámem D400</t>
  </si>
  <si>
    <t>-992476786</t>
  </si>
  <si>
    <t>89-1</t>
  </si>
  <si>
    <t>Uliční vpust</t>
  </si>
  <si>
    <t>936942123-1</t>
  </si>
  <si>
    <t>Osazení silniční vpusti</t>
  </si>
  <si>
    <t>176924764</t>
  </si>
  <si>
    <t>59223852</t>
  </si>
  <si>
    <t>dno pro uliční vpusť s kalovou prohlubní betonové 450x300x50mm</t>
  </si>
  <si>
    <t>1911642452</t>
  </si>
  <si>
    <t>59223860</t>
  </si>
  <si>
    <t>skruž pro uliční vpusť středová betonová 450x195x50mm</t>
  </si>
  <si>
    <t>-1138526148</t>
  </si>
  <si>
    <t>59223862</t>
  </si>
  <si>
    <t>skruž pro uliční vpusť středová betonová 450x295x50mm</t>
  </si>
  <si>
    <t>-1263916793</t>
  </si>
  <si>
    <t>59223864</t>
  </si>
  <si>
    <t>prstenec pro uliční vpusť vyrovnávací betonový 390x60x130mm</t>
  </si>
  <si>
    <t>-552653060</t>
  </si>
  <si>
    <t>59223856</t>
  </si>
  <si>
    <t>skruž pro uliční vpusť horní betonová 450x195x50mm</t>
  </si>
  <si>
    <t>-79299914</t>
  </si>
  <si>
    <t>59223871</t>
  </si>
  <si>
    <t>koš vysoký pro uliční vpusti žárově Pz plech pro rám 500/500mm</t>
  </si>
  <si>
    <t>1048664309</t>
  </si>
  <si>
    <t>55242328</t>
  </si>
  <si>
    <t>mříž D 400 -  plochá, 600x600 4-stranný rám</t>
  </si>
  <si>
    <t>-842829973</t>
  </si>
  <si>
    <t>Poznámka k položce:
mříž včetně rámu, nákup, doprava, osazení, montáíž</t>
  </si>
  <si>
    <t>998276101</t>
  </si>
  <si>
    <t>Přesun hmot pro trubní vedení z trub z plastických hmot otevřený výkop</t>
  </si>
  <si>
    <t>-1035199183</t>
  </si>
  <si>
    <t>OST</t>
  </si>
  <si>
    <t>Ostatní</t>
  </si>
  <si>
    <t>980107111</t>
  </si>
  <si>
    <t>Zkouška zhutnění zásypu</t>
  </si>
  <si>
    <t>soubor</t>
  </si>
  <si>
    <t>262144</t>
  </si>
  <si>
    <t>773065567</t>
  </si>
  <si>
    <t>980108111</t>
  </si>
  <si>
    <t>Zkouška vhodnosti zásypového materiálu</t>
  </si>
  <si>
    <t>-1241345384</t>
  </si>
  <si>
    <t>892351111</t>
  </si>
  <si>
    <t>Tlaková zkouška vodou potrubí DN 150 nebo 200</t>
  </si>
  <si>
    <t>-626506903</t>
  </si>
  <si>
    <t>IP 350</t>
  </si>
  <si>
    <t>dok. skutečného provedení stavby pro Chevak</t>
  </si>
  <si>
    <t>kpl</t>
  </si>
  <si>
    <t>-621793416</t>
  </si>
  <si>
    <t>Poznámka k položce:
dle podmínek Chevak bude předána zhotovitelem před kolaudací : předávací protokol, dokumenatci skutečného provedení stavby, doklady o vodotěsnosti vedení a ORL, provozní řád ORL, geodetické zaměření stavby , kopii smlouvy o likvuidaci kalů, skutečné provedení stavby</t>
  </si>
  <si>
    <t>SO 431 - SO 431 Veřejné osvětlení</t>
  </si>
  <si>
    <t>PSV - Práce a dodávky PSV</t>
  </si>
  <si>
    <t xml:space="preserve">    748 - Elektromontáže - osvětlovací zařízení a svítidla</t>
  </si>
  <si>
    <t>PSV</t>
  </si>
  <si>
    <t>Práce a dodávky PSV</t>
  </si>
  <si>
    <t>748</t>
  </si>
  <si>
    <t>Elektromontáže - osvětlovací zařízení a svítidla</t>
  </si>
  <si>
    <t>Pol1</t>
  </si>
  <si>
    <t>stožár ocel. bezpatic. DOS 60+M, manžeta, žár. Zn</t>
  </si>
  <si>
    <t>-1037402442</t>
  </si>
  <si>
    <t>Pol2</t>
  </si>
  <si>
    <t>stožárová zemní svorka</t>
  </si>
  <si>
    <t>2002548180</t>
  </si>
  <si>
    <t>Pol3</t>
  </si>
  <si>
    <t>stožárová výzbroj 16.4, průběžná s keramickou pojistkou 5x20/4A</t>
  </si>
  <si>
    <t>1830592261</t>
  </si>
  <si>
    <t>Pol4</t>
  </si>
  <si>
    <t>stožárová výzbroj 16.4, odbočná s keramickou pojistkou 5x20/4A</t>
  </si>
  <si>
    <t>-853400314</t>
  </si>
  <si>
    <t>Pol5</t>
  </si>
  <si>
    <t>svítidlo UniStreet mini BGP 282 DW50 830/3500lm/29,5W, IP66, 8VFVQPH1767I</t>
  </si>
  <si>
    <t>857792268</t>
  </si>
  <si>
    <t>Pol6</t>
  </si>
  <si>
    <t>kabel CYKY-J 4x10</t>
  </si>
  <si>
    <t>-1289638403</t>
  </si>
  <si>
    <t>Pol7</t>
  </si>
  <si>
    <t>kabel CYKY 3Cx1,5</t>
  </si>
  <si>
    <t>-951814010</t>
  </si>
  <si>
    <t>Pol8</t>
  </si>
  <si>
    <t>kabelová zemní spojka CY do 16</t>
  </si>
  <si>
    <t>-579188184</t>
  </si>
  <si>
    <t>Pol9</t>
  </si>
  <si>
    <t>chránička KF 09050</t>
  </si>
  <si>
    <t>773472817</t>
  </si>
  <si>
    <t>Pol10</t>
  </si>
  <si>
    <t>chránička KF 09040</t>
  </si>
  <si>
    <t>-1749772508</t>
  </si>
  <si>
    <t>Pol11</t>
  </si>
  <si>
    <t>zemnící pásek FeZn 30x4 mm</t>
  </si>
  <si>
    <t>545159627</t>
  </si>
  <si>
    <t>Pol12</t>
  </si>
  <si>
    <t>svorka pro zemnící pásek</t>
  </si>
  <si>
    <t>1616447869</t>
  </si>
  <si>
    <t>Pol13</t>
  </si>
  <si>
    <t>krycí deska KAD 15</t>
  </si>
  <si>
    <t>-1244156520</t>
  </si>
  <si>
    <t>Pol14</t>
  </si>
  <si>
    <t>výstražná folie s bleskem</t>
  </si>
  <si>
    <t>-977099835</t>
  </si>
  <si>
    <t>Pol15</t>
  </si>
  <si>
    <t>trubka AGROSIL plastová prům. 250 mm/1m</t>
  </si>
  <si>
    <t>1552720267</t>
  </si>
  <si>
    <t>Pol16</t>
  </si>
  <si>
    <t>beton pro základ ocelového stožáru 6 (0,41)</t>
  </si>
  <si>
    <t>-941144182</t>
  </si>
  <si>
    <t>Pol17</t>
  </si>
  <si>
    <t>beton pro obetonování chrániček (0,06)</t>
  </si>
  <si>
    <t>-1792335955</t>
  </si>
  <si>
    <t>Pol18</t>
  </si>
  <si>
    <t>písek jemnozrnný</t>
  </si>
  <si>
    <t>-1752922058</t>
  </si>
  <si>
    <t>Pol19</t>
  </si>
  <si>
    <t>drobný a pomocný materiál</t>
  </si>
  <si>
    <t>-2073216678</t>
  </si>
  <si>
    <t>Pol20</t>
  </si>
  <si>
    <t>odpojení vodičů připoj. kabelu svítidla 1,5 (žíly)</t>
  </si>
  <si>
    <t>371074355</t>
  </si>
  <si>
    <t>Pol21</t>
  </si>
  <si>
    <t>demontáž vývodu ke svítidlu, kabel pr. 1,5</t>
  </si>
  <si>
    <t>-1634300228</t>
  </si>
  <si>
    <t>Pol22</t>
  </si>
  <si>
    <t>odpojení vodičů napáj. kabelu ze svorkovnice 10 (žíly)</t>
  </si>
  <si>
    <t>617032051</t>
  </si>
  <si>
    <t>Pol23</t>
  </si>
  <si>
    <t>demontáž svorkovnice z ocel. stožáru</t>
  </si>
  <si>
    <t>330356884</t>
  </si>
  <si>
    <t>Pol24</t>
  </si>
  <si>
    <t>demontáž svítidla z parkového světelného bodu do 4,5m</t>
  </si>
  <si>
    <t>-1976063904</t>
  </si>
  <si>
    <t>Pol25</t>
  </si>
  <si>
    <t>demontáž ocelového stožáru do  4,5m</t>
  </si>
  <si>
    <t>-843188161</t>
  </si>
  <si>
    <t>Pol26</t>
  </si>
  <si>
    <t>vybourání patky parkového světelného bodu do 4,5 (0,3)</t>
  </si>
  <si>
    <t>687140476</t>
  </si>
  <si>
    <t>Pol27</t>
  </si>
  <si>
    <t>zahození a zhutnění vybourané patky stožáru do 4,5 (0,3)</t>
  </si>
  <si>
    <t>1888209395</t>
  </si>
  <si>
    <t>Pol28</t>
  </si>
  <si>
    <t>odkopání kabelu pro přeložku</t>
  </si>
  <si>
    <t>-1918647729</t>
  </si>
  <si>
    <t>Pol29</t>
  </si>
  <si>
    <t>odkop kabelu v komunikaci vč. záhozu (0,3x0,8)</t>
  </si>
  <si>
    <t>-1743580893</t>
  </si>
  <si>
    <t>Pol30</t>
  </si>
  <si>
    <t>odkop kabelu v zeleném pásu  vč. záhozu (0,3x0,7)</t>
  </si>
  <si>
    <t>-160177643</t>
  </si>
  <si>
    <t>Pol31</t>
  </si>
  <si>
    <t>odkop kabelu v chodníku  vč. záhozu (0,3x0,15)</t>
  </si>
  <si>
    <t>825343493</t>
  </si>
  <si>
    <t>Pol32</t>
  </si>
  <si>
    <t>demontáž podzemního vedení s výkopem</t>
  </si>
  <si>
    <t>2128098272</t>
  </si>
  <si>
    <t>Pol33</t>
  </si>
  <si>
    <t>demontáž podzemního vedení bez výkopu</t>
  </si>
  <si>
    <t>-730649424</t>
  </si>
  <si>
    <t>Pol34</t>
  </si>
  <si>
    <t>vytýčení nových světelných bodů</t>
  </si>
  <si>
    <t>-2103368902</t>
  </si>
  <si>
    <t>Pol35</t>
  </si>
  <si>
    <t>výkop základu pro ocelový stožár 6m (0,41)</t>
  </si>
  <si>
    <t>302628427</t>
  </si>
  <si>
    <t>Pol36</t>
  </si>
  <si>
    <t>stavba patky pro stožár 6m</t>
  </si>
  <si>
    <t>-1141785785</t>
  </si>
  <si>
    <t>Pol37</t>
  </si>
  <si>
    <t>instalace sloupu světelného bodu 6m</t>
  </si>
  <si>
    <t>444924099</t>
  </si>
  <si>
    <t>Pol38</t>
  </si>
  <si>
    <t>instalace svítidla světelného bodu 6m</t>
  </si>
  <si>
    <t>-1982331414</t>
  </si>
  <si>
    <t>Pol39</t>
  </si>
  <si>
    <t>instalace svorkovnice</t>
  </si>
  <si>
    <t>-2143400412</t>
  </si>
  <si>
    <t>Pol40</t>
  </si>
  <si>
    <t>zatažení kabelu pr. 1,5 do sloupu</t>
  </si>
  <si>
    <t>384978283</t>
  </si>
  <si>
    <t>Pol41</t>
  </si>
  <si>
    <t>připojení kabelu do svorkovnice a svítidla 1,5 (žíly)</t>
  </si>
  <si>
    <t>-1830205841</t>
  </si>
  <si>
    <t>Pol42</t>
  </si>
  <si>
    <t>zavedení kabelu do pr. 10 do sloupu</t>
  </si>
  <si>
    <t>-1252532009</t>
  </si>
  <si>
    <t>Pol43</t>
  </si>
  <si>
    <t>připojení kabelu do pr. 16 do svorkovnice (žíly)</t>
  </si>
  <si>
    <t>-1472980363</t>
  </si>
  <si>
    <t>Pol44</t>
  </si>
  <si>
    <t>vytýčení trasy kabelového vedení</t>
  </si>
  <si>
    <t>-625607516</t>
  </si>
  <si>
    <t>Pol45</t>
  </si>
  <si>
    <t>výkop v komunikaci (0,5x0,8)</t>
  </si>
  <si>
    <t>943701568</t>
  </si>
  <si>
    <t>Pol46</t>
  </si>
  <si>
    <t>výkop v zeleném pásu (0,3x0,7)</t>
  </si>
  <si>
    <t>-351830326</t>
  </si>
  <si>
    <t>Pol47</t>
  </si>
  <si>
    <t>výkop v chodníku (0,3x0,35)</t>
  </si>
  <si>
    <t>33541349</t>
  </si>
  <si>
    <t>Pol48</t>
  </si>
  <si>
    <t>pokládka zemnícího pásku</t>
  </si>
  <si>
    <t>2028459187</t>
  </si>
  <si>
    <t>Pol49</t>
  </si>
  <si>
    <t>pokládka kabelů do pr. 16</t>
  </si>
  <si>
    <t>1868419430</t>
  </si>
  <si>
    <t>Pol50</t>
  </si>
  <si>
    <t>pokládka chrániček</t>
  </si>
  <si>
    <t>108159850</t>
  </si>
  <si>
    <t>Pol51</t>
  </si>
  <si>
    <t>příplatek za zatažení kabelu do r. 16 do chráničky</t>
  </si>
  <si>
    <t>-2117584891</t>
  </si>
  <si>
    <t>Pol52</t>
  </si>
  <si>
    <t>montáž kabelové zemní spojky</t>
  </si>
  <si>
    <t>1162341081</t>
  </si>
  <si>
    <t>Pol53</t>
  </si>
  <si>
    <t>obetonování chrániček</t>
  </si>
  <si>
    <t>1143031087</t>
  </si>
  <si>
    <t>Pol54</t>
  </si>
  <si>
    <t>násyp pískového lože (0,3x0,2)</t>
  </si>
  <si>
    <t>969168218</t>
  </si>
  <si>
    <t>Pol55</t>
  </si>
  <si>
    <t>pokládka krycích desek CAD</t>
  </si>
  <si>
    <t>-1299654138</t>
  </si>
  <si>
    <t>Pol56</t>
  </si>
  <si>
    <t>zahození a zhutnění výkopů (0,5x0,65)</t>
  </si>
  <si>
    <t>-1496669197</t>
  </si>
  <si>
    <t>Pol57</t>
  </si>
  <si>
    <t>zahození a zhutnění výkopů (0,3x0,5)</t>
  </si>
  <si>
    <t>1316319575</t>
  </si>
  <si>
    <t>Pol58</t>
  </si>
  <si>
    <t>zahození a zhutnění výkopů (0,3x0,15)</t>
  </si>
  <si>
    <t>-881462801</t>
  </si>
  <si>
    <t>Pol59</t>
  </si>
  <si>
    <t>ostatní montážní a pomocné práce</t>
  </si>
  <si>
    <t>1460148501</t>
  </si>
  <si>
    <t>Pol60</t>
  </si>
  <si>
    <t>odvoz výkopku do 7 km a uložení na skládku vč. poplatku</t>
  </si>
  <si>
    <t>334217377</t>
  </si>
  <si>
    <t>Pol61</t>
  </si>
  <si>
    <t>ekologická likvidace svítidel</t>
  </si>
  <si>
    <t>-1451357481</t>
  </si>
  <si>
    <t>Pol62</t>
  </si>
  <si>
    <t>revize</t>
  </si>
  <si>
    <t>108277731</t>
  </si>
  <si>
    <t>Pol63</t>
  </si>
  <si>
    <t>doprava</t>
  </si>
  <si>
    <t>1791832357</t>
  </si>
  <si>
    <t>SO 432 - SO 432 Optika</t>
  </si>
  <si>
    <t xml:space="preserve">    742 - Elektroinstalace - slaboproud</t>
  </si>
  <si>
    <t>742</t>
  </si>
  <si>
    <t>Elektroinstalace - slaboproud</t>
  </si>
  <si>
    <t>Pol66</t>
  </si>
  <si>
    <t>kabelová komora SGLB 1730</t>
  </si>
  <si>
    <t>1498468809</t>
  </si>
  <si>
    <t>Pol67</t>
  </si>
  <si>
    <t>chránička HDPE 40 zemní tlustostěnná</t>
  </si>
  <si>
    <t>-1955084842</t>
  </si>
  <si>
    <t>Pol68</t>
  </si>
  <si>
    <t>chránička HDPE zemní tlustostěnná 40/34 s 5xmikrotrub. 10/8</t>
  </si>
  <si>
    <t>1905778200</t>
  </si>
  <si>
    <t>Pol69</t>
  </si>
  <si>
    <t>spojka chráničky HDPE (SPC40)</t>
  </si>
  <si>
    <t>-295072794</t>
  </si>
  <si>
    <t>Pol70</t>
  </si>
  <si>
    <t>koncovka chráničky HDPE s ventilkem (KPC40V)</t>
  </si>
  <si>
    <t>713203006</t>
  </si>
  <si>
    <t>Pol71</t>
  </si>
  <si>
    <t>koncovka chráničky HDPE bez ventilku (KPC40)</t>
  </si>
  <si>
    <t>1436626464</t>
  </si>
  <si>
    <t>Pol72</t>
  </si>
  <si>
    <t>drát CY 1,5</t>
  </si>
  <si>
    <t>-1243210457</t>
  </si>
  <si>
    <t>Pol73</t>
  </si>
  <si>
    <t>chránička kopoflex KF09090</t>
  </si>
  <si>
    <t>-588568299</t>
  </si>
  <si>
    <t>Pol74</t>
  </si>
  <si>
    <t>výstražná folie oranž.</t>
  </si>
  <si>
    <t>-1238892446</t>
  </si>
  <si>
    <t>Pol75</t>
  </si>
  <si>
    <t>krycí deska KAD 30 oranž.</t>
  </si>
  <si>
    <t>1169854360</t>
  </si>
  <si>
    <t>1596284803</t>
  </si>
  <si>
    <t>-1860593474</t>
  </si>
  <si>
    <t>Pol76</t>
  </si>
  <si>
    <t>drobný materiál</t>
  </si>
  <si>
    <t>265018883</t>
  </si>
  <si>
    <t>Pol77</t>
  </si>
  <si>
    <t>vytýčení nových zemních boxů</t>
  </si>
  <si>
    <t>847449050</t>
  </si>
  <si>
    <t>Pol78</t>
  </si>
  <si>
    <t>výkop základu pro box (0,2)</t>
  </si>
  <si>
    <t>-1399634349</t>
  </si>
  <si>
    <t>Pol79</t>
  </si>
  <si>
    <t>instalace zemního boxu</t>
  </si>
  <si>
    <t>1351137608</t>
  </si>
  <si>
    <t>Pol80</t>
  </si>
  <si>
    <t>vytýčení trasy chrániček</t>
  </si>
  <si>
    <t>-78374405</t>
  </si>
  <si>
    <t>-1074394542</t>
  </si>
  <si>
    <t>-574652646</t>
  </si>
  <si>
    <t>1373331268</t>
  </si>
  <si>
    <t>Pol81</t>
  </si>
  <si>
    <t>obetonování chrániček (500)</t>
  </si>
  <si>
    <t>-1178544475</t>
  </si>
  <si>
    <t>-1648414053</t>
  </si>
  <si>
    <t>1444944254</t>
  </si>
  <si>
    <t>-508569557</t>
  </si>
  <si>
    <t>-1529046490</t>
  </si>
  <si>
    <t>Pol82</t>
  </si>
  <si>
    <t>pokládka HDPE chrániček</t>
  </si>
  <si>
    <t>1121994050</t>
  </si>
  <si>
    <t>Pol83</t>
  </si>
  <si>
    <t>pokládka chrániček KF</t>
  </si>
  <si>
    <t>564345653</t>
  </si>
  <si>
    <t>Pol84</t>
  </si>
  <si>
    <t>pokládka zaměřovacího vodiče</t>
  </si>
  <si>
    <t>1935638278</t>
  </si>
  <si>
    <t>Pol85</t>
  </si>
  <si>
    <t>zavedení chráničky HDPE do boxu</t>
  </si>
  <si>
    <t>-89303302</t>
  </si>
  <si>
    <t>Pol86</t>
  </si>
  <si>
    <t>82929969</t>
  </si>
  <si>
    <t>Pol87</t>
  </si>
  <si>
    <t>odvoz výkopku a uložení na skládku</t>
  </si>
  <si>
    <t>1486911226</t>
  </si>
  <si>
    <t>Pol88</t>
  </si>
  <si>
    <t>zkouška</t>
  </si>
  <si>
    <t>624098934</t>
  </si>
  <si>
    <t>Pol89</t>
  </si>
  <si>
    <t>1800436167</t>
  </si>
  <si>
    <t>Pol90</t>
  </si>
  <si>
    <t>zákres dle skutečného stavu</t>
  </si>
  <si>
    <t>1984320390</t>
  </si>
  <si>
    <t>VRN - VRN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</si>
  <si>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</si>
  <si>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</si>
  <si>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</si>
  <si>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</si>
  <si>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IP 36</t>
  </si>
  <si>
    <t>Splnění podmínek správců sítí dle  stavebního povolení</t>
  </si>
  <si>
    <t>-1401041416</t>
  </si>
  <si>
    <t>Poznámka k položce:
předání závěrečného paré se splněnými podmínkami správců včetně jejich stanovisek ke stavbě, počet kusů 4</t>
  </si>
  <si>
    <t>VRN1</t>
  </si>
  <si>
    <t>Průzkumné, geodetické a projektové práce</t>
  </si>
  <si>
    <t>012103000</t>
  </si>
  <si>
    <t>Geodetické práce před výstavbou</t>
  </si>
  <si>
    <t>-131768927</t>
  </si>
  <si>
    <t>Poznámka k položce:
vytyčení hranic pozemků,vytyčení staveniště a stavebního objektu, určení průběhu nadzemního nebo podzemního stávajícího i plánovaného vedení, určení vytyčovací sítě, ...</t>
  </si>
  <si>
    <t>012203000.1</t>
  </si>
  <si>
    <t>Geodetické práce při provádění stavby</t>
  </si>
  <si>
    <t>-1850627190</t>
  </si>
  <si>
    <t>Poznámka k položce:
výšková měření, výpočet objemů, atd. které mají charakter kontrolních a upřesnujících činností
geodetické zaměřování všech inženýrských sítí - optika, kanalizace deštová,  veřejné osvětlení,opěrná zed atd  nutno respektovat</t>
  </si>
  <si>
    <t>013254000-1.1</t>
  </si>
  <si>
    <t>Zaměření skutečného provedení stavby</t>
  </si>
  <si>
    <t>-909060333</t>
  </si>
  <si>
    <t>Poznámka k položce:
geodetické zaměření provedení všech stavebních objektů, včetně  hloubek šachet a potrubí, hloubek uložení ostatních sítí, podéných profilů a dimenze všech nových inženýrských sítí, VO, Optika, deštová kanalizace, uložení opěrné zdi v základové spáře, ostatní dle požadavku TDI a investora</t>
  </si>
  <si>
    <t>075</t>
  </si>
  <si>
    <t>Provozní vlivy - ochranná pásma</t>
  </si>
  <si>
    <t>1908162737</t>
  </si>
  <si>
    <t>Poznámka k položce:
elektrického vedení, vodárenská (vodní zdroje,vodojemy.čistírny vod,vodovodní řady),přírodních hodnot (zákaz poškození přírodního prostředí,zákaz hluku), protipožární a jiná, dále ochrana odkrytých stáv. zařízení dle stavebného povolení, obnovení výstražných folií porušených během stavby</t>
  </si>
  <si>
    <t>IP 33.1</t>
  </si>
  <si>
    <t>Vytyčení stáv. inženýrských sítí</t>
  </si>
  <si>
    <t>-1302206520</t>
  </si>
  <si>
    <t>Poznámka k položce:
vytyčení zaúčasti správce sítě nebo jeho pokynů, včetně určení dimenze a hloubky sítě, bude protokolováno, používáno při stavbě a součástí stavebního deníku</t>
  </si>
  <si>
    <t>IP 35</t>
  </si>
  <si>
    <t>Geometrický plán stavby včetně všech kartografických prací</t>
  </si>
  <si>
    <t>-1076671129</t>
  </si>
  <si>
    <t>IP 37</t>
  </si>
  <si>
    <t>kontrola deštových svodů a prověření jejich funkčnosti v napojení</t>
  </si>
  <si>
    <t>-1251285681</t>
  </si>
  <si>
    <t>VRN3</t>
  </si>
  <si>
    <t>Zařízení staveniště</t>
  </si>
  <si>
    <t>032002000.1</t>
  </si>
  <si>
    <t>Vybavení staveniště včetně zrušení</t>
  </si>
  <si>
    <t>-1166186175</t>
  </si>
  <si>
    <t>Poznámka k položce:
vybavení potřebná pro realizaci stavby, včetně nutného oddrenážování staveniště, včetně zřízení příjezdu, staveniště není v té samé ulici, nutno respektovat vybavení dle Souhrnné zprávy, započíst veškerý nutný provoz a zabezpeční,</t>
  </si>
  <si>
    <t>034303000.1</t>
  </si>
  <si>
    <t>Dopravně-inženýrské opatření během stavby (DIO)</t>
  </si>
  <si>
    <t>277057311</t>
  </si>
  <si>
    <t>Poznámka k položce:
dle nutnosti bude odsouhlaseno příslušným silničním úřadem, DI Policicí</t>
  </si>
  <si>
    <t>034503000</t>
  </si>
  <si>
    <t>Informační tabule na staveništi</t>
  </si>
  <si>
    <t>1490130448</t>
  </si>
  <si>
    <t>VRN4</t>
  </si>
  <si>
    <t>Inženýrská činnost</t>
  </si>
  <si>
    <t>043103000.1</t>
  </si>
  <si>
    <t>Zkoušky bez rozlišení</t>
  </si>
  <si>
    <t>-992858297</t>
  </si>
  <si>
    <t>Poznámka k položce:
veškeré nutné zkoušky dle požadavku TDI a investora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</si>
</sst>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21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6</v>
      </c>
    </row>
    <row r="9" spans="2:71" s="1" customFormat="1" ht="29.25" customHeight="1">
      <c r="B9" s="20"/>
      <c r="C9" s="21"/>
      <c r="D9" s="25" t="s">
        <v>26</v>
      </c>
      <c r="E9" s="21"/>
      <c r="F9" s="21"/>
      <c r="G9" s="21"/>
      <c r="H9" s="21"/>
      <c r="I9" s="21"/>
      <c r="J9" s="21"/>
      <c r="K9" s="33" t="s">
        <v>27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5" t="s">
        <v>28</v>
      </c>
      <c r="AL9" s="21"/>
      <c r="AM9" s="21"/>
      <c r="AN9" s="33" t="s">
        <v>29</v>
      </c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30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31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32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33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34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31</v>
      </c>
      <c r="AL13" s="21"/>
      <c r="AM13" s="21"/>
      <c r="AN13" s="34" t="s">
        <v>35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4" t="s">
        <v>35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1" t="s">
        <v>33</v>
      </c>
      <c r="AL14" s="21"/>
      <c r="AM14" s="21"/>
      <c r="AN14" s="34" t="s">
        <v>35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36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31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33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38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39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31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33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38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40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1"/>
      <c r="AQ25" s="21"/>
      <c r="AR25" s="19"/>
      <c r="BE25" s="30"/>
    </row>
    <row r="26" spans="1:57" s="2" customFormat="1" ht="25.9" customHeight="1">
      <c r="A26" s="38"/>
      <c r="B26" s="39"/>
      <c r="C26" s="40"/>
      <c r="D26" s="41" t="s">
        <v>41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0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0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42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43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44</v>
      </c>
      <c r="AL28" s="45"/>
      <c r="AM28" s="45"/>
      <c r="AN28" s="45"/>
      <c r="AO28" s="45"/>
      <c r="AP28" s="40"/>
      <c r="AQ28" s="40"/>
      <c r="AR28" s="44"/>
      <c r="BE28" s="30"/>
    </row>
    <row r="29" spans="1:57" s="3" customFormat="1" ht="14.4" customHeight="1">
      <c r="A29" s="3"/>
      <c r="B29" s="46"/>
      <c r="C29" s="47"/>
      <c r="D29" s="31" t="s">
        <v>45</v>
      </c>
      <c r="E29" s="47"/>
      <c r="F29" s="31" t="s">
        <v>46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1" t="s">
        <v>47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1" t="s">
        <v>48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1" t="s">
        <v>49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1" t="s">
        <v>50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0"/>
    </row>
    <row r="35" spans="1:57" s="2" customFormat="1" ht="25.9" customHeight="1">
      <c r="A35" s="38"/>
      <c r="B35" s="39"/>
      <c r="C35" s="52"/>
      <c r="D35" s="53" t="s">
        <v>51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52</v>
      </c>
      <c r="U35" s="54"/>
      <c r="V35" s="54"/>
      <c r="W35" s="54"/>
      <c r="X35" s="56" t="s">
        <v>53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9"/>
      <c r="C49" s="60"/>
      <c r="D49" s="61" t="s">
        <v>54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55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8"/>
      <c r="B60" s="39"/>
      <c r="C60" s="40"/>
      <c r="D60" s="64" t="s">
        <v>56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57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56</v>
      </c>
      <c r="AI60" s="42"/>
      <c r="AJ60" s="42"/>
      <c r="AK60" s="42"/>
      <c r="AL60" s="42"/>
      <c r="AM60" s="64" t="s">
        <v>57</v>
      </c>
      <c r="AN60" s="42"/>
      <c r="AO60" s="42"/>
      <c r="AP60" s="40"/>
      <c r="AQ60" s="40"/>
      <c r="AR60" s="44"/>
      <c r="BE60" s="38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8"/>
      <c r="B64" s="39"/>
      <c r="C64" s="40"/>
      <c r="D64" s="61" t="s">
        <v>58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59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8"/>
      <c r="B75" s="39"/>
      <c r="C75" s="40"/>
      <c r="D75" s="64" t="s">
        <v>56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57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56</v>
      </c>
      <c r="AI75" s="42"/>
      <c r="AJ75" s="42"/>
      <c r="AK75" s="42"/>
      <c r="AL75" s="42"/>
      <c r="AM75" s="64" t="s">
        <v>57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2" t="s">
        <v>60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1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572018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úprava ulice Bezručova, Cheb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1" t="s">
        <v>22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Cheb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1" t="s">
        <v>24</v>
      </c>
      <c r="AJ87" s="40"/>
      <c r="AK87" s="40"/>
      <c r="AL87" s="40"/>
      <c r="AM87" s="79" t="str">
        <f>IF(AN8="","",AN8)</f>
        <v>28. 2. 2020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1" t="s">
        <v>30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Cheb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1" t="s">
        <v>36</v>
      </c>
      <c r="AJ89" s="40"/>
      <c r="AK89" s="40"/>
      <c r="AL89" s="40"/>
      <c r="AM89" s="80" t="str">
        <f>IF(E17="","",E17)</f>
        <v>DSVA s.r.o.</v>
      </c>
      <c r="AN89" s="71"/>
      <c r="AO89" s="71"/>
      <c r="AP89" s="71"/>
      <c r="AQ89" s="40"/>
      <c r="AR89" s="44"/>
      <c r="AS89" s="81" t="s">
        <v>61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1" t="s">
        <v>34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1" t="s">
        <v>39</v>
      </c>
      <c r="AJ90" s="40"/>
      <c r="AK90" s="40"/>
      <c r="AL90" s="40"/>
      <c r="AM90" s="80" t="str">
        <f>IF(E20="","",E20)</f>
        <v>DSVA s.r.o.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62</v>
      </c>
      <c r="D92" s="94"/>
      <c r="E92" s="94"/>
      <c r="F92" s="94"/>
      <c r="G92" s="94"/>
      <c r="H92" s="95"/>
      <c r="I92" s="96" t="s">
        <v>63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64</v>
      </c>
      <c r="AH92" s="94"/>
      <c r="AI92" s="94"/>
      <c r="AJ92" s="94"/>
      <c r="AK92" s="94"/>
      <c r="AL92" s="94"/>
      <c r="AM92" s="94"/>
      <c r="AN92" s="96" t="s">
        <v>65</v>
      </c>
      <c r="AO92" s="94"/>
      <c r="AP92" s="98"/>
      <c r="AQ92" s="99" t="s">
        <v>66</v>
      </c>
      <c r="AR92" s="44"/>
      <c r="AS92" s="100" t="s">
        <v>67</v>
      </c>
      <c r="AT92" s="101" t="s">
        <v>68</v>
      </c>
      <c r="AU92" s="101" t="s">
        <v>69</v>
      </c>
      <c r="AV92" s="101" t="s">
        <v>70</v>
      </c>
      <c r="AW92" s="101" t="s">
        <v>71</v>
      </c>
      <c r="AX92" s="101" t="s">
        <v>72</v>
      </c>
      <c r="AY92" s="101" t="s">
        <v>73</v>
      </c>
      <c r="AZ92" s="101" t="s">
        <v>74</v>
      </c>
      <c r="BA92" s="101" t="s">
        <v>75</v>
      </c>
      <c r="BB92" s="101" t="s">
        <v>76</v>
      </c>
      <c r="BC92" s="101" t="s">
        <v>77</v>
      </c>
      <c r="BD92" s="102" t="s">
        <v>78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79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ROUND(SUM(AG95:AG101),2)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ROUND(SUM(AS95:AS101),2)</f>
        <v>0</v>
      </c>
      <c r="AT94" s="114">
        <f>ROUND(SUM(AV94:AW94),2)</f>
        <v>0</v>
      </c>
      <c r="AU94" s="115">
        <f>ROUND(SUM(AU95:AU101),5)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ROUND(SUM(AZ95:AZ101),2)</f>
        <v>0</v>
      </c>
      <c r="BA94" s="114">
        <f>ROUND(SUM(BA95:BA101),2)</f>
        <v>0</v>
      </c>
      <c r="BB94" s="114">
        <f>ROUND(SUM(BB95:BB101),2)</f>
        <v>0</v>
      </c>
      <c r="BC94" s="114">
        <f>ROUND(SUM(BC95:BC101),2)</f>
        <v>0</v>
      </c>
      <c r="BD94" s="116">
        <f>ROUND(SUM(BD95:BD101),2)</f>
        <v>0</v>
      </c>
      <c r="BE94" s="6"/>
      <c r="BS94" s="117" t="s">
        <v>80</v>
      </c>
      <c r="BT94" s="117" t="s">
        <v>81</v>
      </c>
      <c r="BU94" s="118" t="s">
        <v>82</v>
      </c>
      <c r="BV94" s="117" t="s">
        <v>83</v>
      </c>
      <c r="BW94" s="117" t="s">
        <v>5</v>
      </c>
      <c r="BX94" s="117" t="s">
        <v>84</v>
      </c>
      <c r="CL94" s="117" t="s">
        <v>19</v>
      </c>
    </row>
    <row r="95" spans="1:91" s="7" customFormat="1" ht="16.5" customHeight="1">
      <c r="A95" s="119" t="s">
        <v>85</v>
      </c>
      <c r="B95" s="120"/>
      <c r="C95" s="121"/>
      <c r="D95" s="122" t="s">
        <v>86</v>
      </c>
      <c r="E95" s="122"/>
      <c r="F95" s="122"/>
      <c r="G95" s="122"/>
      <c r="H95" s="122"/>
      <c r="I95" s="123"/>
      <c r="J95" s="122" t="s">
        <v>87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001 - SO 001 Bourací p...'!J30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88</v>
      </c>
      <c r="AR95" s="126"/>
      <c r="AS95" s="127">
        <v>0</v>
      </c>
      <c r="AT95" s="128">
        <f>ROUND(SUM(AV95:AW95),2)</f>
        <v>0</v>
      </c>
      <c r="AU95" s="129">
        <f>'SO 001 - SO 001 Bourací p...'!P122</f>
        <v>0</v>
      </c>
      <c r="AV95" s="128">
        <f>'SO 001 - SO 001 Bourací p...'!J33</f>
        <v>0</v>
      </c>
      <c r="AW95" s="128">
        <f>'SO 001 - SO 001 Bourací p...'!J34</f>
        <v>0</v>
      </c>
      <c r="AX95" s="128">
        <f>'SO 001 - SO 001 Bourací p...'!J35</f>
        <v>0</v>
      </c>
      <c r="AY95" s="128">
        <f>'SO 001 - SO 001 Bourací p...'!J36</f>
        <v>0</v>
      </c>
      <c r="AZ95" s="128">
        <f>'SO 001 - SO 001 Bourací p...'!F33</f>
        <v>0</v>
      </c>
      <c r="BA95" s="128">
        <f>'SO 001 - SO 001 Bourací p...'!F34</f>
        <v>0</v>
      </c>
      <c r="BB95" s="128">
        <f>'SO 001 - SO 001 Bourací p...'!F35</f>
        <v>0</v>
      </c>
      <c r="BC95" s="128">
        <f>'SO 001 - SO 001 Bourací p...'!F36</f>
        <v>0</v>
      </c>
      <c r="BD95" s="130">
        <f>'SO 001 - SO 001 Bourací p...'!F37</f>
        <v>0</v>
      </c>
      <c r="BE95" s="7"/>
      <c r="BT95" s="131" t="s">
        <v>89</v>
      </c>
      <c r="BV95" s="131" t="s">
        <v>83</v>
      </c>
      <c r="BW95" s="131" t="s">
        <v>90</v>
      </c>
      <c r="BX95" s="131" t="s">
        <v>5</v>
      </c>
      <c r="CL95" s="131" t="s">
        <v>19</v>
      </c>
      <c r="CM95" s="131" t="s">
        <v>21</v>
      </c>
    </row>
    <row r="96" spans="1:91" s="7" customFormat="1" ht="16.5" customHeight="1">
      <c r="A96" s="119" t="s">
        <v>85</v>
      </c>
      <c r="B96" s="120"/>
      <c r="C96" s="121"/>
      <c r="D96" s="122" t="s">
        <v>91</v>
      </c>
      <c r="E96" s="122"/>
      <c r="F96" s="122"/>
      <c r="G96" s="122"/>
      <c r="H96" s="122"/>
      <c r="I96" s="123"/>
      <c r="J96" s="122" t="s">
        <v>92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 101 - SO 101 Komunikace'!J30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88</v>
      </c>
      <c r="AR96" s="126"/>
      <c r="AS96" s="127">
        <v>0</v>
      </c>
      <c r="AT96" s="128">
        <f>ROUND(SUM(AV96:AW96),2)</f>
        <v>0</v>
      </c>
      <c r="AU96" s="129">
        <f>'SO 101 - SO 101 Komunikace'!P129</f>
        <v>0</v>
      </c>
      <c r="AV96" s="128">
        <f>'SO 101 - SO 101 Komunikace'!J33</f>
        <v>0</v>
      </c>
      <c r="AW96" s="128">
        <f>'SO 101 - SO 101 Komunikace'!J34</f>
        <v>0</v>
      </c>
      <c r="AX96" s="128">
        <f>'SO 101 - SO 101 Komunikace'!J35</f>
        <v>0</v>
      </c>
      <c r="AY96" s="128">
        <f>'SO 101 - SO 101 Komunikace'!J36</f>
        <v>0</v>
      </c>
      <c r="AZ96" s="128">
        <f>'SO 101 - SO 101 Komunikace'!F33</f>
        <v>0</v>
      </c>
      <c r="BA96" s="128">
        <f>'SO 101 - SO 101 Komunikace'!F34</f>
        <v>0</v>
      </c>
      <c r="BB96" s="128">
        <f>'SO 101 - SO 101 Komunikace'!F35</f>
        <v>0</v>
      </c>
      <c r="BC96" s="128">
        <f>'SO 101 - SO 101 Komunikace'!F36</f>
        <v>0</v>
      </c>
      <c r="BD96" s="130">
        <f>'SO 101 - SO 101 Komunikace'!F37</f>
        <v>0</v>
      </c>
      <c r="BE96" s="7"/>
      <c r="BT96" s="131" t="s">
        <v>89</v>
      </c>
      <c r="BV96" s="131" t="s">
        <v>83</v>
      </c>
      <c r="BW96" s="131" t="s">
        <v>93</v>
      </c>
      <c r="BX96" s="131" t="s">
        <v>5</v>
      </c>
      <c r="CL96" s="131" t="s">
        <v>19</v>
      </c>
      <c r="CM96" s="131" t="s">
        <v>21</v>
      </c>
    </row>
    <row r="97" spans="1:91" s="7" customFormat="1" ht="16.5" customHeight="1">
      <c r="A97" s="119" t="s">
        <v>85</v>
      </c>
      <c r="B97" s="120"/>
      <c r="C97" s="121"/>
      <c r="D97" s="122" t="s">
        <v>94</v>
      </c>
      <c r="E97" s="122"/>
      <c r="F97" s="122"/>
      <c r="G97" s="122"/>
      <c r="H97" s="122"/>
      <c r="I97" s="123"/>
      <c r="J97" s="122" t="s">
        <v>95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'SO 201 - SO 201 Opěrná stěna'!J30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88</v>
      </c>
      <c r="AR97" s="126"/>
      <c r="AS97" s="127">
        <v>0</v>
      </c>
      <c r="AT97" s="128">
        <f>ROUND(SUM(AV97:AW97),2)</f>
        <v>0</v>
      </c>
      <c r="AU97" s="129">
        <f>'SO 201 - SO 201 Opěrná stěna'!P124</f>
        <v>0</v>
      </c>
      <c r="AV97" s="128">
        <f>'SO 201 - SO 201 Opěrná stěna'!J33</f>
        <v>0</v>
      </c>
      <c r="AW97" s="128">
        <f>'SO 201 - SO 201 Opěrná stěna'!J34</f>
        <v>0</v>
      </c>
      <c r="AX97" s="128">
        <f>'SO 201 - SO 201 Opěrná stěna'!J35</f>
        <v>0</v>
      </c>
      <c r="AY97" s="128">
        <f>'SO 201 - SO 201 Opěrná stěna'!J36</f>
        <v>0</v>
      </c>
      <c r="AZ97" s="128">
        <f>'SO 201 - SO 201 Opěrná stěna'!F33</f>
        <v>0</v>
      </c>
      <c r="BA97" s="128">
        <f>'SO 201 - SO 201 Opěrná stěna'!F34</f>
        <v>0</v>
      </c>
      <c r="BB97" s="128">
        <f>'SO 201 - SO 201 Opěrná stěna'!F35</f>
        <v>0</v>
      </c>
      <c r="BC97" s="128">
        <f>'SO 201 - SO 201 Opěrná stěna'!F36</f>
        <v>0</v>
      </c>
      <c r="BD97" s="130">
        <f>'SO 201 - SO 201 Opěrná stěna'!F37</f>
        <v>0</v>
      </c>
      <c r="BE97" s="7"/>
      <c r="BT97" s="131" t="s">
        <v>89</v>
      </c>
      <c r="BV97" s="131" t="s">
        <v>83</v>
      </c>
      <c r="BW97" s="131" t="s">
        <v>96</v>
      </c>
      <c r="BX97" s="131" t="s">
        <v>5</v>
      </c>
      <c r="CL97" s="131" t="s">
        <v>19</v>
      </c>
      <c r="CM97" s="131" t="s">
        <v>21</v>
      </c>
    </row>
    <row r="98" spans="1:91" s="7" customFormat="1" ht="16.5" customHeight="1">
      <c r="A98" s="119" t="s">
        <v>85</v>
      </c>
      <c r="B98" s="120"/>
      <c r="C98" s="121"/>
      <c r="D98" s="122" t="s">
        <v>97</v>
      </c>
      <c r="E98" s="122"/>
      <c r="F98" s="122"/>
      <c r="G98" s="122"/>
      <c r="H98" s="122"/>
      <c r="I98" s="123"/>
      <c r="J98" s="122" t="s">
        <v>98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'SO 301 - SO 301 Deštová k...'!J30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88</v>
      </c>
      <c r="AR98" s="126"/>
      <c r="AS98" s="127">
        <v>0</v>
      </c>
      <c r="AT98" s="128">
        <f>ROUND(SUM(AV98:AW98),2)</f>
        <v>0</v>
      </c>
      <c r="AU98" s="129">
        <f>'SO 301 - SO 301 Deštová k...'!P127</f>
        <v>0</v>
      </c>
      <c r="AV98" s="128">
        <f>'SO 301 - SO 301 Deštová k...'!J33</f>
        <v>0</v>
      </c>
      <c r="AW98" s="128">
        <f>'SO 301 - SO 301 Deštová k...'!J34</f>
        <v>0</v>
      </c>
      <c r="AX98" s="128">
        <f>'SO 301 - SO 301 Deštová k...'!J35</f>
        <v>0</v>
      </c>
      <c r="AY98" s="128">
        <f>'SO 301 - SO 301 Deštová k...'!J36</f>
        <v>0</v>
      </c>
      <c r="AZ98" s="128">
        <f>'SO 301 - SO 301 Deštová k...'!F33</f>
        <v>0</v>
      </c>
      <c r="BA98" s="128">
        <f>'SO 301 - SO 301 Deštová k...'!F34</f>
        <v>0</v>
      </c>
      <c r="BB98" s="128">
        <f>'SO 301 - SO 301 Deštová k...'!F35</f>
        <v>0</v>
      </c>
      <c r="BC98" s="128">
        <f>'SO 301 - SO 301 Deštová k...'!F36</f>
        <v>0</v>
      </c>
      <c r="BD98" s="130">
        <f>'SO 301 - SO 301 Deštová k...'!F37</f>
        <v>0</v>
      </c>
      <c r="BE98" s="7"/>
      <c r="BT98" s="131" t="s">
        <v>89</v>
      </c>
      <c r="BV98" s="131" t="s">
        <v>83</v>
      </c>
      <c r="BW98" s="131" t="s">
        <v>99</v>
      </c>
      <c r="BX98" s="131" t="s">
        <v>5</v>
      </c>
      <c r="CL98" s="131" t="s">
        <v>19</v>
      </c>
      <c r="CM98" s="131" t="s">
        <v>21</v>
      </c>
    </row>
    <row r="99" spans="1:91" s="7" customFormat="1" ht="16.5" customHeight="1">
      <c r="A99" s="119" t="s">
        <v>85</v>
      </c>
      <c r="B99" s="120"/>
      <c r="C99" s="121"/>
      <c r="D99" s="122" t="s">
        <v>100</v>
      </c>
      <c r="E99" s="122"/>
      <c r="F99" s="122"/>
      <c r="G99" s="122"/>
      <c r="H99" s="122"/>
      <c r="I99" s="123"/>
      <c r="J99" s="122" t="s">
        <v>101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'SO 431 - SO 431 Veřejné o...'!J30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88</v>
      </c>
      <c r="AR99" s="126"/>
      <c r="AS99" s="127">
        <v>0</v>
      </c>
      <c r="AT99" s="128">
        <f>ROUND(SUM(AV99:AW99),2)</f>
        <v>0</v>
      </c>
      <c r="AU99" s="129">
        <f>'SO 431 - SO 431 Veřejné o...'!P118</f>
        <v>0</v>
      </c>
      <c r="AV99" s="128">
        <f>'SO 431 - SO 431 Veřejné o...'!J33</f>
        <v>0</v>
      </c>
      <c r="AW99" s="128">
        <f>'SO 431 - SO 431 Veřejné o...'!J34</f>
        <v>0</v>
      </c>
      <c r="AX99" s="128">
        <f>'SO 431 - SO 431 Veřejné o...'!J35</f>
        <v>0</v>
      </c>
      <c r="AY99" s="128">
        <f>'SO 431 - SO 431 Veřejné o...'!J36</f>
        <v>0</v>
      </c>
      <c r="AZ99" s="128">
        <f>'SO 431 - SO 431 Veřejné o...'!F33</f>
        <v>0</v>
      </c>
      <c r="BA99" s="128">
        <f>'SO 431 - SO 431 Veřejné o...'!F34</f>
        <v>0</v>
      </c>
      <c r="BB99" s="128">
        <f>'SO 431 - SO 431 Veřejné o...'!F35</f>
        <v>0</v>
      </c>
      <c r="BC99" s="128">
        <f>'SO 431 - SO 431 Veřejné o...'!F36</f>
        <v>0</v>
      </c>
      <c r="BD99" s="130">
        <f>'SO 431 - SO 431 Veřejné o...'!F37</f>
        <v>0</v>
      </c>
      <c r="BE99" s="7"/>
      <c r="BT99" s="131" t="s">
        <v>89</v>
      </c>
      <c r="BV99" s="131" t="s">
        <v>83</v>
      </c>
      <c r="BW99" s="131" t="s">
        <v>102</v>
      </c>
      <c r="BX99" s="131" t="s">
        <v>5</v>
      </c>
      <c r="CL99" s="131" t="s">
        <v>19</v>
      </c>
      <c r="CM99" s="131" t="s">
        <v>21</v>
      </c>
    </row>
    <row r="100" spans="1:91" s="7" customFormat="1" ht="16.5" customHeight="1">
      <c r="A100" s="119" t="s">
        <v>85</v>
      </c>
      <c r="B100" s="120"/>
      <c r="C100" s="121"/>
      <c r="D100" s="122" t="s">
        <v>103</v>
      </c>
      <c r="E100" s="122"/>
      <c r="F100" s="122"/>
      <c r="G100" s="122"/>
      <c r="H100" s="122"/>
      <c r="I100" s="123"/>
      <c r="J100" s="122" t="s">
        <v>104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4">
        <f>'SO 432 - SO 432 Optika'!J30</f>
        <v>0</v>
      </c>
      <c r="AH100" s="123"/>
      <c r="AI100" s="123"/>
      <c r="AJ100" s="123"/>
      <c r="AK100" s="123"/>
      <c r="AL100" s="123"/>
      <c r="AM100" s="123"/>
      <c r="AN100" s="124">
        <f>SUM(AG100,AT100)</f>
        <v>0</v>
      </c>
      <c r="AO100" s="123"/>
      <c r="AP100" s="123"/>
      <c r="AQ100" s="125" t="s">
        <v>88</v>
      </c>
      <c r="AR100" s="126"/>
      <c r="AS100" s="127">
        <v>0</v>
      </c>
      <c r="AT100" s="128">
        <f>ROUND(SUM(AV100:AW100),2)</f>
        <v>0</v>
      </c>
      <c r="AU100" s="129">
        <f>'SO 432 - SO 432 Optika'!P118</f>
        <v>0</v>
      </c>
      <c r="AV100" s="128">
        <f>'SO 432 - SO 432 Optika'!J33</f>
        <v>0</v>
      </c>
      <c r="AW100" s="128">
        <f>'SO 432 - SO 432 Optika'!J34</f>
        <v>0</v>
      </c>
      <c r="AX100" s="128">
        <f>'SO 432 - SO 432 Optika'!J35</f>
        <v>0</v>
      </c>
      <c r="AY100" s="128">
        <f>'SO 432 - SO 432 Optika'!J36</f>
        <v>0</v>
      </c>
      <c r="AZ100" s="128">
        <f>'SO 432 - SO 432 Optika'!F33</f>
        <v>0</v>
      </c>
      <c r="BA100" s="128">
        <f>'SO 432 - SO 432 Optika'!F34</f>
        <v>0</v>
      </c>
      <c r="BB100" s="128">
        <f>'SO 432 - SO 432 Optika'!F35</f>
        <v>0</v>
      </c>
      <c r="BC100" s="128">
        <f>'SO 432 - SO 432 Optika'!F36</f>
        <v>0</v>
      </c>
      <c r="BD100" s="130">
        <f>'SO 432 - SO 432 Optika'!F37</f>
        <v>0</v>
      </c>
      <c r="BE100" s="7"/>
      <c r="BT100" s="131" t="s">
        <v>89</v>
      </c>
      <c r="BV100" s="131" t="s">
        <v>83</v>
      </c>
      <c r="BW100" s="131" t="s">
        <v>105</v>
      </c>
      <c r="BX100" s="131" t="s">
        <v>5</v>
      </c>
      <c r="CL100" s="131" t="s">
        <v>19</v>
      </c>
      <c r="CM100" s="131" t="s">
        <v>21</v>
      </c>
    </row>
    <row r="101" spans="1:91" s="7" customFormat="1" ht="16.5" customHeight="1">
      <c r="A101" s="119" t="s">
        <v>85</v>
      </c>
      <c r="B101" s="120"/>
      <c r="C101" s="121"/>
      <c r="D101" s="122" t="s">
        <v>106</v>
      </c>
      <c r="E101" s="122"/>
      <c r="F101" s="122"/>
      <c r="G101" s="122"/>
      <c r="H101" s="122"/>
      <c r="I101" s="123"/>
      <c r="J101" s="122" t="s">
        <v>107</v>
      </c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4">
        <f>'VRN - VRN Vedlejší rozpoč...'!J30</f>
        <v>0</v>
      </c>
      <c r="AH101" s="123"/>
      <c r="AI101" s="123"/>
      <c r="AJ101" s="123"/>
      <c r="AK101" s="123"/>
      <c r="AL101" s="123"/>
      <c r="AM101" s="123"/>
      <c r="AN101" s="124">
        <f>SUM(AG101,AT101)</f>
        <v>0</v>
      </c>
      <c r="AO101" s="123"/>
      <c r="AP101" s="123"/>
      <c r="AQ101" s="125" t="s">
        <v>88</v>
      </c>
      <c r="AR101" s="126"/>
      <c r="AS101" s="132">
        <v>0</v>
      </c>
      <c r="AT101" s="133">
        <f>ROUND(SUM(AV101:AW101),2)</f>
        <v>0</v>
      </c>
      <c r="AU101" s="134">
        <f>'VRN - VRN Vedlejší rozpoč...'!P120</f>
        <v>0</v>
      </c>
      <c r="AV101" s="133">
        <f>'VRN - VRN Vedlejší rozpoč...'!J33</f>
        <v>0</v>
      </c>
      <c r="AW101" s="133">
        <f>'VRN - VRN Vedlejší rozpoč...'!J34</f>
        <v>0</v>
      </c>
      <c r="AX101" s="133">
        <f>'VRN - VRN Vedlejší rozpoč...'!J35</f>
        <v>0</v>
      </c>
      <c r="AY101" s="133">
        <f>'VRN - VRN Vedlejší rozpoč...'!J36</f>
        <v>0</v>
      </c>
      <c r="AZ101" s="133">
        <f>'VRN - VRN Vedlejší rozpoč...'!F33</f>
        <v>0</v>
      </c>
      <c r="BA101" s="133">
        <f>'VRN - VRN Vedlejší rozpoč...'!F34</f>
        <v>0</v>
      </c>
      <c r="BB101" s="133">
        <f>'VRN - VRN Vedlejší rozpoč...'!F35</f>
        <v>0</v>
      </c>
      <c r="BC101" s="133">
        <f>'VRN - VRN Vedlejší rozpoč...'!F36</f>
        <v>0</v>
      </c>
      <c r="BD101" s="135">
        <f>'VRN - VRN Vedlejší rozpoč...'!F37</f>
        <v>0</v>
      </c>
      <c r="BE101" s="7"/>
      <c r="BT101" s="131" t="s">
        <v>89</v>
      </c>
      <c r="BV101" s="131" t="s">
        <v>83</v>
      </c>
      <c r="BW101" s="131" t="s">
        <v>108</v>
      </c>
      <c r="BX101" s="131" t="s">
        <v>5</v>
      </c>
      <c r="CL101" s="131" t="s">
        <v>19</v>
      </c>
      <c r="CM101" s="131" t="s">
        <v>21</v>
      </c>
    </row>
    <row r="102" spans="1:57" s="2" customFormat="1" ht="30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4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44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</sheetData>
  <sheetProtection password="CC35" sheet="1" objects="1" scenarios="1" formatColumns="0" formatRows="0"/>
  <mergeCells count="66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001 - SO 001 Bourací p...'!C2" display="/"/>
    <hyperlink ref="A96" location="'SO 101 - SO 101 Komunikace'!C2" display="/"/>
    <hyperlink ref="A97" location="'SO 201 - SO 201 Opěrná stěna'!C2" display="/"/>
    <hyperlink ref="A98" location="'SO 301 - SO 301 Deštová k...'!C2" display="/"/>
    <hyperlink ref="A99" location="'SO 431 - SO 431 Veřejné o...'!C2" display="/"/>
    <hyperlink ref="A100" location="'SO 432 - SO 432 Optika'!C2" display="/"/>
    <hyperlink ref="A101" location="'VRN - VRN Vedlejší rozpoč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90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19"/>
      <c r="AT3" s="16" t="s">
        <v>21</v>
      </c>
    </row>
    <row r="4" spans="2:46" s="1" customFormat="1" ht="24.95" customHeight="1">
      <c r="B4" s="19"/>
      <c r="D4" s="140" t="s">
        <v>109</v>
      </c>
      <c r="I4" s="136"/>
      <c r="L4" s="19"/>
      <c r="M4" s="141" t="s">
        <v>10</v>
      </c>
      <c r="AT4" s="16" t="s">
        <v>4</v>
      </c>
    </row>
    <row r="5" spans="2:12" s="1" customFormat="1" ht="6.95" customHeight="1">
      <c r="B5" s="19"/>
      <c r="I5" s="136"/>
      <c r="L5" s="19"/>
    </row>
    <row r="6" spans="2:12" s="1" customFormat="1" ht="12" customHeight="1">
      <c r="B6" s="19"/>
      <c r="D6" s="142" t="s">
        <v>16</v>
      </c>
      <c r="I6" s="136"/>
      <c r="L6" s="19"/>
    </row>
    <row r="7" spans="2:12" s="1" customFormat="1" ht="16.5" customHeight="1">
      <c r="B7" s="19"/>
      <c r="E7" s="143" t="str">
        <f>'Rekapitulace stavby'!K6</f>
        <v>Stavební úprava ulice Bezručova, Cheb</v>
      </c>
      <c r="F7" s="142"/>
      <c r="G7" s="142"/>
      <c r="H7" s="142"/>
      <c r="I7" s="136"/>
      <c r="L7" s="19"/>
    </row>
    <row r="8" spans="1:31" s="2" customFormat="1" ht="12" customHeight="1">
      <c r="A8" s="38"/>
      <c r="B8" s="44"/>
      <c r="C8" s="38"/>
      <c r="D8" s="142" t="s">
        <v>110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111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19</v>
      </c>
      <c r="G11" s="38"/>
      <c r="H11" s="38"/>
      <c r="I11" s="147" t="s">
        <v>20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22</v>
      </c>
      <c r="E12" s="38"/>
      <c r="F12" s="146" t="s">
        <v>23</v>
      </c>
      <c r="G12" s="38"/>
      <c r="H12" s="38"/>
      <c r="I12" s="147" t="s">
        <v>24</v>
      </c>
      <c r="J12" s="148" t="str">
        <f>'Rekapitulace stavby'!AN8</f>
        <v>28. 2. 2020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30</v>
      </c>
      <c r="E14" s="38"/>
      <c r="F14" s="38"/>
      <c r="G14" s="38"/>
      <c r="H14" s="38"/>
      <c r="I14" s="147" t="s">
        <v>31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32</v>
      </c>
      <c r="F15" s="38"/>
      <c r="G15" s="38"/>
      <c r="H15" s="38"/>
      <c r="I15" s="147" t="s">
        <v>33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34</v>
      </c>
      <c r="E17" s="38"/>
      <c r="F17" s="38"/>
      <c r="G17" s="38"/>
      <c r="H17" s="38"/>
      <c r="I17" s="147" t="s">
        <v>31</v>
      </c>
      <c r="J17" s="32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46"/>
      <c r="G18" s="146"/>
      <c r="H18" s="146"/>
      <c r="I18" s="147" t="s">
        <v>33</v>
      </c>
      <c r="J18" s="32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36</v>
      </c>
      <c r="E20" s="38"/>
      <c r="F20" s="38"/>
      <c r="G20" s="38"/>
      <c r="H20" s="38"/>
      <c r="I20" s="147" t="s">
        <v>31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37</v>
      </c>
      <c r="F21" s="38"/>
      <c r="G21" s="38"/>
      <c r="H21" s="38"/>
      <c r="I21" s="147" t="s">
        <v>33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39</v>
      </c>
      <c r="E23" s="38"/>
      <c r="F23" s="38"/>
      <c r="G23" s="38"/>
      <c r="H23" s="38"/>
      <c r="I23" s="147" t="s">
        <v>31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37</v>
      </c>
      <c r="F24" s="38"/>
      <c r="G24" s="38"/>
      <c r="H24" s="38"/>
      <c r="I24" s="147" t="s">
        <v>33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40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41</v>
      </c>
      <c r="E30" s="38"/>
      <c r="F30" s="38"/>
      <c r="G30" s="38"/>
      <c r="H30" s="38"/>
      <c r="I30" s="144"/>
      <c r="J30" s="157">
        <f>ROUND(J122,2)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43</v>
      </c>
      <c r="G32" s="38"/>
      <c r="H32" s="38"/>
      <c r="I32" s="159" t="s">
        <v>42</v>
      </c>
      <c r="J32" s="158" t="s">
        <v>44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45</v>
      </c>
      <c r="E33" s="142" t="s">
        <v>46</v>
      </c>
      <c r="F33" s="161">
        <f>ROUND((SUM(BE122:BE175)),2)</f>
        <v>0</v>
      </c>
      <c r="G33" s="38"/>
      <c r="H33" s="38"/>
      <c r="I33" s="162">
        <v>0.21</v>
      </c>
      <c r="J33" s="161">
        <f>ROUND(((SUM(BE122:BE175))*I33),2)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47</v>
      </c>
      <c r="F34" s="161">
        <f>ROUND((SUM(BF122:BF175)),2)</f>
        <v>0</v>
      </c>
      <c r="G34" s="38"/>
      <c r="H34" s="38"/>
      <c r="I34" s="162">
        <v>0.15</v>
      </c>
      <c r="J34" s="161">
        <f>ROUND(((SUM(BF122:BF175))*I34),2)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48</v>
      </c>
      <c r="F35" s="161">
        <f>ROUND((SUM(BG122:BG175)),2)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49</v>
      </c>
      <c r="F36" s="161">
        <f>ROUND((SUM(BH122:BH175)),2)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50</v>
      </c>
      <c r="F37" s="161">
        <f>ROUND((SUM(BI122:BI175)),2)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51</v>
      </c>
      <c r="E39" s="165"/>
      <c r="F39" s="165"/>
      <c r="G39" s="166" t="s">
        <v>52</v>
      </c>
      <c r="H39" s="167" t="s">
        <v>53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19"/>
      <c r="I41" s="136"/>
      <c r="L41" s="19"/>
    </row>
    <row r="42" spans="2:12" s="1" customFormat="1" ht="14.4" customHeight="1">
      <c r="B42" s="19"/>
      <c r="I42" s="136"/>
      <c r="L42" s="19"/>
    </row>
    <row r="43" spans="2:12" s="1" customFormat="1" ht="14.4" customHeight="1">
      <c r="B43" s="19"/>
      <c r="I43" s="136"/>
      <c r="L43" s="19"/>
    </row>
    <row r="44" spans="2:12" s="1" customFormat="1" ht="14.4" customHeight="1">
      <c r="B44" s="19"/>
      <c r="I44" s="136"/>
      <c r="L44" s="19"/>
    </row>
    <row r="45" spans="2:12" s="1" customFormat="1" ht="14.4" customHeight="1">
      <c r="B45" s="19"/>
      <c r="I45" s="136"/>
      <c r="L45" s="19"/>
    </row>
    <row r="46" spans="2:12" s="1" customFormat="1" ht="14.4" customHeight="1">
      <c r="B46" s="19"/>
      <c r="I46" s="136"/>
      <c r="L46" s="19"/>
    </row>
    <row r="47" spans="2:12" s="1" customFormat="1" ht="14.4" customHeight="1">
      <c r="B47" s="19"/>
      <c r="I47" s="136"/>
      <c r="L47" s="19"/>
    </row>
    <row r="48" spans="2:12" s="1" customFormat="1" ht="14.4" customHeight="1">
      <c r="B48" s="19"/>
      <c r="I48" s="136"/>
      <c r="L48" s="19"/>
    </row>
    <row r="49" spans="2:12" s="1" customFormat="1" ht="14.4" customHeight="1">
      <c r="B49" s="19"/>
      <c r="I49" s="136"/>
      <c r="L49" s="19"/>
    </row>
    <row r="50" spans="2:12" s="2" customFormat="1" ht="14.4" customHeight="1">
      <c r="B50" s="63"/>
      <c r="D50" s="171" t="s">
        <v>54</v>
      </c>
      <c r="E50" s="172"/>
      <c r="F50" s="172"/>
      <c r="G50" s="171" t="s">
        <v>55</v>
      </c>
      <c r="H50" s="172"/>
      <c r="I50" s="173"/>
      <c r="J50" s="172"/>
      <c r="K50" s="172"/>
      <c r="L50" s="63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8"/>
      <c r="B61" s="44"/>
      <c r="C61" s="38"/>
      <c r="D61" s="174" t="s">
        <v>56</v>
      </c>
      <c r="E61" s="175"/>
      <c r="F61" s="176" t="s">
        <v>57</v>
      </c>
      <c r="G61" s="174" t="s">
        <v>56</v>
      </c>
      <c r="H61" s="175"/>
      <c r="I61" s="177"/>
      <c r="J61" s="178" t="s">
        <v>57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8"/>
      <c r="B65" s="44"/>
      <c r="C65" s="38"/>
      <c r="D65" s="171" t="s">
        <v>58</v>
      </c>
      <c r="E65" s="179"/>
      <c r="F65" s="179"/>
      <c r="G65" s="171" t="s">
        <v>59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8"/>
      <c r="B76" s="44"/>
      <c r="C76" s="38"/>
      <c r="D76" s="174" t="s">
        <v>56</v>
      </c>
      <c r="E76" s="175"/>
      <c r="F76" s="176" t="s">
        <v>57</v>
      </c>
      <c r="G76" s="174" t="s">
        <v>56</v>
      </c>
      <c r="H76" s="175"/>
      <c r="I76" s="177"/>
      <c r="J76" s="178" t="s">
        <v>57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112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Stavební úprava ulice Bezručova, Cheb</v>
      </c>
      <c r="F85" s="31"/>
      <c r="G85" s="31"/>
      <c r="H85" s="31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1" t="s">
        <v>110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001 - SO 001 Bourací práce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1" t="s">
        <v>22</v>
      </c>
      <c r="D89" s="40"/>
      <c r="E89" s="40"/>
      <c r="F89" s="26" t="str">
        <f>F12</f>
        <v>Cheb</v>
      </c>
      <c r="G89" s="40"/>
      <c r="H89" s="40"/>
      <c r="I89" s="147" t="s">
        <v>24</v>
      </c>
      <c r="J89" s="79" t="str">
        <f>IF(J12="","",J12)</f>
        <v>28. 2. 2020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1" t="s">
        <v>30</v>
      </c>
      <c r="D91" s="40"/>
      <c r="E91" s="40"/>
      <c r="F91" s="26" t="str">
        <f>E15</f>
        <v>Město Cheb</v>
      </c>
      <c r="G91" s="40"/>
      <c r="H91" s="40"/>
      <c r="I91" s="147" t="s">
        <v>36</v>
      </c>
      <c r="J91" s="36" t="str">
        <f>E21</f>
        <v>DSVA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1" t="s">
        <v>34</v>
      </c>
      <c r="D92" s="40"/>
      <c r="E92" s="40"/>
      <c r="F92" s="26" t="str">
        <f>IF(E18="","",E18)</f>
        <v>Vyplň údaj</v>
      </c>
      <c r="G92" s="40"/>
      <c r="H92" s="40"/>
      <c r="I92" s="147" t="s">
        <v>39</v>
      </c>
      <c r="J92" s="36" t="str">
        <f>E24</f>
        <v>DSVA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113</v>
      </c>
      <c r="D94" s="189"/>
      <c r="E94" s="189"/>
      <c r="F94" s="189"/>
      <c r="G94" s="189"/>
      <c r="H94" s="189"/>
      <c r="I94" s="190"/>
      <c r="J94" s="191" t="s">
        <v>114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115</v>
      </c>
      <c r="D96" s="40"/>
      <c r="E96" s="40"/>
      <c r="F96" s="40"/>
      <c r="G96" s="40"/>
      <c r="H96" s="40"/>
      <c r="I96" s="144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6" t="s">
        <v>116</v>
      </c>
    </row>
    <row r="97" spans="1:31" s="9" customFormat="1" ht="24.95" customHeight="1">
      <c r="A97" s="9"/>
      <c r="B97" s="193"/>
      <c r="C97" s="194"/>
      <c r="D97" s="195" t="s">
        <v>117</v>
      </c>
      <c r="E97" s="196"/>
      <c r="F97" s="196"/>
      <c r="G97" s="196"/>
      <c r="H97" s="196"/>
      <c r="I97" s="197"/>
      <c r="J97" s="198">
        <f>J123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118</v>
      </c>
      <c r="E98" s="203"/>
      <c r="F98" s="203"/>
      <c r="G98" s="203"/>
      <c r="H98" s="203"/>
      <c r="I98" s="204"/>
      <c r="J98" s="205">
        <f>J124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119</v>
      </c>
      <c r="E99" s="203"/>
      <c r="F99" s="203"/>
      <c r="G99" s="203"/>
      <c r="H99" s="203"/>
      <c r="I99" s="204"/>
      <c r="J99" s="205">
        <f>J139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120</v>
      </c>
      <c r="E100" s="203"/>
      <c r="F100" s="203"/>
      <c r="G100" s="203"/>
      <c r="H100" s="203"/>
      <c r="I100" s="204"/>
      <c r="J100" s="205">
        <f>J143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121</v>
      </c>
      <c r="E101" s="203"/>
      <c r="F101" s="203"/>
      <c r="G101" s="203"/>
      <c r="H101" s="203"/>
      <c r="I101" s="204"/>
      <c r="J101" s="205">
        <f>J146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0"/>
      <c r="C102" s="201"/>
      <c r="D102" s="202" t="s">
        <v>122</v>
      </c>
      <c r="E102" s="203"/>
      <c r="F102" s="203"/>
      <c r="G102" s="203"/>
      <c r="H102" s="203"/>
      <c r="I102" s="204"/>
      <c r="J102" s="205">
        <f>J163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144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183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186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2" t="s">
        <v>123</v>
      </c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1" t="s">
        <v>16</v>
      </c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87" t="str">
        <f>E7</f>
        <v>Stavební úprava ulice Bezručova, Cheb</v>
      </c>
      <c r="F112" s="31"/>
      <c r="G112" s="31"/>
      <c r="H112" s="31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1" t="s">
        <v>110</v>
      </c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E9</f>
        <v>SO 001 - SO 001 Bourací práce</v>
      </c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1" t="s">
        <v>22</v>
      </c>
      <c r="D116" s="40"/>
      <c r="E116" s="40"/>
      <c r="F116" s="26" t="str">
        <f>F12</f>
        <v>Cheb</v>
      </c>
      <c r="G116" s="40"/>
      <c r="H116" s="40"/>
      <c r="I116" s="147" t="s">
        <v>24</v>
      </c>
      <c r="J116" s="79" t="str">
        <f>IF(J12="","",J12)</f>
        <v>28. 2. 2020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1" t="s">
        <v>30</v>
      </c>
      <c r="D118" s="40"/>
      <c r="E118" s="40"/>
      <c r="F118" s="26" t="str">
        <f>E15</f>
        <v>Město Cheb</v>
      </c>
      <c r="G118" s="40"/>
      <c r="H118" s="40"/>
      <c r="I118" s="147" t="s">
        <v>36</v>
      </c>
      <c r="J118" s="36" t="str">
        <f>E21</f>
        <v>DSVA s.r.o.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1" t="s">
        <v>34</v>
      </c>
      <c r="D119" s="40"/>
      <c r="E119" s="40"/>
      <c r="F119" s="26" t="str">
        <f>IF(E18="","",E18)</f>
        <v>Vyplň údaj</v>
      </c>
      <c r="G119" s="40"/>
      <c r="H119" s="40"/>
      <c r="I119" s="147" t="s">
        <v>39</v>
      </c>
      <c r="J119" s="36" t="str">
        <f>E24</f>
        <v>DSVA s.r.o.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14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207"/>
      <c r="B121" s="208"/>
      <c r="C121" s="209" t="s">
        <v>124</v>
      </c>
      <c r="D121" s="210" t="s">
        <v>66</v>
      </c>
      <c r="E121" s="210" t="s">
        <v>62</v>
      </c>
      <c r="F121" s="210" t="s">
        <v>63</v>
      </c>
      <c r="G121" s="210" t="s">
        <v>125</v>
      </c>
      <c r="H121" s="210" t="s">
        <v>126</v>
      </c>
      <c r="I121" s="211" t="s">
        <v>127</v>
      </c>
      <c r="J121" s="212" t="s">
        <v>114</v>
      </c>
      <c r="K121" s="213" t="s">
        <v>128</v>
      </c>
      <c r="L121" s="214"/>
      <c r="M121" s="100" t="s">
        <v>1</v>
      </c>
      <c r="N121" s="101" t="s">
        <v>45</v>
      </c>
      <c r="O121" s="101" t="s">
        <v>129</v>
      </c>
      <c r="P121" s="101" t="s">
        <v>130</v>
      </c>
      <c r="Q121" s="101" t="s">
        <v>131</v>
      </c>
      <c r="R121" s="101" t="s">
        <v>132</v>
      </c>
      <c r="S121" s="101" t="s">
        <v>133</v>
      </c>
      <c r="T121" s="102" t="s">
        <v>134</v>
      </c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</row>
    <row r="122" spans="1:63" s="2" customFormat="1" ht="22.8" customHeight="1">
      <c r="A122" s="38"/>
      <c r="B122" s="39"/>
      <c r="C122" s="107" t="s">
        <v>135</v>
      </c>
      <c r="D122" s="40"/>
      <c r="E122" s="40"/>
      <c r="F122" s="40"/>
      <c r="G122" s="40"/>
      <c r="H122" s="40"/>
      <c r="I122" s="144"/>
      <c r="J122" s="215">
        <f>BK122</f>
        <v>0</v>
      </c>
      <c r="K122" s="40"/>
      <c r="L122" s="44"/>
      <c r="M122" s="103"/>
      <c r="N122" s="216"/>
      <c r="O122" s="104"/>
      <c r="P122" s="217">
        <f>P123</f>
        <v>0</v>
      </c>
      <c r="Q122" s="104"/>
      <c r="R122" s="217">
        <f>R123</f>
        <v>9.562470000000001</v>
      </c>
      <c r="S122" s="104"/>
      <c r="T122" s="218">
        <f>T123</f>
        <v>475.196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6" t="s">
        <v>80</v>
      </c>
      <c r="AU122" s="16" t="s">
        <v>116</v>
      </c>
      <c r="BK122" s="219">
        <f>BK123</f>
        <v>0</v>
      </c>
    </row>
    <row r="123" spans="1:63" s="12" customFormat="1" ht="25.9" customHeight="1">
      <c r="A123" s="12"/>
      <c r="B123" s="220"/>
      <c r="C123" s="221"/>
      <c r="D123" s="222" t="s">
        <v>80</v>
      </c>
      <c r="E123" s="223" t="s">
        <v>136</v>
      </c>
      <c r="F123" s="223" t="s">
        <v>137</v>
      </c>
      <c r="G123" s="221"/>
      <c r="H123" s="221"/>
      <c r="I123" s="224"/>
      <c r="J123" s="225">
        <f>BK123</f>
        <v>0</v>
      </c>
      <c r="K123" s="221"/>
      <c r="L123" s="226"/>
      <c r="M123" s="227"/>
      <c r="N123" s="228"/>
      <c r="O123" s="228"/>
      <c r="P123" s="229">
        <f>P124+P139+P143+P146+P163</f>
        <v>0</v>
      </c>
      <c r="Q123" s="228"/>
      <c r="R123" s="229">
        <f>R124+R139+R143+R146+R163</f>
        <v>9.562470000000001</v>
      </c>
      <c r="S123" s="228"/>
      <c r="T123" s="230">
        <f>T124+T139+T143+T146+T163</f>
        <v>475.196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1" t="s">
        <v>89</v>
      </c>
      <c r="AT123" s="232" t="s">
        <v>80</v>
      </c>
      <c r="AU123" s="232" t="s">
        <v>81</v>
      </c>
      <c r="AY123" s="231" t="s">
        <v>138</v>
      </c>
      <c r="BK123" s="233">
        <f>BK124+BK139+BK143+BK146+BK163</f>
        <v>0</v>
      </c>
    </row>
    <row r="124" spans="1:63" s="12" customFormat="1" ht="22.8" customHeight="1">
      <c r="A124" s="12"/>
      <c r="B124" s="220"/>
      <c r="C124" s="221"/>
      <c r="D124" s="222" t="s">
        <v>80</v>
      </c>
      <c r="E124" s="234" t="s">
        <v>89</v>
      </c>
      <c r="F124" s="234" t="s">
        <v>139</v>
      </c>
      <c r="G124" s="221"/>
      <c r="H124" s="221"/>
      <c r="I124" s="224"/>
      <c r="J124" s="235">
        <f>BK124</f>
        <v>0</v>
      </c>
      <c r="K124" s="221"/>
      <c r="L124" s="226"/>
      <c r="M124" s="227"/>
      <c r="N124" s="228"/>
      <c r="O124" s="228"/>
      <c r="P124" s="229">
        <f>SUM(P125:P138)</f>
        <v>0</v>
      </c>
      <c r="Q124" s="228"/>
      <c r="R124" s="229">
        <f>SUM(R125:R138)</f>
        <v>0</v>
      </c>
      <c r="S124" s="228"/>
      <c r="T124" s="230">
        <f>SUM(T125:T138)</f>
        <v>474.65000000000003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1" t="s">
        <v>89</v>
      </c>
      <c r="AT124" s="232" t="s">
        <v>80</v>
      </c>
      <c r="AU124" s="232" t="s">
        <v>89</v>
      </c>
      <c r="AY124" s="231" t="s">
        <v>138</v>
      </c>
      <c r="BK124" s="233">
        <f>SUM(BK125:BK138)</f>
        <v>0</v>
      </c>
    </row>
    <row r="125" spans="1:65" s="2" customFormat="1" ht="21.75" customHeight="1">
      <c r="A125" s="38"/>
      <c r="B125" s="39"/>
      <c r="C125" s="236" t="s">
        <v>89</v>
      </c>
      <c r="D125" s="236" t="s">
        <v>140</v>
      </c>
      <c r="E125" s="237" t="s">
        <v>141</v>
      </c>
      <c r="F125" s="238" t="s">
        <v>142</v>
      </c>
      <c r="G125" s="239" t="s">
        <v>143</v>
      </c>
      <c r="H125" s="240">
        <v>16</v>
      </c>
      <c r="I125" s="241"/>
      <c r="J125" s="242">
        <f>ROUND(I125*H125,2)</f>
        <v>0</v>
      </c>
      <c r="K125" s="243"/>
      <c r="L125" s="44"/>
      <c r="M125" s="244" t="s">
        <v>1</v>
      </c>
      <c r="N125" s="245" t="s">
        <v>46</v>
      </c>
      <c r="O125" s="91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8" t="s">
        <v>144</v>
      </c>
      <c r="AT125" s="248" t="s">
        <v>140</v>
      </c>
      <c r="AU125" s="248" t="s">
        <v>21</v>
      </c>
      <c r="AY125" s="16" t="s">
        <v>138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16" t="s">
        <v>89</v>
      </c>
      <c r="BK125" s="249">
        <f>ROUND(I125*H125,2)</f>
        <v>0</v>
      </c>
      <c r="BL125" s="16" t="s">
        <v>144</v>
      </c>
      <c r="BM125" s="248" t="s">
        <v>145</v>
      </c>
    </row>
    <row r="126" spans="1:65" s="2" customFormat="1" ht="21.75" customHeight="1">
      <c r="A126" s="38"/>
      <c r="B126" s="39"/>
      <c r="C126" s="236" t="s">
        <v>21</v>
      </c>
      <c r="D126" s="236" t="s">
        <v>140</v>
      </c>
      <c r="E126" s="237" t="s">
        <v>146</v>
      </c>
      <c r="F126" s="238" t="s">
        <v>147</v>
      </c>
      <c r="G126" s="239" t="s">
        <v>143</v>
      </c>
      <c r="H126" s="240">
        <v>16</v>
      </c>
      <c r="I126" s="241"/>
      <c r="J126" s="242">
        <f>ROUND(I126*H126,2)</f>
        <v>0</v>
      </c>
      <c r="K126" s="243"/>
      <c r="L126" s="44"/>
      <c r="M126" s="244" t="s">
        <v>1</v>
      </c>
      <c r="N126" s="245" t="s">
        <v>46</v>
      </c>
      <c r="O126" s="91"/>
      <c r="P126" s="246">
        <f>O126*H126</f>
        <v>0</v>
      </c>
      <c r="Q126" s="246">
        <v>0</v>
      </c>
      <c r="R126" s="246">
        <f>Q126*H126</f>
        <v>0</v>
      </c>
      <c r="S126" s="246">
        <v>0</v>
      </c>
      <c r="T126" s="24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8" t="s">
        <v>144</v>
      </c>
      <c r="AT126" s="248" t="s">
        <v>140</v>
      </c>
      <c r="AU126" s="248" t="s">
        <v>21</v>
      </c>
      <c r="AY126" s="16" t="s">
        <v>138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16" t="s">
        <v>89</v>
      </c>
      <c r="BK126" s="249">
        <f>ROUND(I126*H126,2)</f>
        <v>0</v>
      </c>
      <c r="BL126" s="16" t="s">
        <v>144</v>
      </c>
      <c r="BM126" s="248" t="s">
        <v>148</v>
      </c>
    </row>
    <row r="127" spans="1:65" s="2" customFormat="1" ht="21.75" customHeight="1">
      <c r="A127" s="38"/>
      <c r="B127" s="39"/>
      <c r="C127" s="236" t="s">
        <v>149</v>
      </c>
      <c r="D127" s="236" t="s">
        <v>140</v>
      </c>
      <c r="E127" s="237" t="s">
        <v>150</v>
      </c>
      <c r="F127" s="238" t="s">
        <v>151</v>
      </c>
      <c r="G127" s="239" t="s">
        <v>143</v>
      </c>
      <c r="H127" s="240">
        <v>13</v>
      </c>
      <c r="I127" s="241"/>
      <c r="J127" s="242">
        <f>ROUND(I127*H127,2)</f>
        <v>0</v>
      </c>
      <c r="K127" s="243"/>
      <c r="L127" s="44"/>
      <c r="M127" s="244" t="s">
        <v>1</v>
      </c>
      <c r="N127" s="245" t="s">
        <v>46</v>
      </c>
      <c r="O127" s="91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8" t="s">
        <v>144</v>
      </c>
      <c r="AT127" s="248" t="s">
        <v>140</v>
      </c>
      <c r="AU127" s="248" t="s">
        <v>21</v>
      </c>
      <c r="AY127" s="16" t="s">
        <v>138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6" t="s">
        <v>89</v>
      </c>
      <c r="BK127" s="249">
        <f>ROUND(I127*H127,2)</f>
        <v>0</v>
      </c>
      <c r="BL127" s="16" t="s">
        <v>144</v>
      </c>
      <c r="BM127" s="248" t="s">
        <v>152</v>
      </c>
    </row>
    <row r="128" spans="1:65" s="2" customFormat="1" ht="21.75" customHeight="1">
      <c r="A128" s="38"/>
      <c r="B128" s="39"/>
      <c r="C128" s="236" t="s">
        <v>144</v>
      </c>
      <c r="D128" s="236" t="s">
        <v>140</v>
      </c>
      <c r="E128" s="237" t="s">
        <v>153</v>
      </c>
      <c r="F128" s="238" t="s">
        <v>154</v>
      </c>
      <c r="G128" s="239" t="s">
        <v>155</v>
      </c>
      <c r="H128" s="240">
        <v>315</v>
      </c>
      <c r="I128" s="241"/>
      <c r="J128" s="242">
        <f>ROUND(I128*H128,2)</f>
        <v>0</v>
      </c>
      <c r="K128" s="243"/>
      <c r="L128" s="44"/>
      <c r="M128" s="244" t="s">
        <v>1</v>
      </c>
      <c r="N128" s="245" t="s">
        <v>46</v>
      </c>
      <c r="O128" s="91"/>
      <c r="P128" s="246">
        <f>O128*H128</f>
        <v>0</v>
      </c>
      <c r="Q128" s="246">
        <v>0</v>
      </c>
      <c r="R128" s="246">
        <f>Q128*H128</f>
        <v>0</v>
      </c>
      <c r="S128" s="246">
        <v>0.22</v>
      </c>
      <c r="T128" s="247">
        <f>S128*H128</f>
        <v>69.3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8" t="s">
        <v>144</v>
      </c>
      <c r="AT128" s="248" t="s">
        <v>140</v>
      </c>
      <c r="AU128" s="248" t="s">
        <v>21</v>
      </c>
      <c r="AY128" s="16" t="s">
        <v>138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6" t="s">
        <v>89</v>
      </c>
      <c r="BK128" s="249">
        <f>ROUND(I128*H128,2)</f>
        <v>0</v>
      </c>
      <c r="BL128" s="16" t="s">
        <v>144</v>
      </c>
      <c r="BM128" s="248" t="s">
        <v>156</v>
      </c>
    </row>
    <row r="129" spans="1:65" s="2" customFormat="1" ht="16.5" customHeight="1">
      <c r="A129" s="38"/>
      <c r="B129" s="39"/>
      <c r="C129" s="236" t="s">
        <v>157</v>
      </c>
      <c r="D129" s="236" t="s">
        <v>140</v>
      </c>
      <c r="E129" s="237" t="s">
        <v>158</v>
      </c>
      <c r="F129" s="238" t="s">
        <v>159</v>
      </c>
      <c r="G129" s="239" t="s">
        <v>155</v>
      </c>
      <c r="H129" s="240">
        <v>970</v>
      </c>
      <c r="I129" s="241"/>
      <c r="J129" s="242">
        <f>ROUND(I129*H129,2)</f>
        <v>0</v>
      </c>
      <c r="K129" s="243"/>
      <c r="L129" s="44"/>
      <c r="M129" s="244" t="s">
        <v>1</v>
      </c>
      <c r="N129" s="245" t="s">
        <v>46</v>
      </c>
      <c r="O129" s="91"/>
      <c r="P129" s="246">
        <f>O129*H129</f>
        <v>0</v>
      </c>
      <c r="Q129" s="246">
        <v>0</v>
      </c>
      <c r="R129" s="246">
        <f>Q129*H129</f>
        <v>0</v>
      </c>
      <c r="S129" s="246">
        <v>0.316</v>
      </c>
      <c r="T129" s="247">
        <f>S129*H129</f>
        <v>306.52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8" t="s">
        <v>144</v>
      </c>
      <c r="AT129" s="248" t="s">
        <v>140</v>
      </c>
      <c r="AU129" s="248" t="s">
        <v>21</v>
      </c>
      <c r="AY129" s="16" t="s">
        <v>138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6" t="s">
        <v>89</v>
      </c>
      <c r="BK129" s="249">
        <f>ROUND(I129*H129,2)</f>
        <v>0</v>
      </c>
      <c r="BL129" s="16" t="s">
        <v>144</v>
      </c>
      <c r="BM129" s="248" t="s">
        <v>160</v>
      </c>
    </row>
    <row r="130" spans="1:65" s="2" customFormat="1" ht="16.5" customHeight="1">
      <c r="A130" s="38"/>
      <c r="B130" s="39"/>
      <c r="C130" s="236" t="s">
        <v>161</v>
      </c>
      <c r="D130" s="236" t="s">
        <v>140</v>
      </c>
      <c r="E130" s="237" t="s">
        <v>162</v>
      </c>
      <c r="F130" s="238" t="s">
        <v>163</v>
      </c>
      <c r="G130" s="239" t="s">
        <v>164</v>
      </c>
      <c r="H130" s="240">
        <v>70</v>
      </c>
      <c r="I130" s="241"/>
      <c r="J130" s="242">
        <f>ROUND(I130*H130,2)</f>
        <v>0</v>
      </c>
      <c r="K130" s="243"/>
      <c r="L130" s="44"/>
      <c r="M130" s="244" t="s">
        <v>1</v>
      </c>
      <c r="N130" s="245" t="s">
        <v>46</v>
      </c>
      <c r="O130" s="91"/>
      <c r="P130" s="246">
        <f>O130*H130</f>
        <v>0</v>
      </c>
      <c r="Q130" s="246">
        <v>0</v>
      </c>
      <c r="R130" s="246">
        <f>Q130*H130</f>
        <v>0</v>
      </c>
      <c r="S130" s="246">
        <v>0.29</v>
      </c>
      <c r="T130" s="247">
        <f>S130*H130</f>
        <v>20.299999999999997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8" t="s">
        <v>144</v>
      </c>
      <c r="AT130" s="248" t="s">
        <v>140</v>
      </c>
      <c r="AU130" s="248" t="s">
        <v>21</v>
      </c>
      <c r="AY130" s="16" t="s">
        <v>138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6" t="s">
        <v>89</v>
      </c>
      <c r="BK130" s="249">
        <f>ROUND(I130*H130,2)</f>
        <v>0</v>
      </c>
      <c r="BL130" s="16" t="s">
        <v>144</v>
      </c>
      <c r="BM130" s="248" t="s">
        <v>165</v>
      </c>
    </row>
    <row r="131" spans="1:65" s="2" customFormat="1" ht="21.75" customHeight="1">
      <c r="A131" s="38"/>
      <c r="B131" s="39"/>
      <c r="C131" s="236" t="s">
        <v>166</v>
      </c>
      <c r="D131" s="236" t="s">
        <v>140</v>
      </c>
      <c r="E131" s="237" t="s">
        <v>167</v>
      </c>
      <c r="F131" s="238" t="s">
        <v>168</v>
      </c>
      <c r="G131" s="239" t="s">
        <v>164</v>
      </c>
      <c r="H131" s="240">
        <v>187</v>
      </c>
      <c r="I131" s="241"/>
      <c r="J131" s="242">
        <f>ROUND(I131*H131,2)</f>
        <v>0</v>
      </c>
      <c r="K131" s="243"/>
      <c r="L131" s="44"/>
      <c r="M131" s="244" t="s">
        <v>1</v>
      </c>
      <c r="N131" s="245" t="s">
        <v>46</v>
      </c>
      <c r="O131" s="91"/>
      <c r="P131" s="246">
        <f>O131*H131</f>
        <v>0</v>
      </c>
      <c r="Q131" s="246">
        <v>0</v>
      </c>
      <c r="R131" s="246">
        <f>Q131*H131</f>
        <v>0</v>
      </c>
      <c r="S131" s="246">
        <v>0.29</v>
      </c>
      <c r="T131" s="247">
        <f>S131*H131</f>
        <v>54.23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8" t="s">
        <v>144</v>
      </c>
      <c r="AT131" s="248" t="s">
        <v>140</v>
      </c>
      <c r="AU131" s="248" t="s">
        <v>21</v>
      </c>
      <c r="AY131" s="16" t="s">
        <v>138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16" t="s">
        <v>89</v>
      </c>
      <c r="BK131" s="249">
        <f>ROUND(I131*H131,2)</f>
        <v>0</v>
      </c>
      <c r="BL131" s="16" t="s">
        <v>144</v>
      </c>
      <c r="BM131" s="248" t="s">
        <v>169</v>
      </c>
    </row>
    <row r="132" spans="1:47" s="2" customFormat="1" ht="12">
      <c r="A132" s="38"/>
      <c r="B132" s="39"/>
      <c r="C132" s="40"/>
      <c r="D132" s="250" t="s">
        <v>170</v>
      </c>
      <c r="E132" s="40"/>
      <c r="F132" s="251" t="s">
        <v>171</v>
      </c>
      <c r="G132" s="40"/>
      <c r="H132" s="40"/>
      <c r="I132" s="144"/>
      <c r="J132" s="40"/>
      <c r="K132" s="40"/>
      <c r="L132" s="44"/>
      <c r="M132" s="252"/>
      <c r="N132" s="253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6" t="s">
        <v>170</v>
      </c>
      <c r="AU132" s="16" t="s">
        <v>21</v>
      </c>
    </row>
    <row r="133" spans="1:65" s="2" customFormat="1" ht="16.5" customHeight="1">
      <c r="A133" s="38"/>
      <c r="B133" s="39"/>
      <c r="C133" s="236" t="s">
        <v>172</v>
      </c>
      <c r="D133" s="236" t="s">
        <v>140</v>
      </c>
      <c r="E133" s="237" t="s">
        <v>173</v>
      </c>
      <c r="F133" s="238" t="s">
        <v>174</v>
      </c>
      <c r="G133" s="239" t="s">
        <v>164</v>
      </c>
      <c r="H133" s="240">
        <v>200</v>
      </c>
      <c r="I133" s="241"/>
      <c r="J133" s="242">
        <f>ROUND(I133*H133,2)</f>
        <v>0</v>
      </c>
      <c r="K133" s="243"/>
      <c r="L133" s="44"/>
      <c r="M133" s="244" t="s">
        <v>1</v>
      </c>
      <c r="N133" s="245" t="s">
        <v>46</v>
      </c>
      <c r="O133" s="91"/>
      <c r="P133" s="246">
        <f>O133*H133</f>
        <v>0</v>
      </c>
      <c r="Q133" s="246">
        <v>0</v>
      </c>
      <c r="R133" s="246">
        <f>Q133*H133</f>
        <v>0</v>
      </c>
      <c r="S133" s="246">
        <v>0.115</v>
      </c>
      <c r="T133" s="247">
        <f>S133*H133</f>
        <v>23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8" t="s">
        <v>144</v>
      </c>
      <c r="AT133" s="248" t="s">
        <v>140</v>
      </c>
      <c r="AU133" s="248" t="s">
        <v>21</v>
      </c>
      <c r="AY133" s="16" t="s">
        <v>138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16" t="s">
        <v>89</v>
      </c>
      <c r="BK133" s="249">
        <f>ROUND(I133*H133,2)</f>
        <v>0</v>
      </c>
      <c r="BL133" s="16" t="s">
        <v>144</v>
      </c>
      <c r="BM133" s="248" t="s">
        <v>175</v>
      </c>
    </row>
    <row r="134" spans="1:47" s="2" customFormat="1" ht="12">
      <c r="A134" s="38"/>
      <c r="B134" s="39"/>
      <c r="C134" s="40"/>
      <c r="D134" s="250" t="s">
        <v>170</v>
      </c>
      <c r="E134" s="40"/>
      <c r="F134" s="251" t="s">
        <v>176</v>
      </c>
      <c r="G134" s="40"/>
      <c r="H134" s="40"/>
      <c r="I134" s="144"/>
      <c r="J134" s="40"/>
      <c r="K134" s="40"/>
      <c r="L134" s="44"/>
      <c r="M134" s="252"/>
      <c r="N134" s="253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6" t="s">
        <v>170</v>
      </c>
      <c r="AU134" s="16" t="s">
        <v>21</v>
      </c>
    </row>
    <row r="135" spans="1:65" s="2" customFormat="1" ht="21.75" customHeight="1">
      <c r="A135" s="38"/>
      <c r="B135" s="39"/>
      <c r="C135" s="236" t="s">
        <v>177</v>
      </c>
      <c r="D135" s="236" t="s">
        <v>140</v>
      </c>
      <c r="E135" s="237" t="s">
        <v>178</v>
      </c>
      <c r="F135" s="238" t="s">
        <v>179</v>
      </c>
      <c r="G135" s="239" t="s">
        <v>155</v>
      </c>
      <c r="H135" s="240">
        <v>5</v>
      </c>
      <c r="I135" s="241"/>
      <c r="J135" s="242">
        <f>ROUND(I135*H135,2)</f>
        <v>0</v>
      </c>
      <c r="K135" s="243"/>
      <c r="L135" s="44"/>
      <c r="M135" s="244" t="s">
        <v>1</v>
      </c>
      <c r="N135" s="245" t="s">
        <v>46</v>
      </c>
      <c r="O135" s="91"/>
      <c r="P135" s="246">
        <f>O135*H135</f>
        <v>0</v>
      </c>
      <c r="Q135" s="246">
        <v>0</v>
      </c>
      <c r="R135" s="246">
        <f>Q135*H135</f>
        <v>0</v>
      </c>
      <c r="S135" s="246">
        <v>0.26</v>
      </c>
      <c r="T135" s="247">
        <f>S135*H135</f>
        <v>1.3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8" t="s">
        <v>144</v>
      </c>
      <c r="AT135" s="248" t="s">
        <v>140</v>
      </c>
      <c r="AU135" s="248" t="s">
        <v>21</v>
      </c>
      <c r="AY135" s="16" t="s">
        <v>138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16" t="s">
        <v>89</v>
      </c>
      <c r="BK135" s="249">
        <f>ROUND(I135*H135,2)</f>
        <v>0</v>
      </c>
      <c r="BL135" s="16" t="s">
        <v>144</v>
      </c>
      <c r="BM135" s="248" t="s">
        <v>180</v>
      </c>
    </row>
    <row r="136" spans="1:47" s="2" customFormat="1" ht="12">
      <c r="A136" s="38"/>
      <c r="B136" s="39"/>
      <c r="C136" s="40"/>
      <c r="D136" s="250" t="s">
        <v>170</v>
      </c>
      <c r="E136" s="40"/>
      <c r="F136" s="251" t="s">
        <v>181</v>
      </c>
      <c r="G136" s="40"/>
      <c r="H136" s="40"/>
      <c r="I136" s="144"/>
      <c r="J136" s="40"/>
      <c r="K136" s="40"/>
      <c r="L136" s="44"/>
      <c r="M136" s="252"/>
      <c r="N136" s="253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6" t="s">
        <v>170</v>
      </c>
      <c r="AU136" s="16" t="s">
        <v>21</v>
      </c>
    </row>
    <row r="137" spans="1:65" s="2" customFormat="1" ht="16.5" customHeight="1">
      <c r="A137" s="38"/>
      <c r="B137" s="39"/>
      <c r="C137" s="236" t="s">
        <v>182</v>
      </c>
      <c r="D137" s="236" t="s">
        <v>140</v>
      </c>
      <c r="E137" s="237" t="s">
        <v>183</v>
      </c>
      <c r="F137" s="238" t="s">
        <v>184</v>
      </c>
      <c r="G137" s="239" t="s">
        <v>155</v>
      </c>
      <c r="H137" s="240">
        <v>300</v>
      </c>
      <c r="I137" s="241"/>
      <c r="J137" s="242">
        <f>ROUND(I137*H137,2)</f>
        <v>0</v>
      </c>
      <c r="K137" s="243"/>
      <c r="L137" s="44"/>
      <c r="M137" s="244" t="s">
        <v>1</v>
      </c>
      <c r="N137" s="245" t="s">
        <v>46</v>
      </c>
      <c r="O137" s="91"/>
      <c r="P137" s="246">
        <f>O137*H137</f>
        <v>0</v>
      </c>
      <c r="Q137" s="246">
        <v>0</v>
      </c>
      <c r="R137" s="246">
        <f>Q137*H137</f>
        <v>0</v>
      </c>
      <c r="S137" s="246">
        <v>0</v>
      </c>
      <c r="T137" s="24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8" t="s">
        <v>144</v>
      </c>
      <c r="AT137" s="248" t="s">
        <v>140</v>
      </c>
      <c r="AU137" s="248" t="s">
        <v>21</v>
      </c>
      <c r="AY137" s="16" t="s">
        <v>138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6" t="s">
        <v>89</v>
      </c>
      <c r="BK137" s="249">
        <f>ROUND(I137*H137,2)</f>
        <v>0</v>
      </c>
      <c r="BL137" s="16" t="s">
        <v>144</v>
      </c>
      <c r="BM137" s="248" t="s">
        <v>185</v>
      </c>
    </row>
    <row r="138" spans="1:65" s="2" customFormat="1" ht="21.75" customHeight="1">
      <c r="A138" s="38"/>
      <c r="B138" s="39"/>
      <c r="C138" s="236" t="s">
        <v>186</v>
      </c>
      <c r="D138" s="236" t="s">
        <v>140</v>
      </c>
      <c r="E138" s="237" t="s">
        <v>187</v>
      </c>
      <c r="F138" s="238" t="s">
        <v>188</v>
      </c>
      <c r="G138" s="239" t="s">
        <v>155</v>
      </c>
      <c r="H138" s="240">
        <v>2000</v>
      </c>
      <c r="I138" s="241"/>
      <c r="J138" s="242">
        <f>ROUND(I138*H138,2)</f>
        <v>0</v>
      </c>
      <c r="K138" s="243"/>
      <c r="L138" s="44"/>
      <c r="M138" s="244" t="s">
        <v>1</v>
      </c>
      <c r="N138" s="245" t="s">
        <v>46</v>
      </c>
      <c r="O138" s="91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8" t="s">
        <v>144</v>
      </c>
      <c r="AT138" s="248" t="s">
        <v>140</v>
      </c>
      <c r="AU138" s="248" t="s">
        <v>21</v>
      </c>
      <c r="AY138" s="16" t="s">
        <v>138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6" t="s">
        <v>89</v>
      </c>
      <c r="BK138" s="249">
        <f>ROUND(I138*H138,2)</f>
        <v>0</v>
      </c>
      <c r="BL138" s="16" t="s">
        <v>144</v>
      </c>
      <c r="BM138" s="248" t="s">
        <v>189</v>
      </c>
    </row>
    <row r="139" spans="1:63" s="12" customFormat="1" ht="22.8" customHeight="1">
      <c r="A139" s="12"/>
      <c r="B139" s="220"/>
      <c r="C139" s="221"/>
      <c r="D139" s="222" t="s">
        <v>80</v>
      </c>
      <c r="E139" s="234" t="s">
        <v>21</v>
      </c>
      <c r="F139" s="234" t="s">
        <v>190</v>
      </c>
      <c r="G139" s="221"/>
      <c r="H139" s="221"/>
      <c r="I139" s="224"/>
      <c r="J139" s="235">
        <f>BK139</f>
        <v>0</v>
      </c>
      <c r="K139" s="221"/>
      <c r="L139" s="226"/>
      <c r="M139" s="227"/>
      <c r="N139" s="228"/>
      <c r="O139" s="228"/>
      <c r="P139" s="229">
        <f>SUM(P140:P142)</f>
        <v>0</v>
      </c>
      <c r="Q139" s="228"/>
      <c r="R139" s="229">
        <f>SUM(R140:R142)</f>
        <v>6.32</v>
      </c>
      <c r="S139" s="228"/>
      <c r="T139" s="230">
        <f>SUM(T140:T142)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1" t="s">
        <v>89</v>
      </c>
      <c r="AT139" s="232" t="s">
        <v>80</v>
      </c>
      <c r="AU139" s="232" t="s">
        <v>89</v>
      </c>
      <c r="AY139" s="231" t="s">
        <v>138</v>
      </c>
      <c r="BK139" s="233">
        <f>SUM(BK140:BK142)</f>
        <v>0</v>
      </c>
    </row>
    <row r="140" spans="1:65" s="2" customFormat="1" ht="21.75" customHeight="1">
      <c r="A140" s="38"/>
      <c r="B140" s="39"/>
      <c r="C140" s="236" t="s">
        <v>191</v>
      </c>
      <c r="D140" s="236" t="s">
        <v>140</v>
      </c>
      <c r="E140" s="237" t="s">
        <v>192</v>
      </c>
      <c r="F140" s="238" t="s">
        <v>193</v>
      </c>
      <c r="G140" s="239" t="s">
        <v>155</v>
      </c>
      <c r="H140" s="240">
        <v>10</v>
      </c>
      <c r="I140" s="241"/>
      <c r="J140" s="242">
        <f>ROUND(I140*H140,2)</f>
        <v>0</v>
      </c>
      <c r="K140" s="243"/>
      <c r="L140" s="44"/>
      <c r="M140" s="244" t="s">
        <v>1</v>
      </c>
      <c r="N140" s="245" t="s">
        <v>46</v>
      </c>
      <c r="O140" s="91"/>
      <c r="P140" s="246">
        <f>O140*H140</f>
        <v>0</v>
      </c>
      <c r="Q140" s="246">
        <v>0.108</v>
      </c>
      <c r="R140" s="246">
        <f>Q140*H140</f>
        <v>1.08</v>
      </c>
      <c r="S140" s="246">
        <v>0</v>
      </c>
      <c r="T140" s="24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8" t="s">
        <v>144</v>
      </c>
      <c r="AT140" s="248" t="s">
        <v>140</v>
      </c>
      <c r="AU140" s="248" t="s">
        <v>21</v>
      </c>
      <c r="AY140" s="16" t="s">
        <v>138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6" t="s">
        <v>89</v>
      </c>
      <c r="BK140" s="249">
        <f>ROUND(I140*H140,2)</f>
        <v>0</v>
      </c>
      <c r="BL140" s="16" t="s">
        <v>144</v>
      </c>
      <c r="BM140" s="248" t="s">
        <v>194</v>
      </c>
    </row>
    <row r="141" spans="1:47" s="2" customFormat="1" ht="12">
      <c r="A141" s="38"/>
      <c r="B141" s="39"/>
      <c r="C141" s="40"/>
      <c r="D141" s="250" t="s">
        <v>170</v>
      </c>
      <c r="E141" s="40"/>
      <c r="F141" s="251" t="s">
        <v>195</v>
      </c>
      <c r="G141" s="40"/>
      <c r="H141" s="40"/>
      <c r="I141" s="144"/>
      <c r="J141" s="40"/>
      <c r="K141" s="40"/>
      <c r="L141" s="44"/>
      <c r="M141" s="252"/>
      <c r="N141" s="253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6" t="s">
        <v>170</v>
      </c>
      <c r="AU141" s="16" t="s">
        <v>21</v>
      </c>
    </row>
    <row r="142" spans="1:65" s="2" customFormat="1" ht="16.5" customHeight="1">
      <c r="A142" s="38"/>
      <c r="B142" s="39"/>
      <c r="C142" s="254" t="s">
        <v>196</v>
      </c>
      <c r="D142" s="254" t="s">
        <v>197</v>
      </c>
      <c r="E142" s="255" t="s">
        <v>198</v>
      </c>
      <c r="F142" s="256" t="s">
        <v>199</v>
      </c>
      <c r="G142" s="257" t="s">
        <v>143</v>
      </c>
      <c r="H142" s="258">
        <v>4</v>
      </c>
      <c r="I142" s="259"/>
      <c r="J142" s="260">
        <f>ROUND(I142*H142,2)</f>
        <v>0</v>
      </c>
      <c r="K142" s="261"/>
      <c r="L142" s="262"/>
      <c r="M142" s="263" t="s">
        <v>1</v>
      </c>
      <c r="N142" s="264" t="s">
        <v>46</v>
      </c>
      <c r="O142" s="91"/>
      <c r="P142" s="246">
        <f>O142*H142</f>
        <v>0</v>
      </c>
      <c r="Q142" s="246">
        <v>1.31</v>
      </c>
      <c r="R142" s="246">
        <f>Q142*H142</f>
        <v>5.24</v>
      </c>
      <c r="S142" s="246">
        <v>0</v>
      </c>
      <c r="T142" s="24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8" t="s">
        <v>172</v>
      </c>
      <c r="AT142" s="248" t="s">
        <v>197</v>
      </c>
      <c r="AU142" s="248" t="s">
        <v>21</v>
      </c>
      <c r="AY142" s="16" t="s">
        <v>138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6" t="s">
        <v>89</v>
      </c>
      <c r="BK142" s="249">
        <f>ROUND(I142*H142,2)</f>
        <v>0</v>
      </c>
      <c r="BL142" s="16" t="s">
        <v>144</v>
      </c>
      <c r="BM142" s="248" t="s">
        <v>200</v>
      </c>
    </row>
    <row r="143" spans="1:63" s="12" customFormat="1" ht="22.8" customHeight="1">
      <c r="A143" s="12"/>
      <c r="B143" s="220"/>
      <c r="C143" s="221"/>
      <c r="D143" s="222" t="s">
        <v>80</v>
      </c>
      <c r="E143" s="234" t="s">
        <v>172</v>
      </c>
      <c r="F143" s="234" t="s">
        <v>201</v>
      </c>
      <c r="G143" s="221"/>
      <c r="H143" s="221"/>
      <c r="I143" s="224"/>
      <c r="J143" s="235">
        <f>BK143</f>
        <v>0</v>
      </c>
      <c r="K143" s="221"/>
      <c r="L143" s="226"/>
      <c r="M143" s="227"/>
      <c r="N143" s="228"/>
      <c r="O143" s="228"/>
      <c r="P143" s="229">
        <f>SUM(P144:P145)</f>
        <v>0</v>
      </c>
      <c r="Q143" s="228"/>
      <c r="R143" s="229">
        <f>SUM(R144:R145)</f>
        <v>3.12888</v>
      </c>
      <c r="S143" s="228"/>
      <c r="T143" s="230">
        <f>SUM(T144:T145)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31" t="s">
        <v>89</v>
      </c>
      <c r="AT143" s="232" t="s">
        <v>80</v>
      </c>
      <c r="AU143" s="232" t="s">
        <v>89</v>
      </c>
      <c r="AY143" s="231" t="s">
        <v>138</v>
      </c>
      <c r="BK143" s="233">
        <f>SUM(BK144:BK145)</f>
        <v>0</v>
      </c>
    </row>
    <row r="144" spans="1:65" s="2" customFormat="1" ht="16.5" customHeight="1">
      <c r="A144" s="38"/>
      <c r="B144" s="39"/>
      <c r="C144" s="236" t="s">
        <v>202</v>
      </c>
      <c r="D144" s="236" t="s">
        <v>140</v>
      </c>
      <c r="E144" s="237" t="s">
        <v>203</v>
      </c>
      <c r="F144" s="238" t="s">
        <v>204</v>
      </c>
      <c r="G144" s="239" t="s">
        <v>143</v>
      </c>
      <c r="H144" s="240">
        <v>3</v>
      </c>
      <c r="I144" s="241"/>
      <c r="J144" s="242">
        <f>ROUND(I144*H144,2)</f>
        <v>0</v>
      </c>
      <c r="K144" s="243"/>
      <c r="L144" s="44"/>
      <c r="M144" s="244" t="s">
        <v>1</v>
      </c>
      <c r="N144" s="245" t="s">
        <v>46</v>
      </c>
      <c r="O144" s="91"/>
      <c r="P144" s="246">
        <f>O144*H144</f>
        <v>0</v>
      </c>
      <c r="Q144" s="246">
        <v>0.4208</v>
      </c>
      <c r="R144" s="246">
        <f>Q144*H144</f>
        <v>1.2624</v>
      </c>
      <c r="S144" s="246">
        <v>0</v>
      </c>
      <c r="T144" s="24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8" t="s">
        <v>144</v>
      </c>
      <c r="AT144" s="248" t="s">
        <v>140</v>
      </c>
      <c r="AU144" s="248" t="s">
        <v>21</v>
      </c>
      <c r="AY144" s="16" t="s">
        <v>138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6" t="s">
        <v>89</v>
      </c>
      <c r="BK144" s="249">
        <f>ROUND(I144*H144,2)</f>
        <v>0</v>
      </c>
      <c r="BL144" s="16" t="s">
        <v>144</v>
      </c>
      <c r="BM144" s="248" t="s">
        <v>205</v>
      </c>
    </row>
    <row r="145" spans="1:65" s="2" customFormat="1" ht="21.75" customHeight="1">
      <c r="A145" s="38"/>
      <c r="B145" s="39"/>
      <c r="C145" s="236" t="s">
        <v>8</v>
      </c>
      <c r="D145" s="236" t="s">
        <v>140</v>
      </c>
      <c r="E145" s="237" t="s">
        <v>206</v>
      </c>
      <c r="F145" s="238" t="s">
        <v>207</v>
      </c>
      <c r="G145" s="239" t="s">
        <v>143</v>
      </c>
      <c r="H145" s="240">
        <v>6</v>
      </c>
      <c r="I145" s="241"/>
      <c r="J145" s="242">
        <f>ROUND(I145*H145,2)</f>
        <v>0</v>
      </c>
      <c r="K145" s="243"/>
      <c r="L145" s="44"/>
      <c r="M145" s="244" t="s">
        <v>1</v>
      </c>
      <c r="N145" s="245" t="s">
        <v>46</v>
      </c>
      <c r="O145" s="91"/>
      <c r="P145" s="246">
        <f>O145*H145</f>
        <v>0</v>
      </c>
      <c r="Q145" s="246">
        <v>0.31108</v>
      </c>
      <c r="R145" s="246">
        <f>Q145*H145</f>
        <v>1.8664800000000001</v>
      </c>
      <c r="S145" s="246">
        <v>0</v>
      </c>
      <c r="T145" s="24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8" t="s">
        <v>144</v>
      </c>
      <c r="AT145" s="248" t="s">
        <v>140</v>
      </c>
      <c r="AU145" s="248" t="s">
        <v>21</v>
      </c>
      <c r="AY145" s="16" t="s">
        <v>138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16" t="s">
        <v>89</v>
      </c>
      <c r="BK145" s="249">
        <f>ROUND(I145*H145,2)</f>
        <v>0</v>
      </c>
      <c r="BL145" s="16" t="s">
        <v>144</v>
      </c>
      <c r="BM145" s="248" t="s">
        <v>208</v>
      </c>
    </row>
    <row r="146" spans="1:63" s="12" customFormat="1" ht="22.8" customHeight="1">
      <c r="A146" s="12"/>
      <c r="B146" s="220"/>
      <c r="C146" s="221"/>
      <c r="D146" s="222" t="s">
        <v>80</v>
      </c>
      <c r="E146" s="234" t="s">
        <v>177</v>
      </c>
      <c r="F146" s="234" t="s">
        <v>209</v>
      </c>
      <c r="G146" s="221"/>
      <c r="H146" s="221"/>
      <c r="I146" s="224"/>
      <c r="J146" s="235">
        <f>BK146</f>
        <v>0</v>
      </c>
      <c r="K146" s="221"/>
      <c r="L146" s="226"/>
      <c r="M146" s="227"/>
      <c r="N146" s="228"/>
      <c r="O146" s="228"/>
      <c r="P146" s="229">
        <f>SUM(P147:P162)</f>
        <v>0</v>
      </c>
      <c r="Q146" s="228"/>
      <c r="R146" s="229">
        <f>SUM(R147:R162)</f>
        <v>0.11359</v>
      </c>
      <c r="S146" s="228"/>
      <c r="T146" s="230">
        <f>SUM(T147:T162)</f>
        <v>0.546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31" t="s">
        <v>89</v>
      </c>
      <c r="AT146" s="232" t="s">
        <v>80</v>
      </c>
      <c r="AU146" s="232" t="s">
        <v>89</v>
      </c>
      <c r="AY146" s="231" t="s">
        <v>138</v>
      </c>
      <c r="BK146" s="233">
        <f>SUM(BK147:BK162)</f>
        <v>0</v>
      </c>
    </row>
    <row r="147" spans="1:65" s="2" customFormat="1" ht="16.5" customHeight="1">
      <c r="A147" s="38"/>
      <c r="B147" s="39"/>
      <c r="C147" s="236" t="s">
        <v>210</v>
      </c>
      <c r="D147" s="236" t="s">
        <v>140</v>
      </c>
      <c r="E147" s="237" t="s">
        <v>211</v>
      </c>
      <c r="F147" s="238" t="s">
        <v>212</v>
      </c>
      <c r="G147" s="239" t="s">
        <v>164</v>
      </c>
      <c r="H147" s="240">
        <v>33</v>
      </c>
      <c r="I147" s="241"/>
      <c r="J147" s="242">
        <f>ROUND(I147*H147,2)</f>
        <v>0</v>
      </c>
      <c r="K147" s="243"/>
      <c r="L147" s="44"/>
      <c r="M147" s="244" t="s">
        <v>1</v>
      </c>
      <c r="N147" s="245" t="s">
        <v>46</v>
      </c>
      <c r="O147" s="91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8" t="s">
        <v>144</v>
      </c>
      <c r="AT147" s="248" t="s">
        <v>140</v>
      </c>
      <c r="AU147" s="248" t="s">
        <v>21</v>
      </c>
      <c r="AY147" s="16" t="s">
        <v>138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6" t="s">
        <v>89</v>
      </c>
      <c r="BK147" s="249">
        <f>ROUND(I147*H147,2)</f>
        <v>0</v>
      </c>
      <c r="BL147" s="16" t="s">
        <v>144</v>
      </c>
      <c r="BM147" s="248" t="s">
        <v>213</v>
      </c>
    </row>
    <row r="148" spans="1:51" s="13" customFormat="1" ht="12">
      <c r="A148" s="13"/>
      <c r="B148" s="265"/>
      <c r="C148" s="266"/>
      <c r="D148" s="250" t="s">
        <v>214</v>
      </c>
      <c r="E148" s="267" t="s">
        <v>1</v>
      </c>
      <c r="F148" s="268" t="s">
        <v>215</v>
      </c>
      <c r="G148" s="266"/>
      <c r="H148" s="269">
        <v>33</v>
      </c>
      <c r="I148" s="270"/>
      <c r="J148" s="266"/>
      <c r="K148" s="266"/>
      <c r="L148" s="271"/>
      <c r="M148" s="272"/>
      <c r="N148" s="273"/>
      <c r="O148" s="273"/>
      <c r="P148" s="273"/>
      <c r="Q148" s="273"/>
      <c r="R148" s="273"/>
      <c r="S148" s="273"/>
      <c r="T148" s="27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75" t="s">
        <v>214</v>
      </c>
      <c r="AU148" s="275" t="s">
        <v>21</v>
      </c>
      <c r="AV148" s="13" t="s">
        <v>21</v>
      </c>
      <c r="AW148" s="13" t="s">
        <v>38</v>
      </c>
      <c r="AX148" s="13" t="s">
        <v>81</v>
      </c>
      <c r="AY148" s="275" t="s">
        <v>138</v>
      </c>
    </row>
    <row r="149" spans="1:51" s="14" customFormat="1" ht="12">
      <c r="A149" s="14"/>
      <c r="B149" s="276"/>
      <c r="C149" s="277"/>
      <c r="D149" s="250" t="s">
        <v>214</v>
      </c>
      <c r="E149" s="278" t="s">
        <v>1</v>
      </c>
      <c r="F149" s="279" t="s">
        <v>216</v>
      </c>
      <c r="G149" s="277"/>
      <c r="H149" s="280">
        <v>33</v>
      </c>
      <c r="I149" s="281"/>
      <c r="J149" s="277"/>
      <c r="K149" s="277"/>
      <c r="L149" s="282"/>
      <c r="M149" s="283"/>
      <c r="N149" s="284"/>
      <c r="O149" s="284"/>
      <c r="P149" s="284"/>
      <c r="Q149" s="284"/>
      <c r="R149" s="284"/>
      <c r="S149" s="284"/>
      <c r="T149" s="28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86" t="s">
        <v>214</v>
      </c>
      <c r="AU149" s="286" t="s">
        <v>21</v>
      </c>
      <c r="AV149" s="14" t="s">
        <v>144</v>
      </c>
      <c r="AW149" s="14" t="s">
        <v>38</v>
      </c>
      <c r="AX149" s="14" t="s">
        <v>89</v>
      </c>
      <c r="AY149" s="286" t="s">
        <v>138</v>
      </c>
    </row>
    <row r="150" spans="1:65" s="2" customFormat="1" ht="21.75" customHeight="1">
      <c r="A150" s="38"/>
      <c r="B150" s="39"/>
      <c r="C150" s="236" t="s">
        <v>217</v>
      </c>
      <c r="D150" s="236" t="s">
        <v>140</v>
      </c>
      <c r="E150" s="237" t="s">
        <v>218</v>
      </c>
      <c r="F150" s="238" t="s">
        <v>219</v>
      </c>
      <c r="G150" s="239" t="s">
        <v>143</v>
      </c>
      <c r="H150" s="240">
        <v>3</v>
      </c>
      <c r="I150" s="241"/>
      <c r="J150" s="242">
        <f>ROUND(I150*H150,2)</f>
        <v>0</v>
      </c>
      <c r="K150" s="243"/>
      <c r="L150" s="44"/>
      <c r="M150" s="244" t="s">
        <v>1</v>
      </c>
      <c r="N150" s="245" t="s">
        <v>46</v>
      </c>
      <c r="O150" s="91"/>
      <c r="P150" s="246">
        <f>O150*H150</f>
        <v>0</v>
      </c>
      <c r="Q150" s="246">
        <v>0</v>
      </c>
      <c r="R150" s="246">
        <f>Q150*H150</f>
        <v>0</v>
      </c>
      <c r="S150" s="246">
        <v>0.082</v>
      </c>
      <c r="T150" s="247">
        <f>S150*H150</f>
        <v>0.246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8" t="s">
        <v>144</v>
      </c>
      <c r="AT150" s="248" t="s">
        <v>140</v>
      </c>
      <c r="AU150" s="248" t="s">
        <v>21</v>
      </c>
      <c r="AY150" s="16" t="s">
        <v>138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16" t="s">
        <v>89</v>
      </c>
      <c r="BK150" s="249">
        <f>ROUND(I150*H150,2)</f>
        <v>0</v>
      </c>
      <c r="BL150" s="16" t="s">
        <v>144</v>
      </c>
      <c r="BM150" s="248" t="s">
        <v>220</v>
      </c>
    </row>
    <row r="151" spans="1:47" s="2" customFormat="1" ht="12">
      <c r="A151" s="38"/>
      <c r="B151" s="39"/>
      <c r="C151" s="40"/>
      <c r="D151" s="250" t="s">
        <v>170</v>
      </c>
      <c r="E151" s="40"/>
      <c r="F151" s="251" t="s">
        <v>221</v>
      </c>
      <c r="G151" s="40"/>
      <c r="H151" s="40"/>
      <c r="I151" s="144"/>
      <c r="J151" s="40"/>
      <c r="K151" s="40"/>
      <c r="L151" s="44"/>
      <c r="M151" s="252"/>
      <c r="N151" s="253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6" t="s">
        <v>170</v>
      </c>
      <c r="AU151" s="16" t="s">
        <v>21</v>
      </c>
    </row>
    <row r="152" spans="1:51" s="13" customFormat="1" ht="12">
      <c r="A152" s="13"/>
      <c r="B152" s="265"/>
      <c r="C152" s="266"/>
      <c r="D152" s="250" t="s">
        <v>214</v>
      </c>
      <c r="E152" s="267" t="s">
        <v>1</v>
      </c>
      <c r="F152" s="268" t="s">
        <v>149</v>
      </c>
      <c r="G152" s="266"/>
      <c r="H152" s="269">
        <v>3</v>
      </c>
      <c r="I152" s="270"/>
      <c r="J152" s="266"/>
      <c r="K152" s="266"/>
      <c r="L152" s="271"/>
      <c r="M152" s="272"/>
      <c r="N152" s="273"/>
      <c r="O152" s="273"/>
      <c r="P152" s="273"/>
      <c r="Q152" s="273"/>
      <c r="R152" s="273"/>
      <c r="S152" s="273"/>
      <c r="T152" s="27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75" t="s">
        <v>214</v>
      </c>
      <c r="AU152" s="275" t="s">
        <v>21</v>
      </c>
      <c r="AV152" s="13" t="s">
        <v>21</v>
      </c>
      <c r="AW152" s="13" t="s">
        <v>38</v>
      </c>
      <c r="AX152" s="13" t="s">
        <v>81</v>
      </c>
      <c r="AY152" s="275" t="s">
        <v>138</v>
      </c>
    </row>
    <row r="153" spans="1:51" s="14" customFormat="1" ht="12">
      <c r="A153" s="14"/>
      <c r="B153" s="276"/>
      <c r="C153" s="277"/>
      <c r="D153" s="250" t="s">
        <v>214</v>
      </c>
      <c r="E153" s="278" t="s">
        <v>1</v>
      </c>
      <c r="F153" s="279" t="s">
        <v>216</v>
      </c>
      <c r="G153" s="277"/>
      <c r="H153" s="280">
        <v>3</v>
      </c>
      <c r="I153" s="281"/>
      <c r="J153" s="277"/>
      <c r="K153" s="277"/>
      <c r="L153" s="282"/>
      <c r="M153" s="283"/>
      <c r="N153" s="284"/>
      <c r="O153" s="284"/>
      <c r="P153" s="284"/>
      <c r="Q153" s="284"/>
      <c r="R153" s="284"/>
      <c r="S153" s="284"/>
      <c r="T153" s="28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86" t="s">
        <v>214</v>
      </c>
      <c r="AU153" s="286" t="s">
        <v>21</v>
      </c>
      <c r="AV153" s="14" t="s">
        <v>144</v>
      </c>
      <c r="AW153" s="14" t="s">
        <v>38</v>
      </c>
      <c r="AX153" s="14" t="s">
        <v>89</v>
      </c>
      <c r="AY153" s="286" t="s">
        <v>138</v>
      </c>
    </row>
    <row r="154" spans="1:65" s="2" customFormat="1" ht="21.75" customHeight="1">
      <c r="A154" s="38"/>
      <c r="B154" s="39"/>
      <c r="C154" s="236" t="s">
        <v>222</v>
      </c>
      <c r="D154" s="236" t="s">
        <v>140</v>
      </c>
      <c r="E154" s="237" t="s">
        <v>223</v>
      </c>
      <c r="F154" s="238" t="s">
        <v>224</v>
      </c>
      <c r="G154" s="239" t="s">
        <v>143</v>
      </c>
      <c r="H154" s="240">
        <v>1</v>
      </c>
      <c r="I154" s="241"/>
      <c r="J154" s="242">
        <f>ROUND(I154*H154,2)</f>
        <v>0</v>
      </c>
      <c r="K154" s="243"/>
      <c r="L154" s="44"/>
      <c r="M154" s="244" t="s">
        <v>1</v>
      </c>
      <c r="N154" s="245" t="s">
        <v>46</v>
      </c>
      <c r="O154" s="91"/>
      <c r="P154" s="246">
        <f>O154*H154</f>
        <v>0</v>
      </c>
      <c r="Q154" s="246">
        <v>0.10941</v>
      </c>
      <c r="R154" s="246">
        <f>Q154*H154</f>
        <v>0.10941</v>
      </c>
      <c r="S154" s="246">
        <v>0</v>
      </c>
      <c r="T154" s="24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8" t="s">
        <v>144</v>
      </c>
      <c r="AT154" s="248" t="s">
        <v>140</v>
      </c>
      <c r="AU154" s="248" t="s">
        <v>21</v>
      </c>
      <c r="AY154" s="16" t="s">
        <v>138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6" t="s">
        <v>89</v>
      </c>
      <c r="BK154" s="249">
        <f>ROUND(I154*H154,2)</f>
        <v>0</v>
      </c>
      <c r="BL154" s="16" t="s">
        <v>144</v>
      </c>
      <c r="BM154" s="248" t="s">
        <v>225</v>
      </c>
    </row>
    <row r="155" spans="1:47" s="2" customFormat="1" ht="12">
      <c r="A155" s="38"/>
      <c r="B155" s="39"/>
      <c r="C155" s="40"/>
      <c r="D155" s="250" t="s">
        <v>170</v>
      </c>
      <c r="E155" s="40"/>
      <c r="F155" s="251" t="s">
        <v>226</v>
      </c>
      <c r="G155" s="40"/>
      <c r="H155" s="40"/>
      <c r="I155" s="144"/>
      <c r="J155" s="40"/>
      <c r="K155" s="40"/>
      <c r="L155" s="44"/>
      <c r="M155" s="252"/>
      <c r="N155" s="253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6" t="s">
        <v>170</v>
      </c>
      <c r="AU155" s="16" t="s">
        <v>21</v>
      </c>
    </row>
    <row r="156" spans="1:65" s="2" customFormat="1" ht="21.75" customHeight="1">
      <c r="A156" s="38"/>
      <c r="B156" s="39"/>
      <c r="C156" s="236" t="s">
        <v>227</v>
      </c>
      <c r="D156" s="236" t="s">
        <v>140</v>
      </c>
      <c r="E156" s="237" t="s">
        <v>228</v>
      </c>
      <c r="F156" s="238" t="s">
        <v>229</v>
      </c>
      <c r="G156" s="239" t="s">
        <v>143</v>
      </c>
      <c r="H156" s="240">
        <v>3</v>
      </c>
      <c r="I156" s="241"/>
      <c r="J156" s="242">
        <f>ROUND(I156*H156,2)</f>
        <v>0</v>
      </c>
      <c r="K156" s="243"/>
      <c r="L156" s="44"/>
      <c r="M156" s="244" t="s">
        <v>1</v>
      </c>
      <c r="N156" s="245" t="s">
        <v>46</v>
      </c>
      <c r="O156" s="91"/>
      <c r="P156" s="246">
        <f>O156*H156</f>
        <v>0</v>
      </c>
      <c r="Q156" s="246">
        <v>0</v>
      </c>
      <c r="R156" s="246">
        <f>Q156*H156</f>
        <v>0</v>
      </c>
      <c r="S156" s="246">
        <v>0.1</v>
      </c>
      <c r="T156" s="247">
        <f>S156*H156</f>
        <v>0.30000000000000004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8" t="s">
        <v>144</v>
      </c>
      <c r="AT156" s="248" t="s">
        <v>140</v>
      </c>
      <c r="AU156" s="248" t="s">
        <v>21</v>
      </c>
      <c r="AY156" s="16" t="s">
        <v>138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16" t="s">
        <v>89</v>
      </c>
      <c r="BK156" s="249">
        <f>ROUND(I156*H156,2)</f>
        <v>0</v>
      </c>
      <c r="BL156" s="16" t="s">
        <v>144</v>
      </c>
      <c r="BM156" s="248" t="s">
        <v>230</v>
      </c>
    </row>
    <row r="157" spans="1:47" s="2" customFormat="1" ht="12">
      <c r="A157" s="38"/>
      <c r="B157" s="39"/>
      <c r="C157" s="40"/>
      <c r="D157" s="250" t="s">
        <v>170</v>
      </c>
      <c r="E157" s="40"/>
      <c r="F157" s="251" t="s">
        <v>231</v>
      </c>
      <c r="G157" s="40"/>
      <c r="H157" s="40"/>
      <c r="I157" s="144"/>
      <c r="J157" s="40"/>
      <c r="K157" s="40"/>
      <c r="L157" s="44"/>
      <c r="M157" s="252"/>
      <c r="N157" s="253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6" t="s">
        <v>170</v>
      </c>
      <c r="AU157" s="16" t="s">
        <v>21</v>
      </c>
    </row>
    <row r="158" spans="1:65" s="2" customFormat="1" ht="16.5" customHeight="1">
      <c r="A158" s="38"/>
      <c r="B158" s="39"/>
      <c r="C158" s="236" t="s">
        <v>232</v>
      </c>
      <c r="D158" s="236" t="s">
        <v>140</v>
      </c>
      <c r="E158" s="237" t="s">
        <v>233</v>
      </c>
      <c r="F158" s="238" t="s">
        <v>234</v>
      </c>
      <c r="G158" s="239" t="s">
        <v>235</v>
      </c>
      <c r="H158" s="240">
        <v>50</v>
      </c>
      <c r="I158" s="241"/>
      <c r="J158" s="242">
        <f>ROUND(I158*H158,2)</f>
        <v>0</v>
      </c>
      <c r="K158" s="243"/>
      <c r="L158" s="44"/>
      <c r="M158" s="244" t="s">
        <v>1</v>
      </c>
      <c r="N158" s="245" t="s">
        <v>46</v>
      </c>
      <c r="O158" s="91"/>
      <c r="P158" s="246">
        <f>O158*H158</f>
        <v>0</v>
      </c>
      <c r="Q158" s="246">
        <v>5E-05</v>
      </c>
      <c r="R158" s="246">
        <f>Q158*H158</f>
        <v>0.0025</v>
      </c>
      <c r="S158" s="246">
        <v>0</v>
      </c>
      <c r="T158" s="24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8" t="s">
        <v>144</v>
      </c>
      <c r="AT158" s="248" t="s">
        <v>140</v>
      </c>
      <c r="AU158" s="248" t="s">
        <v>21</v>
      </c>
      <c r="AY158" s="16" t="s">
        <v>138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16" t="s">
        <v>89</v>
      </c>
      <c r="BK158" s="249">
        <f>ROUND(I158*H158,2)</f>
        <v>0</v>
      </c>
      <c r="BL158" s="16" t="s">
        <v>144</v>
      </c>
      <c r="BM158" s="248" t="s">
        <v>236</v>
      </c>
    </row>
    <row r="159" spans="1:65" s="2" customFormat="1" ht="21.75" customHeight="1">
      <c r="A159" s="38"/>
      <c r="B159" s="39"/>
      <c r="C159" s="236" t="s">
        <v>7</v>
      </c>
      <c r="D159" s="236" t="s">
        <v>140</v>
      </c>
      <c r="E159" s="237" t="s">
        <v>237</v>
      </c>
      <c r="F159" s="238" t="s">
        <v>238</v>
      </c>
      <c r="G159" s="239" t="s">
        <v>155</v>
      </c>
      <c r="H159" s="240">
        <v>12</v>
      </c>
      <c r="I159" s="241"/>
      <c r="J159" s="242">
        <f>ROUND(I159*H159,2)</f>
        <v>0</v>
      </c>
      <c r="K159" s="243"/>
      <c r="L159" s="44"/>
      <c r="M159" s="244" t="s">
        <v>1</v>
      </c>
      <c r="N159" s="245" t="s">
        <v>46</v>
      </c>
      <c r="O159" s="91"/>
      <c r="P159" s="246">
        <f>O159*H159</f>
        <v>0</v>
      </c>
      <c r="Q159" s="246">
        <v>0.00014</v>
      </c>
      <c r="R159" s="246">
        <f>Q159*H159</f>
        <v>0.0016799999999999999</v>
      </c>
      <c r="S159" s="246">
        <v>0</v>
      </c>
      <c r="T159" s="24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8" t="s">
        <v>210</v>
      </c>
      <c r="AT159" s="248" t="s">
        <v>140</v>
      </c>
      <c r="AU159" s="248" t="s">
        <v>21</v>
      </c>
      <c r="AY159" s="16" t="s">
        <v>138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6" t="s">
        <v>89</v>
      </c>
      <c r="BK159" s="249">
        <f>ROUND(I159*H159,2)</f>
        <v>0</v>
      </c>
      <c r="BL159" s="16" t="s">
        <v>210</v>
      </c>
      <c r="BM159" s="248" t="s">
        <v>239</v>
      </c>
    </row>
    <row r="160" spans="1:47" s="2" customFormat="1" ht="12">
      <c r="A160" s="38"/>
      <c r="B160" s="39"/>
      <c r="C160" s="40"/>
      <c r="D160" s="250" t="s">
        <v>170</v>
      </c>
      <c r="E160" s="40"/>
      <c r="F160" s="251" t="s">
        <v>240</v>
      </c>
      <c r="G160" s="40"/>
      <c r="H160" s="40"/>
      <c r="I160" s="144"/>
      <c r="J160" s="40"/>
      <c r="K160" s="40"/>
      <c r="L160" s="44"/>
      <c r="M160" s="252"/>
      <c r="N160" s="253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6" t="s">
        <v>170</v>
      </c>
      <c r="AU160" s="16" t="s">
        <v>21</v>
      </c>
    </row>
    <row r="161" spans="1:51" s="13" customFormat="1" ht="12">
      <c r="A161" s="13"/>
      <c r="B161" s="265"/>
      <c r="C161" s="266"/>
      <c r="D161" s="250" t="s">
        <v>214</v>
      </c>
      <c r="E161" s="267" t="s">
        <v>1</v>
      </c>
      <c r="F161" s="268" t="s">
        <v>241</v>
      </c>
      <c r="G161" s="266"/>
      <c r="H161" s="269">
        <v>12</v>
      </c>
      <c r="I161" s="270"/>
      <c r="J161" s="266"/>
      <c r="K161" s="266"/>
      <c r="L161" s="271"/>
      <c r="M161" s="272"/>
      <c r="N161" s="273"/>
      <c r="O161" s="273"/>
      <c r="P161" s="273"/>
      <c r="Q161" s="273"/>
      <c r="R161" s="273"/>
      <c r="S161" s="273"/>
      <c r="T161" s="27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75" t="s">
        <v>214</v>
      </c>
      <c r="AU161" s="275" t="s">
        <v>21</v>
      </c>
      <c r="AV161" s="13" t="s">
        <v>21</v>
      </c>
      <c r="AW161" s="13" t="s">
        <v>38</v>
      </c>
      <c r="AX161" s="13" t="s">
        <v>81</v>
      </c>
      <c r="AY161" s="275" t="s">
        <v>138</v>
      </c>
    </row>
    <row r="162" spans="1:51" s="14" customFormat="1" ht="12">
      <c r="A162" s="14"/>
      <c r="B162" s="276"/>
      <c r="C162" s="277"/>
      <c r="D162" s="250" t="s">
        <v>214</v>
      </c>
      <c r="E162" s="278" t="s">
        <v>1</v>
      </c>
      <c r="F162" s="279" t="s">
        <v>216</v>
      </c>
      <c r="G162" s="277"/>
      <c r="H162" s="280">
        <v>12</v>
      </c>
      <c r="I162" s="281"/>
      <c r="J162" s="277"/>
      <c r="K162" s="277"/>
      <c r="L162" s="282"/>
      <c r="M162" s="283"/>
      <c r="N162" s="284"/>
      <c r="O162" s="284"/>
      <c r="P162" s="284"/>
      <c r="Q162" s="284"/>
      <c r="R162" s="284"/>
      <c r="S162" s="284"/>
      <c r="T162" s="28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6" t="s">
        <v>214</v>
      </c>
      <c r="AU162" s="286" t="s">
        <v>21</v>
      </c>
      <c r="AV162" s="14" t="s">
        <v>144</v>
      </c>
      <c r="AW162" s="14" t="s">
        <v>38</v>
      </c>
      <c r="AX162" s="14" t="s">
        <v>89</v>
      </c>
      <c r="AY162" s="286" t="s">
        <v>138</v>
      </c>
    </row>
    <row r="163" spans="1:63" s="12" customFormat="1" ht="22.8" customHeight="1">
      <c r="A163" s="12"/>
      <c r="B163" s="220"/>
      <c r="C163" s="221"/>
      <c r="D163" s="222" t="s">
        <v>80</v>
      </c>
      <c r="E163" s="234" t="s">
        <v>242</v>
      </c>
      <c r="F163" s="234" t="s">
        <v>243</v>
      </c>
      <c r="G163" s="221"/>
      <c r="H163" s="221"/>
      <c r="I163" s="224"/>
      <c r="J163" s="235">
        <f>BK163</f>
        <v>0</v>
      </c>
      <c r="K163" s="221"/>
      <c r="L163" s="226"/>
      <c r="M163" s="227"/>
      <c r="N163" s="228"/>
      <c r="O163" s="228"/>
      <c r="P163" s="229">
        <f>SUM(P164:P175)</f>
        <v>0</v>
      </c>
      <c r="Q163" s="228"/>
      <c r="R163" s="229">
        <f>SUM(R164:R175)</f>
        <v>0</v>
      </c>
      <c r="S163" s="228"/>
      <c r="T163" s="230">
        <f>SUM(T164:T175)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1" t="s">
        <v>89</v>
      </c>
      <c r="AT163" s="232" t="s">
        <v>80</v>
      </c>
      <c r="AU163" s="232" t="s">
        <v>89</v>
      </c>
      <c r="AY163" s="231" t="s">
        <v>138</v>
      </c>
      <c r="BK163" s="233">
        <f>SUM(BK164:BK175)</f>
        <v>0</v>
      </c>
    </row>
    <row r="164" spans="1:65" s="2" customFormat="1" ht="16.5" customHeight="1">
      <c r="A164" s="38"/>
      <c r="B164" s="39"/>
      <c r="C164" s="236" t="s">
        <v>244</v>
      </c>
      <c r="D164" s="236" t="s">
        <v>140</v>
      </c>
      <c r="E164" s="237" t="s">
        <v>245</v>
      </c>
      <c r="F164" s="238" t="s">
        <v>246</v>
      </c>
      <c r="G164" s="239" t="s">
        <v>247</v>
      </c>
      <c r="H164" s="240">
        <v>475.196</v>
      </c>
      <c r="I164" s="241"/>
      <c r="J164" s="242">
        <f>ROUND(I164*H164,2)</f>
        <v>0</v>
      </c>
      <c r="K164" s="243"/>
      <c r="L164" s="44"/>
      <c r="M164" s="244" t="s">
        <v>1</v>
      </c>
      <c r="N164" s="245" t="s">
        <v>46</v>
      </c>
      <c r="O164" s="91"/>
      <c r="P164" s="246">
        <f>O164*H164</f>
        <v>0</v>
      </c>
      <c r="Q164" s="246">
        <v>0</v>
      </c>
      <c r="R164" s="246">
        <f>Q164*H164</f>
        <v>0</v>
      </c>
      <c r="S164" s="246">
        <v>0</v>
      </c>
      <c r="T164" s="24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8" t="s">
        <v>144</v>
      </c>
      <c r="AT164" s="248" t="s">
        <v>140</v>
      </c>
      <c r="AU164" s="248" t="s">
        <v>21</v>
      </c>
      <c r="AY164" s="16" t="s">
        <v>138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16" t="s">
        <v>89</v>
      </c>
      <c r="BK164" s="249">
        <f>ROUND(I164*H164,2)</f>
        <v>0</v>
      </c>
      <c r="BL164" s="16" t="s">
        <v>144</v>
      </c>
      <c r="BM164" s="248" t="s">
        <v>248</v>
      </c>
    </row>
    <row r="165" spans="1:65" s="2" customFormat="1" ht="16.5" customHeight="1">
      <c r="A165" s="38"/>
      <c r="B165" s="39"/>
      <c r="C165" s="236" t="s">
        <v>249</v>
      </c>
      <c r="D165" s="236" t="s">
        <v>140</v>
      </c>
      <c r="E165" s="237" t="s">
        <v>250</v>
      </c>
      <c r="F165" s="238" t="s">
        <v>251</v>
      </c>
      <c r="G165" s="239" t="s">
        <v>247</v>
      </c>
      <c r="H165" s="240">
        <v>475.196</v>
      </c>
      <c r="I165" s="241"/>
      <c r="J165" s="242">
        <f>ROUND(I165*H165,2)</f>
        <v>0</v>
      </c>
      <c r="K165" s="243"/>
      <c r="L165" s="44"/>
      <c r="M165" s="244" t="s">
        <v>1</v>
      </c>
      <c r="N165" s="245" t="s">
        <v>46</v>
      </c>
      <c r="O165" s="91"/>
      <c r="P165" s="246">
        <f>O165*H165</f>
        <v>0</v>
      </c>
      <c r="Q165" s="246">
        <v>0</v>
      </c>
      <c r="R165" s="246">
        <f>Q165*H165</f>
        <v>0</v>
      </c>
      <c r="S165" s="246">
        <v>0</v>
      </c>
      <c r="T165" s="24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8" t="s">
        <v>144</v>
      </c>
      <c r="AT165" s="248" t="s">
        <v>140</v>
      </c>
      <c r="AU165" s="248" t="s">
        <v>21</v>
      </c>
      <c r="AY165" s="16" t="s">
        <v>138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16" t="s">
        <v>89</v>
      </c>
      <c r="BK165" s="249">
        <f>ROUND(I165*H165,2)</f>
        <v>0</v>
      </c>
      <c r="BL165" s="16" t="s">
        <v>144</v>
      </c>
      <c r="BM165" s="248" t="s">
        <v>252</v>
      </c>
    </row>
    <row r="166" spans="1:65" s="2" customFormat="1" ht="21.75" customHeight="1">
      <c r="A166" s="38"/>
      <c r="B166" s="39"/>
      <c r="C166" s="236" t="s">
        <v>253</v>
      </c>
      <c r="D166" s="236" t="s">
        <v>140</v>
      </c>
      <c r="E166" s="237" t="s">
        <v>254</v>
      </c>
      <c r="F166" s="238" t="s">
        <v>255</v>
      </c>
      <c r="G166" s="239" t="s">
        <v>247</v>
      </c>
      <c r="H166" s="240">
        <v>2370</v>
      </c>
      <c r="I166" s="241"/>
      <c r="J166" s="242">
        <f>ROUND(I166*H166,2)</f>
        <v>0</v>
      </c>
      <c r="K166" s="243"/>
      <c r="L166" s="44"/>
      <c r="M166" s="244" t="s">
        <v>1</v>
      </c>
      <c r="N166" s="245" t="s">
        <v>46</v>
      </c>
      <c r="O166" s="91"/>
      <c r="P166" s="246">
        <f>O166*H166</f>
        <v>0</v>
      </c>
      <c r="Q166" s="246">
        <v>0</v>
      </c>
      <c r="R166" s="246">
        <f>Q166*H166</f>
        <v>0</v>
      </c>
      <c r="S166" s="246">
        <v>0</v>
      </c>
      <c r="T166" s="24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8" t="s">
        <v>144</v>
      </c>
      <c r="AT166" s="248" t="s">
        <v>140</v>
      </c>
      <c r="AU166" s="248" t="s">
        <v>21</v>
      </c>
      <c r="AY166" s="16" t="s">
        <v>138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16" t="s">
        <v>89</v>
      </c>
      <c r="BK166" s="249">
        <f>ROUND(I166*H166,2)</f>
        <v>0</v>
      </c>
      <c r="BL166" s="16" t="s">
        <v>144</v>
      </c>
      <c r="BM166" s="248" t="s">
        <v>256</v>
      </c>
    </row>
    <row r="167" spans="1:47" s="2" customFormat="1" ht="12">
      <c r="A167" s="38"/>
      <c r="B167" s="39"/>
      <c r="C167" s="40"/>
      <c r="D167" s="250" t="s">
        <v>170</v>
      </c>
      <c r="E167" s="40"/>
      <c r="F167" s="251" t="s">
        <v>257</v>
      </c>
      <c r="G167" s="40"/>
      <c r="H167" s="40"/>
      <c r="I167" s="144"/>
      <c r="J167" s="40"/>
      <c r="K167" s="40"/>
      <c r="L167" s="44"/>
      <c r="M167" s="252"/>
      <c r="N167" s="253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6" t="s">
        <v>170</v>
      </c>
      <c r="AU167" s="16" t="s">
        <v>21</v>
      </c>
    </row>
    <row r="168" spans="1:51" s="13" customFormat="1" ht="12">
      <c r="A168" s="13"/>
      <c r="B168" s="265"/>
      <c r="C168" s="266"/>
      <c r="D168" s="250" t="s">
        <v>214</v>
      </c>
      <c r="E168" s="267" t="s">
        <v>1</v>
      </c>
      <c r="F168" s="268" t="s">
        <v>258</v>
      </c>
      <c r="G168" s="266"/>
      <c r="H168" s="269">
        <v>2370</v>
      </c>
      <c r="I168" s="270"/>
      <c r="J168" s="266"/>
      <c r="K168" s="266"/>
      <c r="L168" s="271"/>
      <c r="M168" s="272"/>
      <c r="N168" s="273"/>
      <c r="O168" s="273"/>
      <c r="P168" s="273"/>
      <c r="Q168" s="273"/>
      <c r="R168" s="273"/>
      <c r="S168" s="273"/>
      <c r="T168" s="27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75" t="s">
        <v>214</v>
      </c>
      <c r="AU168" s="275" t="s">
        <v>21</v>
      </c>
      <c r="AV168" s="13" t="s">
        <v>21</v>
      </c>
      <c r="AW168" s="13" t="s">
        <v>38</v>
      </c>
      <c r="AX168" s="13" t="s">
        <v>81</v>
      </c>
      <c r="AY168" s="275" t="s">
        <v>138</v>
      </c>
    </row>
    <row r="169" spans="1:51" s="14" customFormat="1" ht="12">
      <c r="A169" s="14"/>
      <c r="B169" s="276"/>
      <c r="C169" s="277"/>
      <c r="D169" s="250" t="s">
        <v>214</v>
      </c>
      <c r="E169" s="278" t="s">
        <v>1</v>
      </c>
      <c r="F169" s="279" t="s">
        <v>216</v>
      </c>
      <c r="G169" s="277"/>
      <c r="H169" s="280">
        <v>2370</v>
      </c>
      <c r="I169" s="281"/>
      <c r="J169" s="277"/>
      <c r="K169" s="277"/>
      <c r="L169" s="282"/>
      <c r="M169" s="283"/>
      <c r="N169" s="284"/>
      <c r="O169" s="284"/>
      <c r="P169" s="284"/>
      <c r="Q169" s="284"/>
      <c r="R169" s="284"/>
      <c r="S169" s="284"/>
      <c r="T169" s="28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86" t="s">
        <v>214</v>
      </c>
      <c r="AU169" s="286" t="s">
        <v>21</v>
      </c>
      <c r="AV169" s="14" t="s">
        <v>144</v>
      </c>
      <c r="AW169" s="14" t="s">
        <v>38</v>
      </c>
      <c r="AX169" s="14" t="s">
        <v>89</v>
      </c>
      <c r="AY169" s="286" t="s">
        <v>138</v>
      </c>
    </row>
    <row r="170" spans="1:65" s="2" customFormat="1" ht="21.75" customHeight="1">
      <c r="A170" s="38"/>
      <c r="B170" s="39"/>
      <c r="C170" s="236" t="s">
        <v>259</v>
      </c>
      <c r="D170" s="236" t="s">
        <v>140</v>
      </c>
      <c r="E170" s="237" t="s">
        <v>260</v>
      </c>
      <c r="F170" s="238" t="s">
        <v>261</v>
      </c>
      <c r="G170" s="239" t="s">
        <v>247</v>
      </c>
      <c r="H170" s="240">
        <v>20</v>
      </c>
      <c r="I170" s="241"/>
      <c r="J170" s="242">
        <f>ROUND(I170*H170,2)</f>
        <v>0</v>
      </c>
      <c r="K170" s="243"/>
      <c r="L170" s="44"/>
      <c r="M170" s="244" t="s">
        <v>1</v>
      </c>
      <c r="N170" s="245" t="s">
        <v>46</v>
      </c>
      <c r="O170" s="91"/>
      <c r="P170" s="246">
        <f>O170*H170</f>
        <v>0</v>
      </c>
      <c r="Q170" s="246">
        <v>0</v>
      </c>
      <c r="R170" s="246">
        <f>Q170*H170</f>
        <v>0</v>
      </c>
      <c r="S170" s="246">
        <v>0</v>
      </c>
      <c r="T170" s="24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8" t="s">
        <v>144</v>
      </c>
      <c r="AT170" s="248" t="s">
        <v>140</v>
      </c>
      <c r="AU170" s="248" t="s">
        <v>21</v>
      </c>
      <c r="AY170" s="16" t="s">
        <v>138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16" t="s">
        <v>89</v>
      </c>
      <c r="BK170" s="249">
        <f>ROUND(I170*H170,2)</f>
        <v>0</v>
      </c>
      <c r="BL170" s="16" t="s">
        <v>144</v>
      </c>
      <c r="BM170" s="248" t="s">
        <v>262</v>
      </c>
    </row>
    <row r="171" spans="1:51" s="13" customFormat="1" ht="12">
      <c r="A171" s="13"/>
      <c r="B171" s="265"/>
      <c r="C171" s="266"/>
      <c r="D171" s="250" t="s">
        <v>214</v>
      </c>
      <c r="E171" s="267" t="s">
        <v>1</v>
      </c>
      <c r="F171" s="268" t="s">
        <v>232</v>
      </c>
      <c r="G171" s="266"/>
      <c r="H171" s="269">
        <v>20</v>
      </c>
      <c r="I171" s="270"/>
      <c r="J171" s="266"/>
      <c r="K171" s="266"/>
      <c r="L171" s="271"/>
      <c r="M171" s="272"/>
      <c r="N171" s="273"/>
      <c r="O171" s="273"/>
      <c r="P171" s="273"/>
      <c r="Q171" s="273"/>
      <c r="R171" s="273"/>
      <c r="S171" s="273"/>
      <c r="T171" s="27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75" t="s">
        <v>214</v>
      </c>
      <c r="AU171" s="275" t="s">
        <v>21</v>
      </c>
      <c r="AV171" s="13" t="s">
        <v>21</v>
      </c>
      <c r="AW171" s="13" t="s">
        <v>38</v>
      </c>
      <c r="AX171" s="13" t="s">
        <v>81</v>
      </c>
      <c r="AY171" s="275" t="s">
        <v>138</v>
      </c>
    </row>
    <row r="172" spans="1:51" s="14" customFormat="1" ht="12">
      <c r="A172" s="14"/>
      <c r="B172" s="276"/>
      <c r="C172" s="277"/>
      <c r="D172" s="250" t="s">
        <v>214</v>
      </c>
      <c r="E172" s="278" t="s">
        <v>1</v>
      </c>
      <c r="F172" s="279" t="s">
        <v>216</v>
      </c>
      <c r="G172" s="277"/>
      <c r="H172" s="280">
        <v>20</v>
      </c>
      <c r="I172" s="281"/>
      <c r="J172" s="277"/>
      <c r="K172" s="277"/>
      <c r="L172" s="282"/>
      <c r="M172" s="283"/>
      <c r="N172" s="284"/>
      <c r="O172" s="284"/>
      <c r="P172" s="284"/>
      <c r="Q172" s="284"/>
      <c r="R172" s="284"/>
      <c r="S172" s="284"/>
      <c r="T172" s="28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86" t="s">
        <v>214</v>
      </c>
      <c r="AU172" s="286" t="s">
        <v>21</v>
      </c>
      <c r="AV172" s="14" t="s">
        <v>144</v>
      </c>
      <c r="AW172" s="14" t="s">
        <v>38</v>
      </c>
      <c r="AX172" s="14" t="s">
        <v>89</v>
      </c>
      <c r="AY172" s="286" t="s">
        <v>138</v>
      </c>
    </row>
    <row r="173" spans="1:65" s="2" customFormat="1" ht="21.75" customHeight="1">
      <c r="A173" s="38"/>
      <c r="B173" s="39"/>
      <c r="C173" s="236" t="s">
        <v>263</v>
      </c>
      <c r="D173" s="236" t="s">
        <v>140</v>
      </c>
      <c r="E173" s="237" t="s">
        <v>264</v>
      </c>
      <c r="F173" s="238" t="s">
        <v>265</v>
      </c>
      <c r="G173" s="239" t="s">
        <v>247</v>
      </c>
      <c r="H173" s="240">
        <v>380</v>
      </c>
      <c r="I173" s="241"/>
      <c r="J173" s="242">
        <f>ROUND(I173*H173,2)</f>
        <v>0</v>
      </c>
      <c r="K173" s="243"/>
      <c r="L173" s="44"/>
      <c r="M173" s="244" t="s">
        <v>1</v>
      </c>
      <c r="N173" s="245" t="s">
        <v>46</v>
      </c>
      <c r="O173" s="91"/>
      <c r="P173" s="246">
        <f>O173*H173</f>
        <v>0</v>
      </c>
      <c r="Q173" s="246">
        <v>0</v>
      </c>
      <c r="R173" s="246">
        <f>Q173*H173</f>
        <v>0</v>
      </c>
      <c r="S173" s="246">
        <v>0</v>
      </c>
      <c r="T173" s="24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8" t="s">
        <v>144</v>
      </c>
      <c r="AT173" s="248" t="s">
        <v>140</v>
      </c>
      <c r="AU173" s="248" t="s">
        <v>21</v>
      </c>
      <c r="AY173" s="16" t="s">
        <v>138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16" t="s">
        <v>89</v>
      </c>
      <c r="BK173" s="249">
        <f>ROUND(I173*H173,2)</f>
        <v>0</v>
      </c>
      <c r="BL173" s="16" t="s">
        <v>144</v>
      </c>
      <c r="BM173" s="248" t="s">
        <v>266</v>
      </c>
    </row>
    <row r="174" spans="1:51" s="13" customFormat="1" ht="12">
      <c r="A174" s="13"/>
      <c r="B174" s="265"/>
      <c r="C174" s="266"/>
      <c r="D174" s="250" t="s">
        <v>214</v>
      </c>
      <c r="E174" s="267" t="s">
        <v>1</v>
      </c>
      <c r="F174" s="268" t="s">
        <v>267</v>
      </c>
      <c r="G174" s="266"/>
      <c r="H174" s="269">
        <v>380</v>
      </c>
      <c r="I174" s="270"/>
      <c r="J174" s="266"/>
      <c r="K174" s="266"/>
      <c r="L174" s="271"/>
      <c r="M174" s="272"/>
      <c r="N174" s="273"/>
      <c r="O174" s="273"/>
      <c r="P174" s="273"/>
      <c r="Q174" s="273"/>
      <c r="R174" s="273"/>
      <c r="S174" s="273"/>
      <c r="T174" s="27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75" t="s">
        <v>214</v>
      </c>
      <c r="AU174" s="275" t="s">
        <v>21</v>
      </c>
      <c r="AV174" s="13" t="s">
        <v>21</v>
      </c>
      <c r="AW174" s="13" t="s">
        <v>38</v>
      </c>
      <c r="AX174" s="13" t="s">
        <v>81</v>
      </c>
      <c r="AY174" s="275" t="s">
        <v>138</v>
      </c>
    </row>
    <row r="175" spans="1:51" s="14" customFormat="1" ht="12">
      <c r="A175" s="14"/>
      <c r="B175" s="276"/>
      <c r="C175" s="277"/>
      <c r="D175" s="250" t="s">
        <v>214</v>
      </c>
      <c r="E175" s="278" t="s">
        <v>1</v>
      </c>
      <c r="F175" s="279" t="s">
        <v>216</v>
      </c>
      <c r="G175" s="277"/>
      <c r="H175" s="280">
        <v>380</v>
      </c>
      <c r="I175" s="281"/>
      <c r="J175" s="277"/>
      <c r="K175" s="277"/>
      <c r="L175" s="282"/>
      <c r="M175" s="287"/>
      <c r="N175" s="288"/>
      <c r="O175" s="288"/>
      <c r="P175" s="288"/>
      <c r="Q175" s="288"/>
      <c r="R175" s="288"/>
      <c r="S175" s="288"/>
      <c r="T175" s="28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86" t="s">
        <v>214</v>
      </c>
      <c r="AU175" s="286" t="s">
        <v>21</v>
      </c>
      <c r="AV175" s="14" t="s">
        <v>144</v>
      </c>
      <c r="AW175" s="14" t="s">
        <v>38</v>
      </c>
      <c r="AX175" s="14" t="s">
        <v>89</v>
      </c>
      <c r="AY175" s="286" t="s">
        <v>138</v>
      </c>
    </row>
    <row r="176" spans="1:31" s="2" customFormat="1" ht="6.95" customHeight="1">
      <c r="A176" s="38"/>
      <c r="B176" s="66"/>
      <c r="C176" s="67"/>
      <c r="D176" s="67"/>
      <c r="E176" s="67"/>
      <c r="F176" s="67"/>
      <c r="G176" s="67"/>
      <c r="H176" s="67"/>
      <c r="I176" s="183"/>
      <c r="J176" s="67"/>
      <c r="K176" s="67"/>
      <c r="L176" s="44"/>
      <c r="M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</row>
  </sheetData>
  <sheetProtection password="CC35" sheet="1" objects="1" scenarios="1" formatColumns="0" formatRows="0" autoFilter="0"/>
  <autoFilter ref="C121:K175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93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19"/>
      <c r="AT3" s="16" t="s">
        <v>21</v>
      </c>
    </row>
    <row r="4" spans="2:46" s="1" customFormat="1" ht="24.95" customHeight="1">
      <c r="B4" s="19"/>
      <c r="D4" s="140" t="s">
        <v>109</v>
      </c>
      <c r="I4" s="136"/>
      <c r="L4" s="19"/>
      <c r="M4" s="141" t="s">
        <v>10</v>
      </c>
      <c r="AT4" s="16" t="s">
        <v>4</v>
      </c>
    </row>
    <row r="5" spans="2:12" s="1" customFormat="1" ht="6.95" customHeight="1">
      <c r="B5" s="19"/>
      <c r="I5" s="136"/>
      <c r="L5" s="19"/>
    </row>
    <row r="6" spans="2:12" s="1" customFormat="1" ht="12" customHeight="1">
      <c r="B6" s="19"/>
      <c r="D6" s="142" t="s">
        <v>16</v>
      </c>
      <c r="I6" s="136"/>
      <c r="L6" s="19"/>
    </row>
    <row r="7" spans="2:12" s="1" customFormat="1" ht="16.5" customHeight="1">
      <c r="B7" s="19"/>
      <c r="E7" s="143" t="str">
        <f>'Rekapitulace stavby'!K6</f>
        <v>Stavební úprava ulice Bezručova, Cheb</v>
      </c>
      <c r="F7" s="142"/>
      <c r="G7" s="142"/>
      <c r="H7" s="142"/>
      <c r="I7" s="136"/>
      <c r="L7" s="19"/>
    </row>
    <row r="8" spans="1:31" s="2" customFormat="1" ht="12" customHeight="1">
      <c r="A8" s="38"/>
      <c r="B8" s="44"/>
      <c r="C8" s="38"/>
      <c r="D8" s="142" t="s">
        <v>110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268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19</v>
      </c>
      <c r="G11" s="38"/>
      <c r="H11" s="38"/>
      <c r="I11" s="147" t="s">
        <v>20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22</v>
      </c>
      <c r="E12" s="38"/>
      <c r="F12" s="146" t="s">
        <v>23</v>
      </c>
      <c r="G12" s="38"/>
      <c r="H12" s="38"/>
      <c r="I12" s="147" t="s">
        <v>24</v>
      </c>
      <c r="J12" s="148" t="str">
        <f>'Rekapitulace stavby'!AN8</f>
        <v>28. 2. 2020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30</v>
      </c>
      <c r="E14" s="38"/>
      <c r="F14" s="38"/>
      <c r="G14" s="38"/>
      <c r="H14" s="38"/>
      <c r="I14" s="147" t="s">
        <v>31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32</v>
      </c>
      <c r="F15" s="38"/>
      <c r="G15" s="38"/>
      <c r="H15" s="38"/>
      <c r="I15" s="147" t="s">
        <v>33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34</v>
      </c>
      <c r="E17" s="38"/>
      <c r="F17" s="38"/>
      <c r="G17" s="38"/>
      <c r="H17" s="38"/>
      <c r="I17" s="147" t="s">
        <v>31</v>
      </c>
      <c r="J17" s="32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46"/>
      <c r="G18" s="146"/>
      <c r="H18" s="146"/>
      <c r="I18" s="147" t="s">
        <v>33</v>
      </c>
      <c r="J18" s="32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36</v>
      </c>
      <c r="E20" s="38"/>
      <c r="F20" s="38"/>
      <c r="G20" s="38"/>
      <c r="H20" s="38"/>
      <c r="I20" s="147" t="s">
        <v>31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37</v>
      </c>
      <c r="F21" s="38"/>
      <c r="G21" s="38"/>
      <c r="H21" s="38"/>
      <c r="I21" s="147" t="s">
        <v>33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39</v>
      </c>
      <c r="E23" s="38"/>
      <c r="F23" s="38"/>
      <c r="G23" s="38"/>
      <c r="H23" s="38"/>
      <c r="I23" s="147" t="s">
        <v>31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37</v>
      </c>
      <c r="F24" s="38"/>
      <c r="G24" s="38"/>
      <c r="H24" s="38"/>
      <c r="I24" s="147" t="s">
        <v>33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40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41</v>
      </c>
      <c r="E30" s="38"/>
      <c r="F30" s="38"/>
      <c r="G30" s="38"/>
      <c r="H30" s="38"/>
      <c r="I30" s="144"/>
      <c r="J30" s="157">
        <f>ROUND(J129,2)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43</v>
      </c>
      <c r="G32" s="38"/>
      <c r="H32" s="38"/>
      <c r="I32" s="159" t="s">
        <v>42</v>
      </c>
      <c r="J32" s="158" t="s">
        <v>44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45</v>
      </c>
      <c r="E33" s="142" t="s">
        <v>46</v>
      </c>
      <c r="F33" s="161">
        <f>ROUND((SUM(BE129:BE380)),2)</f>
        <v>0</v>
      </c>
      <c r="G33" s="38"/>
      <c r="H33" s="38"/>
      <c r="I33" s="162">
        <v>0.21</v>
      </c>
      <c r="J33" s="161">
        <f>ROUND(((SUM(BE129:BE380))*I33),2)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47</v>
      </c>
      <c r="F34" s="161">
        <f>ROUND((SUM(BF129:BF380)),2)</f>
        <v>0</v>
      </c>
      <c r="G34" s="38"/>
      <c r="H34" s="38"/>
      <c r="I34" s="162">
        <v>0.15</v>
      </c>
      <c r="J34" s="161">
        <f>ROUND(((SUM(BF129:BF380))*I34),2)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48</v>
      </c>
      <c r="F35" s="161">
        <f>ROUND((SUM(BG129:BG380)),2)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49</v>
      </c>
      <c r="F36" s="161">
        <f>ROUND((SUM(BH129:BH380)),2)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50</v>
      </c>
      <c r="F37" s="161">
        <f>ROUND((SUM(BI129:BI380)),2)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51</v>
      </c>
      <c r="E39" s="165"/>
      <c r="F39" s="165"/>
      <c r="G39" s="166" t="s">
        <v>52</v>
      </c>
      <c r="H39" s="167" t="s">
        <v>53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19"/>
      <c r="I41" s="136"/>
      <c r="L41" s="19"/>
    </row>
    <row r="42" spans="2:12" s="1" customFormat="1" ht="14.4" customHeight="1">
      <c r="B42" s="19"/>
      <c r="I42" s="136"/>
      <c r="L42" s="19"/>
    </row>
    <row r="43" spans="2:12" s="1" customFormat="1" ht="14.4" customHeight="1">
      <c r="B43" s="19"/>
      <c r="I43" s="136"/>
      <c r="L43" s="19"/>
    </row>
    <row r="44" spans="2:12" s="1" customFormat="1" ht="14.4" customHeight="1">
      <c r="B44" s="19"/>
      <c r="I44" s="136"/>
      <c r="L44" s="19"/>
    </row>
    <row r="45" spans="2:12" s="1" customFormat="1" ht="14.4" customHeight="1">
      <c r="B45" s="19"/>
      <c r="I45" s="136"/>
      <c r="L45" s="19"/>
    </row>
    <row r="46" spans="2:12" s="1" customFormat="1" ht="14.4" customHeight="1">
      <c r="B46" s="19"/>
      <c r="I46" s="136"/>
      <c r="L46" s="19"/>
    </row>
    <row r="47" spans="2:12" s="1" customFormat="1" ht="14.4" customHeight="1">
      <c r="B47" s="19"/>
      <c r="I47" s="136"/>
      <c r="L47" s="19"/>
    </row>
    <row r="48" spans="2:12" s="1" customFormat="1" ht="14.4" customHeight="1">
      <c r="B48" s="19"/>
      <c r="I48" s="136"/>
      <c r="L48" s="19"/>
    </row>
    <row r="49" spans="2:12" s="1" customFormat="1" ht="14.4" customHeight="1">
      <c r="B49" s="19"/>
      <c r="I49" s="136"/>
      <c r="L49" s="19"/>
    </row>
    <row r="50" spans="2:12" s="2" customFormat="1" ht="14.4" customHeight="1">
      <c r="B50" s="63"/>
      <c r="D50" s="171" t="s">
        <v>54</v>
      </c>
      <c r="E50" s="172"/>
      <c r="F50" s="172"/>
      <c r="G50" s="171" t="s">
        <v>55</v>
      </c>
      <c r="H50" s="172"/>
      <c r="I50" s="173"/>
      <c r="J50" s="172"/>
      <c r="K50" s="172"/>
      <c r="L50" s="63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8"/>
      <c r="B61" s="44"/>
      <c r="C61" s="38"/>
      <c r="D61" s="174" t="s">
        <v>56</v>
      </c>
      <c r="E61" s="175"/>
      <c r="F61" s="176" t="s">
        <v>57</v>
      </c>
      <c r="G61" s="174" t="s">
        <v>56</v>
      </c>
      <c r="H61" s="175"/>
      <c r="I61" s="177"/>
      <c r="J61" s="178" t="s">
        <v>57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8"/>
      <c r="B65" s="44"/>
      <c r="C65" s="38"/>
      <c r="D65" s="171" t="s">
        <v>58</v>
      </c>
      <c r="E65" s="179"/>
      <c r="F65" s="179"/>
      <c r="G65" s="171" t="s">
        <v>59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8"/>
      <c r="B76" s="44"/>
      <c r="C76" s="38"/>
      <c r="D76" s="174" t="s">
        <v>56</v>
      </c>
      <c r="E76" s="175"/>
      <c r="F76" s="176" t="s">
        <v>57</v>
      </c>
      <c r="G76" s="174" t="s">
        <v>56</v>
      </c>
      <c r="H76" s="175"/>
      <c r="I76" s="177"/>
      <c r="J76" s="178" t="s">
        <v>57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112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Stavební úprava ulice Bezručova, Cheb</v>
      </c>
      <c r="F85" s="31"/>
      <c r="G85" s="31"/>
      <c r="H85" s="31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1" t="s">
        <v>110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101 - SO 101 Komunikace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1" t="s">
        <v>22</v>
      </c>
      <c r="D89" s="40"/>
      <c r="E89" s="40"/>
      <c r="F89" s="26" t="str">
        <f>F12</f>
        <v>Cheb</v>
      </c>
      <c r="G89" s="40"/>
      <c r="H89" s="40"/>
      <c r="I89" s="147" t="s">
        <v>24</v>
      </c>
      <c r="J89" s="79" t="str">
        <f>IF(J12="","",J12)</f>
        <v>28. 2. 2020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1" t="s">
        <v>30</v>
      </c>
      <c r="D91" s="40"/>
      <c r="E91" s="40"/>
      <c r="F91" s="26" t="str">
        <f>E15</f>
        <v>Město Cheb</v>
      </c>
      <c r="G91" s="40"/>
      <c r="H91" s="40"/>
      <c r="I91" s="147" t="s">
        <v>36</v>
      </c>
      <c r="J91" s="36" t="str">
        <f>E21</f>
        <v>DSVA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1" t="s">
        <v>34</v>
      </c>
      <c r="D92" s="40"/>
      <c r="E92" s="40"/>
      <c r="F92" s="26" t="str">
        <f>IF(E18="","",E18)</f>
        <v>Vyplň údaj</v>
      </c>
      <c r="G92" s="40"/>
      <c r="H92" s="40"/>
      <c r="I92" s="147" t="s">
        <v>39</v>
      </c>
      <c r="J92" s="36" t="str">
        <f>E24</f>
        <v>DSVA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113</v>
      </c>
      <c r="D94" s="189"/>
      <c r="E94" s="189"/>
      <c r="F94" s="189"/>
      <c r="G94" s="189"/>
      <c r="H94" s="189"/>
      <c r="I94" s="190"/>
      <c r="J94" s="191" t="s">
        <v>114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115</v>
      </c>
      <c r="D96" s="40"/>
      <c r="E96" s="40"/>
      <c r="F96" s="40"/>
      <c r="G96" s="40"/>
      <c r="H96" s="40"/>
      <c r="I96" s="144"/>
      <c r="J96" s="110">
        <f>J129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6" t="s">
        <v>116</v>
      </c>
    </row>
    <row r="97" spans="1:31" s="9" customFormat="1" ht="24.95" customHeight="1">
      <c r="A97" s="9"/>
      <c r="B97" s="193"/>
      <c r="C97" s="194"/>
      <c r="D97" s="195" t="s">
        <v>117</v>
      </c>
      <c r="E97" s="196"/>
      <c r="F97" s="196"/>
      <c r="G97" s="196"/>
      <c r="H97" s="196"/>
      <c r="I97" s="197"/>
      <c r="J97" s="198">
        <f>J130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269</v>
      </c>
      <c r="E98" s="203"/>
      <c r="F98" s="203"/>
      <c r="G98" s="203"/>
      <c r="H98" s="203"/>
      <c r="I98" s="204"/>
      <c r="J98" s="205">
        <f>J131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270</v>
      </c>
      <c r="E99" s="203"/>
      <c r="F99" s="203"/>
      <c r="G99" s="203"/>
      <c r="H99" s="203"/>
      <c r="I99" s="204"/>
      <c r="J99" s="205">
        <f>J167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271</v>
      </c>
      <c r="E100" s="203"/>
      <c r="F100" s="203"/>
      <c r="G100" s="203"/>
      <c r="H100" s="203"/>
      <c r="I100" s="204"/>
      <c r="J100" s="205">
        <f>J194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272</v>
      </c>
      <c r="E101" s="203"/>
      <c r="F101" s="203"/>
      <c r="G101" s="203"/>
      <c r="H101" s="203"/>
      <c r="I101" s="204"/>
      <c r="J101" s="205">
        <f>J203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0"/>
      <c r="C102" s="201"/>
      <c r="D102" s="202" t="s">
        <v>273</v>
      </c>
      <c r="E102" s="203"/>
      <c r="F102" s="203"/>
      <c r="G102" s="203"/>
      <c r="H102" s="203"/>
      <c r="I102" s="204"/>
      <c r="J102" s="205">
        <f>J213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0"/>
      <c r="C103" s="201"/>
      <c r="D103" s="202" t="s">
        <v>120</v>
      </c>
      <c r="E103" s="203"/>
      <c r="F103" s="203"/>
      <c r="G103" s="203"/>
      <c r="H103" s="203"/>
      <c r="I103" s="204"/>
      <c r="J103" s="205">
        <f>J239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0"/>
      <c r="C104" s="201"/>
      <c r="D104" s="202" t="s">
        <v>274</v>
      </c>
      <c r="E104" s="203"/>
      <c r="F104" s="203"/>
      <c r="G104" s="203"/>
      <c r="H104" s="203"/>
      <c r="I104" s="204"/>
      <c r="J104" s="205">
        <f>J243</f>
        <v>0</v>
      </c>
      <c r="K104" s="201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0"/>
      <c r="C105" s="201"/>
      <c r="D105" s="202" t="s">
        <v>275</v>
      </c>
      <c r="E105" s="203"/>
      <c r="F105" s="203"/>
      <c r="G105" s="203"/>
      <c r="H105" s="203"/>
      <c r="I105" s="204"/>
      <c r="J105" s="205">
        <f>J262</f>
        <v>0</v>
      </c>
      <c r="K105" s="201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0"/>
      <c r="C106" s="201"/>
      <c r="D106" s="202" t="s">
        <v>276</v>
      </c>
      <c r="E106" s="203"/>
      <c r="F106" s="203"/>
      <c r="G106" s="203"/>
      <c r="H106" s="203"/>
      <c r="I106" s="204"/>
      <c r="J106" s="205">
        <f>J290</f>
        <v>0</v>
      </c>
      <c r="K106" s="201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0"/>
      <c r="C107" s="201"/>
      <c r="D107" s="202" t="s">
        <v>277</v>
      </c>
      <c r="E107" s="203"/>
      <c r="F107" s="203"/>
      <c r="G107" s="203"/>
      <c r="H107" s="203"/>
      <c r="I107" s="204"/>
      <c r="J107" s="205">
        <f>J316</f>
        <v>0</v>
      </c>
      <c r="K107" s="201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0"/>
      <c r="C108" s="201"/>
      <c r="D108" s="202" t="s">
        <v>278</v>
      </c>
      <c r="E108" s="203"/>
      <c r="F108" s="203"/>
      <c r="G108" s="203"/>
      <c r="H108" s="203"/>
      <c r="I108" s="204"/>
      <c r="J108" s="205">
        <f>J365</f>
        <v>0</v>
      </c>
      <c r="K108" s="201"/>
      <c r="L108" s="20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0"/>
      <c r="C109" s="201"/>
      <c r="D109" s="202" t="s">
        <v>279</v>
      </c>
      <c r="E109" s="203"/>
      <c r="F109" s="203"/>
      <c r="G109" s="203"/>
      <c r="H109" s="203"/>
      <c r="I109" s="204"/>
      <c r="J109" s="205">
        <f>J379</f>
        <v>0</v>
      </c>
      <c r="K109" s="201"/>
      <c r="L109" s="20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8"/>
      <c r="B110" s="39"/>
      <c r="C110" s="40"/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66"/>
      <c r="C111" s="67"/>
      <c r="D111" s="67"/>
      <c r="E111" s="67"/>
      <c r="F111" s="67"/>
      <c r="G111" s="67"/>
      <c r="H111" s="67"/>
      <c r="I111" s="183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pans="1:31" s="2" customFormat="1" ht="6.95" customHeight="1">
      <c r="A115" s="38"/>
      <c r="B115" s="68"/>
      <c r="C115" s="69"/>
      <c r="D115" s="69"/>
      <c r="E115" s="69"/>
      <c r="F115" s="69"/>
      <c r="G115" s="69"/>
      <c r="H115" s="69"/>
      <c r="I115" s="186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2" t="s">
        <v>123</v>
      </c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1" t="s">
        <v>16</v>
      </c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187" t="str">
        <f>E7</f>
        <v>Stavební úprava ulice Bezručova, Cheb</v>
      </c>
      <c r="F119" s="31"/>
      <c r="G119" s="31"/>
      <c r="H119" s="31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1" t="s">
        <v>110</v>
      </c>
      <c r="D120" s="40"/>
      <c r="E120" s="40"/>
      <c r="F120" s="40"/>
      <c r="G120" s="40"/>
      <c r="H120" s="40"/>
      <c r="I120" s="14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76" t="str">
        <f>E9</f>
        <v>SO 101 - SO 101 Komunikace</v>
      </c>
      <c r="F121" s="40"/>
      <c r="G121" s="40"/>
      <c r="H121" s="40"/>
      <c r="I121" s="14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14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1" t="s">
        <v>22</v>
      </c>
      <c r="D123" s="40"/>
      <c r="E123" s="40"/>
      <c r="F123" s="26" t="str">
        <f>F12</f>
        <v>Cheb</v>
      </c>
      <c r="G123" s="40"/>
      <c r="H123" s="40"/>
      <c r="I123" s="147" t="s">
        <v>24</v>
      </c>
      <c r="J123" s="79" t="str">
        <f>IF(J12="","",J12)</f>
        <v>28. 2. 2020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14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1" t="s">
        <v>30</v>
      </c>
      <c r="D125" s="40"/>
      <c r="E125" s="40"/>
      <c r="F125" s="26" t="str">
        <f>E15</f>
        <v>Město Cheb</v>
      </c>
      <c r="G125" s="40"/>
      <c r="H125" s="40"/>
      <c r="I125" s="147" t="s">
        <v>36</v>
      </c>
      <c r="J125" s="36" t="str">
        <f>E21</f>
        <v>DSVA s.r.o.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1" t="s">
        <v>34</v>
      </c>
      <c r="D126" s="40"/>
      <c r="E126" s="40"/>
      <c r="F126" s="26" t="str">
        <f>IF(E18="","",E18)</f>
        <v>Vyplň údaj</v>
      </c>
      <c r="G126" s="40"/>
      <c r="H126" s="40"/>
      <c r="I126" s="147" t="s">
        <v>39</v>
      </c>
      <c r="J126" s="36" t="str">
        <f>E24</f>
        <v>DSVA s.r.o.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40"/>
      <c r="D127" s="40"/>
      <c r="E127" s="40"/>
      <c r="F127" s="40"/>
      <c r="G127" s="40"/>
      <c r="H127" s="40"/>
      <c r="I127" s="144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207"/>
      <c r="B128" s="208"/>
      <c r="C128" s="209" t="s">
        <v>124</v>
      </c>
      <c r="D128" s="210" t="s">
        <v>66</v>
      </c>
      <c r="E128" s="210" t="s">
        <v>62</v>
      </c>
      <c r="F128" s="210" t="s">
        <v>63</v>
      </c>
      <c r="G128" s="210" t="s">
        <v>125</v>
      </c>
      <c r="H128" s="210" t="s">
        <v>126</v>
      </c>
      <c r="I128" s="211" t="s">
        <v>127</v>
      </c>
      <c r="J128" s="212" t="s">
        <v>114</v>
      </c>
      <c r="K128" s="213" t="s">
        <v>128</v>
      </c>
      <c r="L128" s="214"/>
      <c r="M128" s="100" t="s">
        <v>1</v>
      </c>
      <c r="N128" s="101" t="s">
        <v>45</v>
      </c>
      <c r="O128" s="101" t="s">
        <v>129</v>
      </c>
      <c r="P128" s="101" t="s">
        <v>130</v>
      </c>
      <c r="Q128" s="101" t="s">
        <v>131</v>
      </c>
      <c r="R128" s="101" t="s">
        <v>132</v>
      </c>
      <c r="S128" s="101" t="s">
        <v>133</v>
      </c>
      <c r="T128" s="102" t="s">
        <v>134</v>
      </c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</row>
    <row r="129" spans="1:63" s="2" customFormat="1" ht="22.8" customHeight="1">
      <c r="A129" s="38"/>
      <c r="B129" s="39"/>
      <c r="C129" s="107" t="s">
        <v>135</v>
      </c>
      <c r="D129" s="40"/>
      <c r="E129" s="40"/>
      <c r="F129" s="40"/>
      <c r="G129" s="40"/>
      <c r="H129" s="40"/>
      <c r="I129" s="144"/>
      <c r="J129" s="215">
        <f>BK129</f>
        <v>0</v>
      </c>
      <c r="K129" s="40"/>
      <c r="L129" s="44"/>
      <c r="M129" s="103"/>
      <c r="N129" s="216"/>
      <c r="O129" s="104"/>
      <c r="P129" s="217">
        <f>P130</f>
        <v>0</v>
      </c>
      <c r="Q129" s="104"/>
      <c r="R129" s="217">
        <f>R130</f>
        <v>512.8488468</v>
      </c>
      <c r="S129" s="104"/>
      <c r="T129" s="218">
        <f>T130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6" t="s">
        <v>80</v>
      </c>
      <c r="AU129" s="16" t="s">
        <v>116</v>
      </c>
      <c r="BK129" s="219">
        <f>BK130</f>
        <v>0</v>
      </c>
    </row>
    <row r="130" spans="1:63" s="12" customFormat="1" ht="25.9" customHeight="1">
      <c r="A130" s="12"/>
      <c r="B130" s="220"/>
      <c r="C130" s="221"/>
      <c r="D130" s="222" t="s">
        <v>80</v>
      </c>
      <c r="E130" s="223" t="s">
        <v>136</v>
      </c>
      <c r="F130" s="223" t="s">
        <v>137</v>
      </c>
      <c r="G130" s="221"/>
      <c r="H130" s="221"/>
      <c r="I130" s="224"/>
      <c r="J130" s="225">
        <f>BK130</f>
        <v>0</v>
      </c>
      <c r="K130" s="221"/>
      <c r="L130" s="226"/>
      <c r="M130" s="227"/>
      <c r="N130" s="228"/>
      <c r="O130" s="228"/>
      <c r="P130" s="229">
        <f>P131+P167+P194+P203+P213+P239+P243+P262+P290+P316+P365+P379</f>
        <v>0</v>
      </c>
      <c r="Q130" s="228"/>
      <c r="R130" s="229">
        <f>R131+R167+R194+R203+R213+R239+R243+R262+R290+R316+R365+R379</f>
        <v>512.8488468</v>
      </c>
      <c r="S130" s="228"/>
      <c r="T130" s="230">
        <f>T131+T167+T194+T203+T213+T239+T243+T262+T290+T316+T365+T379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1" t="s">
        <v>89</v>
      </c>
      <c r="AT130" s="232" t="s">
        <v>80</v>
      </c>
      <c r="AU130" s="232" t="s">
        <v>81</v>
      </c>
      <c r="AY130" s="231" t="s">
        <v>138</v>
      </c>
      <c r="BK130" s="233">
        <f>BK131+BK167+BK194+BK203+BK213+BK239+BK243+BK262+BK290+BK316+BK365+BK379</f>
        <v>0</v>
      </c>
    </row>
    <row r="131" spans="1:63" s="12" customFormat="1" ht="22.8" customHeight="1">
      <c r="A131" s="12"/>
      <c r="B131" s="220"/>
      <c r="C131" s="221"/>
      <c r="D131" s="222" t="s">
        <v>80</v>
      </c>
      <c r="E131" s="234" t="s">
        <v>89</v>
      </c>
      <c r="F131" s="234" t="s">
        <v>280</v>
      </c>
      <c r="G131" s="221"/>
      <c r="H131" s="221"/>
      <c r="I131" s="224"/>
      <c r="J131" s="235">
        <f>BK131</f>
        <v>0</v>
      </c>
      <c r="K131" s="221"/>
      <c r="L131" s="226"/>
      <c r="M131" s="227"/>
      <c r="N131" s="228"/>
      <c r="O131" s="228"/>
      <c r="P131" s="229">
        <f>SUM(P132:P166)</f>
        <v>0</v>
      </c>
      <c r="Q131" s="228"/>
      <c r="R131" s="229">
        <f>SUM(R132:R166)</f>
        <v>140.806</v>
      </c>
      <c r="S131" s="228"/>
      <c r="T131" s="230">
        <f>SUM(T132:T166)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1" t="s">
        <v>89</v>
      </c>
      <c r="AT131" s="232" t="s">
        <v>80</v>
      </c>
      <c r="AU131" s="232" t="s">
        <v>89</v>
      </c>
      <c r="AY131" s="231" t="s">
        <v>138</v>
      </c>
      <c r="BK131" s="233">
        <f>SUM(BK132:BK166)</f>
        <v>0</v>
      </c>
    </row>
    <row r="132" spans="1:65" s="2" customFormat="1" ht="21.75" customHeight="1">
      <c r="A132" s="38"/>
      <c r="B132" s="39"/>
      <c r="C132" s="236" t="s">
        <v>89</v>
      </c>
      <c r="D132" s="236" t="s">
        <v>140</v>
      </c>
      <c r="E132" s="237" t="s">
        <v>281</v>
      </c>
      <c r="F132" s="238" t="s">
        <v>282</v>
      </c>
      <c r="G132" s="239" t="s">
        <v>283</v>
      </c>
      <c r="H132" s="240">
        <v>720</v>
      </c>
      <c r="I132" s="241"/>
      <c r="J132" s="242">
        <f>ROUND(I132*H132,2)</f>
        <v>0</v>
      </c>
      <c r="K132" s="243"/>
      <c r="L132" s="44"/>
      <c r="M132" s="244" t="s">
        <v>1</v>
      </c>
      <c r="N132" s="245" t="s">
        <v>46</v>
      </c>
      <c r="O132" s="91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8" t="s">
        <v>144</v>
      </c>
      <c r="AT132" s="248" t="s">
        <v>140</v>
      </c>
      <c r="AU132" s="248" t="s">
        <v>21</v>
      </c>
      <c r="AY132" s="16" t="s">
        <v>138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6" t="s">
        <v>89</v>
      </c>
      <c r="BK132" s="249">
        <f>ROUND(I132*H132,2)</f>
        <v>0</v>
      </c>
      <c r="BL132" s="16" t="s">
        <v>144</v>
      </c>
      <c r="BM132" s="248" t="s">
        <v>284</v>
      </c>
    </row>
    <row r="133" spans="1:47" s="2" customFormat="1" ht="12">
      <c r="A133" s="38"/>
      <c r="B133" s="39"/>
      <c r="C133" s="40"/>
      <c r="D133" s="250" t="s">
        <v>170</v>
      </c>
      <c r="E133" s="40"/>
      <c r="F133" s="251" t="s">
        <v>285</v>
      </c>
      <c r="G133" s="40"/>
      <c r="H133" s="40"/>
      <c r="I133" s="144"/>
      <c r="J133" s="40"/>
      <c r="K133" s="40"/>
      <c r="L133" s="44"/>
      <c r="M133" s="252"/>
      <c r="N133" s="253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6" t="s">
        <v>170</v>
      </c>
      <c r="AU133" s="16" t="s">
        <v>21</v>
      </c>
    </row>
    <row r="134" spans="1:51" s="13" customFormat="1" ht="12">
      <c r="A134" s="13"/>
      <c r="B134" s="265"/>
      <c r="C134" s="266"/>
      <c r="D134" s="250" t="s">
        <v>214</v>
      </c>
      <c r="E134" s="267" t="s">
        <v>1</v>
      </c>
      <c r="F134" s="268" t="s">
        <v>286</v>
      </c>
      <c r="G134" s="266"/>
      <c r="H134" s="269">
        <v>620</v>
      </c>
      <c r="I134" s="270"/>
      <c r="J134" s="266"/>
      <c r="K134" s="266"/>
      <c r="L134" s="271"/>
      <c r="M134" s="272"/>
      <c r="N134" s="273"/>
      <c r="O134" s="273"/>
      <c r="P134" s="273"/>
      <c r="Q134" s="273"/>
      <c r="R134" s="273"/>
      <c r="S134" s="273"/>
      <c r="T134" s="27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75" t="s">
        <v>214</v>
      </c>
      <c r="AU134" s="275" t="s">
        <v>21</v>
      </c>
      <c r="AV134" s="13" t="s">
        <v>21</v>
      </c>
      <c r="AW134" s="13" t="s">
        <v>38</v>
      </c>
      <c r="AX134" s="13" t="s">
        <v>81</v>
      </c>
      <c r="AY134" s="275" t="s">
        <v>138</v>
      </c>
    </row>
    <row r="135" spans="1:51" s="13" customFormat="1" ht="12">
      <c r="A135" s="13"/>
      <c r="B135" s="265"/>
      <c r="C135" s="266"/>
      <c r="D135" s="250" t="s">
        <v>214</v>
      </c>
      <c r="E135" s="267" t="s">
        <v>1</v>
      </c>
      <c r="F135" s="268" t="s">
        <v>287</v>
      </c>
      <c r="G135" s="266"/>
      <c r="H135" s="269">
        <v>100</v>
      </c>
      <c r="I135" s="270"/>
      <c r="J135" s="266"/>
      <c r="K135" s="266"/>
      <c r="L135" s="271"/>
      <c r="M135" s="272"/>
      <c r="N135" s="273"/>
      <c r="O135" s="273"/>
      <c r="P135" s="273"/>
      <c r="Q135" s="273"/>
      <c r="R135" s="273"/>
      <c r="S135" s="273"/>
      <c r="T135" s="27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75" t="s">
        <v>214</v>
      </c>
      <c r="AU135" s="275" t="s">
        <v>21</v>
      </c>
      <c r="AV135" s="13" t="s">
        <v>21</v>
      </c>
      <c r="AW135" s="13" t="s">
        <v>38</v>
      </c>
      <c r="AX135" s="13" t="s">
        <v>81</v>
      </c>
      <c r="AY135" s="275" t="s">
        <v>138</v>
      </c>
    </row>
    <row r="136" spans="1:51" s="14" customFormat="1" ht="12">
      <c r="A136" s="14"/>
      <c r="B136" s="276"/>
      <c r="C136" s="277"/>
      <c r="D136" s="250" t="s">
        <v>214</v>
      </c>
      <c r="E136" s="278" t="s">
        <v>1</v>
      </c>
      <c r="F136" s="279" t="s">
        <v>216</v>
      </c>
      <c r="G136" s="277"/>
      <c r="H136" s="280">
        <v>720</v>
      </c>
      <c r="I136" s="281"/>
      <c r="J136" s="277"/>
      <c r="K136" s="277"/>
      <c r="L136" s="282"/>
      <c r="M136" s="283"/>
      <c r="N136" s="284"/>
      <c r="O136" s="284"/>
      <c r="P136" s="284"/>
      <c r="Q136" s="284"/>
      <c r="R136" s="284"/>
      <c r="S136" s="284"/>
      <c r="T136" s="28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86" t="s">
        <v>214</v>
      </c>
      <c r="AU136" s="286" t="s">
        <v>21</v>
      </c>
      <c r="AV136" s="14" t="s">
        <v>144</v>
      </c>
      <c r="AW136" s="14" t="s">
        <v>38</v>
      </c>
      <c r="AX136" s="14" t="s">
        <v>89</v>
      </c>
      <c r="AY136" s="286" t="s">
        <v>138</v>
      </c>
    </row>
    <row r="137" spans="1:65" s="2" customFormat="1" ht="21.75" customHeight="1">
      <c r="A137" s="38"/>
      <c r="B137" s="39"/>
      <c r="C137" s="236" t="s">
        <v>21</v>
      </c>
      <c r="D137" s="236" t="s">
        <v>140</v>
      </c>
      <c r="E137" s="237" t="s">
        <v>288</v>
      </c>
      <c r="F137" s="238" t="s">
        <v>289</v>
      </c>
      <c r="G137" s="239" t="s">
        <v>283</v>
      </c>
      <c r="H137" s="240">
        <v>40.5</v>
      </c>
      <c r="I137" s="241"/>
      <c r="J137" s="242">
        <f>ROUND(I137*H137,2)</f>
        <v>0</v>
      </c>
      <c r="K137" s="243"/>
      <c r="L137" s="44"/>
      <c r="M137" s="244" t="s">
        <v>1</v>
      </c>
      <c r="N137" s="245" t="s">
        <v>46</v>
      </c>
      <c r="O137" s="91"/>
      <c r="P137" s="246">
        <f>O137*H137</f>
        <v>0</v>
      </c>
      <c r="Q137" s="246">
        <v>0</v>
      </c>
      <c r="R137" s="246">
        <f>Q137*H137</f>
        <v>0</v>
      </c>
      <c r="S137" s="246">
        <v>0</v>
      </c>
      <c r="T137" s="24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8" t="s">
        <v>144</v>
      </c>
      <c r="AT137" s="248" t="s">
        <v>140</v>
      </c>
      <c r="AU137" s="248" t="s">
        <v>21</v>
      </c>
      <c r="AY137" s="16" t="s">
        <v>138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6" t="s">
        <v>89</v>
      </c>
      <c r="BK137" s="249">
        <f>ROUND(I137*H137,2)</f>
        <v>0</v>
      </c>
      <c r="BL137" s="16" t="s">
        <v>144</v>
      </c>
      <c r="BM137" s="248" t="s">
        <v>290</v>
      </c>
    </row>
    <row r="138" spans="1:51" s="13" customFormat="1" ht="12">
      <c r="A138" s="13"/>
      <c r="B138" s="265"/>
      <c r="C138" s="266"/>
      <c r="D138" s="250" t="s">
        <v>214</v>
      </c>
      <c r="E138" s="267" t="s">
        <v>1</v>
      </c>
      <c r="F138" s="268" t="s">
        <v>291</v>
      </c>
      <c r="G138" s="266"/>
      <c r="H138" s="269">
        <v>30</v>
      </c>
      <c r="I138" s="270"/>
      <c r="J138" s="266"/>
      <c r="K138" s="266"/>
      <c r="L138" s="271"/>
      <c r="M138" s="272"/>
      <c r="N138" s="273"/>
      <c r="O138" s="273"/>
      <c r="P138" s="273"/>
      <c r="Q138" s="273"/>
      <c r="R138" s="273"/>
      <c r="S138" s="273"/>
      <c r="T138" s="27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75" t="s">
        <v>214</v>
      </c>
      <c r="AU138" s="275" t="s">
        <v>21</v>
      </c>
      <c r="AV138" s="13" t="s">
        <v>21</v>
      </c>
      <c r="AW138" s="13" t="s">
        <v>38</v>
      </c>
      <c r="AX138" s="13" t="s">
        <v>81</v>
      </c>
      <c r="AY138" s="275" t="s">
        <v>138</v>
      </c>
    </row>
    <row r="139" spans="1:51" s="13" customFormat="1" ht="12">
      <c r="A139" s="13"/>
      <c r="B139" s="265"/>
      <c r="C139" s="266"/>
      <c r="D139" s="250" t="s">
        <v>214</v>
      </c>
      <c r="E139" s="267" t="s">
        <v>1</v>
      </c>
      <c r="F139" s="268" t="s">
        <v>292</v>
      </c>
      <c r="G139" s="266"/>
      <c r="H139" s="269">
        <v>10.5</v>
      </c>
      <c r="I139" s="270"/>
      <c r="J139" s="266"/>
      <c r="K139" s="266"/>
      <c r="L139" s="271"/>
      <c r="M139" s="272"/>
      <c r="N139" s="273"/>
      <c r="O139" s="273"/>
      <c r="P139" s="273"/>
      <c r="Q139" s="273"/>
      <c r="R139" s="273"/>
      <c r="S139" s="273"/>
      <c r="T139" s="27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75" t="s">
        <v>214</v>
      </c>
      <c r="AU139" s="275" t="s">
        <v>21</v>
      </c>
      <c r="AV139" s="13" t="s">
        <v>21</v>
      </c>
      <c r="AW139" s="13" t="s">
        <v>38</v>
      </c>
      <c r="AX139" s="13" t="s">
        <v>81</v>
      </c>
      <c r="AY139" s="275" t="s">
        <v>138</v>
      </c>
    </row>
    <row r="140" spans="1:51" s="14" customFormat="1" ht="12">
      <c r="A140" s="14"/>
      <c r="B140" s="276"/>
      <c r="C140" s="277"/>
      <c r="D140" s="250" t="s">
        <v>214</v>
      </c>
      <c r="E140" s="278" t="s">
        <v>1</v>
      </c>
      <c r="F140" s="279" t="s">
        <v>216</v>
      </c>
      <c r="G140" s="277"/>
      <c r="H140" s="280">
        <v>40.5</v>
      </c>
      <c r="I140" s="281"/>
      <c r="J140" s="277"/>
      <c r="K140" s="277"/>
      <c r="L140" s="282"/>
      <c r="M140" s="283"/>
      <c r="N140" s="284"/>
      <c r="O140" s="284"/>
      <c r="P140" s="284"/>
      <c r="Q140" s="284"/>
      <c r="R140" s="284"/>
      <c r="S140" s="284"/>
      <c r="T140" s="28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86" t="s">
        <v>214</v>
      </c>
      <c r="AU140" s="286" t="s">
        <v>21</v>
      </c>
      <c r="AV140" s="14" t="s">
        <v>144</v>
      </c>
      <c r="AW140" s="14" t="s">
        <v>38</v>
      </c>
      <c r="AX140" s="14" t="s">
        <v>89</v>
      </c>
      <c r="AY140" s="286" t="s">
        <v>138</v>
      </c>
    </row>
    <row r="141" spans="1:65" s="2" customFormat="1" ht="21.75" customHeight="1">
      <c r="A141" s="38"/>
      <c r="B141" s="39"/>
      <c r="C141" s="236" t="s">
        <v>149</v>
      </c>
      <c r="D141" s="236" t="s">
        <v>140</v>
      </c>
      <c r="E141" s="237" t="s">
        <v>293</v>
      </c>
      <c r="F141" s="238" t="s">
        <v>294</v>
      </c>
      <c r="G141" s="239" t="s">
        <v>283</v>
      </c>
      <c r="H141" s="240">
        <v>4.5</v>
      </c>
      <c r="I141" s="241"/>
      <c r="J141" s="242">
        <f>ROUND(I141*H141,2)</f>
        <v>0</v>
      </c>
      <c r="K141" s="243"/>
      <c r="L141" s="44"/>
      <c r="M141" s="244" t="s">
        <v>1</v>
      </c>
      <c r="N141" s="245" t="s">
        <v>46</v>
      </c>
      <c r="O141" s="91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8" t="s">
        <v>144</v>
      </c>
      <c r="AT141" s="248" t="s">
        <v>140</v>
      </c>
      <c r="AU141" s="248" t="s">
        <v>21</v>
      </c>
      <c r="AY141" s="16" t="s">
        <v>138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6" t="s">
        <v>89</v>
      </c>
      <c r="BK141" s="249">
        <f>ROUND(I141*H141,2)</f>
        <v>0</v>
      </c>
      <c r="BL141" s="16" t="s">
        <v>144</v>
      </c>
      <c r="BM141" s="248" t="s">
        <v>295</v>
      </c>
    </row>
    <row r="142" spans="1:51" s="13" customFormat="1" ht="12">
      <c r="A142" s="13"/>
      <c r="B142" s="265"/>
      <c r="C142" s="266"/>
      <c r="D142" s="250" t="s">
        <v>214</v>
      </c>
      <c r="E142" s="267" t="s">
        <v>1</v>
      </c>
      <c r="F142" s="268" t="s">
        <v>296</v>
      </c>
      <c r="G142" s="266"/>
      <c r="H142" s="269">
        <v>4.5</v>
      </c>
      <c r="I142" s="270"/>
      <c r="J142" s="266"/>
      <c r="K142" s="266"/>
      <c r="L142" s="271"/>
      <c r="M142" s="272"/>
      <c r="N142" s="273"/>
      <c r="O142" s="273"/>
      <c r="P142" s="273"/>
      <c r="Q142" s="273"/>
      <c r="R142" s="273"/>
      <c r="S142" s="273"/>
      <c r="T142" s="27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75" t="s">
        <v>214</v>
      </c>
      <c r="AU142" s="275" t="s">
        <v>21</v>
      </c>
      <c r="AV142" s="13" t="s">
        <v>21</v>
      </c>
      <c r="AW142" s="13" t="s">
        <v>38</v>
      </c>
      <c r="AX142" s="13" t="s">
        <v>81</v>
      </c>
      <c r="AY142" s="275" t="s">
        <v>138</v>
      </c>
    </row>
    <row r="143" spans="1:51" s="14" customFormat="1" ht="12">
      <c r="A143" s="14"/>
      <c r="B143" s="276"/>
      <c r="C143" s="277"/>
      <c r="D143" s="250" t="s">
        <v>214</v>
      </c>
      <c r="E143" s="278" t="s">
        <v>1</v>
      </c>
      <c r="F143" s="279" t="s">
        <v>216</v>
      </c>
      <c r="G143" s="277"/>
      <c r="H143" s="280">
        <v>4.5</v>
      </c>
      <c r="I143" s="281"/>
      <c r="J143" s="277"/>
      <c r="K143" s="277"/>
      <c r="L143" s="282"/>
      <c r="M143" s="283"/>
      <c r="N143" s="284"/>
      <c r="O143" s="284"/>
      <c r="P143" s="284"/>
      <c r="Q143" s="284"/>
      <c r="R143" s="284"/>
      <c r="S143" s="284"/>
      <c r="T143" s="28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86" t="s">
        <v>214</v>
      </c>
      <c r="AU143" s="286" t="s">
        <v>21</v>
      </c>
      <c r="AV143" s="14" t="s">
        <v>144</v>
      </c>
      <c r="AW143" s="14" t="s">
        <v>38</v>
      </c>
      <c r="AX143" s="14" t="s">
        <v>89</v>
      </c>
      <c r="AY143" s="286" t="s">
        <v>138</v>
      </c>
    </row>
    <row r="144" spans="1:65" s="2" customFormat="1" ht="21.75" customHeight="1">
      <c r="A144" s="38"/>
      <c r="B144" s="39"/>
      <c r="C144" s="236" t="s">
        <v>144</v>
      </c>
      <c r="D144" s="236" t="s">
        <v>140</v>
      </c>
      <c r="E144" s="237" t="s">
        <v>297</v>
      </c>
      <c r="F144" s="238" t="s">
        <v>298</v>
      </c>
      <c r="G144" s="239" t="s">
        <v>283</v>
      </c>
      <c r="H144" s="240">
        <v>764.5</v>
      </c>
      <c r="I144" s="241"/>
      <c r="J144" s="242">
        <f>ROUND(I144*H144,2)</f>
        <v>0</v>
      </c>
      <c r="K144" s="243"/>
      <c r="L144" s="44"/>
      <c r="M144" s="244" t="s">
        <v>1</v>
      </c>
      <c r="N144" s="245" t="s">
        <v>46</v>
      </c>
      <c r="O144" s="91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8" t="s">
        <v>144</v>
      </c>
      <c r="AT144" s="248" t="s">
        <v>140</v>
      </c>
      <c r="AU144" s="248" t="s">
        <v>21</v>
      </c>
      <c r="AY144" s="16" t="s">
        <v>138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6" t="s">
        <v>89</v>
      </c>
      <c r="BK144" s="249">
        <f>ROUND(I144*H144,2)</f>
        <v>0</v>
      </c>
      <c r="BL144" s="16" t="s">
        <v>144</v>
      </c>
      <c r="BM144" s="248" t="s">
        <v>299</v>
      </c>
    </row>
    <row r="145" spans="1:51" s="13" customFormat="1" ht="12">
      <c r="A145" s="13"/>
      <c r="B145" s="265"/>
      <c r="C145" s="266"/>
      <c r="D145" s="250" t="s">
        <v>214</v>
      </c>
      <c r="E145" s="267" t="s">
        <v>1</v>
      </c>
      <c r="F145" s="268" t="s">
        <v>300</v>
      </c>
      <c r="G145" s="266"/>
      <c r="H145" s="269">
        <v>764.5</v>
      </c>
      <c r="I145" s="270"/>
      <c r="J145" s="266"/>
      <c r="K145" s="266"/>
      <c r="L145" s="271"/>
      <c r="M145" s="272"/>
      <c r="N145" s="273"/>
      <c r="O145" s="273"/>
      <c r="P145" s="273"/>
      <c r="Q145" s="273"/>
      <c r="R145" s="273"/>
      <c r="S145" s="273"/>
      <c r="T145" s="27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75" t="s">
        <v>214</v>
      </c>
      <c r="AU145" s="275" t="s">
        <v>21</v>
      </c>
      <c r="AV145" s="13" t="s">
        <v>21</v>
      </c>
      <c r="AW145" s="13" t="s">
        <v>38</v>
      </c>
      <c r="AX145" s="13" t="s">
        <v>81</v>
      </c>
      <c r="AY145" s="275" t="s">
        <v>138</v>
      </c>
    </row>
    <row r="146" spans="1:51" s="14" customFormat="1" ht="12">
      <c r="A146" s="14"/>
      <c r="B146" s="276"/>
      <c r="C146" s="277"/>
      <c r="D146" s="250" t="s">
        <v>214</v>
      </c>
      <c r="E146" s="278" t="s">
        <v>1</v>
      </c>
      <c r="F146" s="279" t="s">
        <v>216</v>
      </c>
      <c r="G146" s="277"/>
      <c r="H146" s="280">
        <v>764.5</v>
      </c>
      <c r="I146" s="281"/>
      <c r="J146" s="277"/>
      <c r="K146" s="277"/>
      <c r="L146" s="282"/>
      <c r="M146" s="283"/>
      <c r="N146" s="284"/>
      <c r="O146" s="284"/>
      <c r="P146" s="284"/>
      <c r="Q146" s="284"/>
      <c r="R146" s="284"/>
      <c r="S146" s="284"/>
      <c r="T146" s="28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86" t="s">
        <v>214</v>
      </c>
      <c r="AU146" s="286" t="s">
        <v>21</v>
      </c>
      <c r="AV146" s="14" t="s">
        <v>144</v>
      </c>
      <c r="AW146" s="14" t="s">
        <v>38</v>
      </c>
      <c r="AX146" s="14" t="s">
        <v>89</v>
      </c>
      <c r="AY146" s="286" t="s">
        <v>138</v>
      </c>
    </row>
    <row r="147" spans="1:65" s="2" customFormat="1" ht="21.75" customHeight="1">
      <c r="A147" s="38"/>
      <c r="B147" s="39"/>
      <c r="C147" s="236" t="s">
        <v>157</v>
      </c>
      <c r="D147" s="236" t="s">
        <v>140</v>
      </c>
      <c r="E147" s="237" t="s">
        <v>301</v>
      </c>
      <c r="F147" s="238" t="s">
        <v>302</v>
      </c>
      <c r="G147" s="239" t="s">
        <v>283</v>
      </c>
      <c r="H147" s="240">
        <v>64</v>
      </c>
      <c r="I147" s="241"/>
      <c r="J147" s="242">
        <f>ROUND(I147*H147,2)</f>
        <v>0</v>
      </c>
      <c r="K147" s="243"/>
      <c r="L147" s="44"/>
      <c r="M147" s="244" t="s">
        <v>1</v>
      </c>
      <c r="N147" s="245" t="s">
        <v>46</v>
      </c>
      <c r="O147" s="91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8" t="s">
        <v>144</v>
      </c>
      <c r="AT147" s="248" t="s">
        <v>140</v>
      </c>
      <c r="AU147" s="248" t="s">
        <v>21</v>
      </c>
      <c r="AY147" s="16" t="s">
        <v>138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6" t="s">
        <v>89</v>
      </c>
      <c r="BK147" s="249">
        <f>ROUND(I147*H147,2)</f>
        <v>0</v>
      </c>
      <c r="BL147" s="16" t="s">
        <v>144</v>
      </c>
      <c r="BM147" s="248" t="s">
        <v>303</v>
      </c>
    </row>
    <row r="148" spans="1:47" s="2" customFormat="1" ht="12">
      <c r="A148" s="38"/>
      <c r="B148" s="39"/>
      <c r="C148" s="40"/>
      <c r="D148" s="250" t="s">
        <v>170</v>
      </c>
      <c r="E148" s="40"/>
      <c r="F148" s="251" t="s">
        <v>304</v>
      </c>
      <c r="G148" s="40"/>
      <c r="H148" s="40"/>
      <c r="I148" s="144"/>
      <c r="J148" s="40"/>
      <c r="K148" s="40"/>
      <c r="L148" s="44"/>
      <c r="M148" s="252"/>
      <c r="N148" s="253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6" t="s">
        <v>170</v>
      </c>
      <c r="AU148" s="16" t="s">
        <v>21</v>
      </c>
    </row>
    <row r="149" spans="1:51" s="13" customFormat="1" ht="12">
      <c r="A149" s="13"/>
      <c r="B149" s="265"/>
      <c r="C149" s="266"/>
      <c r="D149" s="250" t="s">
        <v>214</v>
      </c>
      <c r="E149" s="267" t="s">
        <v>1</v>
      </c>
      <c r="F149" s="268" t="s">
        <v>305</v>
      </c>
      <c r="G149" s="266"/>
      <c r="H149" s="269">
        <v>64</v>
      </c>
      <c r="I149" s="270"/>
      <c r="J149" s="266"/>
      <c r="K149" s="266"/>
      <c r="L149" s="271"/>
      <c r="M149" s="272"/>
      <c r="N149" s="273"/>
      <c r="O149" s="273"/>
      <c r="P149" s="273"/>
      <c r="Q149" s="273"/>
      <c r="R149" s="273"/>
      <c r="S149" s="273"/>
      <c r="T149" s="27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75" t="s">
        <v>214</v>
      </c>
      <c r="AU149" s="275" t="s">
        <v>21</v>
      </c>
      <c r="AV149" s="13" t="s">
        <v>21</v>
      </c>
      <c r="AW149" s="13" t="s">
        <v>38</v>
      </c>
      <c r="AX149" s="13" t="s">
        <v>81</v>
      </c>
      <c r="AY149" s="275" t="s">
        <v>138</v>
      </c>
    </row>
    <row r="150" spans="1:51" s="14" customFormat="1" ht="12">
      <c r="A150" s="14"/>
      <c r="B150" s="276"/>
      <c r="C150" s="277"/>
      <c r="D150" s="250" t="s">
        <v>214</v>
      </c>
      <c r="E150" s="278" t="s">
        <v>1</v>
      </c>
      <c r="F150" s="279" t="s">
        <v>216</v>
      </c>
      <c r="G150" s="277"/>
      <c r="H150" s="280">
        <v>64</v>
      </c>
      <c r="I150" s="281"/>
      <c r="J150" s="277"/>
      <c r="K150" s="277"/>
      <c r="L150" s="282"/>
      <c r="M150" s="283"/>
      <c r="N150" s="284"/>
      <c r="O150" s="284"/>
      <c r="P150" s="284"/>
      <c r="Q150" s="284"/>
      <c r="R150" s="284"/>
      <c r="S150" s="284"/>
      <c r="T150" s="28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6" t="s">
        <v>214</v>
      </c>
      <c r="AU150" s="286" t="s">
        <v>21</v>
      </c>
      <c r="AV150" s="14" t="s">
        <v>144</v>
      </c>
      <c r="AW150" s="14" t="s">
        <v>38</v>
      </c>
      <c r="AX150" s="14" t="s">
        <v>89</v>
      </c>
      <c r="AY150" s="286" t="s">
        <v>138</v>
      </c>
    </row>
    <row r="151" spans="1:65" s="2" customFormat="1" ht="16.5" customHeight="1">
      <c r="A151" s="38"/>
      <c r="B151" s="39"/>
      <c r="C151" s="254" t="s">
        <v>161</v>
      </c>
      <c r="D151" s="254" t="s">
        <v>197</v>
      </c>
      <c r="E151" s="255" t="s">
        <v>306</v>
      </c>
      <c r="F151" s="256" t="s">
        <v>307</v>
      </c>
      <c r="G151" s="257" t="s">
        <v>247</v>
      </c>
      <c r="H151" s="258">
        <v>140.8</v>
      </c>
      <c r="I151" s="259"/>
      <c r="J151" s="260">
        <f>ROUND(I151*H151,2)</f>
        <v>0</v>
      </c>
      <c r="K151" s="261"/>
      <c r="L151" s="262"/>
      <c r="M151" s="263" t="s">
        <v>1</v>
      </c>
      <c r="N151" s="264" t="s">
        <v>46</v>
      </c>
      <c r="O151" s="91"/>
      <c r="P151" s="246">
        <f>O151*H151</f>
        <v>0</v>
      </c>
      <c r="Q151" s="246">
        <v>1</v>
      </c>
      <c r="R151" s="246">
        <f>Q151*H151</f>
        <v>140.8</v>
      </c>
      <c r="S151" s="246">
        <v>0</v>
      </c>
      <c r="T151" s="24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8" t="s">
        <v>172</v>
      </c>
      <c r="AT151" s="248" t="s">
        <v>197</v>
      </c>
      <c r="AU151" s="248" t="s">
        <v>21</v>
      </c>
      <c r="AY151" s="16" t="s">
        <v>138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16" t="s">
        <v>89</v>
      </c>
      <c r="BK151" s="249">
        <f>ROUND(I151*H151,2)</f>
        <v>0</v>
      </c>
      <c r="BL151" s="16" t="s">
        <v>144</v>
      </c>
      <c r="BM151" s="248" t="s">
        <v>308</v>
      </c>
    </row>
    <row r="152" spans="1:47" s="2" customFormat="1" ht="12">
      <c r="A152" s="38"/>
      <c r="B152" s="39"/>
      <c r="C152" s="40"/>
      <c r="D152" s="250" t="s">
        <v>170</v>
      </c>
      <c r="E152" s="40"/>
      <c r="F152" s="251" t="s">
        <v>309</v>
      </c>
      <c r="G152" s="40"/>
      <c r="H152" s="40"/>
      <c r="I152" s="144"/>
      <c r="J152" s="40"/>
      <c r="K152" s="40"/>
      <c r="L152" s="44"/>
      <c r="M152" s="252"/>
      <c r="N152" s="253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6" t="s">
        <v>170</v>
      </c>
      <c r="AU152" s="16" t="s">
        <v>21</v>
      </c>
    </row>
    <row r="153" spans="1:51" s="13" customFormat="1" ht="12">
      <c r="A153" s="13"/>
      <c r="B153" s="265"/>
      <c r="C153" s="266"/>
      <c r="D153" s="250" t="s">
        <v>214</v>
      </c>
      <c r="E153" s="267" t="s">
        <v>1</v>
      </c>
      <c r="F153" s="268" t="s">
        <v>310</v>
      </c>
      <c r="G153" s="266"/>
      <c r="H153" s="269">
        <v>140.8</v>
      </c>
      <c r="I153" s="270"/>
      <c r="J153" s="266"/>
      <c r="K153" s="266"/>
      <c r="L153" s="271"/>
      <c r="M153" s="272"/>
      <c r="N153" s="273"/>
      <c r="O153" s="273"/>
      <c r="P153" s="273"/>
      <c r="Q153" s="273"/>
      <c r="R153" s="273"/>
      <c r="S153" s="273"/>
      <c r="T153" s="27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75" t="s">
        <v>214</v>
      </c>
      <c r="AU153" s="275" t="s">
        <v>21</v>
      </c>
      <c r="AV153" s="13" t="s">
        <v>21</v>
      </c>
      <c r="AW153" s="13" t="s">
        <v>38</v>
      </c>
      <c r="AX153" s="13" t="s">
        <v>81</v>
      </c>
      <c r="AY153" s="275" t="s">
        <v>138</v>
      </c>
    </row>
    <row r="154" spans="1:51" s="14" customFormat="1" ht="12">
      <c r="A154" s="14"/>
      <c r="B154" s="276"/>
      <c r="C154" s="277"/>
      <c r="D154" s="250" t="s">
        <v>214</v>
      </c>
      <c r="E154" s="278" t="s">
        <v>1</v>
      </c>
      <c r="F154" s="279" t="s">
        <v>216</v>
      </c>
      <c r="G154" s="277"/>
      <c r="H154" s="280">
        <v>140.8</v>
      </c>
      <c r="I154" s="281"/>
      <c r="J154" s="277"/>
      <c r="K154" s="277"/>
      <c r="L154" s="282"/>
      <c r="M154" s="283"/>
      <c r="N154" s="284"/>
      <c r="O154" s="284"/>
      <c r="P154" s="284"/>
      <c r="Q154" s="284"/>
      <c r="R154" s="284"/>
      <c r="S154" s="284"/>
      <c r="T154" s="28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86" t="s">
        <v>214</v>
      </c>
      <c r="AU154" s="286" t="s">
        <v>21</v>
      </c>
      <c r="AV154" s="14" t="s">
        <v>144</v>
      </c>
      <c r="AW154" s="14" t="s">
        <v>38</v>
      </c>
      <c r="AX154" s="14" t="s">
        <v>89</v>
      </c>
      <c r="AY154" s="286" t="s">
        <v>138</v>
      </c>
    </row>
    <row r="155" spans="1:65" s="2" customFormat="1" ht="21.75" customHeight="1">
      <c r="A155" s="38"/>
      <c r="B155" s="39"/>
      <c r="C155" s="236" t="s">
        <v>166</v>
      </c>
      <c r="D155" s="236" t="s">
        <v>140</v>
      </c>
      <c r="E155" s="237" t="s">
        <v>311</v>
      </c>
      <c r="F155" s="238" t="s">
        <v>312</v>
      </c>
      <c r="G155" s="239" t="s">
        <v>247</v>
      </c>
      <c r="H155" s="240">
        <v>1452.55</v>
      </c>
      <c r="I155" s="241"/>
      <c r="J155" s="242">
        <f>ROUND(I155*H155,2)</f>
        <v>0</v>
      </c>
      <c r="K155" s="243"/>
      <c r="L155" s="44"/>
      <c r="M155" s="244" t="s">
        <v>1</v>
      </c>
      <c r="N155" s="245" t="s">
        <v>46</v>
      </c>
      <c r="O155" s="91"/>
      <c r="P155" s="246">
        <f>O155*H155</f>
        <v>0</v>
      </c>
      <c r="Q155" s="246">
        <v>0</v>
      </c>
      <c r="R155" s="246">
        <f>Q155*H155</f>
        <v>0</v>
      </c>
      <c r="S155" s="246">
        <v>0</v>
      </c>
      <c r="T155" s="24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8" t="s">
        <v>144</v>
      </c>
      <c r="AT155" s="248" t="s">
        <v>140</v>
      </c>
      <c r="AU155" s="248" t="s">
        <v>21</v>
      </c>
      <c r="AY155" s="16" t="s">
        <v>138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6" t="s">
        <v>89</v>
      </c>
      <c r="BK155" s="249">
        <f>ROUND(I155*H155,2)</f>
        <v>0</v>
      </c>
      <c r="BL155" s="16" t="s">
        <v>144</v>
      </c>
      <c r="BM155" s="248" t="s">
        <v>313</v>
      </c>
    </row>
    <row r="156" spans="1:51" s="13" customFormat="1" ht="12">
      <c r="A156" s="13"/>
      <c r="B156" s="265"/>
      <c r="C156" s="266"/>
      <c r="D156" s="250" t="s">
        <v>214</v>
      </c>
      <c r="E156" s="267" t="s">
        <v>1</v>
      </c>
      <c r="F156" s="268" t="s">
        <v>314</v>
      </c>
      <c r="G156" s="266"/>
      <c r="H156" s="269">
        <v>1452.55</v>
      </c>
      <c r="I156" s="270"/>
      <c r="J156" s="266"/>
      <c r="K156" s="266"/>
      <c r="L156" s="271"/>
      <c r="M156" s="272"/>
      <c r="N156" s="273"/>
      <c r="O156" s="273"/>
      <c r="P156" s="273"/>
      <c r="Q156" s="273"/>
      <c r="R156" s="273"/>
      <c r="S156" s="273"/>
      <c r="T156" s="27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75" t="s">
        <v>214</v>
      </c>
      <c r="AU156" s="275" t="s">
        <v>21</v>
      </c>
      <c r="AV156" s="13" t="s">
        <v>21</v>
      </c>
      <c r="AW156" s="13" t="s">
        <v>38</v>
      </c>
      <c r="AX156" s="13" t="s">
        <v>81</v>
      </c>
      <c r="AY156" s="275" t="s">
        <v>138</v>
      </c>
    </row>
    <row r="157" spans="1:51" s="14" customFormat="1" ht="12">
      <c r="A157" s="14"/>
      <c r="B157" s="276"/>
      <c r="C157" s="277"/>
      <c r="D157" s="250" t="s">
        <v>214</v>
      </c>
      <c r="E157" s="278" t="s">
        <v>1</v>
      </c>
      <c r="F157" s="279" t="s">
        <v>216</v>
      </c>
      <c r="G157" s="277"/>
      <c r="H157" s="280">
        <v>1452.55</v>
      </c>
      <c r="I157" s="281"/>
      <c r="J157" s="277"/>
      <c r="K157" s="277"/>
      <c r="L157" s="282"/>
      <c r="M157" s="283"/>
      <c r="N157" s="284"/>
      <c r="O157" s="284"/>
      <c r="P157" s="284"/>
      <c r="Q157" s="284"/>
      <c r="R157" s="284"/>
      <c r="S157" s="284"/>
      <c r="T157" s="28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86" t="s">
        <v>214</v>
      </c>
      <c r="AU157" s="286" t="s">
        <v>21</v>
      </c>
      <c r="AV157" s="14" t="s">
        <v>144</v>
      </c>
      <c r="AW157" s="14" t="s">
        <v>38</v>
      </c>
      <c r="AX157" s="14" t="s">
        <v>89</v>
      </c>
      <c r="AY157" s="286" t="s">
        <v>138</v>
      </c>
    </row>
    <row r="158" spans="1:65" s="2" customFormat="1" ht="16.5" customHeight="1">
      <c r="A158" s="38"/>
      <c r="B158" s="39"/>
      <c r="C158" s="236" t="s">
        <v>172</v>
      </c>
      <c r="D158" s="236" t="s">
        <v>140</v>
      </c>
      <c r="E158" s="237" t="s">
        <v>315</v>
      </c>
      <c r="F158" s="238" t="s">
        <v>316</v>
      </c>
      <c r="G158" s="239" t="s">
        <v>283</v>
      </c>
      <c r="H158" s="240">
        <v>764.5</v>
      </c>
      <c r="I158" s="241"/>
      <c r="J158" s="242">
        <f>ROUND(I158*H158,2)</f>
        <v>0</v>
      </c>
      <c r="K158" s="243"/>
      <c r="L158" s="44"/>
      <c r="M158" s="244" t="s">
        <v>1</v>
      </c>
      <c r="N158" s="245" t="s">
        <v>46</v>
      </c>
      <c r="O158" s="91"/>
      <c r="P158" s="246">
        <f>O158*H158</f>
        <v>0</v>
      </c>
      <c r="Q158" s="246">
        <v>0</v>
      </c>
      <c r="R158" s="246">
        <f>Q158*H158</f>
        <v>0</v>
      </c>
      <c r="S158" s="246">
        <v>0</v>
      </c>
      <c r="T158" s="24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8" t="s">
        <v>144</v>
      </c>
      <c r="AT158" s="248" t="s">
        <v>140</v>
      </c>
      <c r="AU158" s="248" t="s">
        <v>21</v>
      </c>
      <c r="AY158" s="16" t="s">
        <v>138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16" t="s">
        <v>89</v>
      </c>
      <c r="BK158" s="249">
        <f>ROUND(I158*H158,2)</f>
        <v>0</v>
      </c>
      <c r="BL158" s="16" t="s">
        <v>144</v>
      </c>
      <c r="BM158" s="248" t="s">
        <v>317</v>
      </c>
    </row>
    <row r="159" spans="1:51" s="13" customFormat="1" ht="12">
      <c r="A159" s="13"/>
      <c r="B159" s="265"/>
      <c r="C159" s="266"/>
      <c r="D159" s="250" t="s">
        <v>214</v>
      </c>
      <c r="E159" s="267" t="s">
        <v>1</v>
      </c>
      <c r="F159" s="268" t="s">
        <v>318</v>
      </c>
      <c r="G159" s="266"/>
      <c r="H159" s="269">
        <v>764.5</v>
      </c>
      <c r="I159" s="270"/>
      <c r="J159" s="266"/>
      <c r="K159" s="266"/>
      <c r="L159" s="271"/>
      <c r="M159" s="272"/>
      <c r="N159" s="273"/>
      <c r="O159" s="273"/>
      <c r="P159" s="273"/>
      <c r="Q159" s="273"/>
      <c r="R159" s="273"/>
      <c r="S159" s="273"/>
      <c r="T159" s="27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75" t="s">
        <v>214</v>
      </c>
      <c r="AU159" s="275" t="s">
        <v>21</v>
      </c>
      <c r="AV159" s="13" t="s">
        <v>21</v>
      </c>
      <c r="AW159" s="13" t="s">
        <v>38</v>
      </c>
      <c r="AX159" s="13" t="s">
        <v>81</v>
      </c>
      <c r="AY159" s="275" t="s">
        <v>138</v>
      </c>
    </row>
    <row r="160" spans="1:51" s="14" customFormat="1" ht="12">
      <c r="A160" s="14"/>
      <c r="B160" s="276"/>
      <c r="C160" s="277"/>
      <c r="D160" s="250" t="s">
        <v>214</v>
      </c>
      <c r="E160" s="278" t="s">
        <v>1</v>
      </c>
      <c r="F160" s="279" t="s">
        <v>216</v>
      </c>
      <c r="G160" s="277"/>
      <c r="H160" s="280">
        <v>764.5</v>
      </c>
      <c r="I160" s="281"/>
      <c r="J160" s="277"/>
      <c r="K160" s="277"/>
      <c r="L160" s="282"/>
      <c r="M160" s="283"/>
      <c r="N160" s="284"/>
      <c r="O160" s="284"/>
      <c r="P160" s="284"/>
      <c r="Q160" s="284"/>
      <c r="R160" s="284"/>
      <c r="S160" s="284"/>
      <c r="T160" s="28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86" t="s">
        <v>214</v>
      </c>
      <c r="AU160" s="286" t="s">
        <v>21</v>
      </c>
      <c r="AV160" s="14" t="s">
        <v>144</v>
      </c>
      <c r="AW160" s="14" t="s">
        <v>38</v>
      </c>
      <c r="AX160" s="14" t="s">
        <v>89</v>
      </c>
      <c r="AY160" s="286" t="s">
        <v>138</v>
      </c>
    </row>
    <row r="161" spans="1:65" s="2" customFormat="1" ht="21.75" customHeight="1">
      <c r="A161" s="38"/>
      <c r="B161" s="39"/>
      <c r="C161" s="236" t="s">
        <v>177</v>
      </c>
      <c r="D161" s="236" t="s">
        <v>140</v>
      </c>
      <c r="E161" s="237" t="s">
        <v>319</v>
      </c>
      <c r="F161" s="238" t="s">
        <v>320</v>
      </c>
      <c r="G161" s="239" t="s">
        <v>155</v>
      </c>
      <c r="H161" s="240">
        <v>200</v>
      </c>
      <c r="I161" s="241"/>
      <c r="J161" s="242">
        <f>ROUND(I161*H161,2)</f>
        <v>0</v>
      </c>
      <c r="K161" s="243"/>
      <c r="L161" s="44"/>
      <c r="M161" s="244" t="s">
        <v>1</v>
      </c>
      <c r="N161" s="245" t="s">
        <v>46</v>
      </c>
      <c r="O161" s="91"/>
      <c r="P161" s="246">
        <f>O161*H161</f>
        <v>0</v>
      </c>
      <c r="Q161" s="246">
        <v>0</v>
      </c>
      <c r="R161" s="246">
        <f>Q161*H161</f>
        <v>0</v>
      </c>
      <c r="S161" s="246">
        <v>0</v>
      </c>
      <c r="T161" s="24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8" t="s">
        <v>144</v>
      </c>
      <c r="AT161" s="248" t="s">
        <v>140</v>
      </c>
      <c r="AU161" s="248" t="s">
        <v>21</v>
      </c>
      <c r="AY161" s="16" t="s">
        <v>138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16" t="s">
        <v>89</v>
      </c>
      <c r="BK161" s="249">
        <f>ROUND(I161*H161,2)</f>
        <v>0</v>
      </c>
      <c r="BL161" s="16" t="s">
        <v>144</v>
      </c>
      <c r="BM161" s="248" t="s">
        <v>321</v>
      </c>
    </row>
    <row r="162" spans="1:65" s="2" customFormat="1" ht="21.75" customHeight="1">
      <c r="A162" s="38"/>
      <c r="B162" s="39"/>
      <c r="C162" s="236" t="s">
        <v>182</v>
      </c>
      <c r="D162" s="236" t="s">
        <v>140</v>
      </c>
      <c r="E162" s="237" t="s">
        <v>322</v>
      </c>
      <c r="F162" s="238" t="s">
        <v>323</v>
      </c>
      <c r="G162" s="239" t="s">
        <v>155</v>
      </c>
      <c r="H162" s="240">
        <v>200</v>
      </c>
      <c r="I162" s="241"/>
      <c r="J162" s="242">
        <f>ROUND(I162*H162,2)</f>
        <v>0</v>
      </c>
      <c r="K162" s="243"/>
      <c r="L162" s="44"/>
      <c r="M162" s="244" t="s">
        <v>1</v>
      </c>
      <c r="N162" s="245" t="s">
        <v>46</v>
      </c>
      <c r="O162" s="91"/>
      <c r="P162" s="246">
        <f>O162*H162</f>
        <v>0</v>
      </c>
      <c r="Q162" s="246">
        <v>0</v>
      </c>
      <c r="R162" s="246">
        <f>Q162*H162</f>
        <v>0</v>
      </c>
      <c r="S162" s="246">
        <v>0</v>
      </c>
      <c r="T162" s="24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8" t="s">
        <v>144</v>
      </c>
      <c r="AT162" s="248" t="s">
        <v>140</v>
      </c>
      <c r="AU162" s="248" t="s">
        <v>21</v>
      </c>
      <c r="AY162" s="16" t="s">
        <v>138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16" t="s">
        <v>89</v>
      </c>
      <c r="BK162" s="249">
        <f>ROUND(I162*H162,2)</f>
        <v>0</v>
      </c>
      <c r="BL162" s="16" t="s">
        <v>144</v>
      </c>
      <c r="BM162" s="248" t="s">
        <v>324</v>
      </c>
    </row>
    <row r="163" spans="1:65" s="2" customFormat="1" ht="16.5" customHeight="1">
      <c r="A163" s="38"/>
      <c r="B163" s="39"/>
      <c r="C163" s="254" t="s">
        <v>186</v>
      </c>
      <c r="D163" s="254" t="s">
        <v>197</v>
      </c>
      <c r="E163" s="255" t="s">
        <v>325</v>
      </c>
      <c r="F163" s="256" t="s">
        <v>326</v>
      </c>
      <c r="G163" s="257" t="s">
        <v>327</v>
      </c>
      <c r="H163" s="258">
        <v>6</v>
      </c>
      <c r="I163" s="259"/>
      <c r="J163" s="260">
        <f>ROUND(I163*H163,2)</f>
        <v>0</v>
      </c>
      <c r="K163" s="261"/>
      <c r="L163" s="262"/>
      <c r="M163" s="263" t="s">
        <v>1</v>
      </c>
      <c r="N163" s="264" t="s">
        <v>46</v>
      </c>
      <c r="O163" s="91"/>
      <c r="P163" s="246">
        <f>O163*H163</f>
        <v>0</v>
      </c>
      <c r="Q163" s="246">
        <v>0.001</v>
      </c>
      <c r="R163" s="246">
        <f>Q163*H163</f>
        <v>0.006</v>
      </c>
      <c r="S163" s="246">
        <v>0</v>
      </c>
      <c r="T163" s="24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8" t="s">
        <v>172</v>
      </c>
      <c r="AT163" s="248" t="s">
        <v>197</v>
      </c>
      <c r="AU163" s="248" t="s">
        <v>21</v>
      </c>
      <c r="AY163" s="16" t="s">
        <v>138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16" t="s">
        <v>89</v>
      </c>
      <c r="BK163" s="249">
        <f>ROUND(I163*H163,2)</f>
        <v>0</v>
      </c>
      <c r="BL163" s="16" t="s">
        <v>144</v>
      </c>
      <c r="BM163" s="248" t="s">
        <v>328</v>
      </c>
    </row>
    <row r="164" spans="1:47" s="2" customFormat="1" ht="12">
      <c r="A164" s="38"/>
      <c r="B164" s="39"/>
      <c r="C164" s="40"/>
      <c r="D164" s="250" t="s">
        <v>170</v>
      </c>
      <c r="E164" s="40"/>
      <c r="F164" s="251" t="s">
        <v>329</v>
      </c>
      <c r="G164" s="40"/>
      <c r="H164" s="40"/>
      <c r="I164" s="144"/>
      <c r="J164" s="40"/>
      <c r="K164" s="40"/>
      <c r="L164" s="44"/>
      <c r="M164" s="252"/>
      <c r="N164" s="253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6" t="s">
        <v>170</v>
      </c>
      <c r="AU164" s="16" t="s">
        <v>21</v>
      </c>
    </row>
    <row r="165" spans="1:51" s="13" customFormat="1" ht="12">
      <c r="A165" s="13"/>
      <c r="B165" s="265"/>
      <c r="C165" s="266"/>
      <c r="D165" s="250" t="s">
        <v>214</v>
      </c>
      <c r="E165" s="267" t="s">
        <v>1</v>
      </c>
      <c r="F165" s="268" t="s">
        <v>330</v>
      </c>
      <c r="G165" s="266"/>
      <c r="H165" s="269">
        <v>6</v>
      </c>
      <c r="I165" s="270"/>
      <c r="J165" s="266"/>
      <c r="K165" s="266"/>
      <c r="L165" s="271"/>
      <c r="M165" s="272"/>
      <c r="N165" s="273"/>
      <c r="O165" s="273"/>
      <c r="P165" s="273"/>
      <c r="Q165" s="273"/>
      <c r="R165" s="273"/>
      <c r="S165" s="273"/>
      <c r="T165" s="27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75" t="s">
        <v>214</v>
      </c>
      <c r="AU165" s="275" t="s">
        <v>21</v>
      </c>
      <c r="AV165" s="13" t="s">
        <v>21</v>
      </c>
      <c r="AW165" s="13" t="s">
        <v>38</v>
      </c>
      <c r="AX165" s="13" t="s">
        <v>81</v>
      </c>
      <c r="AY165" s="275" t="s">
        <v>138</v>
      </c>
    </row>
    <row r="166" spans="1:51" s="14" customFormat="1" ht="12">
      <c r="A166" s="14"/>
      <c r="B166" s="276"/>
      <c r="C166" s="277"/>
      <c r="D166" s="250" t="s">
        <v>214</v>
      </c>
      <c r="E166" s="278" t="s">
        <v>1</v>
      </c>
      <c r="F166" s="279" t="s">
        <v>216</v>
      </c>
      <c r="G166" s="277"/>
      <c r="H166" s="280">
        <v>6</v>
      </c>
      <c r="I166" s="281"/>
      <c r="J166" s="277"/>
      <c r="K166" s="277"/>
      <c r="L166" s="282"/>
      <c r="M166" s="283"/>
      <c r="N166" s="284"/>
      <c r="O166" s="284"/>
      <c r="P166" s="284"/>
      <c r="Q166" s="284"/>
      <c r="R166" s="284"/>
      <c r="S166" s="284"/>
      <c r="T166" s="28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86" t="s">
        <v>214</v>
      </c>
      <c r="AU166" s="286" t="s">
        <v>21</v>
      </c>
      <c r="AV166" s="14" t="s">
        <v>144</v>
      </c>
      <c r="AW166" s="14" t="s">
        <v>38</v>
      </c>
      <c r="AX166" s="14" t="s">
        <v>89</v>
      </c>
      <c r="AY166" s="286" t="s">
        <v>138</v>
      </c>
    </row>
    <row r="167" spans="1:63" s="12" customFormat="1" ht="22.8" customHeight="1">
      <c r="A167" s="12"/>
      <c r="B167" s="220"/>
      <c r="C167" s="221"/>
      <c r="D167" s="222" t="s">
        <v>80</v>
      </c>
      <c r="E167" s="234" t="s">
        <v>21</v>
      </c>
      <c r="F167" s="234" t="s">
        <v>331</v>
      </c>
      <c r="G167" s="221"/>
      <c r="H167" s="221"/>
      <c r="I167" s="224"/>
      <c r="J167" s="235">
        <f>BK167</f>
        <v>0</v>
      </c>
      <c r="K167" s="221"/>
      <c r="L167" s="226"/>
      <c r="M167" s="227"/>
      <c r="N167" s="228"/>
      <c r="O167" s="228"/>
      <c r="P167" s="229">
        <f>SUM(P168:P193)</f>
        <v>0</v>
      </c>
      <c r="Q167" s="228"/>
      <c r="R167" s="229">
        <f>SUM(R168:R193)</f>
        <v>32.18646</v>
      </c>
      <c r="S167" s="228"/>
      <c r="T167" s="230">
        <f>SUM(T168:T193)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31" t="s">
        <v>89</v>
      </c>
      <c r="AT167" s="232" t="s">
        <v>80</v>
      </c>
      <c r="AU167" s="232" t="s">
        <v>89</v>
      </c>
      <c r="AY167" s="231" t="s">
        <v>138</v>
      </c>
      <c r="BK167" s="233">
        <f>SUM(BK168:BK193)</f>
        <v>0</v>
      </c>
    </row>
    <row r="168" spans="1:65" s="2" customFormat="1" ht="21.75" customHeight="1">
      <c r="A168" s="38"/>
      <c r="B168" s="39"/>
      <c r="C168" s="236" t="s">
        <v>191</v>
      </c>
      <c r="D168" s="236" t="s">
        <v>140</v>
      </c>
      <c r="E168" s="237" t="s">
        <v>332</v>
      </c>
      <c r="F168" s="238" t="s">
        <v>333</v>
      </c>
      <c r="G168" s="239" t="s">
        <v>155</v>
      </c>
      <c r="H168" s="240">
        <v>168</v>
      </c>
      <c r="I168" s="241"/>
      <c r="J168" s="242">
        <f>ROUND(I168*H168,2)</f>
        <v>0</v>
      </c>
      <c r="K168" s="243"/>
      <c r="L168" s="44"/>
      <c r="M168" s="244" t="s">
        <v>1</v>
      </c>
      <c r="N168" s="245" t="s">
        <v>46</v>
      </c>
      <c r="O168" s="91"/>
      <c r="P168" s="246">
        <f>O168*H168</f>
        <v>0</v>
      </c>
      <c r="Q168" s="246">
        <v>0.00031</v>
      </c>
      <c r="R168" s="246">
        <f>Q168*H168</f>
        <v>0.05208</v>
      </c>
      <c r="S168" s="246">
        <v>0</v>
      </c>
      <c r="T168" s="24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8" t="s">
        <v>144</v>
      </c>
      <c r="AT168" s="248" t="s">
        <v>140</v>
      </c>
      <c r="AU168" s="248" t="s">
        <v>21</v>
      </c>
      <c r="AY168" s="16" t="s">
        <v>138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16" t="s">
        <v>89</v>
      </c>
      <c r="BK168" s="249">
        <f>ROUND(I168*H168,2)</f>
        <v>0</v>
      </c>
      <c r="BL168" s="16" t="s">
        <v>144</v>
      </c>
      <c r="BM168" s="248" t="s">
        <v>334</v>
      </c>
    </row>
    <row r="169" spans="1:51" s="13" customFormat="1" ht="12">
      <c r="A169" s="13"/>
      <c r="B169" s="265"/>
      <c r="C169" s="266"/>
      <c r="D169" s="250" t="s">
        <v>214</v>
      </c>
      <c r="E169" s="267" t="s">
        <v>1</v>
      </c>
      <c r="F169" s="268" t="s">
        <v>335</v>
      </c>
      <c r="G169" s="266"/>
      <c r="H169" s="269">
        <v>168</v>
      </c>
      <c r="I169" s="270"/>
      <c r="J169" s="266"/>
      <c r="K169" s="266"/>
      <c r="L169" s="271"/>
      <c r="M169" s="272"/>
      <c r="N169" s="273"/>
      <c r="O169" s="273"/>
      <c r="P169" s="273"/>
      <c r="Q169" s="273"/>
      <c r="R169" s="273"/>
      <c r="S169" s="273"/>
      <c r="T169" s="27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75" t="s">
        <v>214</v>
      </c>
      <c r="AU169" s="275" t="s">
        <v>21</v>
      </c>
      <c r="AV169" s="13" t="s">
        <v>21</v>
      </c>
      <c r="AW169" s="13" t="s">
        <v>38</v>
      </c>
      <c r="AX169" s="13" t="s">
        <v>81</v>
      </c>
      <c r="AY169" s="275" t="s">
        <v>138</v>
      </c>
    </row>
    <row r="170" spans="1:51" s="14" customFormat="1" ht="12">
      <c r="A170" s="14"/>
      <c r="B170" s="276"/>
      <c r="C170" s="277"/>
      <c r="D170" s="250" t="s">
        <v>214</v>
      </c>
      <c r="E170" s="278" t="s">
        <v>1</v>
      </c>
      <c r="F170" s="279" t="s">
        <v>216</v>
      </c>
      <c r="G170" s="277"/>
      <c r="H170" s="280">
        <v>168</v>
      </c>
      <c r="I170" s="281"/>
      <c r="J170" s="277"/>
      <c r="K170" s="277"/>
      <c r="L170" s="282"/>
      <c r="M170" s="283"/>
      <c r="N170" s="284"/>
      <c r="O170" s="284"/>
      <c r="P170" s="284"/>
      <c r="Q170" s="284"/>
      <c r="R170" s="284"/>
      <c r="S170" s="284"/>
      <c r="T170" s="28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86" t="s">
        <v>214</v>
      </c>
      <c r="AU170" s="286" t="s">
        <v>21</v>
      </c>
      <c r="AV170" s="14" t="s">
        <v>144</v>
      </c>
      <c r="AW170" s="14" t="s">
        <v>38</v>
      </c>
      <c r="AX170" s="14" t="s">
        <v>89</v>
      </c>
      <c r="AY170" s="286" t="s">
        <v>138</v>
      </c>
    </row>
    <row r="171" spans="1:65" s="2" customFormat="1" ht="16.5" customHeight="1">
      <c r="A171" s="38"/>
      <c r="B171" s="39"/>
      <c r="C171" s="254" t="s">
        <v>196</v>
      </c>
      <c r="D171" s="254" t="s">
        <v>197</v>
      </c>
      <c r="E171" s="255" t="s">
        <v>336</v>
      </c>
      <c r="F171" s="256" t="s">
        <v>337</v>
      </c>
      <c r="G171" s="257" t="s">
        <v>155</v>
      </c>
      <c r="H171" s="258">
        <v>168</v>
      </c>
      <c r="I171" s="259"/>
      <c r="J171" s="260">
        <f>ROUND(I171*H171,2)</f>
        <v>0</v>
      </c>
      <c r="K171" s="261"/>
      <c r="L171" s="262"/>
      <c r="M171" s="263" t="s">
        <v>1</v>
      </c>
      <c r="N171" s="264" t="s">
        <v>46</v>
      </c>
      <c r="O171" s="91"/>
      <c r="P171" s="246">
        <f>O171*H171</f>
        <v>0</v>
      </c>
      <c r="Q171" s="246">
        <v>0.0003</v>
      </c>
      <c r="R171" s="246">
        <f>Q171*H171</f>
        <v>0.05039999999999999</v>
      </c>
      <c r="S171" s="246">
        <v>0</v>
      </c>
      <c r="T171" s="24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8" t="s">
        <v>172</v>
      </c>
      <c r="AT171" s="248" t="s">
        <v>197</v>
      </c>
      <c r="AU171" s="248" t="s">
        <v>21</v>
      </c>
      <c r="AY171" s="16" t="s">
        <v>138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16" t="s">
        <v>89</v>
      </c>
      <c r="BK171" s="249">
        <f>ROUND(I171*H171,2)</f>
        <v>0</v>
      </c>
      <c r="BL171" s="16" t="s">
        <v>144</v>
      </c>
      <c r="BM171" s="248" t="s">
        <v>338</v>
      </c>
    </row>
    <row r="172" spans="1:47" s="2" customFormat="1" ht="12">
      <c r="A172" s="38"/>
      <c r="B172" s="39"/>
      <c r="C172" s="40"/>
      <c r="D172" s="250" t="s">
        <v>170</v>
      </c>
      <c r="E172" s="40"/>
      <c r="F172" s="251" t="s">
        <v>339</v>
      </c>
      <c r="G172" s="40"/>
      <c r="H172" s="40"/>
      <c r="I172" s="144"/>
      <c r="J172" s="40"/>
      <c r="K172" s="40"/>
      <c r="L172" s="44"/>
      <c r="M172" s="252"/>
      <c r="N172" s="253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6" t="s">
        <v>170</v>
      </c>
      <c r="AU172" s="16" t="s">
        <v>21</v>
      </c>
    </row>
    <row r="173" spans="1:51" s="13" customFormat="1" ht="12">
      <c r="A173" s="13"/>
      <c r="B173" s="265"/>
      <c r="C173" s="266"/>
      <c r="D173" s="250" t="s">
        <v>214</v>
      </c>
      <c r="E173" s="267" t="s">
        <v>1</v>
      </c>
      <c r="F173" s="268" t="s">
        <v>340</v>
      </c>
      <c r="G173" s="266"/>
      <c r="H173" s="269">
        <v>168</v>
      </c>
      <c r="I173" s="270"/>
      <c r="J173" s="266"/>
      <c r="K173" s="266"/>
      <c r="L173" s="271"/>
      <c r="M173" s="272"/>
      <c r="N173" s="273"/>
      <c r="O173" s="273"/>
      <c r="P173" s="273"/>
      <c r="Q173" s="273"/>
      <c r="R173" s="273"/>
      <c r="S173" s="273"/>
      <c r="T173" s="27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75" t="s">
        <v>214</v>
      </c>
      <c r="AU173" s="275" t="s">
        <v>21</v>
      </c>
      <c r="AV173" s="13" t="s">
        <v>21</v>
      </c>
      <c r="AW173" s="13" t="s">
        <v>38</v>
      </c>
      <c r="AX173" s="13" t="s">
        <v>81</v>
      </c>
      <c r="AY173" s="275" t="s">
        <v>138</v>
      </c>
    </row>
    <row r="174" spans="1:51" s="14" customFormat="1" ht="12">
      <c r="A174" s="14"/>
      <c r="B174" s="276"/>
      <c r="C174" s="277"/>
      <c r="D174" s="250" t="s">
        <v>214</v>
      </c>
      <c r="E174" s="278" t="s">
        <v>1</v>
      </c>
      <c r="F174" s="279" t="s">
        <v>216</v>
      </c>
      <c r="G174" s="277"/>
      <c r="H174" s="280">
        <v>168</v>
      </c>
      <c r="I174" s="281"/>
      <c r="J174" s="277"/>
      <c r="K174" s="277"/>
      <c r="L174" s="282"/>
      <c r="M174" s="283"/>
      <c r="N174" s="284"/>
      <c r="O174" s="284"/>
      <c r="P174" s="284"/>
      <c r="Q174" s="284"/>
      <c r="R174" s="284"/>
      <c r="S174" s="284"/>
      <c r="T174" s="28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86" t="s">
        <v>214</v>
      </c>
      <c r="AU174" s="286" t="s">
        <v>21</v>
      </c>
      <c r="AV174" s="14" t="s">
        <v>144</v>
      </c>
      <c r="AW174" s="14" t="s">
        <v>38</v>
      </c>
      <c r="AX174" s="14" t="s">
        <v>89</v>
      </c>
      <c r="AY174" s="286" t="s">
        <v>138</v>
      </c>
    </row>
    <row r="175" spans="1:65" s="2" customFormat="1" ht="21.75" customHeight="1">
      <c r="A175" s="38"/>
      <c r="B175" s="39"/>
      <c r="C175" s="236" t="s">
        <v>202</v>
      </c>
      <c r="D175" s="236" t="s">
        <v>140</v>
      </c>
      <c r="E175" s="237" t="s">
        <v>341</v>
      </c>
      <c r="F175" s="238" t="s">
        <v>342</v>
      </c>
      <c r="G175" s="239" t="s">
        <v>164</v>
      </c>
      <c r="H175" s="240">
        <v>120</v>
      </c>
      <c r="I175" s="241"/>
      <c r="J175" s="242">
        <f>ROUND(I175*H175,2)</f>
        <v>0</v>
      </c>
      <c r="K175" s="243"/>
      <c r="L175" s="44"/>
      <c r="M175" s="244" t="s">
        <v>1</v>
      </c>
      <c r="N175" s="245" t="s">
        <v>46</v>
      </c>
      <c r="O175" s="91"/>
      <c r="P175" s="246">
        <f>O175*H175</f>
        <v>0</v>
      </c>
      <c r="Q175" s="246">
        <v>0.22657</v>
      </c>
      <c r="R175" s="246">
        <f>Q175*H175</f>
        <v>27.188399999999998</v>
      </c>
      <c r="S175" s="246">
        <v>0</v>
      </c>
      <c r="T175" s="24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8" t="s">
        <v>144</v>
      </c>
      <c r="AT175" s="248" t="s">
        <v>140</v>
      </c>
      <c r="AU175" s="248" t="s">
        <v>21</v>
      </c>
      <c r="AY175" s="16" t="s">
        <v>138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16" t="s">
        <v>89</v>
      </c>
      <c r="BK175" s="249">
        <f>ROUND(I175*H175,2)</f>
        <v>0</v>
      </c>
      <c r="BL175" s="16" t="s">
        <v>144</v>
      </c>
      <c r="BM175" s="248" t="s">
        <v>343</v>
      </c>
    </row>
    <row r="176" spans="1:47" s="2" customFormat="1" ht="12">
      <c r="A176" s="38"/>
      <c r="B176" s="39"/>
      <c r="C176" s="40"/>
      <c r="D176" s="250" t="s">
        <v>170</v>
      </c>
      <c r="E176" s="40"/>
      <c r="F176" s="251" t="s">
        <v>344</v>
      </c>
      <c r="G176" s="40"/>
      <c r="H176" s="40"/>
      <c r="I176" s="144"/>
      <c r="J176" s="40"/>
      <c r="K176" s="40"/>
      <c r="L176" s="44"/>
      <c r="M176" s="252"/>
      <c r="N176" s="253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6" t="s">
        <v>170</v>
      </c>
      <c r="AU176" s="16" t="s">
        <v>21</v>
      </c>
    </row>
    <row r="177" spans="1:51" s="13" customFormat="1" ht="12">
      <c r="A177" s="13"/>
      <c r="B177" s="265"/>
      <c r="C177" s="266"/>
      <c r="D177" s="250" t="s">
        <v>214</v>
      </c>
      <c r="E177" s="267" t="s">
        <v>1</v>
      </c>
      <c r="F177" s="268" t="s">
        <v>345</v>
      </c>
      <c r="G177" s="266"/>
      <c r="H177" s="269">
        <v>120</v>
      </c>
      <c r="I177" s="270"/>
      <c r="J177" s="266"/>
      <c r="K177" s="266"/>
      <c r="L177" s="271"/>
      <c r="M177" s="272"/>
      <c r="N177" s="273"/>
      <c r="O177" s="273"/>
      <c r="P177" s="273"/>
      <c r="Q177" s="273"/>
      <c r="R177" s="273"/>
      <c r="S177" s="273"/>
      <c r="T177" s="27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75" t="s">
        <v>214</v>
      </c>
      <c r="AU177" s="275" t="s">
        <v>21</v>
      </c>
      <c r="AV177" s="13" t="s">
        <v>21</v>
      </c>
      <c r="AW177" s="13" t="s">
        <v>38</v>
      </c>
      <c r="AX177" s="13" t="s">
        <v>89</v>
      </c>
      <c r="AY177" s="275" t="s">
        <v>138</v>
      </c>
    </row>
    <row r="178" spans="1:65" s="2" customFormat="1" ht="21.75" customHeight="1">
      <c r="A178" s="38"/>
      <c r="B178" s="39"/>
      <c r="C178" s="236" t="s">
        <v>8</v>
      </c>
      <c r="D178" s="236" t="s">
        <v>140</v>
      </c>
      <c r="E178" s="237" t="s">
        <v>346</v>
      </c>
      <c r="F178" s="238" t="s">
        <v>347</v>
      </c>
      <c r="G178" s="239" t="s">
        <v>143</v>
      </c>
      <c r="H178" s="240">
        <v>1</v>
      </c>
      <c r="I178" s="241"/>
      <c r="J178" s="242">
        <f>ROUND(I178*H178,2)</f>
        <v>0</v>
      </c>
      <c r="K178" s="243"/>
      <c r="L178" s="44"/>
      <c r="M178" s="244" t="s">
        <v>1</v>
      </c>
      <c r="N178" s="245" t="s">
        <v>46</v>
      </c>
      <c r="O178" s="91"/>
      <c r="P178" s="246">
        <f>O178*H178</f>
        <v>0</v>
      </c>
      <c r="Q178" s="246">
        <v>0.21734</v>
      </c>
      <c r="R178" s="246">
        <f>Q178*H178</f>
        <v>0.21734</v>
      </c>
      <c r="S178" s="246">
        <v>0</v>
      </c>
      <c r="T178" s="24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8" t="s">
        <v>144</v>
      </c>
      <c r="AT178" s="248" t="s">
        <v>140</v>
      </c>
      <c r="AU178" s="248" t="s">
        <v>21</v>
      </c>
      <c r="AY178" s="16" t="s">
        <v>138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16" t="s">
        <v>89</v>
      </c>
      <c r="BK178" s="249">
        <f>ROUND(I178*H178,2)</f>
        <v>0</v>
      </c>
      <c r="BL178" s="16" t="s">
        <v>144</v>
      </c>
      <c r="BM178" s="248" t="s">
        <v>348</v>
      </c>
    </row>
    <row r="179" spans="1:51" s="13" customFormat="1" ht="12">
      <c r="A179" s="13"/>
      <c r="B179" s="265"/>
      <c r="C179" s="266"/>
      <c r="D179" s="250" t="s">
        <v>214</v>
      </c>
      <c r="E179" s="267" t="s">
        <v>1</v>
      </c>
      <c r="F179" s="268" t="s">
        <v>349</v>
      </c>
      <c r="G179" s="266"/>
      <c r="H179" s="269">
        <v>1</v>
      </c>
      <c r="I179" s="270"/>
      <c r="J179" s="266"/>
      <c r="K179" s="266"/>
      <c r="L179" s="271"/>
      <c r="M179" s="272"/>
      <c r="N179" s="273"/>
      <c r="O179" s="273"/>
      <c r="P179" s="273"/>
      <c r="Q179" s="273"/>
      <c r="R179" s="273"/>
      <c r="S179" s="273"/>
      <c r="T179" s="27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75" t="s">
        <v>214</v>
      </c>
      <c r="AU179" s="275" t="s">
        <v>21</v>
      </c>
      <c r="AV179" s="13" t="s">
        <v>21</v>
      </c>
      <c r="AW179" s="13" t="s">
        <v>38</v>
      </c>
      <c r="AX179" s="13" t="s">
        <v>89</v>
      </c>
      <c r="AY179" s="275" t="s">
        <v>138</v>
      </c>
    </row>
    <row r="180" spans="1:65" s="2" customFormat="1" ht="21.75" customHeight="1">
      <c r="A180" s="38"/>
      <c r="B180" s="39"/>
      <c r="C180" s="254" t="s">
        <v>210</v>
      </c>
      <c r="D180" s="254" t="s">
        <v>197</v>
      </c>
      <c r="E180" s="255" t="s">
        <v>350</v>
      </c>
      <c r="F180" s="256" t="s">
        <v>351</v>
      </c>
      <c r="G180" s="257" t="s">
        <v>143</v>
      </c>
      <c r="H180" s="258">
        <v>1</v>
      </c>
      <c r="I180" s="259"/>
      <c r="J180" s="260">
        <f>ROUND(I180*H180,2)</f>
        <v>0</v>
      </c>
      <c r="K180" s="261"/>
      <c r="L180" s="262"/>
      <c r="M180" s="263" t="s">
        <v>1</v>
      </c>
      <c r="N180" s="264" t="s">
        <v>46</v>
      </c>
      <c r="O180" s="91"/>
      <c r="P180" s="246">
        <f>O180*H180</f>
        <v>0</v>
      </c>
      <c r="Q180" s="246">
        <v>0.102</v>
      </c>
      <c r="R180" s="246">
        <f>Q180*H180</f>
        <v>0.102</v>
      </c>
      <c r="S180" s="246">
        <v>0</v>
      </c>
      <c r="T180" s="247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8" t="s">
        <v>172</v>
      </c>
      <c r="AT180" s="248" t="s">
        <v>197</v>
      </c>
      <c r="AU180" s="248" t="s">
        <v>21</v>
      </c>
      <c r="AY180" s="16" t="s">
        <v>138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16" t="s">
        <v>89</v>
      </c>
      <c r="BK180" s="249">
        <f>ROUND(I180*H180,2)</f>
        <v>0</v>
      </c>
      <c r="BL180" s="16" t="s">
        <v>144</v>
      </c>
      <c r="BM180" s="248" t="s">
        <v>352</v>
      </c>
    </row>
    <row r="181" spans="1:65" s="2" customFormat="1" ht="21.75" customHeight="1">
      <c r="A181" s="38"/>
      <c r="B181" s="39"/>
      <c r="C181" s="236" t="s">
        <v>217</v>
      </c>
      <c r="D181" s="236" t="s">
        <v>140</v>
      </c>
      <c r="E181" s="237" t="s">
        <v>353</v>
      </c>
      <c r="F181" s="238" t="s">
        <v>354</v>
      </c>
      <c r="G181" s="239" t="s">
        <v>283</v>
      </c>
      <c r="H181" s="240">
        <v>1.2</v>
      </c>
      <c r="I181" s="241"/>
      <c r="J181" s="242">
        <f>ROUND(I181*H181,2)</f>
        <v>0</v>
      </c>
      <c r="K181" s="243"/>
      <c r="L181" s="44"/>
      <c r="M181" s="244" t="s">
        <v>1</v>
      </c>
      <c r="N181" s="245" t="s">
        <v>46</v>
      </c>
      <c r="O181" s="91"/>
      <c r="P181" s="246">
        <f>O181*H181</f>
        <v>0</v>
      </c>
      <c r="Q181" s="246">
        <v>0</v>
      </c>
      <c r="R181" s="246">
        <f>Q181*H181</f>
        <v>0</v>
      </c>
      <c r="S181" s="246">
        <v>0</v>
      </c>
      <c r="T181" s="247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8" t="s">
        <v>144</v>
      </c>
      <c r="AT181" s="248" t="s">
        <v>140</v>
      </c>
      <c r="AU181" s="248" t="s">
        <v>21</v>
      </c>
      <c r="AY181" s="16" t="s">
        <v>138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16" t="s">
        <v>89</v>
      </c>
      <c r="BK181" s="249">
        <f>ROUND(I181*H181,2)</f>
        <v>0</v>
      </c>
      <c r="BL181" s="16" t="s">
        <v>144</v>
      </c>
      <c r="BM181" s="248" t="s">
        <v>355</v>
      </c>
    </row>
    <row r="182" spans="1:51" s="13" customFormat="1" ht="12">
      <c r="A182" s="13"/>
      <c r="B182" s="265"/>
      <c r="C182" s="266"/>
      <c r="D182" s="250" t="s">
        <v>214</v>
      </c>
      <c r="E182" s="267" t="s">
        <v>1</v>
      </c>
      <c r="F182" s="268" t="s">
        <v>356</v>
      </c>
      <c r="G182" s="266"/>
      <c r="H182" s="269">
        <v>1.2</v>
      </c>
      <c r="I182" s="270"/>
      <c r="J182" s="266"/>
      <c r="K182" s="266"/>
      <c r="L182" s="271"/>
      <c r="M182" s="272"/>
      <c r="N182" s="273"/>
      <c r="O182" s="273"/>
      <c r="P182" s="273"/>
      <c r="Q182" s="273"/>
      <c r="R182" s="273"/>
      <c r="S182" s="273"/>
      <c r="T182" s="27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75" t="s">
        <v>214</v>
      </c>
      <c r="AU182" s="275" t="s">
        <v>21</v>
      </c>
      <c r="AV182" s="13" t="s">
        <v>21</v>
      </c>
      <c r="AW182" s="13" t="s">
        <v>38</v>
      </c>
      <c r="AX182" s="13" t="s">
        <v>81</v>
      </c>
      <c r="AY182" s="275" t="s">
        <v>138</v>
      </c>
    </row>
    <row r="183" spans="1:51" s="14" customFormat="1" ht="12">
      <c r="A183" s="14"/>
      <c r="B183" s="276"/>
      <c r="C183" s="277"/>
      <c r="D183" s="250" t="s">
        <v>214</v>
      </c>
      <c r="E183" s="278" t="s">
        <v>1</v>
      </c>
      <c r="F183" s="279" t="s">
        <v>216</v>
      </c>
      <c r="G183" s="277"/>
      <c r="H183" s="280">
        <v>1.2</v>
      </c>
      <c r="I183" s="281"/>
      <c r="J183" s="277"/>
      <c r="K183" s="277"/>
      <c r="L183" s="282"/>
      <c r="M183" s="283"/>
      <c r="N183" s="284"/>
      <c r="O183" s="284"/>
      <c r="P183" s="284"/>
      <c r="Q183" s="284"/>
      <c r="R183" s="284"/>
      <c r="S183" s="284"/>
      <c r="T183" s="28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86" t="s">
        <v>214</v>
      </c>
      <c r="AU183" s="286" t="s">
        <v>21</v>
      </c>
      <c r="AV183" s="14" t="s">
        <v>144</v>
      </c>
      <c r="AW183" s="14" t="s">
        <v>38</v>
      </c>
      <c r="AX183" s="14" t="s">
        <v>89</v>
      </c>
      <c r="AY183" s="286" t="s">
        <v>138</v>
      </c>
    </row>
    <row r="184" spans="1:65" s="2" customFormat="1" ht="21.75" customHeight="1">
      <c r="A184" s="38"/>
      <c r="B184" s="39"/>
      <c r="C184" s="236" t="s">
        <v>222</v>
      </c>
      <c r="D184" s="236" t="s">
        <v>140</v>
      </c>
      <c r="E184" s="237" t="s">
        <v>357</v>
      </c>
      <c r="F184" s="238" t="s">
        <v>358</v>
      </c>
      <c r="G184" s="239" t="s">
        <v>155</v>
      </c>
      <c r="H184" s="240">
        <v>12</v>
      </c>
      <c r="I184" s="241"/>
      <c r="J184" s="242">
        <f>ROUND(I184*H184,2)</f>
        <v>0</v>
      </c>
      <c r="K184" s="243"/>
      <c r="L184" s="44"/>
      <c r="M184" s="244" t="s">
        <v>1</v>
      </c>
      <c r="N184" s="245" t="s">
        <v>46</v>
      </c>
      <c r="O184" s="91"/>
      <c r="P184" s="246">
        <f>O184*H184</f>
        <v>0</v>
      </c>
      <c r="Q184" s="246">
        <v>0.00402</v>
      </c>
      <c r="R184" s="246">
        <f>Q184*H184</f>
        <v>0.048240000000000005</v>
      </c>
      <c r="S184" s="246">
        <v>0</v>
      </c>
      <c r="T184" s="247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8" t="s">
        <v>144</v>
      </c>
      <c r="AT184" s="248" t="s">
        <v>140</v>
      </c>
      <c r="AU184" s="248" t="s">
        <v>21</v>
      </c>
      <c r="AY184" s="16" t="s">
        <v>138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16" t="s">
        <v>89</v>
      </c>
      <c r="BK184" s="249">
        <f>ROUND(I184*H184,2)</f>
        <v>0</v>
      </c>
      <c r="BL184" s="16" t="s">
        <v>144</v>
      </c>
      <c r="BM184" s="248" t="s">
        <v>359</v>
      </c>
    </row>
    <row r="185" spans="1:47" s="2" customFormat="1" ht="12">
      <c r="A185" s="38"/>
      <c r="B185" s="39"/>
      <c r="C185" s="40"/>
      <c r="D185" s="250" t="s">
        <v>170</v>
      </c>
      <c r="E185" s="40"/>
      <c r="F185" s="251" t="s">
        <v>360</v>
      </c>
      <c r="G185" s="40"/>
      <c r="H185" s="40"/>
      <c r="I185" s="144"/>
      <c r="J185" s="40"/>
      <c r="K185" s="40"/>
      <c r="L185" s="44"/>
      <c r="M185" s="252"/>
      <c r="N185" s="253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6" t="s">
        <v>170</v>
      </c>
      <c r="AU185" s="16" t="s">
        <v>21</v>
      </c>
    </row>
    <row r="186" spans="1:51" s="13" customFormat="1" ht="12">
      <c r="A186" s="13"/>
      <c r="B186" s="265"/>
      <c r="C186" s="266"/>
      <c r="D186" s="250" t="s">
        <v>214</v>
      </c>
      <c r="E186" s="267" t="s">
        <v>1</v>
      </c>
      <c r="F186" s="268" t="s">
        <v>361</v>
      </c>
      <c r="G186" s="266"/>
      <c r="H186" s="269">
        <v>12</v>
      </c>
      <c r="I186" s="270"/>
      <c r="J186" s="266"/>
      <c r="K186" s="266"/>
      <c r="L186" s="271"/>
      <c r="M186" s="272"/>
      <c r="N186" s="273"/>
      <c r="O186" s="273"/>
      <c r="P186" s="273"/>
      <c r="Q186" s="273"/>
      <c r="R186" s="273"/>
      <c r="S186" s="273"/>
      <c r="T186" s="27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75" t="s">
        <v>214</v>
      </c>
      <c r="AU186" s="275" t="s">
        <v>21</v>
      </c>
      <c r="AV186" s="13" t="s">
        <v>21</v>
      </c>
      <c r="AW186" s="13" t="s">
        <v>38</v>
      </c>
      <c r="AX186" s="13" t="s">
        <v>81</v>
      </c>
      <c r="AY186" s="275" t="s">
        <v>138</v>
      </c>
    </row>
    <row r="187" spans="1:51" s="14" customFormat="1" ht="12">
      <c r="A187" s="14"/>
      <c r="B187" s="276"/>
      <c r="C187" s="277"/>
      <c r="D187" s="250" t="s">
        <v>214</v>
      </c>
      <c r="E187" s="278" t="s">
        <v>1</v>
      </c>
      <c r="F187" s="279" t="s">
        <v>216</v>
      </c>
      <c r="G187" s="277"/>
      <c r="H187" s="280">
        <v>12</v>
      </c>
      <c r="I187" s="281"/>
      <c r="J187" s="277"/>
      <c r="K187" s="277"/>
      <c r="L187" s="282"/>
      <c r="M187" s="283"/>
      <c r="N187" s="284"/>
      <c r="O187" s="284"/>
      <c r="P187" s="284"/>
      <c r="Q187" s="284"/>
      <c r="R187" s="284"/>
      <c r="S187" s="284"/>
      <c r="T187" s="285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86" t="s">
        <v>214</v>
      </c>
      <c r="AU187" s="286" t="s">
        <v>21</v>
      </c>
      <c r="AV187" s="14" t="s">
        <v>144</v>
      </c>
      <c r="AW187" s="14" t="s">
        <v>38</v>
      </c>
      <c r="AX187" s="14" t="s">
        <v>89</v>
      </c>
      <c r="AY187" s="286" t="s">
        <v>138</v>
      </c>
    </row>
    <row r="188" spans="1:65" s="2" customFormat="1" ht="16.5" customHeight="1">
      <c r="A188" s="38"/>
      <c r="B188" s="39"/>
      <c r="C188" s="254" t="s">
        <v>227</v>
      </c>
      <c r="D188" s="254" t="s">
        <v>197</v>
      </c>
      <c r="E188" s="255" t="s">
        <v>362</v>
      </c>
      <c r="F188" s="256" t="s">
        <v>363</v>
      </c>
      <c r="G188" s="257" t="s">
        <v>235</v>
      </c>
      <c r="H188" s="258">
        <v>1</v>
      </c>
      <c r="I188" s="259"/>
      <c r="J188" s="260">
        <f>ROUND(I188*H188,2)</f>
        <v>0</v>
      </c>
      <c r="K188" s="261"/>
      <c r="L188" s="262"/>
      <c r="M188" s="263" t="s">
        <v>1</v>
      </c>
      <c r="N188" s="264" t="s">
        <v>46</v>
      </c>
      <c r="O188" s="91"/>
      <c r="P188" s="246">
        <f>O188*H188</f>
        <v>0</v>
      </c>
      <c r="Q188" s="246">
        <v>0.05</v>
      </c>
      <c r="R188" s="246">
        <f>Q188*H188</f>
        <v>0.05</v>
      </c>
      <c r="S188" s="246">
        <v>0</v>
      </c>
      <c r="T188" s="24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8" t="s">
        <v>172</v>
      </c>
      <c r="AT188" s="248" t="s">
        <v>197</v>
      </c>
      <c r="AU188" s="248" t="s">
        <v>21</v>
      </c>
      <c r="AY188" s="16" t="s">
        <v>138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16" t="s">
        <v>89</v>
      </c>
      <c r="BK188" s="249">
        <f>ROUND(I188*H188,2)</f>
        <v>0</v>
      </c>
      <c r="BL188" s="16" t="s">
        <v>144</v>
      </c>
      <c r="BM188" s="248" t="s">
        <v>364</v>
      </c>
    </row>
    <row r="189" spans="1:47" s="2" customFormat="1" ht="12">
      <c r="A189" s="38"/>
      <c r="B189" s="39"/>
      <c r="C189" s="40"/>
      <c r="D189" s="250" t="s">
        <v>170</v>
      </c>
      <c r="E189" s="40"/>
      <c r="F189" s="251" t="s">
        <v>365</v>
      </c>
      <c r="G189" s="40"/>
      <c r="H189" s="40"/>
      <c r="I189" s="144"/>
      <c r="J189" s="40"/>
      <c r="K189" s="40"/>
      <c r="L189" s="44"/>
      <c r="M189" s="252"/>
      <c r="N189" s="253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6" t="s">
        <v>170</v>
      </c>
      <c r="AU189" s="16" t="s">
        <v>21</v>
      </c>
    </row>
    <row r="190" spans="1:65" s="2" customFormat="1" ht="21.75" customHeight="1">
      <c r="A190" s="38"/>
      <c r="B190" s="39"/>
      <c r="C190" s="236" t="s">
        <v>232</v>
      </c>
      <c r="D190" s="236" t="s">
        <v>140</v>
      </c>
      <c r="E190" s="237" t="s">
        <v>366</v>
      </c>
      <c r="F190" s="238" t="s">
        <v>367</v>
      </c>
      <c r="G190" s="239" t="s">
        <v>283</v>
      </c>
      <c r="H190" s="240">
        <v>2.239</v>
      </c>
      <c r="I190" s="241"/>
      <c r="J190" s="242">
        <f>ROUND(I190*H190,2)</f>
        <v>0</v>
      </c>
      <c r="K190" s="243"/>
      <c r="L190" s="44"/>
      <c r="M190" s="244" t="s">
        <v>1</v>
      </c>
      <c r="N190" s="245" t="s">
        <v>46</v>
      </c>
      <c r="O190" s="91"/>
      <c r="P190" s="246">
        <f>O190*H190</f>
        <v>0</v>
      </c>
      <c r="Q190" s="246">
        <v>0</v>
      </c>
      <c r="R190" s="246">
        <f>Q190*H190</f>
        <v>0</v>
      </c>
      <c r="S190" s="246">
        <v>0</v>
      </c>
      <c r="T190" s="247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8" t="s">
        <v>144</v>
      </c>
      <c r="AT190" s="248" t="s">
        <v>140</v>
      </c>
      <c r="AU190" s="248" t="s">
        <v>21</v>
      </c>
      <c r="AY190" s="16" t="s">
        <v>138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16" t="s">
        <v>89</v>
      </c>
      <c r="BK190" s="249">
        <f>ROUND(I190*H190,2)</f>
        <v>0</v>
      </c>
      <c r="BL190" s="16" t="s">
        <v>144</v>
      </c>
      <c r="BM190" s="248" t="s">
        <v>368</v>
      </c>
    </row>
    <row r="191" spans="1:51" s="13" customFormat="1" ht="12">
      <c r="A191" s="13"/>
      <c r="B191" s="265"/>
      <c r="C191" s="266"/>
      <c r="D191" s="250" t="s">
        <v>214</v>
      </c>
      <c r="E191" s="267" t="s">
        <v>1</v>
      </c>
      <c r="F191" s="268" t="s">
        <v>369</v>
      </c>
      <c r="G191" s="266"/>
      <c r="H191" s="269">
        <v>2.239</v>
      </c>
      <c r="I191" s="270"/>
      <c r="J191" s="266"/>
      <c r="K191" s="266"/>
      <c r="L191" s="271"/>
      <c r="M191" s="272"/>
      <c r="N191" s="273"/>
      <c r="O191" s="273"/>
      <c r="P191" s="273"/>
      <c r="Q191" s="273"/>
      <c r="R191" s="273"/>
      <c r="S191" s="273"/>
      <c r="T191" s="27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75" t="s">
        <v>214</v>
      </c>
      <c r="AU191" s="275" t="s">
        <v>21</v>
      </c>
      <c r="AV191" s="13" t="s">
        <v>21</v>
      </c>
      <c r="AW191" s="13" t="s">
        <v>38</v>
      </c>
      <c r="AX191" s="13" t="s">
        <v>89</v>
      </c>
      <c r="AY191" s="275" t="s">
        <v>138</v>
      </c>
    </row>
    <row r="192" spans="1:65" s="2" customFormat="1" ht="16.5" customHeight="1">
      <c r="A192" s="38"/>
      <c r="B192" s="39"/>
      <c r="C192" s="254" t="s">
        <v>7</v>
      </c>
      <c r="D192" s="254" t="s">
        <v>197</v>
      </c>
      <c r="E192" s="255" t="s">
        <v>370</v>
      </c>
      <c r="F192" s="256" t="s">
        <v>371</v>
      </c>
      <c r="G192" s="257" t="s">
        <v>247</v>
      </c>
      <c r="H192" s="258">
        <v>4.478</v>
      </c>
      <c r="I192" s="259"/>
      <c r="J192" s="260">
        <f>ROUND(I192*H192,2)</f>
        <v>0</v>
      </c>
      <c r="K192" s="261"/>
      <c r="L192" s="262"/>
      <c r="M192" s="263" t="s">
        <v>1</v>
      </c>
      <c r="N192" s="264" t="s">
        <v>46</v>
      </c>
      <c r="O192" s="91"/>
      <c r="P192" s="246">
        <f>O192*H192</f>
        <v>0</v>
      </c>
      <c r="Q192" s="246">
        <v>1</v>
      </c>
      <c r="R192" s="246">
        <f>Q192*H192</f>
        <v>4.478</v>
      </c>
      <c r="S192" s="246">
        <v>0</v>
      </c>
      <c r="T192" s="24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8" t="s">
        <v>172</v>
      </c>
      <c r="AT192" s="248" t="s">
        <v>197</v>
      </c>
      <c r="AU192" s="248" t="s">
        <v>21</v>
      </c>
      <c r="AY192" s="16" t="s">
        <v>138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16" t="s">
        <v>89</v>
      </c>
      <c r="BK192" s="249">
        <f>ROUND(I192*H192,2)</f>
        <v>0</v>
      </c>
      <c r="BL192" s="16" t="s">
        <v>144</v>
      </c>
      <c r="BM192" s="248" t="s">
        <v>372</v>
      </c>
    </row>
    <row r="193" spans="1:51" s="13" customFormat="1" ht="12">
      <c r="A193" s="13"/>
      <c r="B193" s="265"/>
      <c r="C193" s="266"/>
      <c r="D193" s="250" t="s">
        <v>214</v>
      </c>
      <c r="E193" s="267" t="s">
        <v>1</v>
      </c>
      <c r="F193" s="268" t="s">
        <v>373</v>
      </c>
      <c r="G193" s="266"/>
      <c r="H193" s="269">
        <v>4.478</v>
      </c>
      <c r="I193" s="270"/>
      <c r="J193" s="266"/>
      <c r="K193" s="266"/>
      <c r="L193" s="271"/>
      <c r="M193" s="272"/>
      <c r="N193" s="273"/>
      <c r="O193" s="273"/>
      <c r="P193" s="273"/>
      <c r="Q193" s="273"/>
      <c r="R193" s="273"/>
      <c r="S193" s="273"/>
      <c r="T193" s="27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75" t="s">
        <v>214</v>
      </c>
      <c r="AU193" s="275" t="s">
        <v>21</v>
      </c>
      <c r="AV193" s="13" t="s">
        <v>21</v>
      </c>
      <c r="AW193" s="13" t="s">
        <v>38</v>
      </c>
      <c r="AX193" s="13" t="s">
        <v>89</v>
      </c>
      <c r="AY193" s="275" t="s">
        <v>138</v>
      </c>
    </row>
    <row r="194" spans="1:63" s="12" customFormat="1" ht="22.8" customHeight="1">
      <c r="A194" s="12"/>
      <c r="B194" s="220"/>
      <c r="C194" s="221"/>
      <c r="D194" s="222" t="s">
        <v>80</v>
      </c>
      <c r="E194" s="234" t="s">
        <v>149</v>
      </c>
      <c r="F194" s="234" t="s">
        <v>374</v>
      </c>
      <c r="G194" s="221"/>
      <c r="H194" s="221"/>
      <c r="I194" s="224"/>
      <c r="J194" s="235">
        <f>BK194</f>
        <v>0</v>
      </c>
      <c r="K194" s="221"/>
      <c r="L194" s="226"/>
      <c r="M194" s="227"/>
      <c r="N194" s="228"/>
      <c r="O194" s="228"/>
      <c r="P194" s="229">
        <f>SUM(P195:P202)</f>
        <v>0</v>
      </c>
      <c r="Q194" s="228"/>
      <c r="R194" s="229">
        <f>SUM(R195:R202)</f>
        <v>4.604896000000001</v>
      </c>
      <c r="S194" s="228"/>
      <c r="T194" s="230">
        <f>SUM(T195:T202)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31" t="s">
        <v>89</v>
      </c>
      <c r="AT194" s="232" t="s">
        <v>80</v>
      </c>
      <c r="AU194" s="232" t="s">
        <v>89</v>
      </c>
      <c r="AY194" s="231" t="s">
        <v>138</v>
      </c>
      <c r="BK194" s="233">
        <f>SUM(BK195:BK202)</f>
        <v>0</v>
      </c>
    </row>
    <row r="195" spans="1:65" s="2" customFormat="1" ht="21.75" customHeight="1">
      <c r="A195" s="38"/>
      <c r="B195" s="39"/>
      <c r="C195" s="236" t="s">
        <v>244</v>
      </c>
      <c r="D195" s="236" t="s">
        <v>140</v>
      </c>
      <c r="E195" s="237" t="s">
        <v>375</v>
      </c>
      <c r="F195" s="238" t="s">
        <v>376</v>
      </c>
      <c r="G195" s="239" t="s">
        <v>164</v>
      </c>
      <c r="H195" s="240">
        <v>13</v>
      </c>
      <c r="I195" s="241"/>
      <c r="J195" s="242">
        <f>ROUND(I195*H195,2)</f>
        <v>0</v>
      </c>
      <c r="K195" s="243"/>
      <c r="L195" s="44"/>
      <c r="M195" s="244" t="s">
        <v>1</v>
      </c>
      <c r="N195" s="245" t="s">
        <v>46</v>
      </c>
      <c r="O195" s="91"/>
      <c r="P195" s="246">
        <f>O195*H195</f>
        <v>0</v>
      </c>
      <c r="Q195" s="246">
        <v>0.24127</v>
      </c>
      <c r="R195" s="246">
        <f>Q195*H195</f>
        <v>3.1365100000000004</v>
      </c>
      <c r="S195" s="246">
        <v>0</v>
      </c>
      <c r="T195" s="247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8" t="s">
        <v>144</v>
      </c>
      <c r="AT195" s="248" t="s">
        <v>140</v>
      </c>
      <c r="AU195" s="248" t="s">
        <v>21</v>
      </c>
      <c r="AY195" s="16" t="s">
        <v>138</v>
      </c>
      <c r="BE195" s="249">
        <f>IF(N195="základní",J195,0)</f>
        <v>0</v>
      </c>
      <c r="BF195" s="249">
        <f>IF(N195="snížená",J195,0)</f>
        <v>0</v>
      </c>
      <c r="BG195" s="249">
        <f>IF(N195="zákl. přenesená",J195,0)</f>
        <v>0</v>
      </c>
      <c r="BH195" s="249">
        <f>IF(N195="sníž. přenesená",J195,0)</f>
        <v>0</v>
      </c>
      <c r="BI195" s="249">
        <f>IF(N195="nulová",J195,0)</f>
        <v>0</v>
      </c>
      <c r="BJ195" s="16" t="s">
        <v>89</v>
      </c>
      <c r="BK195" s="249">
        <f>ROUND(I195*H195,2)</f>
        <v>0</v>
      </c>
      <c r="BL195" s="16" t="s">
        <v>144</v>
      </c>
      <c r="BM195" s="248" t="s">
        <v>377</v>
      </c>
    </row>
    <row r="196" spans="1:65" s="2" customFormat="1" ht="21.75" customHeight="1">
      <c r="A196" s="38"/>
      <c r="B196" s="39"/>
      <c r="C196" s="254" t="s">
        <v>249</v>
      </c>
      <c r="D196" s="254" t="s">
        <v>197</v>
      </c>
      <c r="E196" s="255" t="s">
        <v>378</v>
      </c>
      <c r="F196" s="256" t="s">
        <v>379</v>
      </c>
      <c r="G196" s="257" t="s">
        <v>143</v>
      </c>
      <c r="H196" s="258">
        <v>117.003</v>
      </c>
      <c r="I196" s="259"/>
      <c r="J196" s="260">
        <f>ROUND(I196*H196,2)</f>
        <v>0</v>
      </c>
      <c r="K196" s="261"/>
      <c r="L196" s="262"/>
      <c r="M196" s="263" t="s">
        <v>1</v>
      </c>
      <c r="N196" s="264" t="s">
        <v>46</v>
      </c>
      <c r="O196" s="91"/>
      <c r="P196" s="246">
        <f>O196*H196</f>
        <v>0</v>
      </c>
      <c r="Q196" s="246">
        <v>0.012</v>
      </c>
      <c r="R196" s="246">
        <f>Q196*H196</f>
        <v>1.404036</v>
      </c>
      <c r="S196" s="246">
        <v>0</v>
      </c>
      <c r="T196" s="247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8" t="s">
        <v>172</v>
      </c>
      <c r="AT196" s="248" t="s">
        <v>197</v>
      </c>
      <c r="AU196" s="248" t="s">
        <v>21</v>
      </c>
      <c r="AY196" s="16" t="s">
        <v>138</v>
      </c>
      <c r="BE196" s="249">
        <f>IF(N196="základní",J196,0)</f>
        <v>0</v>
      </c>
      <c r="BF196" s="249">
        <f>IF(N196="snížená",J196,0)</f>
        <v>0</v>
      </c>
      <c r="BG196" s="249">
        <f>IF(N196="zákl. přenesená",J196,0)</f>
        <v>0</v>
      </c>
      <c r="BH196" s="249">
        <f>IF(N196="sníž. přenesená",J196,0)</f>
        <v>0</v>
      </c>
      <c r="BI196" s="249">
        <f>IF(N196="nulová",J196,0)</f>
        <v>0</v>
      </c>
      <c r="BJ196" s="16" t="s">
        <v>89</v>
      </c>
      <c r="BK196" s="249">
        <f>ROUND(I196*H196,2)</f>
        <v>0</v>
      </c>
      <c r="BL196" s="16" t="s">
        <v>144</v>
      </c>
      <c r="BM196" s="248" t="s">
        <v>380</v>
      </c>
    </row>
    <row r="197" spans="1:47" s="2" customFormat="1" ht="12">
      <c r="A197" s="38"/>
      <c r="B197" s="39"/>
      <c r="C197" s="40"/>
      <c r="D197" s="250" t="s">
        <v>170</v>
      </c>
      <c r="E197" s="40"/>
      <c r="F197" s="251" t="s">
        <v>381</v>
      </c>
      <c r="G197" s="40"/>
      <c r="H197" s="40"/>
      <c r="I197" s="144"/>
      <c r="J197" s="40"/>
      <c r="K197" s="40"/>
      <c r="L197" s="44"/>
      <c r="M197" s="252"/>
      <c r="N197" s="253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6" t="s">
        <v>170</v>
      </c>
      <c r="AU197" s="16" t="s">
        <v>21</v>
      </c>
    </row>
    <row r="198" spans="1:51" s="13" customFormat="1" ht="12">
      <c r="A198" s="13"/>
      <c r="B198" s="265"/>
      <c r="C198" s="266"/>
      <c r="D198" s="250" t="s">
        <v>214</v>
      </c>
      <c r="E198" s="266"/>
      <c r="F198" s="268" t="s">
        <v>382</v>
      </c>
      <c r="G198" s="266"/>
      <c r="H198" s="269">
        <v>117.003</v>
      </c>
      <c r="I198" s="270"/>
      <c r="J198" s="266"/>
      <c r="K198" s="266"/>
      <c r="L198" s="271"/>
      <c r="M198" s="272"/>
      <c r="N198" s="273"/>
      <c r="O198" s="273"/>
      <c r="P198" s="273"/>
      <c r="Q198" s="273"/>
      <c r="R198" s="273"/>
      <c r="S198" s="273"/>
      <c r="T198" s="27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75" t="s">
        <v>214</v>
      </c>
      <c r="AU198" s="275" t="s">
        <v>21</v>
      </c>
      <c r="AV198" s="13" t="s">
        <v>21</v>
      </c>
      <c r="AW198" s="13" t="s">
        <v>4</v>
      </c>
      <c r="AX198" s="13" t="s">
        <v>89</v>
      </c>
      <c r="AY198" s="275" t="s">
        <v>138</v>
      </c>
    </row>
    <row r="199" spans="1:65" s="2" customFormat="1" ht="16.5" customHeight="1">
      <c r="A199" s="38"/>
      <c r="B199" s="39"/>
      <c r="C199" s="254" t="s">
        <v>253</v>
      </c>
      <c r="D199" s="254" t="s">
        <v>197</v>
      </c>
      <c r="E199" s="255" t="s">
        <v>383</v>
      </c>
      <c r="F199" s="256" t="s">
        <v>384</v>
      </c>
      <c r="G199" s="257" t="s">
        <v>155</v>
      </c>
      <c r="H199" s="258">
        <v>99</v>
      </c>
      <c r="I199" s="259"/>
      <c r="J199" s="260">
        <f>ROUND(I199*H199,2)</f>
        <v>0</v>
      </c>
      <c r="K199" s="261"/>
      <c r="L199" s="262"/>
      <c r="M199" s="263" t="s">
        <v>1</v>
      </c>
      <c r="N199" s="264" t="s">
        <v>46</v>
      </c>
      <c r="O199" s="91"/>
      <c r="P199" s="246">
        <f>O199*H199</f>
        <v>0</v>
      </c>
      <c r="Q199" s="246">
        <v>0.00065</v>
      </c>
      <c r="R199" s="246">
        <f>Q199*H199</f>
        <v>0.06434999999999999</v>
      </c>
      <c r="S199" s="246">
        <v>0</v>
      </c>
      <c r="T199" s="247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8" t="s">
        <v>172</v>
      </c>
      <c r="AT199" s="248" t="s">
        <v>197</v>
      </c>
      <c r="AU199" s="248" t="s">
        <v>21</v>
      </c>
      <c r="AY199" s="16" t="s">
        <v>138</v>
      </c>
      <c r="BE199" s="249">
        <f>IF(N199="základní",J199,0)</f>
        <v>0</v>
      </c>
      <c r="BF199" s="249">
        <f>IF(N199="snížená",J199,0)</f>
        <v>0</v>
      </c>
      <c r="BG199" s="249">
        <f>IF(N199="zákl. přenesená",J199,0)</f>
        <v>0</v>
      </c>
      <c r="BH199" s="249">
        <f>IF(N199="sníž. přenesená",J199,0)</f>
        <v>0</v>
      </c>
      <c r="BI199" s="249">
        <f>IF(N199="nulová",J199,0)</f>
        <v>0</v>
      </c>
      <c r="BJ199" s="16" t="s">
        <v>89</v>
      </c>
      <c r="BK199" s="249">
        <f>ROUND(I199*H199,2)</f>
        <v>0</v>
      </c>
      <c r="BL199" s="16" t="s">
        <v>144</v>
      </c>
      <c r="BM199" s="248" t="s">
        <v>385</v>
      </c>
    </row>
    <row r="200" spans="1:47" s="2" customFormat="1" ht="12">
      <c r="A200" s="38"/>
      <c r="B200" s="39"/>
      <c r="C200" s="40"/>
      <c r="D200" s="250" t="s">
        <v>170</v>
      </c>
      <c r="E200" s="40"/>
      <c r="F200" s="251" t="s">
        <v>386</v>
      </c>
      <c r="G200" s="40"/>
      <c r="H200" s="40"/>
      <c r="I200" s="144"/>
      <c r="J200" s="40"/>
      <c r="K200" s="40"/>
      <c r="L200" s="44"/>
      <c r="M200" s="252"/>
      <c r="N200" s="253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6" t="s">
        <v>170</v>
      </c>
      <c r="AU200" s="16" t="s">
        <v>21</v>
      </c>
    </row>
    <row r="201" spans="1:51" s="13" customFormat="1" ht="12">
      <c r="A201" s="13"/>
      <c r="B201" s="265"/>
      <c r="C201" s="266"/>
      <c r="D201" s="250" t="s">
        <v>214</v>
      </c>
      <c r="E201" s="267" t="s">
        <v>1</v>
      </c>
      <c r="F201" s="268" t="s">
        <v>387</v>
      </c>
      <c r="G201" s="266"/>
      <c r="H201" s="269">
        <v>99</v>
      </c>
      <c r="I201" s="270"/>
      <c r="J201" s="266"/>
      <c r="K201" s="266"/>
      <c r="L201" s="271"/>
      <c r="M201" s="272"/>
      <c r="N201" s="273"/>
      <c r="O201" s="273"/>
      <c r="P201" s="273"/>
      <c r="Q201" s="273"/>
      <c r="R201" s="273"/>
      <c r="S201" s="273"/>
      <c r="T201" s="27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75" t="s">
        <v>214</v>
      </c>
      <c r="AU201" s="275" t="s">
        <v>21</v>
      </c>
      <c r="AV201" s="13" t="s">
        <v>21</v>
      </c>
      <c r="AW201" s="13" t="s">
        <v>38</v>
      </c>
      <c r="AX201" s="13" t="s">
        <v>81</v>
      </c>
      <c r="AY201" s="275" t="s">
        <v>138</v>
      </c>
    </row>
    <row r="202" spans="1:51" s="14" customFormat="1" ht="12">
      <c r="A202" s="14"/>
      <c r="B202" s="276"/>
      <c r="C202" s="277"/>
      <c r="D202" s="250" t="s">
        <v>214</v>
      </c>
      <c r="E202" s="278" t="s">
        <v>1</v>
      </c>
      <c r="F202" s="279" t="s">
        <v>216</v>
      </c>
      <c r="G202" s="277"/>
      <c r="H202" s="280">
        <v>99</v>
      </c>
      <c r="I202" s="281"/>
      <c r="J202" s="277"/>
      <c r="K202" s="277"/>
      <c r="L202" s="282"/>
      <c r="M202" s="283"/>
      <c r="N202" s="284"/>
      <c r="O202" s="284"/>
      <c r="P202" s="284"/>
      <c r="Q202" s="284"/>
      <c r="R202" s="284"/>
      <c r="S202" s="284"/>
      <c r="T202" s="285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86" t="s">
        <v>214</v>
      </c>
      <c r="AU202" s="286" t="s">
        <v>21</v>
      </c>
      <c r="AV202" s="14" t="s">
        <v>144</v>
      </c>
      <c r="AW202" s="14" t="s">
        <v>38</v>
      </c>
      <c r="AX202" s="14" t="s">
        <v>89</v>
      </c>
      <c r="AY202" s="286" t="s">
        <v>138</v>
      </c>
    </row>
    <row r="203" spans="1:63" s="12" customFormat="1" ht="22.8" customHeight="1">
      <c r="A203" s="12"/>
      <c r="B203" s="220"/>
      <c r="C203" s="221"/>
      <c r="D203" s="222" t="s">
        <v>80</v>
      </c>
      <c r="E203" s="234" t="s">
        <v>144</v>
      </c>
      <c r="F203" s="234" t="s">
        <v>388</v>
      </c>
      <c r="G203" s="221"/>
      <c r="H203" s="221"/>
      <c r="I203" s="224"/>
      <c r="J203" s="235">
        <f>BK203</f>
        <v>0</v>
      </c>
      <c r="K203" s="221"/>
      <c r="L203" s="226"/>
      <c r="M203" s="227"/>
      <c r="N203" s="228"/>
      <c r="O203" s="228"/>
      <c r="P203" s="229">
        <f>SUM(P204:P212)</f>
        <v>0</v>
      </c>
      <c r="Q203" s="228"/>
      <c r="R203" s="229">
        <f>SUM(R204:R212)</f>
        <v>26.675</v>
      </c>
      <c r="S203" s="228"/>
      <c r="T203" s="230">
        <f>SUM(T204:T212)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31" t="s">
        <v>89</v>
      </c>
      <c r="AT203" s="232" t="s">
        <v>80</v>
      </c>
      <c r="AU203" s="232" t="s">
        <v>89</v>
      </c>
      <c r="AY203" s="231" t="s">
        <v>138</v>
      </c>
      <c r="BK203" s="233">
        <f>SUM(BK204:BK212)</f>
        <v>0</v>
      </c>
    </row>
    <row r="204" spans="1:65" s="2" customFormat="1" ht="21.75" customHeight="1">
      <c r="A204" s="38"/>
      <c r="B204" s="39"/>
      <c r="C204" s="236" t="s">
        <v>259</v>
      </c>
      <c r="D204" s="236" t="s">
        <v>140</v>
      </c>
      <c r="E204" s="237" t="s">
        <v>389</v>
      </c>
      <c r="F204" s="238" t="s">
        <v>390</v>
      </c>
      <c r="G204" s="239" t="s">
        <v>235</v>
      </c>
      <c r="H204" s="240">
        <v>50</v>
      </c>
      <c r="I204" s="241"/>
      <c r="J204" s="242">
        <f>ROUND(I204*H204,2)</f>
        <v>0</v>
      </c>
      <c r="K204" s="243"/>
      <c r="L204" s="44"/>
      <c r="M204" s="244" t="s">
        <v>1</v>
      </c>
      <c r="N204" s="245" t="s">
        <v>46</v>
      </c>
      <c r="O204" s="91"/>
      <c r="P204" s="246">
        <f>O204*H204</f>
        <v>0</v>
      </c>
      <c r="Q204" s="246">
        <v>0.0495</v>
      </c>
      <c r="R204" s="246">
        <f>Q204*H204</f>
        <v>2.475</v>
      </c>
      <c r="S204" s="246">
        <v>0</v>
      </c>
      <c r="T204" s="247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8" t="s">
        <v>144</v>
      </c>
      <c r="AT204" s="248" t="s">
        <v>140</v>
      </c>
      <c r="AU204" s="248" t="s">
        <v>21</v>
      </c>
      <c r="AY204" s="16" t="s">
        <v>138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16" t="s">
        <v>89</v>
      </c>
      <c r="BK204" s="249">
        <f>ROUND(I204*H204,2)</f>
        <v>0</v>
      </c>
      <c r="BL204" s="16" t="s">
        <v>144</v>
      </c>
      <c r="BM204" s="248" t="s">
        <v>391</v>
      </c>
    </row>
    <row r="205" spans="1:51" s="13" customFormat="1" ht="12">
      <c r="A205" s="13"/>
      <c r="B205" s="265"/>
      <c r="C205" s="266"/>
      <c r="D205" s="250" t="s">
        <v>214</v>
      </c>
      <c r="E205" s="267" t="s">
        <v>1</v>
      </c>
      <c r="F205" s="268" t="s">
        <v>392</v>
      </c>
      <c r="G205" s="266"/>
      <c r="H205" s="269">
        <v>50</v>
      </c>
      <c r="I205" s="270"/>
      <c r="J205" s="266"/>
      <c r="K205" s="266"/>
      <c r="L205" s="271"/>
      <c r="M205" s="272"/>
      <c r="N205" s="273"/>
      <c r="O205" s="273"/>
      <c r="P205" s="273"/>
      <c r="Q205" s="273"/>
      <c r="R205" s="273"/>
      <c r="S205" s="273"/>
      <c r="T205" s="27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75" t="s">
        <v>214</v>
      </c>
      <c r="AU205" s="275" t="s">
        <v>21</v>
      </c>
      <c r="AV205" s="13" t="s">
        <v>21</v>
      </c>
      <c r="AW205" s="13" t="s">
        <v>38</v>
      </c>
      <c r="AX205" s="13" t="s">
        <v>81</v>
      </c>
      <c r="AY205" s="275" t="s">
        <v>138</v>
      </c>
    </row>
    <row r="206" spans="1:51" s="14" customFormat="1" ht="12">
      <c r="A206" s="14"/>
      <c r="B206" s="276"/>
      <c r="C206" s="277"/>
      <c r="D206" s="250" t="s">
        <v>214</v>
      </c>
      <c r="E206" s="278" t="s">
        <v>1</v>
      </c>
      <c r="F206" s="279" t="s">
        <v>216</v>
      </c>
      <c r="G206" s="277"/>
      <c r="H206" s="280">
        <v>50</v>
      </c>
      <c r="I206" s="281"/>
      <c r="J206" s="277"/>
      <c r="K206" s="277"/>
      <c r="L206" s="282"/>
      <c r="M206" s="283"/>
      <c r="N206" s="284"/>
      <c r="O206" s="284"/>
      <c r="P206" s="284"/>
      <c r="Q206" s="284"/>
      <c r="R206" s="284"/>
      <c r="S206" s="284"/>
      <c r="T206" s="28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86" t="s">
        <v>214</v>
      </c>
      <c r="AU206" s="286" t="s">
        <v>21</v>
      </c>
      <c r="AV206" s="14" t="s">
        <v>144</v>
      </c>
      <c r="AW206" s="14" t="s">
        <v>38</v>
      </c>
      <c r="AX206" s="14" t="s">
        <v>89</v>
      </c>
      <c r="AY206" s="286" t="s">
        <v>138</v>
      </c>
    </row>
    <row r="207" spans="1:65" s="2" customFormat="1" ht="21.75" customHeight="1">
      <c r="A207" s="38"/>
      <c r="B207" s="39"/>
      <c r="C207" s="236" t="s">
        <v>263</v>
      </c>
      <c r="D207" s="236" t="s">
        <v>140</v>
      </c>
      <c r="E207" s="237" t="s">
        <v>393</v>
      </c>
      <c r="F207" s="238" t="s">
        <v>394</v>
      </c>
      <c r="G207" s="239" t="s">
        <v>283</v>
      </c>
      <c r="H207" s="240">
        <v>10.5</v>
      </c>
      <c r="I207" s="241"/>
      <c r="J207" s="242">
        <f>ROUND(I207*H207,2)</f>
        <v>0</v>
      </c>
      <c r="K207" s="243"/>
      <c r="L207" s="44"/>
      <c r="M207" s="244" t="s">
        <v>1</v>
      </c>
      <c r="N207" s="245" t="s">
        <v>46</v>
      </c>
      <c r="O207" s="91"/>
      <c r="P207" s="246">
        <f>O207*H207</f>
        <v>0</v>
      </c>
      <c r="Q207" s="246">
        <v>0</v>
      </c>
      <c r="R207" s="246">
        <f>Q207*H207</f>
        <v>0</v>
      </c>
      <c r="S207" s="246">
        <v>0</v>
      </c>
      <c r="T207" s="247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8" t="s">
        <v>144</v>
      </c>
      <c r="AT207" s="248" t="s">
        <v>140</v>
      </c>
      <c r="AU207" s="248" t="s">
        <v>21</v>
      </c>
      <c r="AY207" s="16" t="s">
        <v>138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16" t="s">
        <v>89</v>
      </c>
      <c r="BK207" s="249">
        <f>ROUND(I207*H207,2)</f>
        <v>0</v>
      </c>
      <c r="BL207" s="16" t="s">
        <v>144</v>
      </c>
      <c r="BM207" s="248" t="s">
        <v>395</v>
      </c>
    </row>
    <row r="208" spans="1:51" s="13" customFormat="1" ht="12">
      <c r="A208" s="13"/>
      <c r="B208" s="265"/>
      <c r="C208" s="266"/>
      <c r="D208" s="250" t="s">
        <v>214</v>
      </c>
      <c r="E208" s="267" t="s">
        <v>1</v>
      </c>
      <c r="F208" s="268" t="s">
        <v>396</v>
      </c>
      <c r="G208" s="266"/>
      <c r="H208" s="269">
        <v>10.5</v>
      </c>
      <c r="I208" s="270"/>
      <c r="J208" s="266"/>
      <c r="K208" s="266"/>
      <c r="L208" s="271"/>
      <c r="M208" s="272"/>
      <c r="N208" s="273"/>
      <c r="O208" s="273"/>
      <c r="P208" s="273"/>
      <c r="Q208" s="273"/>
      <c r="R208" s="273"/>
      <c r="S208" s="273"/>
      <c r="T208" s="27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75" t="s">
        <v>214</v>
      </c>
      <c r="AU208" s="275" t="s">
        <v>21</v>
      </c>
      <c r="AV208" s="13" t="s">
        <v>21</v>
      </c>
      <c r="AW208" s="13" t="s">
        <v>38</v>
      </c>
      <c r="AX208" s="13" t="s">
        <v>81</v>
      </c>
      <c r="AY208" s="275" t="s">
        <v>138</v>
      </c>
    </row>
    <row r="209" spans="1:51" s="14" customFormat="1" ht="12">
      <c r="A209" s="14"/>
      <c r="B209" s="276"/>
      <c r="C209" s="277"/>
      <c r="D209" s="250" t="s">
        <v>214</v>
      </c>
      <c r="E209" s="278" t="s">
        <v>1</v>
      </c>
      <c r="F209" s="279" t="s">
        <v>216</v>
      </c>
      <c r="G209" s="277"/>
      <c r="H209" s="280">
        <v>10.5</v>
      </c>
      <c r="I209" s="281"/>
      <c r="J209" s="277"/>
      <c r="K209" s="277"/>
      <c r="L209" s="282"/>
      <c r="M209" s="283"/>
      <c r="N209" s="284"/>
      <c r="O209" s="284"/>
      <c r="P209" s="284"/>
      <c r="Q209" s="284"/>
      <c r="R209" s="284"/>
      <c r="S209" s="284"/>
      <c r="T209" s="28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86" t="s">
        <v>214</v>
      </c>
      <c r="AU209" s="286" t="s">
        <v>21</v>
      </c>
      <c r="AV209" s="14" t="s">
        <v>144</v>
      </c>
      <c r="AW209" s="14" t="s">
        <v>38</v>
      </c>
      <c r="AX209" s="14" t="s">
        <v>89</v>
      </c>
      <c r="AY209" s="286" t="s">
        <v>138</v>
      </c>
    </row>
    <row r="210" spans="1:65" s="2" customFormat="1" ht="16.5" customHeight="1">
      <c r="A210" s="38"/>
      <c r="B210" s="39"/>
      <c r="C210" s="254" t="s">
        <v>397</v>
      </c>
      <c r="D210" s="254" t="s">
        <v>197</v>
      </c>
      <c r="E210" s="255" t="s">
        <v>398</v>
      </c>
      <c r="F210" s="256" t="s">
        <v>399</v>
      </c>
      <c r="G210" s="257" t="s">
        <v>247</v>
      </c>
      <c r="H210" s="258">
        <v>24.2</v>
      </c>
      <c r="I210" s="259"/>
      <c r="J210" s="260">
        <f>ROUND(I210*H210,2)</f>
        <v>0</v>
      </c>
      <c r="K210" s="261"/>
      <c r="L210" s="262"/>
      <c r="M210" s="263" t="s">
        <v>1</v>
      </c>
      <c r="N210" s="264" t="s">
        <v>46</v>
      </c>
      <c r="O210" s="91"/>
      <c r="P210" s="246">
        <f>O210*H210</f>
        <v>0</v>
      </c>
      <c r="Q210" s="246">
        <v>1</v>
      </c>
      <c r="R210" s="246">
        <f>Q210*H210</f>
        <v>24.2</v>
      </c>
      <c r="S210" s="246">
        <v>0</v>
      </c>
      <c r="T210" s="247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8" t="s">
        <v>172</v>
      </c>
      <c r="AT210" s="248" t="s">
        <v>197</v>
      </c>
      <c r="AU210" s="248" t="s">
        <v>21</v>
      </c>
      <c r="AY210" s="16" t="s">
        <v>138</v>
      </c>
      <c r="BE210" s="249">
        <f>IF(N210="základní",J210,0)</f>
        <v>0</v>
      </c>
      <c r="BF210" s="249">
        <f>IF(N210="snížená",J210,0)</f>
        <v>0</v>
      </c>
      <c r="BG210" s="249">
        <f>IF(N210="zákl. přenesená",J210,0)</f>
        <v>0</v>
      </c>
      <c r="BH210" s="249">
        <f>IF(N210="sníž. přenesená",J210,0)</f>
        <v>0</v>
      </c>
      <c r="BI210" s="249">
        <f>IF(N210="nulová",J210,0)</f>
        <v>0</v>
      </c>
      <c r="BJ210" s="16" t="s">
        <v>89</v>
      </c>
      <c r="BK210" s="249">
        <f>ROUND(I210*H210,2)</f>
        <v>0</v>
      </c>
      <c r="BL210" s="16" t="s">
        <v>144</v>
      </c>
      <c r="BM210" s="248" t="s">
        <v>400</v>
      </c>
    </row>
    <row r="211" spans="1:51" s="13" customFormat="1" ht="12">
      <c r="A211" s="13"/>
      <c r="B211" s="265"/>
      <c r="C211" s="266"/>
      <c r="D211" s="250" t="s">
        <v>214</v>
      </c>
      <c r="E211" s="267" t="s">
        <v>1</v>
      </c>
      <c r="F211" s="268" t="s">
        <v>401</v>
      </c>
      <c r="G211" s="266"/>
      <c r="H211" s="269">
        <v>24.2</v>
      </c>
      <c r="I211" s="270"/>
      <c r="J211" s="266"/>
      <c r="K211" s="266"/>
      <c r="L211" s="271"/>
      <c r="M211" s="272"/>
      <c r="N211" s="273"/>
      <c r="O211" s="273"/>
      <c r="P211" s="273"/>
      <c r="Q211" s="273"/>
      <c r="R211" s="273"/>
      <c r="S211" s="273"/>
      <c r="T211" s="27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75" t="s">
        <v>214</v>
      </c>
      <c r="AU211" s="275" t="s">
        <v>21</v>
      </c>
      <c r="AV211" s="13" t="s">
        <v>21</v>
      </c>
      <c r="AW211" s="13" t="s">
        <v>38</v>
      </c>
      <c r="AX211" s="13" t="s">
        <v>81</v>
      </c>
      <c r="AY211" s="275" t="s">
        <v>138</v>
      </c>
    </row>
    <row r="212" spans="1:51" s="14" customFormat="1" ht="12">
      <c r="A212" s="14"/>
      <c r="B212" s="276"/>
      <c r="C212" s="277"/>
      <c r="D212" s="250" t="s">
        <v>214</v>
      </c>
      <c r="E212" s="278" t="s">
        <v>1</v>
      </c>
      <c r="F212" s="279" t="s">
        <v>216</v>
      </c>
      <c r="G212" s="277"/>
      <c r="H212" s="280">
        <v>24.2</v>
      </c>
      <c r="I212" s="281"/>
      <c r="J212" s="277"/>
      <c r="K212" s="277"/>
      <c r="L212" s="282"/>
      <c r="M212" s="283"/>
      <c r="N212" s="284"/>
      <c r="O212" s="284"/>
      <c r="P212" s="284"/>
      <c r="Q212" s="284"/>
      <c r="R212" s="284"/>
      <c r="S212" s="284"/>
      <c r="T212" s="28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86" t="s">
        <v>214</v>
      </c>
      <c r="AU212" s="286" t="s">
        <v>21</v>
      </c>
      <c r="AV212" s="14" t="s">
        <v>144</v>
      </c>
      <c r="AW212" s="14" t="s">
        <v>38</v>
      </c>
      <c r="AX212" s="14" t="s">
        <v>89</v>
      </c>
      <c r="AY212" s="286" t="s">
        <v>138</v>
      </c>
    </row>
    <row r="213" spans="1:63" s="12" customFormat="1" ht="22.8" customHeight="1">
      <c r="A213" s="12"/>
      <c r="B213" s="220"/>
      <c r="C213" s="221"/>
      <c r="D213" s="222" t="s">
        <v>80</v>
      </c>
      <c r="E213" s="234" t="s">
        <v>157</v>
      </c>
      <c r="F213" s="234" t="s">
        <v>402</v>
      </c>
      <c r="G213" s="221"/>
      <c r="H213" s="221"/>
      <c r="I213" s="224"/>
      <c r="J213" s="235">
        <f>BK213</f>
        <v>0</v>
      </c>
      <c r="K213" s="221"/>
      <c r="L213" s="226"/>
      <c r="M213" s="227"/>
      <c r="N213" s="228"/>
      <c r="O213" s="228"/>
      <c r="P213" s="229">
        <f>SUM(P214:P238)</f>
        <v>0</v>
      </c>
      <c r="Q213" s="228"/>
      <c r="R213" s="229">
        <f>SUM(R214:R238)</f>
        <v>0.49368</v>
      </c>
      <c r="S213" s="228"/>
      <c r="T213" s="230">
        <f>SUM(T214:T238)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31" t="s">
        <v>89</v>
      </c>
      <c r="AT213" s="232" t="s">
        <v>80</v>
      </c>
      <c r="AU213" s="232" t="s">
        <v>89</v>
      </c>
      <c r="AY213" s="231" t="s">
        <v>138</v>
      </c>
      <c r="BK213" s="233">
        <f>SUM(BK214:BK238)</f>
        <v>0</v>
      </c>
    </row>
    <row r="214" spans="1:65" s="2" customFormat="1" ht="21.75" customHeight="1">
      <c r="A214" s="38"/>
      <c r="B214" s="39"/>
      <c r="C214" s="236" t="s">
        <v>403</v>
      </c>
      <c r="D214" s="236" t="s">
        <v>140</v>
      </c>
      <c r="E214" s="237" t="s">
        <v>404</v>
      </c>
      <c r="F214" s="238" t="s">
        <v>405</v>
      </c>
      <c r="G214" s="239" t="s">
        <v>155</v>
      </c>
      <c r="H214" s="240">
        <v>400</v>
      </c>
      <c r="I214" s="241"/>
      <c r="J214" s="242">
        <f>ROUND(I214*H214,2)</f>
        <v>0</v>
      </c>
      <c r="K214" s="243"/>
      <c r="L214" s="44"/>
      <c r="M214" s="244" t="s">
        <v>1</v>
      </c>
      <c r="N214" s="245" t="s">
        <v>46</v>
      </c>
      <c r="O214" s="91"/>
      <c r="P214" s="246">
        <f>O214*H214</f>
        <v>0</v>
      </c>
      <c r="Q214" s="246">
        <v>0</v>
      </c>
      <c r="R214" s="246">
        <f>Q214*H214</f>
        <v>0</v>
      </c>
      <c r="S214" s="246">
        <v>0</v>
      </c>
      <c r="T214" s="247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48" t="s">
        <v>144</v>
      </c>
      <c r="AT214" s="248" t="s">
        <v>140</v>
      </c>
      <c r="AU214" s="248" t="s">
        <v>21</v>
      </c>
      <c r="AY214" s="16" t="s">
        <v>138</v>
      </c>
      <c r="BE214" s="249">
        <f>IF(N214="základní",J214,0)</f>
        <v>0</v>
      </c>
      <c r="BF214" s="249">
        <f>IF(N214="snížená",J214,0)</f>
        <v>0</v>
      </c>
      <c r="BG214" s="249">
        <f>IF(N214="zákl. přenesená",J214,0)</f>
        <v>0</v>
      </c>
      <c r="BH214" s="249">
        <f>IF(N214="sníž. přenesená",J214,0)</f>
        <v>0</v>
      </c>
      <c r="BI214" s="249">
        <f>IF(N214="nulová",J214,0)</f>
        <v>0</v>
      </c>
      <c r="BJ214" s="16" t="s">
        <v>89</v>
      </c>
      <c r="BK214" s="249">
        <f>ROUND(I214*H214,2)</f>
        <v>0</v>
      </c>
      <c r="BL214" s="16" t="s">
        <v>144</v>
      </c>
      <c r="BM214" s="248" t="s">
        <v>406</v>
      </c>
    </row>
    <row r="215" spans="1:51" s="13" customFormat="1" ht="12">
      <c r="A215" s="13"/>
      <c r="B215" s="265"/>
      <c r="C215" s="266"/>
      <c r="D215" s="250" t="s">
        <v>214</v>
      </c>
      <c r="E215" s="267" t="s">
        <v>1</v>
      </c>
      <c r="F215" s="268" t="s">
        <v>407</v>
      </c>
      <c r="G215" s="266"/>
      <c r="H215" s="269">
        <v>30</v>
      </c>
      <c r="I215" s="270"/>
      <c r="J215" s="266"/>
      <c r="K215" s="266"/>
      <c r="L215" s="271"/>
      <c r="M215" s="272"/>
      <c r="N215" s="273"/>
      <c r="O215" s="273"/>
      <c r="P215" s="273"/>
      <c r="Q215" s="273"/>
      <c r="R215" s="273"/>
      <c r="S215" s="273"/>
      <c r="T215" s="27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75" t="s">
        <v>214</v>
      </c>
      <c r="AU215" s="275" t="s">
        <v>21</v>
      </c>
      <c r="AV215" s="13" t="s">
        <v>21</v>
      </c>
      <c r="AW215" s="13" t="s">
        <v>38</v>
      </c>
      <c r="AX215" s="13" t="s">
        <v>81</v>
      </c>
      <c r="AY215" s="275" t="s">
        <v>138</v>
      </c>
    </row>
    <row r="216" spans="1:51" s="13" customFormat="1" ht="12">
      <c r="A216" s="13"/>
      <c r="B216" s="265"/>
      <c r="C216" s="266"/>
      <c r="D216" s="250" t="s">
        <v>214</v>
      </c>
      <c r="E216" s="267" t="s">
        <v>1</v>
      </c>
      <c r="F216" s="268" t="s">
        <v>408</v>
      </c>
      <c r="G216" s="266"/>
      <c r="H216" s="269">
        <v>370</v>
      </c>
      <c r="I216" s="270"/>
      <c r="J216" s="266"/>
      <c r="K216" s="266"/>
      <c r="L216" s="271"/>
      <c r="M216" s="272"/>
      <c r="N216" s="273"/>
      <c r="O216" s="273"/>
      <c r="P216" s="273"/>
      <c r="Q216" s="273"/>
      <c r="R216" s="273"/>
      <c r="S216" s="273"/>
      <c r="T216" s="27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75" t="s">
        <v>214</v>
      </c>
      <c r="AU216" s="275" t="s">
        <v>21</v>
      </c>
      <c r="AV216" s="13" t="s">
        <v>21</v>
      </c>
      <c r="AW216" s="13" t="s">
        <v>38</v>
      </c>
      <c r="AX216" s="13" t="s">
        <v>81</v>
      </c>
      <c r="AY216" s="275" t="s">
        <v>138</v>
      </c>
    </row>
    <row r="217" spans="1:51" s="14" customFormat="1" ht="12">
      <c r="A217" s="14"/>
      <c r="B217" s="276"/>
      <c r="C217" s="277"/>
      <c r="D217" s="250" t="s">
        <v>214</v>
      </c>
      <c r="E217" s="278" t="s">
        <v>1</v>
      </c>
      <c r="F217" s="279" t="s">
        <v>216</v>
      </c>
      <c r="G217" s="277"/>
      <c r="H217" s="280">
        <v>400</v>
      </c>
      <c r="I217" s="281"/>
      <c r="J217" s="277"/>
      <c r="K217" s="277"/>
      <c r="L217" s="282"/>
      <c r="M217" s="283"/>
      <c r="N217" s="284"/>
      <c r="O217" s="284"/>
      <c r="P217" s="284"/>
      <c r="Q217" s="284"/>
      <c r="R217" s="284"/>
      <c r="S217" s="284"/>
      <c r="T217" s="28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86" t="s">
        <v>214</v>
      </c>
      <c r="AU217" s="286" t="s">
        <v>21</v>
      </c>
      <c r="AV217" s="14" t="s">
        <v>144</v>
      </c>
      <c r="AW217" s="14" t="s">
        <v>38</v>
      </c>
      <c r="AX217" s="14" t="s">
        <v>89</v>
      </c>
      <c r="AY217" s="286" t="s">
        <v>138</v>
      </c>
    </row>
    <row r="218" spans="1:65" s="2" customFormat="1" ht="16.5" customHeight="1">
      <c r="A218" s="38"/>
      <c r="B218" s="39"/>
      <c r="C218" s="236" t="s">
        <v>409</v>
      </c>
      <c r="D218" s="236" t="s">
        <v>140</v>
      </c>
      <c r="E218" s="237" t="s">
        <v>410</v>
      </c>
      <c r="F218" s="238" t="s">
        <v>411</v>
      </c>
      <c r="G218" s="239" t="s">
        <v>155</v>
      </c>
      <c r="H218" s="240">
        <v>400</v>
      </c>
      <c r="I218" s="241"/>
      <c r="J218" s="242">
        <f>ROUND(I218*H218,2)</f>
        <v>0</v>
      </c>
      <c r="K218" s="243"/>
      <c r="L218" s="44"/>
      <c r="M218" s="244" t="s">
        <v>1</v>
      </c>
      <c r="N218" s="245" t="s">
        <v>46</v>
      </c>
      <c r="O218" s="91"/>
      <c r="P218" s="246">
        <f>O218*H218</f>
        <v>0</v>
      </c>
      <c r="Q218" s="246">
        <v>0</v>
      </c>
      <c r="R218" s="246">
        <f>Q218*H218</f>
        <v>0</v>
      </c>
      <c r="S218" s="246">
        <v>0</v>
      </c>
      <c r="T218" s="247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48" t="s">
        <v>144</v>
      </c>
      <c r="AT218" s="248" t="s">
        <v>140</v>
      </c>
      <c r="AU218" s="248" t="s">
        <v>21</v>
      </c>
      <c r="AY218" s="16" t="s">
        <v>138</v>
      </c>
      <c r="BE218" s="249">
        <f>IF(N218="základní",J218,0)</f>
        <v>0</v>
      </c>
      <c r="BF218" s="249">
        <f>IF(N218="snížená",J218,0)</f>
        <v>0</v>
      </c>
      <c r="BG218" s="249">
        <f>IF(N218="zákl. přenesená",J218,0)</f>
        <v>0</v>
      </c>
      <c r="BH218" s="249">
        <f>IF(N218="sníž. přenesená",J218,0)</f>
        <v>0</v>
      </c>
      <c r="BI218" s="249">
        <f>IF(N218="nulová",J218,0)</f>
        <v>0</v>
      </c>
      <c r="BJ218" s="16" t="s">
        <v>89</v>
      </c>
      <c r="BK218" s="249">
        <f>ROUND(I218*H218,2)</f>
        <v>0</v>
      </c>
      <c r="BL218" s="16" t="s">
        <v>144</v>
      </c>
      <c r="BM218" s="248" t="s">
        <v>412</v>
      </c>
    </row>
    <row r="219" spans="1:65" s="2" customFormat="1" ht="21.75" customHeight="1">
      <c r="A219" s="38"/>
      <c r="B219" s="39"/>
      <c r="C219" s="236" t="s">
        <v>413</v>
      </c>
      <c r="D219" s="236" t="s">
        <v>140</v>
      </c>
      <c r="E219" s="237" t="s">
        <v>414</v>
      </c>
      <c r="F219" s="238" t="s">
        <v>415</v>
      </c>
      <c r="G219" s="239" t="s">
        <v>155</v>
      </c>
      <c r="H219" s="240">
        <v>400</v>
      </c>
      <c r="I219" s="241"/>
      <c r="J219" s="242">
        <f>ROUND(I219*H219,2)</f>
        <v>0</v>
      </c>
      <c r="K219" s="243"/>
      <c r="L219" s="44"/>
      <c r="M219" s="244" t="s">
        <v>1</v>
      </c>
      <c r="N219" s="245" t="s">
        <v>46</v>
      </c>
      <c r="O219" s="91"/>
      <c r="P219" s="246">
        <f>O219*H219</f>
        <v>0</v>
      </c>
      <c r="Q219" s="246">
        <v>0</v>
      </c>
      <c r="R219" s="246">
        <f>Q219*H219</f>
        <v>0</v>
      </c>
      <c r="S219" s="246">
        <v>0</v>
      </c>
      <c r="T219" s="247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8" t="s">
        <v>144</v>
      </c>
      <c r="AT219" s="248" t="s">
        <v>140</v>
      </c>
      <c r="AU219" s="248" t="s">
        <v>21</v>
      </c>
      <c r="AY219" s="16" t="s">
        <v>138</v>
      </c>
      <c r="BE219" s="249">
        <f>IF(N219="základní",J219,0)</f>
        <v>0</v>
      </c>
      <c r="BF219" s="249">
        <f>IF(N219="snížená",J219,0)</f>
        <v>0</v>
      </c>
      <c r="BG219" s="249">
        <f>IF(N219="zákl. přenesená",J219,0)</f>
        <v>0</v>
      </c>
      <c r="BH219" s="249">
        <f>IF(N219="sníž. přenesená",J219,0)</f>
        <v>0</v>
      </c>
      <c r="BI219" s="249">
        <f>IF(N219="nulová",J219,0)</f>
        <v>0</v>
      </c>
      <c r="BJ219" s="16" t="s">
        <v>89</v>
      </c>
      <c r="BK219" s="249">
        <f>ROUND(I219*H219,2)</f>
        <v>0</v>
      </c>
      <c r="BL219" s="16" t="s">
        <v>144</v>
      </c>
      <c r="BM219" s="248" t="s">
        <v>416</v>
      </c>
    </row>
    <row r="220" spans="1:65" s="2" customFormat="1" ht="21.75" customHeight="1">
      <c r="A220" s="38"/>
      <c r="B220" s="39"/>
      <c r="C220" s="236" t="s">
        <v>417</v>
      </c>
      <c r="D220" s="236" t="s">
        <v>140</v>
      </c>
      <c r="E220" s="237" t="s">
        <v>418</v>
      </c>
      <c r="F220" s="238" t="s">
        <v>419</v>
      </c>
      <c r="G220" s="239" t="s">
        <v>155</v>
      </c>
      <c r="H220" s="240">
        <v>400</v>
      </c>
      <c r="I220" s="241"/>
      <c r="J220" s="242">
        <f>ROUND(I220*H220,2)</f>
        <v>0</v>
      </c>
      <c r="K220" s="243"/>
      <c r="L220" s="44"/>
      <c r="M220" s="244" t="s">
        <v>1</v>
      </c>
      <c r="N220" s="245" t="s">
        <v>46</v>
      </c>
      <c r="O220" s="91"/>
      <c r="P220" s="246">
        <f>O220*H220</f>
        <v>0</v>
      </c>
      <c r="Q220" s="246">
        <v>0</v>
      </c>
      <c r="R220" s="246">
        <f>Q220*H220</f>
        <v>0</v>
      </c>
      <c r="S220" s="246">
        <v>0</v>
      </c>
      <c r="T220" s="247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48" t="s">
        <v>144</v>
      </c>
      <c r="AT220" s="248" t="s">
        <v>140</v>
      </c>
      <c r="AU220" s="248" t="s">
        <v>21</v>
      </c>
      <c r="AY220" s="16" t="s">
        <v>138</v>
      </c>
      <c r="BE220" s="249">
        <f>IF(N220="základní",J220,0)</f>
        <v>0</v>
      </c>
      <c r="BF220" s="249">
        <f>IF(N220="snížená",J220,0)</f>
        <v>0</v>
      </c>
      <c r="BG220" s="249">
        <f>IF(N220="zákl. přenesená",J220,0)</f>
        <v>0</v>
      </c>
      <c r="BH220" s="249">
        <f>IF(N220="sníž. přenesená",J220,0)</f>
        <v>0</v>
      </c>
      <c r="BI220" s="249">
        <f>IF(N220="nulová",J220,0)</f>
        <v>0</v>
      </c>
      <c r="BJ220" s="16" t="s">
        <v>89</v>
      </c>
      <c r="BK220" s="249">
        <f>ROUND(I220*H220,2)</f>
        <v>0</v>
      </c>
      <c r="BL220" s="16" t="s">
        <v>144</v>
      </c>
      <c r="BM220" s="248" t="s">
        <v>420</v>
      </c>
    </row>
    <row r="221" spans="1:65" s="2" customFormat="1" ht="21.75" customHeight="1">
      <c r="A221" s="38"/>
      <c r="B221" s="39"/>
      <c r="C221" s="236" t="s">
        <v>421</v>
      </c>
      <c r="D221" s="236" t="s">
        <v>140</v>
      </c>
      <c r="E221" s="237" t="s">
        <v>422</v>
      </c>
      <c r="F221" s="238" t="s">
        <v>423</v>
      </c>
      <c r="G221" s="239" t="s">
        <v>155</v>
      </c>
      <c r="H221" s="240">
        <v>400</v>
      </c>
      <c r="I221" s="241"/>
      <c r="J221" s="242">
        <f>ROUND(I221*H221,2)</f>
        <v>0</v>
      </c>
      <c r="K221" s="243"/>
      <c r="L221" s="44"/>
      <c r="M221" s="244" t="s">
        <v>1</v>
      </c>
      <c r="N221" s="245" t="s">
        <v>46</v>
      </c>
      <c r="O221" s="91"/>
      <c r="P221" s="246">
        <f>O221*H221</f>
        <v>0</v>
      </c>
      <c r="Q221" s="246">
        <v>0</v>
      </c>
      <c r="R221" s="246">
        <f>Q221*H221</f>
        <v>0</v>
      </c>
      <c r="S221" s="246">
        <v>0</v>
      </c>
      <c r="T221" s="247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48" t="s">
        <v>144</v>
      </c>
      <c r="AT221" s="248" t="s">
        <v>140</v>
      </c>
      <c r="AU221" s="248" t="s">
        <v>21</v>
      </c>
      <c r="AY221" s="16" t="s">
        <v>138</v>
      </c>
      <c r="BE221" s="249">
        <f>IF(N221="základní",J221,0)</f>
        <v>0</v>
      </c>
      <c r="BF221" s="249">
        <f>IF(N221="snížená",J221,0)</f>
        <v>0</v>
      </c>
      <c r="BG221" s="249">
        <f>IF(N221="zákl. přenesená",J221,0)</f>
        <v>0</v>
      </c>
      <c r="BH221" s="249">
        <f>IF(N221="sníž. přenesená",J221,0)</f>
        <v>0</v>
      </c>
      <c r="BI221" s="249">
        <f>IF(N221="nulová",J221,0)</f>
        <v>0</v>
      </c>
      <c r="BJ221" s="16" t="s">
        <v>89</v>
      </c>
      <c r="BK221" s="249">
        <f>ROUND(I221*H221,2)</f>
        <v>0</v>
      </c>
      <c r="BL221" s="16" t="s">
        <v>144</v>
      </c>
      <c r="BM221" s="248" t="s">
        <v>424</v>
      </c>
    </row>
    <row r="222" spans="1:51" s="13" customFormat="1" ht="12">
      <c r="A222" s="13"/>
      <c r="B222" s="265"/>
      <c r="C222" s="266"/>
      <c r="D222" s="250" t="s">
        <v>214</v>
      </c>
      <c r="E222" s="267" t="s">
        <v>1</v>
      </c>
      <c r="F222" s="268" t="s">
        <v>425</v>
      </c>
      <c r="G222" s="266"/>
      <c r="H222" s="269">
        <v>400</v>
      </c>
      <c r="I222" s="270"/>
      <c r="J222" s="266"/>
      <c r="K222" s="266"/>
      <c r="L222" s="271"/>
      <c r="M222" s="272"/>
      <c r="N222" s="273"/>
      <c r="O222" s="273"/>
      <c r="P222" s="273"/>
      <c r="Q222" s="273"/>
      <c r="R222" s="273"/>
      <c r="S222" s="273"/>
      <c r="T222" s="27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75" t="s">
        <v>214</v>
      </c>
      <c r="AU222" s="275" t="s">
        <v>21</v>
      </c>
      <c r="AV222" s="13" t="s">
        <v>21</v>
      </c>
      <c r="AW222" s="13" t="s">
        <v>38</v>
      </c>
      <c r="AX222" s="13" t="s">
        <v>89</v>
      </c>
      <c r="AY222" s="275" t="s">
        <v>138</v>
      </c>
    </row>
    <row r="223" spans="1:65" s="2" customFormat="1" ht="16.5" customHeight="1">
      <c r="A223" s="38"/>
      <c r="B223" s="39"/>
      <c r="C223" s="236" t="s">
        <v>426</v>
      </c>
      <c r="D223" s="236" t="s">
        <v>140</v>
      </c>
      <c r="E223" s="237" t="s">
        <v>427</v>
      </c>
      <c r="F223" s="238" t="s">
        <v>428</v>
      </c>
      <c r="G223" s="239" t="s">
        <v>155</v>
      </c>
      <c r="H223" s="240">
        <v>440</v>
      </c>
      <c r="I223" s="241"/>
      <c r="J223" s="242">
        <f>ROUND(I223*H223,2)</f>
        <v>0</v>
      </c>
      <c r="K223" s="243"/>
      <c r="L223" s="44"/>
      <c r="M223" s="244" t="s">
        <v>1</v>
      </c>
      <c r="N223" s="245" t="s">
        <v>46</v>
      </c>
      <c r="O223" s="91"/>
      <c r="P223" s="246">
        <f>O223*H223</f>
        <v>0</v>
      </c>
      <c r="Q223" s="246">
        <v>0</v>
      </c>
      <c r="R223" s="246">
        <f>Q223*H223</f>
        <v>0</v>
      </c>
      <c r="S223" s="246">
        <v>0</v>
      </c>
      <c r="T223" s="247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48" t="s">
        <v>144</v>
      </c>
      <c r="AT223" s="248" t="s">
        <v>140</v>
      </c>
      <c r="AU223" s="248" t="s">
        <v>21</v>
      </c>
      <c r="AY223" s="16" t="s">
        <v>138</v>
      </c>
      <c r="BE223" s="249">
        <f>IF(N223="základní",J223,0)</f>
        <v>0</v>
      </c>
      <c r="BF223" s="249">
        <f>IF(N223="snížená",J223,0)</f>
        <v>0</v>
      </c>
      <c r="BG223" s="249">
        <f>IF(N223="zákl. přenesená",J223,0)</f>
        <v>0</v>
      </c>
      <c r="BH223" s="249">
        <f>IF(N223="sníž. přenesená",J223,0)</f>
        <v>0</v>
      </c>
      <c r="BI223" s="249">
        <f>IF(N223="nulová",J223,0)</f>
        <v>0</v>
      </c>
      <c r="BJ223" s="16" t="s">
        <v>89</v>
      </c>
      <c r="BK223" s="249">
        <f>ROUND(I223*H223,2)</f>
        <v>0</v>
      </c>
      <c r="BL223" s="16" t="s">
        <v>144</v>
      </c>
      <c r="BM223" s="248" t="s">
        <v>429</v>
      </c>
    </row>
    <row r="224" spans="1:51" s="13" customFormat="1" ht="12">
      <c r="A224" s="13"/>
      <c r="B224" s="265"/>
      <c r="C224" s="266"/>
      <c r="D224" s="250" t="s">
        <v>214</v>
      </c>
      <c r="E224" s="267" t="s">
        <v>1</v>
      </c>
      <c r="F224" s="268" t="s">
        <v>430</v>
      </c>
      <c r="G224" s="266"/>
      <c r="H224" s="269">
        <v>440</v>
      </c>
      <c r="I224" s="270"/>
      <c r="J224" s="266"/>
      <c r="K224" s="266"/>
      <c r="L224" s="271"/>
      <c r="M224" s="272"/>
      <c r="N224" s="273"/>
      <c r="O224" s="273"/>
      <c r="P224" s="273"/>
      <c r="Q224" s="273"/>
      <c r="R224" s="273"/>
      <c r="S224" s="273"/>
      <c r="T224" s="27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75" t="s">
        <v>214</v>
      </c>
      <c r="AU224" s="275" t="s">
        <v>21</v>
      </c>
      <c r="AV224" s="13" t="s">
        <v>21</v>
      </c>
      <c r="AW224" s="13" t="s">
        <v>38</v>
      </c>
      <c r="AX224" s="13" t="s">
        <v>81</v>
      </c>
      <c r="AY224" s="275" t="s">
        <v>138</v>
      </c>
    </row>
    <row r="225" spans="1:51" s="14" customFormat="1" ht="12">
      <c r="A225" s="14"/>
      <c r="B225" s="276"/>
      <c r="C225" s="277"/>
      <c r="D225" s="250" t="s">
        <v>214</v>
      </c>
      <c r="E225" s="278" t="s">
        <v>1</v>
      </c>
      <c r="F225" s="279" t="s">
        <v>216</v>
      </c>
      <c r="G225" s="277"/>
      <c r="H225" s="280">
        <v>440</v>
      </c>
      <c r="I225" s="281"/>
      <c r="J225" s="277"/>
      <c r="K225" s="277"/>
      <c r="L225" s="282"/>
      <c r="M225" s="283"/>
      <c r="N225" s="284"/>
      <c r="O225" s="284"/>
      <c r="P225" s="284"/>
      <c r="Q225" s="284"/>
      <c r="R225" s="284"/>
      <c r="S225" s="284"/>
      <c r="T225" s="28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86" t="s">
        <v>214</v>
      </c>
      <c r="AU225" s="286" t="s">
        <v>21</v>
      </c>
      <c r="AV225" s="14" t="s">
        <v>144</v>
      </c>
      <c r="AW225" s="14" t="s">
        <v>38</v>
      </c>
      <c r="AX225" s="14" t="s">
        <v>89</v>
      </c>
      <c r="AY225" s="286" t="s">
        <v>138</v>
      </c>
    </row>
    <row r="226" spans="1:65" s="2" customFormat="1" ht="21.75" customHeight="1">
      <c r="A226" s="38"/>
      <c r="B226" s="39"/>
      <c r="C226" s="236" t="s">
        <v>431</v>
      </c>
      <c r="D226" s="236" t="s">
        <v>140</v>
      </c>
      <c r="E226" s="237" t="s">
        <v>432</v>
      </c>
      <c r="F226" s="238" t="s">
        <v>433</v>
      </c>
      <c r="G226" s="239" t="s">
        <v>155</v>
      </c>
      <c r="H226" s="240">
        <v>440</v>
      </c>
      <c r="I226" s="241"/>
      <c r="J226" s="242">
        <f>ROUND(I226*H226,2)</f>
        <v>0</v>
      </c>
      <c r="K226" s="243"/>
      <c r="L226" s="44"/>
      <c r="M226" s="244" t="s">
        <v>1</v>
      </c>
      <c r="N226" s="245" t="s">
        <v>46</v>
      </c>
      <c r="O226" s="91"/>
      <c r="P226" s="246">
        <f>O226*H226</f>
        <v>0</v>
      </c>
      <c r="Q226" s="246">
        <v>0</v>
      </c>
      <c r="R226" s="246">
        <f>Q226*H226</f>
        <v>0</v>
      </c>
      <c r="S226" s="246">
        <v>0</v>
      </c>
      <c r="T226" s="247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48" t="s">
        <v>144</v>
      </c>
      <c r="AT226" s="248" t="s">
        <v>140</v>
      </c>
      <c r="AU226" s="248" t="s">
        <v>21</v>
      </c>
      <c r="AY226" s="16" t="s">
        <v>138</v>
      </c>
      <c r="BE226" s="249">
        <f>IF(N226="základní",J226,0)</f>
        <v>0</v>
      </c>
      <c r="BF226" s="249">
        <f>IF(N226="snížená",J226,0)</f>
        <v>0</v>
      </c>
      <c r="BG226" s="249">
        <f>IF(N226="zákl. přenesená",J226,0)</f>
        <v>0</v>
      </c>
      <c r="BH226" s="249">
        <f>IF(N226="sníž. přenesená",J226,0)</f>
        <v>0</v>
      </c>
      <c r="BI226" s="249">
        <f>IF(N226="nulová",J226,0)</f>
        <v>0</v>
      </c>
      <c r="BJ226" s="16" t="s">
        <v>89</v>
      </c>
      <c r="BK226" s="249">
        <f>ROUND(I226*H226,2)</f>
        <v>0</v>
      </c>
      <c r="BL226" s="16" t="s">
        <v>144</v>
      </c>
      <c r="BM226" s="248" t="s">
        <v>434</v>
      </c>
    </row>
    <row r="227" spans="1:51" s="13" customFormat="1" ht="12">
      <c r="A227" s="13"/>
      <c r="B227" s="265"/>
      <c r="C227" s="266"/>
      <c r="D227" s="250" t="s">
        <v>214</v>
      </c>
      <c r="E227" s="267" t="s">
        <v>1</v>
      </c>
      <c r="F227" s="268" t="s">
        <v>435</v>
      </c>
      <c r="G227" s="266"/>
      <c r="H227" s="269">
        <v>440</v>
      </c>
      <c r="I227" s="270"/>
      <c r="J227" s="266"/>
      <c r="K227" s="266"/>
      <c r="L227" s="271"/>
      <c r="M227" s="272"/>
      <c r="N227" s="273"/>
      <c r="O227" s="273"/>
      <c r="P227" s="273"/>
      <c r="Q227" s="273"/>
      <c r="R227" s="273"/>
      <c r="S227" s="273"/>
      <c r="T227" s="27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75" t="s">
        <v>214</v>
      </c>
      <c r="AU227" s="275" t="s">
        <v>21</v>
      </c>
      <c r="AV227" s="13" t="s">
        <v>21</v>
      </c>
      <c r="AW227" s="13" t="s">
        <v>38</v>
      </c>
      <c r="AX227" s="13" t="s">
        <v>81</v>
      </c>
      <c r="AY227" s="275" t="s">
        <v>138</v>
      </c>
    </row>
    <row r="228" spans="1:51" s="14" customFormat="1" ht="12">
      <c r="A228" s="14"/>
      <c r="B228" s="276"/>
      <c r="C228" s="277"/>
      <c r="D228" s="250" t="s">
        <v>214</v>
      </c>
      <c r="E228" s="278" t="s">
        <v>1</v>
      </c>
      <c r="F228" s="279" t="s">
        <v>216</v>
      </c>
      <c r="G228" s="277"/>
      <c r="H228" s="280">
        <v>440</v>
      </c>
      <c r="I228" s="281"/>
      <c r="J228" s="277"/>
      <c r="K228" s="277"/>
      <c r="L228" s="282"/>
      <c r="M228" s="283"/>
      <c r="N228" s="284"/>
      <c r="O228" s="284"/>
      <c r="P228" s="284"/>
      <c r="Q228" s="284"/>
      <c r="R228" s="284"/>
      <c r="S228" s="284"/>
      <c r="T228" s="285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86" t="s">
        <v>214</v>
      </c>
      <c r="AU228" s="286" t="s">
        <v>21</v>
      </c>
      <c r="AV228" s="14" t="s">
        <v>144</v>
      </c>
      <c r="AW228" s="14" t="s">
        <v>38</v>
      </c>
      <c r="AX228" s="14" t="s">
        <v>89</v>
      </c>
      <c r="AY228" s="286" t="s">
        <v>138</v>
      </c>
    </row>
    <row r="229" spans="1:65" s="2" customFormat="1" ht="16.5" customHeight="1">
      <c r="A229" s="38"/>
      <c r="B229" s="39"/>
      <c r="C229" s="236" t="s">
        <v>436</v>
      </c>
      <c r="D229" s="236" t="s">
        <v>140</v>
      </c>
      <c r="E229" s="237" t="s">
        <v>437</v>
      </c>
      <c r="F229" s="238" t="s">
        <v>438</v>
      </c>
      <c r="G229" s="239" t="s">
        <v>155</v>
      </c>
      <c r="H229" s="240">
        <v>440</v>
      </c>
      <c r="I229" s="241"/>
      <c r="J229" s="242">
        <f>ROUND(I229*H229,2)</f>
        <v>0</v>
      </c>
      <c r="K229" s="243"/>
      <c r="L229" s="44"/>
      <c r="M229" s="244" t="s">
        <v>1</v>
      </c>
      <c r="N229" s="245" t="s">
        <v>46</v>
      </c>
      <c r="O229" s="91"/>
      <c r="P229" s="246">
        <f>O229*H229</f>
        <v>0</v>
      </c>
      <c r="Q229" s="246">
        <v>0</v>
      </c>
      <c r="R229" s="246">
        <f>Q229*H229</f>
        <v>0</v>
      </c>
      <c r="S229" s="246">
        <v>0</v>
      </c>
      <c r="T229" s="247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48" t="s">
        <v>144</v>
      </c>
      <c r="AT229" s="248" t="s">
        <v>140</v>
      </c>
      <c r="AU229" s="248" t="s">
        <v>21</v>
      </c>
      <c r="AY229" s="16" t="s">
        <v>138</v>
      </c>
      <c r="BE229" s="249">
        <f>IF(N229="základní",J229,0)</f>
        <v>0</v>
      </c>
      <c r="BF229" s="249">
        <f>IF(N229="snížená",J229,0)</f>
        <v>0</v>
      </c>
      <c r="BG229" s="249">
        <f>IF(N229="zákl. přenesená",J229,0)</f>
        <v>0</v>
      </c>
      <c r="BH229" s="249">
        <f>IF(N229="sníž. přenesená",J229,0)</f>
        <v>0</v>
      </c>
      <c r="BI229" s="249">
        <f>IF(N229="nulová",J229,0)</f>
        <v>0</v>
      </c>
      <c r="BJ229" s="16" t="s">
        <v>89</v>
      </c>
      <c r="BK229" s="249">
        <f>ROUND(I229*H229,2)</f>
        <v>0</v>
      </c>
      <c r="BL229" s="16" t="s">
        <v>144</v>
      </c>
      <c r="BM229" s="248" t="s">
        <v>439</v>
      </c>
    </row>
    <row r="230" spans="1:51" s="13" customFormat="1" ht="12">
      <c r="A230" s="13"/>
      <c r="B230" s="265"/>
      <c r="C230" s="266"/>
      <c r="D230" s="250" t="s">
        <v>214</v>
      </c>
      <c r="E230" s="267" t="s">
        <v>1</v>
      </c>
      <c r="F230" s="268" t="s">
        <v>435</v>
      </c>
      <c r="G230" s="266"/>
      <c r="H230" s="269">
        <v>440</v>
      </c>
      <c r="I230" s="270"/>
      <c r="J230" s="266"/>
      <c r="K230" s="266"/>
      <c r="L230" s="271"/>
      <c r="M230" s="272"/>
      <c r="N230" s="273"/>
      <c r="O230" s="273"/>
      <c r="P230" s="273"/>
      <c r="Q230" s="273"/>
      <c r="R230" s="273"/>
      <c r="S230" s="273"/>
      <c r="T230" s="27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75" t="s">
        <v>214</v>
      </c>
      <c r="AU230" s="275" t="s">
        <v>21</v>
      </c>
      <c r="AV230" s="13" t="s">
        <v>21</v>
      </c>
      <c r="AW230" s="13" t="s">
        <v>38</v>
      </c>
      <c r="AX230" s="13" t="s">
        <v>81</v>
      </c>
      <c r="AY230" s="275" t="s">
        <v>138</v>
      </c>
    </row>
    <row r="231" spans="1:51" s="14" customFormat="1" ht="12">
      <c r="A231" s="14"/>
      <c r="B231" s="276"/>
      <c r="C231" s="277"/>
      <c r="D231" s="250" t="s">
        <v>214</v>
      </c>
      <c r="E231" s="278" t="s">
        <v>1</v>
      </c>
      <c r="F231" s="279" t="s">
        <v>216</v>
      </c>
      <c r="G231" s="277"/>
      <c r="H231" s="280">
        <v>440</v>
      </c>
      <c r="I231" s="281"/>
      <c r="J231" s="277"/>
      <c r="K231" s="277"/>
      <c r="L231" s="282"/>
      <c r="M231" s="283"/>
      <c r="N231" s="284"/>
      <c r="O231" s="284"/>
      <c r="P231" s="284"/>
      <c r="Q231" s="284"/>
      <c r="R231" s="284"/>
      <c r="S231" s="284"/>
      <c r="T231" s="28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86" t="s">
        <v>214</v>
      </c>
      <c r="AU231" s="286" t="s">
        <v>21</v>
      </c>
      <c r="AV231" s="14" t="s">
        <v>144</v>
      </c>
      <c r="AW231" s="14" t="s">
        <v>38</v>
      </c>
      <c r="AX231" s="14" t="s">
        <v>89</v>
      </c>
      <c r="AY231" s="286" t="s">
        <v>138</v>
      </c>
    </row>
    <row r="232" spans="1:65" s="2" customFormat="1" ht="21.75" customHeight="1">
      <c r="A232" s="38"/>
      <c r="B232" s="39"/>
      <c r="C232" s="236" t="s">
        <v>440</v>
      </c>
      <c r="D232" s="236" t="s">
        <v>140</v>
      </c>
      <c r="E232" s="237" t="s">
        <v>441</v>
      </c>
      <c r="F232" s="238" t="s">
        <v>442</v>
      </c>
      <c r="G232" s="239" t="s">
        <v>155</v>
      </c>
      <c r="H232" s="240">
        <v>484</v>
      </c>
      <c r="I232" s="241"/>
      <c r="J232" s="242">
        <f>ROUND(I232*H232,2)</f>
        <v>0</v>
      </c>
      <c r="K232" s="243"/>
      <c r="L232" s="44"/>
      <c r="M232" s="244" t="s">
        <v>1</v>
      </c>
      <c r="N232" s="245" t="s">
        <v>46</v>
      </c>
      <c r="O232" s="91"/>
      <c r="P232" s="246">
        <f>O232*H232</f>
        <v>0</v>
      </c>
      <c r="Q232" s="246">
        <v>0.00102</v>
      </c>
      <c r="R232" s="246">
        <f>Q232*H232</f>
        <v>0.49368</v>
      </c>
      <c r="S232" s="246">
        <v>0</v>
      </c>
      <c r="T232" s="247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48" t="s">
        <v>144</v>
      </c>
      <c r="AT232" s="248" t="s">
        <v>140</v>
      </c>
      <c r="AU232" s="248" t="s">
        <v>21</v>
      </c>
      <c r="AY232" s="16" t="s">
        <v>138</v>
      </c>
      <c r="BE232" s="249">
        <f>IF(N232="základní",J232,0)</f>
        <v>0</v>
      </c>
      <c r="BF232" s="249">
        <f>IF(N232="snížená",J232,0)</f>
        <v>0</v>
      </c>
      <c r="BG232" s="249">
        <f>IF(N232="zákl. přenesená",J232,0)</f>
        <v>0</v>
      </c>
      <c r="BH232" s="249">
        <f>IF(N232="sníž. přenesená",J232,0)</f>
        <v>0</v>
      </c>
      <c r="BI232" s="249">
        <f>IF(N232="nulová",J232,0)</f>
        <v>0</v>
      </c>
      <c r="BJ232" s="16" t="s">
        <v>89</v>
      </c>
      <c r="BK232" s="249">
        <f>ROUND(I232*H232,2)</f>
        <v>0</v>
      </c>
      <c r="BL232" s="16" t="s">
        <v>144</v>
      </c>
      <c r="BM232" s="248" t="s">
        <v>443</v>
      </c>
    </row>
    <row r="233" spans="1:47" s="2" customFormat="1" ht="12">
      <c r="A233" s="38"/>
      <c r="B233" s="39"/>
      <c r="C233" s="40"/>
      <c r="D233" s="250" t="s">
        <v>170</v>
      </c>
      <c r="E233" s="40"/>
      <c r="F233" s="251" t="s">
        <v>444</v>
      </c>
      <c r="G233" s="40"/>
      <c r="H233" s="40"/>
      <c r="I233" s="144"/>
      <c r="J233" s="40"/>
      <c r="K233" s="40"/>
      <c r="L233" s="44"/>
      <c r="M233" s="252"/>
      <c r="N233" s="253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6" t="s">
        <v>170</v>
      </c>
      <c r="AU233" s="16" t="s">
        <v>21</v>
      </c>
    </row>
    <row r="234" spans="1:51" s="13" customFormat="1" ht="12">
      <c r="A234" s="13"/>
      <c r="B234" s="265"/>
      <c r="C234" s="266"/>
      <c r="D234" s="250" t="s">
        <v>214</v>
      </c>
      <c r="E234" s="267" t="s">
        <v>1</v>
      </c>
      <c r="F234" s="268" t="s">
        <v>445</v>
      </c>
      <c r="G234" s="266"/>
      <c r="H234" s="269">
        <v>484</v>
      </c>
      <c r="I234" s="270"/>
      <c r="J234" s="266"/>
      <c r="K234" s="266"/>
      <c r="L234" s="271"/>
      <c r="M234" s="272"/>
      <c r="N234" s="273"/>
      <c r="O234" s="273"/>
      <c r="P234" s="273"/>
      <c r="Q234" s="273"/>
      <c r="R234" s="273"/>
      <c r="S234" s="273"/>
      <c r="T234" s="27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75" t="s">
        <v>214</v>
      </c>
      <c r="AU234" s="275" t="s">
        <v>21</v>
      </c>
      <c r="AV234" s="13" t="s">
        <v>21</v>
      </c>
      <c r="AW234" s="13" t="s">
        <v>38</v>
      </c>
      <c r="AX234" s="13" t="s">
        <v>81</v>
      </c>
      <c r="AY234" s="275" t="s">
        <v>138</v>
      </c>
    </row>
    <row r="235" spans="1:51" s="14" customFormat="1" ht="12">
      <c r="A235" s="14"/>
      <c r="B235" s="276"/>
      <c r="C235" s="277"/>
      <c r="D235" s="250" t="s">
        <v>214</v>
      </c>
      <c r="E235" s="278" t="s">
        <v>1</v>
      </c>
      <c r="F235" s="279" t="s">
        <v>216</v>
      </c>
      <c r="G235" s="277"/>
      <c r="H235" s="280">
        <v>484</v>
      </c>
      <c r="I235" s="281"/>
      <c r="J235" s="277"/>
      <c r="K235" s="277"/>
      <c r="L235" s="282"/>
      <c r="M235" s="283"/>
      <c r="N235" s="284"/>
      <c r="O235" s="284"/>
      <c r="P235" s="284"/>
      <c r="Q235" s="284"/>
      <c r="R235" s="284"/>
      <c r="S235" s="284"/>
      <c r="T235" s="285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86" t="s">
        <v>214</v>
      </c>
      <c r="AU235" s="286" t="s">
        <v>21</v>
      </c>
      <c r="AV235" s="14" t="s">
        <v>144</v>
      </c>
      <c r="AW235" s="14" t="s">
        <v>38</v>
      </c>
      <c r="AX235" s="14" t="s">
        <v>89</v>
      </c>
      <c r="AY235" s="286" t="s">
        <v>138</v>
      </c>
    </row>
    <row r="236" spans="1:65" s="2" customFormat="1" ht="16.5" customHeight="1">
      <c r="A236" s="38"/>
      <c r="B236" s="39"/>
      <c r="C236" s="236" t="s">
        <v>446</v>
      </c>
      <c r="D236" s="236" t="s">
        <v>140</v>
      </c>
      <c r="E236" s="237" t="s">
        <v>447</v>
      </c>
      <c r="F236" s="238" t="s">
        <v>438</v>
      </c>
      <c r="G236" s="239" t="s">
        <v>155</v>
      </c>
      <c r="H236" s="240">
        <v>440</v>
      </c>
      <c r="I236" s="241"/>
      <c r="J236" s="242">
        <f>ROUND(I236*H236,2)</f>
        <v>0</v>
      </c>
      <c r="K236" s="243"/>
      <c r="L236" s="44"/>
      <c r="M236" s="244" t="s">
        <v>1</v>
      </c>
      <c r="N236" s="245" t="s">
        <v>46</v>
      </c>
      <c r="O236" s="91"/>
      <c r="P236" s="246">
        <f>O236*H236</f>
        <v>0</v>
      </c>
      <c r="Q236" s="246">
        <v>0</v>
      </c>
      <c r="R236" s="246">
        <f>Q236*H236</f>
        <v>0</v>
      </c>
      <c r="S236" s="246">
        <v>0</v>
      </c>
      <c r="T236" s="247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48" t="s">
        <v>144</v>
      </c>
      <c r="AT236" s="248" t="s">
        <v>140</v>
      </c>
      <c r="AU236" s="248" t="s">
        <v>21</v>
      </c>
      <c r="AY236" s="16" t="s">
        <v>138</v>
      </c>
      <c r="BE236" s="249">
        <f>IF(N236="základní",J236,0)</f>
        <v>0</v>
      </c>
      <c r="BF236" s="249">
        <f>IF(N236="snížená",J236,0)</f>
        <v>0</v>
      </c>
      <c r="BG236" s="249">
        <f>IF(N236="zákl. přenesená",J236,0)</f>
        <v>0</v>
      </c>
      <c r="BH236" s="249">
        <f>IF(N236="sníž. přenesená",J236,0)</f>
        <v>0</v>
      </c>
      <c r="BI236" s="249">
        <f>IF(N236="nulová",J236,0)</f>
        <v>0</v>
      </c>
      <c r="BJ236" s="16" t="s">
        <v>89</v>
      </c>
      <c r="BK236" s="249">
        <f>ROUND(I236*H236,2)</f>
        <v>0</v>
      </c>
      <c r="BL236" s="16" t="s">
        <v>144</v>
      </c>
      <c r="BM236" s="248" t="s">
        <v>448</v>
      </c>
    </row>
    <row r="237" spans="1:51" s="13" customFormat="1" ht="12">
      <c r="A237" s="13"/>
      <c r="B237" s="265"/>
      <c r="C237" s="266"/>
      <c r="D237" s="250" t="s">
        <v>214</v>
      </c>
      <c r="E237" s="267" t="s">
        <v>1</v>
      </c>
      <c r="F237" s="268" t="s">
        <v>435</v>
      </c>
      <c r="G237" s="266"/>
      <c r="H237" s="269">
        <v>440</v>
      </c>
      <c r="I237" s="270"/>
      <c r="J237" s="266"/>
      <c r="K237" s="266"/>
      <c r="L237" s="271"/>
      <c r="M237" s="272"/>
      <c r="N237" s="273"/>
      <c r="O237" s="273"/>
      <c r="P237" s="273"/>
      <c r="Q237" s="273"/>
      <c r="R237" s="273"/>
      <c r="S237" s="273"/>
      <c r="T237" s="27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75" t="s">
        <v>214</v>
      </c>
      <c r="AU237" s="275" t="s">
        <v>21</v>
      </c>
      <c r="AV237" s="13" t="s">
        <v>21</v>
      </c>
      <c r="AW237" s="13" t="s">
        <v>38</v>
      </c>
      <c r="AX237" s="13" t="s">
        <v>81</v>
      </c>
      <c r="AY237" s="275" t="s">
        <v>138</v>
      </c>
    </row>
    <row r="238" spans="1:51" s="14" customFormat="1" ht="12">
      <c r="A238" s="14"/>
      <c r="B238" s="276"/>
      <c r="C238" s="277"/>
      <c r="D238" s="250" t="s">
        <v>214</v>
      </c>
      <c r="E238" s="278" t="s">
        <v>1</v>
      </c>
      <c r="F238" s="279" t="s">
        <v>216</v>
      </c>
      <c r="G238" s="277"/>
      <c r="H238" s="280">
        <v>440</v>
      </c>
      <c r="I238" s="281"/>
      <c r="J238" s="277"/>
      <c r="K238" s="277"/>
      <c r="L238" s="282"/>
      <c r="M238" s="283"/>
      <c r="N238" s="284"/>
      <c r="O238" s="284"/>
      <c r="P238" s="284"/>
      <c r="Q238" s="284"/>
      <c r="R238" s="284"/>
      <c r="S238" s="284"/>
      <c r="T238" s="28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86" t="s">
        <v>214</v>
      </c>
      <c r="AU238" s="286" t="s">
        <v>21</v>
      </c>
      <c r="AV238" s="14" t="s">
        <v>144</v>
      </c>
      <c r="AW238" s="14" t="s">
        <v>38</v>
      </c>
      <c r="AX238" s="14" t="s">
        <v>89</v>
      </c>
      <c r="AY238" s="286" t="s">
        <v>138</v>
      </c>
    </row>
    <row r="239" spans="1:63" s="12" customFormat="1" ht="22.8" customHeight="1">
      <c r="A239" s="12"/>
      <c r="B239" s="220"/>
      <c r="C239" s="221"/>
      <c r="D239" s="222" t="s">
        <v>80</v>
      </c>
      <c r="E239" s="234" t="s">
        <v>172</v>
      </c>
      <c r="F239" s="234" t="s">
        <v>201</v>
      </c>
      <c r="G239" s="221"/>
      <c r="H239" s="221"/>
      <c r="I239" s="224"/>
      <c r="J239" s="235">
        <f>BK239</f>
        <v>0</v>
      </c>
      <c r="K239" s="221"/>
      <c r="L239" s="226"/>
      <c r="M239" s="227"/>
      <c r="N239" s="228"/>
      <c r="O239" s="228"/>
      <c r="P239" s="229">
        <f>SUM(P240:P242)</f>
        <v>0</v>
      </c>
      <c r="Q239" s="228"/>
      <c r="R239" s="229">
        <f>SUM(R240:R242)</f>
        <v>0.0075</v>
      </c>
      <c r="S239" s="228"/>
      <c r="T239" s="230">
        <f>SUM(T240:T242)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31" t="s">
        <v>89</v>
      </c>
      <c r="AT239" s="232" t="s">
        <v>80</v>
      </c>
      <c r="AU239" s="232" t="s">
        <v>89</v>
      </c>
      <c r="AY239" s="231" t="s">
        <v>138</v>
      </c>
      <c r="BK239" s="233">
        <f>SUM(BK240:BK242)</f>
        <v>0</v>
      </c>
    </row>
    <row r="240" spans="1:65" s="2" customFormat="1" ht="21.75" customHeight="1">
      <c r="A240" s="38"/>
      <c r="B240" s="39"/>
      <c r="C240" s="236" t="s">
        <v>449</v>
      </c>
      <c r="D240" s="236" t="s">
        <v>140</v>
      </c>
      <c r="E240" s="237" t="s">
        <v>450</v>
      </c>
      <c r="F240" s="238" t="s">
        <v>451</v>
      </c>
      <c r="G240" s="239" t="s">
        <v>143</v>
      </c>
      <c r="H240" s="240">
        <v>5</v>
      </c>
      <c r="I240" s="241"/>
      <c r="J240" s="242">
        <f>ROUND(I240*H240,2)</f>
        <v>0</v>
      </c>
      <c r="K240" s="243"/>
      <c r="L240" s="44"/>
      <c r="M240" s="244" t="s">
        <v>1</v>
      </c>
      <c r="N240" s="245" t="s">
        <v>46</v>
      </c>
      <c r="O240" s="91"/>
      <c r="P240" s="246">
        <f>O240*H240</f>
        <v>0</v>
      </c>
      <c r="Q240" s="246">
        <v>0</v>
      </c>
      <c r="R240" s="246">
        <f>Q240*H240</f>
        <v>0</v>
      </c>
      <c r="S240" s="246">
        <v>0</v>
      </c>
      <c r="T240" s="247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48" t="s">
        <v>144</v>
      </c>
      <c r="AT240" s="248" t="s">
        <v>140</v>
      </c>
      <c r="AU240" s="248" t="s">
        <v>21</v>
      </c>
      <c r="AY240" s="16" t="s">
        <v>138</v>
      </c>
      <c r="BE240" s="249">
        <f>IF(N240="základní",J240,0)</f>
        <v>0</v>
      </c>
      <c r="BF240" s="249">
        <f>IF(N240="snížená",J240,0)</f>
        <v>0</v>
      </c>
      <c r="BG240" s="249">
        <f>IF(N240="zákl. přenesená",J240,0)</f>
        <v>0</v>
      </c>
      <c r="BH240" s="249">
        <f>IF(N240="sníž. přenesená",J240,0)</f>
        <v>0</v>
      </c>
      <c r="BI240" s="249">
        <f>IF(N240="nulová",J240,0)</f>
        <v>0</v>
      </c>
      <c r="BJ240" s="16" t="s">
        <v>89</v>
      </c>
      <c r="BK240" s="249">
        <f>ROUND(I240*H240,2)</f>
        <v>0</v>
      </c>
      <c r="BL240" s="16" t="s">
        <v>144</v>
      </c>
      <c r="BM240" s="248" t="s">
        <v>452</v>
      </c>
    </row>
    <row r="241" spans="1:47" s="2" customFormat="1" ht="12">
      <c r="A241" s="38"/>
      <c r="B241" s="39"/>
      <c r="C241" s="40"/>
      <c r="D241" s="250" t="s">
        <v>170</v>
      </c>
      <c r="E241" s="40"/>
      <c r="F241" s="251" t="s">
        <v>453</v>
      </c>
      <c r="G241" s="40"/>
      <c r="H241" s="40"/>
      <c r="I241" s="144"/>
      <c r="J241" s="40"/>
      <c r="K241" s="40"/>
      <c r="L241" s="44"/>
      <c r="M241" s="252"/>
      <c r="N241" s="253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6" t="s">
        <v>170</v>
      </c>
      <c r="AU241" s="16" t="s">
        <v>21</v>
      </c>
    </row>
    <row r="242" spans="1:65" s="2" customFormat="1" ht="21.75" customHeight="1">
      <c r="A242" s="38"/>
      <c r="B242" s="39"/>
      <c r="C242" s="254" t="s">
        <v>454</v>
      </c>
      <c r="D242" s="254" t="s">
        <v>197</v>
      </c>
      <c r="E242" s="255" t="s">
        <v>455</v>
      </c>
      <c r="F242" s="256" t="s">
        <v>456</v>
      </c>
      <c r="G242" s="257" t="s">
        <v>143</v>
      </c>
      <c r="H242" s="258">
        <v>5</v>
      </c>
      <c r="I242" s="259"/>
      <c r="J242" s="260">
        <f>ROUND(I242*H242,2)</f>
        <v>0</v>
      </c>
      <c r="K242" s="261"/>
      <c r="L242" s="262"/>
      <c r="M242" s="263" t="s">
        <v>1</v>
      </c>
      <c r="N242" s="264" t="s">
        <v>46</v>
      </c>
      <c r="O242" s="91"/>
      <c r="P242" s="246">
        <f>O242*H242</f>
        <v>0</v>
      </c>
      <c r="Q242" s="246">
        <v>0.0015</v>
      </c>
      <c r="R242" s="246">
        <f>Q242*H242</f>
        <v>0.0075</v>
      </c>
      <c r="S242" s="246">
        <v>0</v>
      </c>
      <c r="T242" s="247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48" t="s">
        <v>172</v>
      </c>
      <c r="AT242" s="248" t="s">
        <v>197</v>
      </c>
      <c r="AU242" s="248" t="s">
        <v>21</v>
      </c>
      <c r="AY242" s="16" t="s">
        <v>138</v>
      </c>
      <c r="BE242" s="249">
        <f>IF(N242="základní",J242,0)</f>
        <v>0</v>
      </c>
      <c r="BF242" s="249">
        <f>IF(N242="snížená",J242,0)</f>
        <v>0</v>
      </c>
      <c r="BG242" s="249">
        <f>IF(N242="zákl. přenesená",J242,0)</f>
        <v>0</v>
      </c>
      <c r="BH242" s="249">
        <f>IF(N242="sníž. přenesená",J242,0)</f>
        <v>0</v>
      </c>
      <c r="BI242" s="249">
        <f>IF(N242="nulová",J242,0)</f>
        <v>0</v>
      </c>
      <c r="BJ242" s="16" t="s">
        <v>89</v>
      </c>
      <c r="BK242" s="249">
        <f>ROUND(I242*H242,2)</f>
        <v>0</v>
      </c>
      <c r="BL242" s="16" t="s">
        <v>144</v>
      </c>
      <c r="BM242" s="248" t="s">
        <v>457</v>
      </c>
    </row>
    <row r="243" spans="1:63" s="12" customFormat="1" ht="22.8" customHeight="1">
      <c r="A243" s="12"/>
      <c r="B243" s="220"/>
      <c r="C243" s="221"/>
      <c r="D243" s="222" t="s">
        <v>80</v>
      </c>
      <c r="E243" s="234" t="s">
        <v>458</v>
      </c>
      <c r="F243" s="234" t="s">
        <v>459</v>
      </c>
      <c r="G243" s="221"/>
      <c r="H243" s="221"/>
      <c r="I243" s="224"/>
      <c r="J243" s="235">
        <f>BK243</f>
        <v>0</v>
      </c>
      <c r="K243" s="221"/>
      <c r="L243" s="226"/>
      <c r="M243" s="227"/>
      <c r="N243" s="228"/>
      <c r="O243" s="228"/>
      <c r="P243" s="229">
        <f>SUM(P244:P261)</f>
        <v>0</v>
      </c>
      <c r="Q243" s="228"/>
      <c r="R243" s="229">
        <f>SUM(R244:R261)</f>
        <v>108.31266</v>
      </c>
      <c r="S243" s="228"/>
      <c r="T243" s="230">
        <f>SUM(T244:T261)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31" t="s">
        <v>89</v>
      </c>
      <c r="AT243" s="232" t="s">
        <v>80</v>
      </c>
      <c r="AU243" s="232" t="s">
        <v>89</v>
      </c>
      <c r="AY243" s="231" t="s">
        <v>138</v>
      </c>
      <c r="BK243" s="233">
        <f>SUM(BK244:BK261)</f>
        <v>0</v>
      </c>
    </row>
    <row r="244" spans="1:65" s="2" customFormat="1" ht="16.5" customHeight="1">
      <c r="A244" s="38"/>
      <c r="B244" s="39"/>
      <c r="C244" s="236" t="s">
        <v>460</v>
      </c>
      <c r="D244" s="236" t="s">
        <v>140</v>
      </c>
      <c r="E244" s="237" t="s">
        <v>461</v>
      </c>
      <c r="F244" s="238" t="s">
        <v>462</v>
      </c>
      <c r="G244" s="239" t="s">
        <v>155</v>
      </c>
      <c r="H244" s="240">
        <v>487</v>
      </c>
      <c r="I244" s="241"/>
      <c r="J244" s="242">
        <f>ROUND(I244*H244,2)</f>
        <v>0</v>
      </c>
      <c r="K244" s="243"/>
      <c r="L244" s="44"/>
      <c r="M244" s="244" t="s">
        <v>1</v>
      </c>
      <c r="N244" s="245" t="s">
        <v>46</v>
      </c>
      <c r="O244" s="91"/>
      <c r="P244" s="246">
        <f>O244*H244</f>
        <v>0</v>
      </c>
      <c r="Q244" s="246">
        <v>0.08425</v>
      </c>
      <c r="R244" s="246">
        <f>Q244*H244</f>
        <v>41.02975</v>
      </c>
      <c r="S244" s="246">
        <v>0</v>
      </c>
      <c r="T244" s="247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48" t="s">
        <v>144</v>
      </c>
      <c r="AT244" s="248" t="s">
        <v>140</v>
      </c>
      <c r="AU244" s="248" t="s">
        <v>21</v>
      </c>
      <c r="AY244" s="16" t="s">
        <v>138</v>
      </c>
      <c r="BE244" s="249">
        <f>IF(N244="základní",J244,0)</f>
        <v>0</v>
      </c>
      <c r="BF244" s="249">
        <f>IF(N244="snížená",J244,0)</f>
        <v>0</v>
      </c>
      <c r="BG244" s="249">
        <f>IF(N244="zákl. přenesená",J244,0)</f>
        <v>0</v>
      </c>
      <c r="BH244" s="249">
        <f>IF(N244="sníž. přenesená",J244,0)</f>
        <v>0</v>
      </c>
      <c r="BI244" s="249">
        <f>IF(N244="nulová",J244,0)</f>
        <v>0</v>
      </c>
      <c r="BJ244" s="16" t="s">
        <v>89</v>
      </c>
      <c r="BK244" s="249">
        <f>ROUND(I244*H244,2)</f>
        <v>0</v>
      </c>
      <c r="BL244" s="16" t="s">
        <v>144</v>
      </c>
      <c r="BM244" s="248" t="s">
        <v>463</v>
      </c>
    </row>
    <row r="245" spans="1:51" s="13" customFormat="1" ht="12">
      <c r="A245" s="13"/>
      <c r="B245" s="265"/>
      <c r="C245" s="266"/>
      <c r="D245" s="250" t="s">
        <v>214</v>
      </c>
      <c r="E245" s="267" t="s">
        <v>1</v>
      </c>
      <c r="F245" s="268" t="s">
        <v>464</v>
      </c>
      <c r="G245" s="266"/>
      <c r="H245" s="269">
        <v>30</v>
      </c>
      <c r="I245" s="270"/>
      <c r="J245" s="266"/>
      <c r="K245" s="266"/>
      <c r="L245" s="271"/>
      <c r="M245" s="272"/>
      <c r="N245" s="273"/>
      <c r="O245" s="273"/>
      <c r="P245" s="273"/>
      <c r="Q245" s="273"/>
      <c r="R245" s="273"/>
      <c r="S245" s="273"/>
      <c r="T245" s="27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75" t="s">
        <v>214</v>
      </c>
      <c r="AU245" s="275" t="s">
        <v>21</v>
      </c>
      <c r="AV245" s="13" t="s">
        <v>21</v>
      </c>
      <c r="AW245" s="13" t="s">
        <v>38</v>
      </c>
      <c r="AX245" s="13" t="s">
        <v>81</v>
      </c>
      <c r="AY245" s="275" t="s">
        <v>138</v>
      </c>
    </row>
    <row r="246" spans="1:51" s="13" customFormat="1" ht="12">
      <c r="A246" s="13"/>
      <c r="B246" s="265"/>
      <c r="C246" s="266"/>
      <c r="D246" s="250" t="s">
        <v>214</v>
      </c>
      <c r="E246" s="267" t="s">
        <v>1</v>
      </c>
      <c r="F246" s="268" t="s">
        <v>465</v>
      </c>
      <c r="G246" s="266"/>
      <c r="H246" s="269">
        <v>410</v>
      </c>
      <c r="I246" s="270"/>
      <c r="J246" s="266"/>
      <c r="K246" s="266"/>
      <c r="L246" s="271"/>
      <c r="M246" s="272"/>
      <c r="N246" s="273"/>
      <c r="O246" s="273"/>
      <c r="P246" s="273"/>
      <c r="Q246" s="273"/>
      <c r="R246" s="273"/>
      <c r="S246" s="273"/>
      <c r="T246" s="27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75" t="s">
        <v>214</v>
      </c>
      <c r="AU246" s="275" t="s">
        <v>21</v>
      </c>
      <c r="AV246" s="13" t="s">
        <v>21</v>
      </c>
      <c r="AW246" s="13" t="s">
        <v>38</v>
      </c>
      <c r="AX246" s="13" t="s">
        <v>81</v>
      </c>
      <c r="AY246" s="275" t="s">
        <v>138</v>
      </c>
    </row>
    <row r="247" spans="1:51" s="13" customFormat="1" ht="12">
      <c r="A247" s="13"/>
      <c r="B247" s="265"/>
      <c r="C247" s="266"/>
      <c r="D247" s="250" t="s">
        <v>214</v>
      </c>
      <c r="E247" s="267" t="s">
        <v>1</v>
      </c>
      <c r="F247" s="268" t="s">
        <v>466</v>
      </c>
      <c r="G247" s="266"/>
      <c r="H247" s="269">
        <v>12</v>
      </c>
      <c r="I247" s="270"/>
      <c r="J247" s="266"/>
      <c r="K247" s="266"/>
      <c r="L247" s="271"/>
      <c r="M247" s="272"/>
      <c r="N247" s="273"/>
      <c r="O247" s="273"/>
      <c r="P247" s="273"/>
      <c r="Q247" s="273"/>
      <c r="R247" s="273"/>
      <c r="S247" s="273"/>
      <c r="T247" s="27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75" t="s">
        <v>214</v>
      </c>
      <c r="AU247" s="275" t="s">
        <v>21</v>
      </c>
      <c r="AV247" s="13" t="s">
        <v>21</v>
      </c>
      <c r="AW247" s="13" t="s">
        <v>38</v>
      </c>
      <c r="AX247" s="13" t="s">
        <v>81</v>
      </c>
      <c r="AY247" s="275" t="s">
        <v>138</v>
      </c>
    </row>
    <row r="248" spans="1:51" s="13" customFormat="1" ht="12">
      <c r="A248" s="13"/>
      <c r="B248" s="265"/>
      <c r="C248" s="266"/>
      <c r="D248" s="250" t="s">
        <v>214</v>
      </c>
      <c r="E248" s="267" t="s">
        <v>1</v>
      </c>
      <c r="F248" s="268" t="s">
        <v>467</v>
      </c>
      <c r="G248" s="266"/>
      <c r="H248" s="269">
        <v>35</v>
      </c>
      <c r="I248" s="270"/>
      <c r="J248" s="266"/>
      <c r="K248" s="266"/>
      <c r="L248" s="271"/>
      <c r="M248" s="272"/>
      <c r="N248" s="273"/>
      <c r="O248" s="273"/>
      <c r="P248" s="273"/>
      <c r="Q248" s="273"/>
      <c r="R248" s="273"/>
      <c r="S248" s="273"/>
      <c r="T248" s="27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75" t="s">
        <v>214</v>
      </c>
      <c r="AU248" s="275" t="s">
        <v>21</v>
      </c>
      <c r="AV248" s="13" t="s">
        <v>21</v>
      </c>
      <c r="AW248" s="13" t="s">
        <v>38</v>
      </c>
      <c r="AX248" s="13" t="s">
        <v>81</v>
      </c>
      <c r="AY248" s="275" t="s">
        <v>138</v>
      </c>
    </row>
    <row r="249" spans="1:51" s="14" customFormat="1" ht="12">
      <c r="A249" s="14"/>
      <c r="B249" s="276"/>
      <c r="C249" s="277"/>
      <c r="D249" s="250" t="s">
        <v>214</v>
      </c>
      <c r="E249" s="278" t="s">
        <v>1</v>
      </c>
      <c r="F249" s="279" t="s">
        <v>216</v>
      </c>
      <c r="G249" s="277"/>
      <c r="H249" s="280">
        <v>487</v>
      </c>
      <c r="I249" s="281"/>
      <c r="J249" s="277"/>
      <c r="K249" s="277"/>
      <c r="L249" s="282"/>
      <c r="M249" s="283"/>
      <c r="N249" s="284"/>
      <c r="O249" s="284"/>
      <c r="P249" s="284"/>
      <c r="Q249" s="284"/>
      <c r="R249" s="284"/>
      <c r="S249" s="284"/>
      <c r="T249" s="285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86" t="s">
        <v>214</v>
      </c>
      <c r="AU249" s="286" t="s">
        <v>21</v>
      </c>
      <c r="AV249" s="14" t="s">
        <v>144</v>
      </c>
      <c r="AW249" s="14" t="s">
        <v>38</v>
      </c>
      <c r="AX249" s="14" t="s">
        <v>89</v>
      </c>
      <c r="AY249" s="286" t="s">
        <v>138</v>
      </c>
    </row>
    <row r="250" spans="1:65" s="2" customFormat="1" ht="16.5" customHeight="1">
      <c r="A250" s="38"/>
      <c r="B250" s="39"/>
      <c r="C250" s="254" t="s">
        <v>468</v>
      </c>
      <c r="D250" s="254" t="s">
        <v>197</v>
      </c>
      <c r="E250" s="255" t="s">
        <v>469</v>
      </c>
      <c r="F250" s="256" t="s">
        <v>470</v>
      </c>
      <c r="G250" s="257" t="s">
        <v>155</v>
      </c>
      <c r="H250" s="258">
        <v>501.61</v>
      </c>
      <c r="I250" s="259"/>
      <c r="J250" s="260">
        <f>ROUND(I250*H250,2)</f>
        <v>0</v>
      </c>
      <c r="K250" s="261"/>
      <c r="L250" s="262"/>
      <c r="M250" s="263" t="s">
        <v>1</v>
      </c>
      <c r="N250" s="264" t="s">
        <v>46</v>
      </c>
      <c r="O250" s="91"/>
      <c r="P250" s="246">
        <f>O250*H250</f>
        <v>0</v>
      </c>
      <c r="Q250" s="246">
        <v>0.131</v>
      </c>
      <c r="R250" s="246">
        <f>Q250*H250</f>
        <v>65.71091</v>
      </c>
      <c r="S250" s="246">
        <v>0</v>
      </c>
      <c r="T250" s="247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48" t="s">
        <v>172</v>
      </c>
      <c r="AT250" s="248" t="s">
        <v>197</v>
      </c>
      <c r="AU250" s="248" t="s">
        <v>21</v>
      </c>
      <c r="AY250" s="16" t="s">
        <v>138</v>
      </c>
      <c r="BE250" s="249">
        <f>IF(N250="základní",J250,0)</f>
        <v>0</v>
      </c>
      <c r="BF250" s="249">
        <f>IF(N250="snížená",J250,0)</f>
        <v>0</v>
      </c>
      <c r="BG250" s="249">
        <f>IF(N250="zákl. přenesená",J250,0)</f>
        <v>0</v>
      </c>
      <c r="BH250" s="249">
        <f>IF(N250="sníž. přenesená",J250,0)</f>
        <v>0</v>
      </c>
      <c r="BI250" s="249">
        <f>IF(N250="nulová",J250,0)</f>
        <v>0</v>
      </c>
      <c r="BJ250" s="16" t="s">
        <v>89</v>
      </c>
      <c r="BK250" s="249">
        <f>ROUND(I250*H250,2)</f>
        <v>0</v>
      </c>
      <c r="BL250" s="16" t="s">
        <v>144</v>
      </c>
      <c r="BM250" s="248" t="s">
        <v>471</v>
      </c>
    </row>
    <row r="251" spans="1:47" s="2" customFormat="1" ht="12">
      <c r="A251" s="38"/>
      <c r="B251" s="39"/>
      <c r="C251" s="40"/>
      <c r="D251" s="250" t="s">
        <v>170</v>
      </c>
      <c r="E251" s="40"/>
      <c r="F251" s="251" t="s">
        <v>381</v>
      </c>
      <c r="G251" s="40"/>
      <c r="H251" s="40"/>
      <c r="I251" s="144"/>
      <c r="J251" s="40"/>
      <c r="K251" s="40"/>
      <c r="L251" s="44"/>
      <c r="M251" s="252"/>
      <c r="N251" s="253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6" t="s">
        <v>170</v>
      </c>
      <c r="AU251" s="16" t="s">
        <v>21</v>
      </c>
    </row>
    <row r="252" spans="1:51" s="13" customFormat="1" ht="12">
      <c r="A252" s="13"/>
      <c r="B252" s="265"/>
      <c r="C252" s="266"/>
      <c r="D252" s="250" t="s">
        <v>214</v>
      </c>
      <c r="E252" s="267" t="s">
        <v>1</v>
      </c>
      <c r="F252" s="268" t="s">
        <v>472</v>
      </c>
      <c r="G252" s="266"/>
      <c r="H252" s="269">
        <v>501.61</v>
      </c>
      <c r="I252" s="270"/>
      <c r="J252" s="266"/>
      <c r="K252" s="266"/>
      <c r="L252" s="271"/>
      <c r="M252" s="272"/>
      <c r="N252" s="273"/>
      <c r="O252" s="273"/>
      <c r="P252" s="273"/>
      <c r="Q252" s="273"/>
      <c r="R252" s="273"/>
      <c r="S252" s="273"/>
      <c r="T252" s="27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75" t="s">
        <v>214</v>
      </c>
      <c r="AU252" s="275" t="s">
        <v>21</v>
      </c>
      <c r="AV252" s="13" t="s">
        <v>21</v>
      </c>
      <c r="AW252" s="13" t="s">
        <v>38</v>
      </c>
      <c r="AX252" s="13" t="s">
        <v>81</v>
      </c>
      <c r="AY252" s="275" t="s">
        <v>138</v>
      </c>
    </row>
    <row r="253" spans="1:51" s="14" customFormat="1" ht="12">
      <c r="A253" s="14"/>
      <c r="B253" s="276"/>
      <c r="C253" s="277"/>
      <c r="D253" s="250" t="s">
        <v>214</v>
      </c>
      <c r="E253" s="278" t="s">
        <v>1</v>
      </c>
      <c r="F253" s="279" t="s">
        <v>216</v>
      </c>
      <c r="G253" s="277"/>
      <c r="H253" s="280">
        <v>501.61</v>
      </c>
      <c r="I253" s="281"/>
      <c r="J253" s="277"/>
      <c r="K253" s="277"/>
      <c r="L253" s="282"/>
      <c r="M253" s="283"/>
      <c r="N253" s="284"/>
      <c r="O253" s="284"/>
      <c r="P253" s="284"/>
      <c r="Q253" s="284"/>
      <c r="R253" s="284"/>
      <c r="S253" s="284"/>
      <c r="T253" s="285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86" t="s">
        <v>214</v>
      </c>
      <c r="AU253" s="286" t="s">
        <v>21</v>
      </c>
      <c r="AV253" s="14" t="s">
        <v>144</v>
      </c>
      <c r="AW253" s="14" t="s">
        <v>38</v>
      </c>
      <c r="AX253" s="14" t="s">
        <v>89</v>
      </c>
      <c r="AY253" s="286" t="s">
        <v>138</v>
      </c>
    </row>
    <row r="254" spans="1:65" s="2" customFormat="1" ht="16.5" customHeight="1">
      <c r="A254" s="38"/>
      <c r="B254" s="39"/>
      <c r="C254" s="254" t="s">
        <v>29</v>
      </c>
      <c r="D254" s="254" t="s">
        <v>197</v>
      </c>
      <c r="E254" s="255" t="s">
        <v>473</v>
      </c>
      <c r="F254" s="256" t="s">
        <v>474</v>
      </c>
      <c r="G254" s="257" t="s">
        <v>155</v>
      </c>
      <c r="H254" s="258">
        <v>12</v>
      </c>
      <c r="I254" s="259"/>
      <c r="J254" s="260">
        <f>ROUND(I254*H254,2)</f>
        <v>0</v>
      </c>
      <c r="K254" s="261"/>
      <c r="L254" s="262"/>
      <c r="M254" s="263" t="s">
        <v>1</v>
      </c>
      <c r="N254" s="264" t="s">
        <v>46</v>
      </c>
      <c r="O254" s="91"/>
      <c r="P254" s="246">
        <f>O254*H254</f>
        <v>0</v>
      </c>
      <c r="Q254" s="246">
        <v>0.131</v>
      </c>
      <c r="R254" s="246">
        <f>Q254*H254</f>
        <v>1.572</v>
      </c>
      <c r="S254" s="246">
        <v>0</v>
      </c>
      <c r="T254" s="247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48" t="s">
        <v>172</v>
      </c>
      <c r="AT254" s="248" t="s">
        <v>197</v>
      </c>
      <c r="AU254" s="248" t="s">
        <v>21</v>
      </c>
      <c r="AY254" s="16" t="s">
        <v>138</v>
      </c>
      <c r="BE254" s="249">
        <f>IF(N254="základní",J254,0)</f>
        <v>0</v>
      </c>
      <c r="BF254" s="249">
        <f>IF(N254="snížená",J254,0)</f>
        <v>0</v>
      </c>
      <c r="BG254" s="249">
        <f>IF(N254="zákl. přenesená",J254,0)</f>
        <v>0</v>
      </c>
      <c r="BH254" s="249">
        <f>IF(N254="sníž. přenesená",J254,0)</f>
        <v>0</v>
      </c>
      <c r="BI254" s="249">
        <f>IF(N254="nulová",J254,0)</f>
        <v>0</v>
      </c>
      <c r="BJ254" s="16" t="s">
        <v>89</v>
      </c>
      <c r="BK254" s="249">
        <f>ROUND(I254*H254,2)</f>
        <v>0</v>
      </c>
      <c r="BL254" s="16" t="s">
        <v>144</v>
      </c>
      <c r="BM254" s="248" t="s">
        <v>475</v>
      </c>
    </row>
    <row r="255" spans="1:47" s="2" customFormat="1" ht="12">
      <c r="A255" s="38"/>
      <c r="B255" s="39"/>
      <c r="C255" s="40"/>
      <c r="D255" s="250" t="s">
        <v>170</v>
      </c>
      <c r="E255" s="40"/>
      <c r="F255" s="251" t="s">
        <v>381</v>
      </c>
      <c r="G255" s="40"/>
      <c r="H255" s="40"/>
      <c r="I255" s="144"/>
      <c r="J255" s="40"/>
      <c r="K255" s="40"/>
      <c r="L255" s="44"/>
      <c r="M255" s="252"/>
      <c r="N255" s="253"/>
      <c r="O255" s="91"/>
      <c r="P255" s="91"/>
      <c r="Q255" s="91"/>
      <c r="R255" s="91"/>
      <c r="S255" s="91"/>
      <c r="T255" s="92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6" t="s">
        <v>170</v>
      </c>
      <c r="AU255" s="16" t="s">
        <v>21</v>
      </c>
    </row>
    <row r="256" spans="1:65" s="2" customFormat="1" ht="16.5" customHeight="1">
      <c r="A256" s="38"/>
      <c r="B256" s="39"/>
      <c r="C256" s="236" t="s">
        <v>476</v>
      </c>
      <c r="D256" s="236" t="s">
        <v>140</v>
      </c>
      <c r="E256" s="237" t="s">
        <v>477</v>
      </c>
      <c r="F256" s="238" t="s">
        <v>478</v>
      </c>
      <c r="G256" s="239" t="s">
        <v>155</v>
      </c>
      <c r="H256" s="240">
        <v>501</v>
      </c>
      <c r="I256" s="241"/>
      <c r="J256" s="242">
        <f>ROUND(I256*H256,2)</f>
        <v>0</v>
      </c>
      <c r="K256" s="243"/>
      <c r="L256" s="44"/>
      <c r="M256" s="244" t="s">
        <v>1</v>
      </c>
      <c r="N256" s="245" t="s">
        <v>46</v>
      </c>
      <c r="O256" s="91"/>
      <c r="P256" s="246">
        <f>O256*H256</f>
        <v>0</v>
      </c>
      <c r="Q256" s="246">
        <v>0</v>
      </c>
      <c r="R256" s="246">
        <f>Q256*H256</f>
        <v>0</v>
      </c>
      <c r="S256" s="246">
        <v>0</v>
      </c>
      <c r="T256" s="247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48" t="s">
        <v>144</v>
      </c>
      <c r="AT256" s="248" t="s">
        <v>140</v>
      </c>
      <c r="AU256" s="248" t="s">
        <v>21</v>
      </c>
      <c r="AY256" s="16" t="s">
        <v>138</v>
      </c>
      <c r="BE256" s="249">
        <f>IF(N256="základní",J256,0)</f>
        <v>0</v>
      </c>
      <c r="BF256" s="249">
        <f>IF(N256="snížená",J256,0)</f>
        <v>0</v>
      </c>
      <c r="BG256" s="249">
        <f>IF(N256="zákl. přenesená",J256,0)</f>
        <v>0</v>
      </c>
      <c r="BH256" s="249">
        <f>IF(N256="sníž. přenesená",J256,0)</f>
        <v>0</v>
      </c>
      <c r="BI256" s="249">
        <f>IF(N256="nulová",J256,0)</f>
        <v>0</v>
      </c>
      <c r="BJ256" s="16" t="s">
        <v>89</v>
      </c>
      <c r="BK256" s="249">
        <f>ROUND(I256*H256,2)</f>
        <v>0</v>
      </c>
      <c r="BL256" s="16" t="s">
        <v>144</v>
      </c>
      <c r="BM256" s="248" t="s">
        <v>479</v>
      </c>
    </row>
    <row r="257" spans="1:51" s="13" customFormat="1" ht="12">
      <c r="A257" s="13"/>
      <c r="B257" s="265"/>
      <c r="C257" s="266"/>
      <c r="D257" s="250" t="s">
        <v>214</v>
      </c>
      <c r="E257" s="267" t="s">
        <v>1</v>
      </c>
      <c r="F257" s="268" t="s">
        <v>480</v>
      </c>
      <c r="G257" s="266"/>
      <c r="H257" s="269">
        <v>501</v>
      </c>
      <c r="I257" s="270"/>
      <c r="J257" s="266"/>
      <c r="K257" s="266"/>
      <c r="L257" s="271"/>
      <c r="M257" s="272"/>
      <c r="N257" s="273"/>
      <c r="O257" s="273"/>
      <c r="P257" s="273"/>
      <c r="Q257" s="273"/>
      <c r="R257" s="273"/>
      <c r="S257" s="273"/>
      <c r="T257" s="27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75" t="s">
        <v>214</v>
      </c>
      <c r="AU257" s="275" t="s">
        <v>21</v>
      </c>
      <c r="AV257" s="13" t="s">
        <v>21</v>
      </c>
      <c r="AW257" s="13" t="s">
        <v>38</v>
      </c>
      <c r="AX257" s="13" t="s">
        <v>81</v>
      </c>
      <c r="AY257" s="275" t="s">
        <v>138</v>
      </c>
    </row>
    <row r="258" spans="1:51" s="14" customFormat="1" ht="12">
      <c r="A258" s="14"/>
      <c r="B258" s="276"/>
      <c r="C258" s="277"/>
      <c r="D258" s="250" t="s">
        <v>214</v>
      </c>
      <c r="E258" s="278" t="s">
        <v>1</v>
      </c>
      <c r="F258" s="279" t="s">
        <v>216</v>
      </c>
      <c r="G258" s="277"/>
      <c r="H258" s="280">
        <v>501</v>
      </c>
      <c r="I258" s="281"/>
      <c r="J258" s="277"/>
      <c r="K258" s="277"/>
      <c r="L258" s="282"/>
      <c r="M258" s="283"/>
      <c r="N258" s="284"/>
      <c r="O258" s="284"/>
      <c r="P258" s="284"/>
      <c r="Q258" s="284"/>
      <c r="R258" s="284"/>
      <c r="S258" s="284"/>
      <c r="T258" s="285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86" t="s">
        <v>214</v>
      </c>
      <c r="AU258" s="286" t="s">
        <v>21</v>
      </c>
      <c r="AV258" s="14" t="s">
        <v>144</v>
      </c>
      <c r="AW258" s="14" t="s">
        <v>38</v>
      </c>
      <c r="AX258" s="14" t="s">
        <v>89</v>
      </c>
      <c r="AY258" s="286" t="s">
        <v>138</v>
      </c>
    </row>
    <row r="259" spans="1:65" s="2" customFormat="1" ht="21.75" customHeight="1">
      <c r="A259" s="38"/>
      <c r="B259" s="39"/>
      <c r="C259" s="236" t="s">
        <v>481</v>
      </c>
      <c r="D259" s="236" t="s">
        <v>140</v>
      </c>
      <c r="E259" s="237" t="s">
        <v>482</v>
      </c>
      <c r="F259" s="238" t="s">
        <v>483</v>
      </c>
      <c r="G259" s="239" t="s">
        <v>155</v>
      </c>
      <c r="H259" s="240">
        <v>551.1</v>
      </c>
      <c r="I259" s="241"/>
      <c r="J259" s="242">
        <f>ROUND(I259*H259,2)</f>
        <v>0</v>
      </c>
      <c r="K259" s="243"/>
      <c r="L259" s="44"/>
      <c r="M259" s="244" t="s">
        <v>1</v>
      </c>
      <c r="N259" s="245" t="s">
        <v>46</v>
      </c>
      <c r="O259" s="91"/>
      <c r="P259" s="246">
        <f>O259*H259</f>
        <v>0</v>
      </c>
      <c r="Q259" s="246">
        <v>0</v>
      </c>
      <c r="R259" s="246">
        <f>Q259*H259</f>
        <v>0</v>
      </c>
      <c r="S259" s="246">
        <v>0</v>
      </c>
      <c r="T259" s="247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48" t="s">
        <v>144</v>
      </c>
      <c r="AT259" s="248" t="s">
        <v>140</v>
      </c>
      <c r="AU259" s="248" t="s">
        <v>21</v>
      </c>
      <c r="AY259" s="16" t="s">
        <v>138</v>
      </c>
      <c r="BE259" s="249">
        <f>IF(N259="základní",J259,0)</f>
        <v>0</v>
      </c>
      <c r="BF259" s="249">
        <f>IF(N259="snížená",J259,0)</f>
        <v>0</v>
      </c>
      <c r="BG259" s="249">
        <f>IF(N259="zákl. přenesená",J259,0)</f>
        <v>0</v>
      </c>
      <c r="BH259" s="249">
        <f>IF(N259="sníž. přenesená",J259,0)</f>
        <v>0</v>
      </c>
      <c r="BI259" s="249">
        <f>IF(N259="nulová",J259,0)</f>
        <v>0</v>
      </c>
      <c r="BJ259" s="16" t="s">
        <v>89</v>
      </c>
      <c r="BK259" s="249">
        <f>ROUND(I259*H259,2)</f>
        <v>0</v>
      </c>
      <c r="BL259" s="16" t="s">
        <v>144</v>
      </c>
      <c r="BM259" s="248" t="s">
        <v>484</v>
      </c>
    </row>
    <row r="260" spans="1:51" s="13" customFormat="1" ht="12">
      <c r="A260" s="13"/>
      <c r="B260" s="265"/>
      <c r="C260" s="266"/>
      <c r="D260" s="250" t="s">
        <v>214</v>
      </c>
      <c r="E260" s="267" t="s">
        <v>1</v>
      </c>
      <c r="F260" s="268" t="s">
        <v>485</v>
      </c>
      <c r="G260" s="266"/>
      <c r="H260" s="269">
        <v>551.1</v>
      </c>
      <c r="I260" s="270"/>
      <c r="J260" s="266"/>
      <c r="K260" s="266"/>
      <c r="L260" s="271"/>
      <c r="M260" s="272"/>
      <c r="N260" s="273"/>
      <c r="O260" s="273"/>
      <c r="P260" s="273"/>
      <c r="Q260" s="273"/>
      <c r="R260" s="273"/>
      <c r="S260" s="273"/>
      <c r="T260" s="27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75" t="s">
        <v>214</v>
      </c>
      <c r="AU260" s="275" t="s">
        <v>21</v>
      </c>
      <c r="AV260" s="13" t="s">
        <v>21</v>
      </c>
      <c r="AW260" s="13" t="s">
        <v>38</v>
      </c>
      <c r="AX260" s="13" t="s">
        <v>81</v>
      </c>
      <c r="AY260" s="275" t="s">
        <v>138</v>
      </c>
    </row>
    <row r="261" spans="1:51" s="14" customFormat="1" ht="12">
      <c r="A261" s="14"/>
      <c r="B261" s="276"/>
      <c r="C261" s="277"/>
      <c r="D261" s="250" t="s">
        <v>214</v>
      </c>
      <c r="E261" s="278" t="s">
        <v>1</v>
      </c>
      <c r="F261" s="279" t="s">
        <v>216</v>
      </c>
      <c r="G261" s="277"/>
      <c r="H261" s="280">
        <v>551.1</v>
      </c>
      <c r="I261" s="281"/>
      <c r="J261" s="277"/>
      <c r="K261" s="277"/>
      <c r="L261" s="282"/>
      <c r="M261" s="283"/>
      <c r="N261" s="284"/>
      <c r="O261" s="284"/>
      <c r="P261" s="284"/>
      <c r="Q261" s="284"/>
      <c r="R261" s="284"/>
      <c r="S261" s="284"/>
      <c r="T261" s="285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86" t="s">
        <v>214</v>
      </c>
      <c r="AU261" s="286" t="s">
        <v>21</v>
      </c>
      <c r="AV261" s="14" t="s">
        <v>144</v>
      </c>
      <c r="AW261" s="14" t="s">
        <v>38</v>
      </c>
      <c r="AX261" s="14" t="s">
        <v>89</v>
      </c>
      <c r="AY261" s="286" t="s">
        <v>138</v>
      </c>
    </row>
    <row r="262" spans="1:63" s="12" customFormat="1" ht="22.8" customHeight="1">
      <c r="A262" s="12"/>
      <c r="B262" s="220"/>
      <c r="C262" s="221"/>
      <c r="D262" s="222" t="s">
        <v>80</v>
      </c>
      <c r="E262" s="234" t="s">
        <v>486</v>
      </c>
      <c r="F262" s="234" t="s">
        <v>487</v>
      </c>
      <c r="G262" s="221"/>
      <c r="H262" s="221"/>
      <c r="I262" s="224"/>
      <c r="J262" s="235">
        <f>BK262</f>
        <v>0</v>
      </c>
      <c r="K262" s="221"/>
      <c r="L262" s="226"/>
      <c r="M262" s="227"/>
      <c r="N262" s="228"/>
      <c r="O262" s="228"/>
      <c r="P262" s="229">
        <f>SUM(P263:P289)</f>
        <v>0</v>
      </c>
      <c r="Q262" s="228"/>
      <c r="R262" s="229">
        <f>SUM(R263:R289)</f>
        <v>94.76442800000001</v>
      </c>
      <c r="S262" s="228"/>
      <c r="T262" s="230">
        <f>SUM(T263:T289)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31" t="s">
        <v>89</v>
      </c>
      <c r="AT262" s="232" t="s">
        <v>80</v>
      </c>
      <c r="AU262" s="232" t="s">
        <v>89</v>
      </c>
      <c r="AY262" s="231" t="s">
        <v>138</v>
      </c>
      <c r="BK262" s="233">
        <f>SUM(BK263:BK289)</f>
        <v>0</v>
      </c>
    </row>
    <row r="263" spans="1:65" s="2" customFormat="1" ht="21.75" customHeight="1">
      <c r="A263" s="38"/>
      <c r="B263" s="39"/>
      <c r="C263" s="236" t="s">
        <v>488</v>
      </c>
      <c r="D263" s="236" t="s">
        <v>140</v>
      </c>
      <c r="E263" s="237" t="s">
        <v>489</v>
      </c>
      <c r="F263" s="238" t="s">
        <v>490</v>
      </c>
      <c r="G263" s="239" t="s">
        <v>155</v>
      </c>
      <c r="H263" s="240">
        <v>340</v>
      </c>
      <c r="I263" s="241"/>
      <c r="J263" s="242">
        <f>ROUND(I263*H263,2)</f>
        <v>0</v>
      </c>
      <c r="K263" s="243"/>
      <c r="L263" s="44"/>
      <c r="M263" s="244" t="s">
        <v>1</v>
      </c>
      <c r="N263" s="245" t="s">
        <v>46</v>
      </c>
      <c r="O263" s="91"/>
      <c r="P263" s="246">
        <f>O263*H263</f>
        <v>0</v>
      </c>
      <c r="Q263" s="246">
        <v>0.10362</v>
      </c>
      <c r="R263" s="246">
        <f>Q263*H263</f>
        <v>35.2308</v>
      </c>
      <c r="S263" s="246">
        <v>0</v>
      </c>
      <c r="T263" s="247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48" t="s">
        <v>144</v>
      </c>
      <c r="AT263" s="248" t="s">
        <v>140</v>
      </c>
      <c r="AU263" s="248" t="s">
        <v>21</v>
      </c>
      <c r="AY263" s="16" t="s">
        <v>138</v>
      </c>
      <c r="BE263" s="249">
        <f>IF(N263="základní",J263,0)</f>
        <v>0</v>
      </c>
      <c r="BF263" s="249">
        <f>IF(N263="snížená",J263,0)</f>
        <v>0</v>
      </c>
      <c r="BG263" s="249">
        <f>IF(N263="zákl. přenesená",J263,0)</f>
        <v>0</v>
      </c>
      <c r="BH263" s="249">
        <f>IF(N263="sníž. přenesená",J263,0)</f>
        <v>0</v>
      </c>
      <c r="BI263" s="249">
        <f>IF(N263="nulová",J263,0)</f>
        <v>0</v>
      </c>
      <c r="BJ263" s="16" t="s">
        <v>89</v>
      </c>
      <c r="BK263" s="249">
        <f>ROUND(I263*H263,2)</f>
        <v>0</v>
      </c>
      <c r="BL263" s="16" t="s">
        <v>144</v>
      </c>
      <c r="BM263" s="248" t="s">
        <v>491</v>
      </c>
    </row>
    <row r="264" spans="1:51" s="13" customFormat="1" ht="12">
      <c r="A264" s="13"/>
      <c r="B264" s="265"/>
      <c r="C264" s="266"/>
      <c r="D264" s="250" t="s">
        <v>214</v>
      </c>
      <c r="E264" s="267" t="s">
        <v>1</v>
      </c>
      <c r="F264" s="268" t="s">
        <v>492</v>
      </c>
      <c r="G264" s="266"/>
      <c r="H264" s="269">
        <v>340</v>
      </c>
      <c r="I264" s="270"/>
      <c r="J264" s="266"/>
      <c r="K264" s="266"/>
      <c r="L264" s="271"/>
      <c r="M264" s="272"/>
      <c r="N264" s="273"/>
      <c r="O264" s="273"/>
      <c r="P264" s="273"/>
      <c r="Q264" s="273"/>
      <c r="R264" s="273"/>
      <c r="S264" s="273"/>
      <c r="T264" s="27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75" t="s">
        <v>214</v>
      </c>
      <c r="AU264" s="275" t="s">
        <v>21</v>
      </c>
      <c r="AV264" s="13" t="s">
        <v>21</v>
      </c>
      <c r="AW264" s="13" t="s">
        <v>38</v>
      </c>
      <c r="AX264" s="13" t="s">
        <v>81</v>
      </c>
      <c r="AY264" s="275" t="s">
        <v>138</v>
      </c>
    </row>
    <row r="265" spans="1:51" s="14" customFormat="1" ht="12">
      <c r="A265" s="14"/>
      <c r="B265" s="276"/>
      <c r="C265" s="277"/>
      <c r="D265" s="250" t="s">
        <v>214</v>
      </c>
      <c r="E265" s="278" t="s">
        <v>1</v>
      </c>
      <c r="F265" s="279" t="s">
        <v>216</v>
      </c>
      <c r="G265" s="277"/>
      <c r="H265" s="280">
        <v>340</v>
      </c>
      <c r="I265" s="281"/>
      <c r="J265" s="277"/>
      <c r="K265" s="277"/>
      <c r="L265" s="282"/>
      <c r="M265" s="283"/>
      <c r="N265" s="284"/>
      <c r="O265" s="284"/>
      <c r="P265" s="284"/>
      <c r="Q265" s="284"/>
      <c r="R265" s="284"/>
      <c r="S265" s="284"/>
      <c r="T265" s="285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86" t="s">
        <v>214</v>
      </c>
      <c r="AU265" s="286" t="s">
        <v>21</v>
      </c>
      <c r="AV265" s="14" t="s">
        <v>144</v>
      </c>
      <c r="AW265" s="14" t="s">
        <v>38</v>
      </c>
      <c r="AX265" s="14" t="s">
        <v>89</v>
      </c>
      <c r="AY265" s="286" t="s">
        <v>138</v>
      </c>
    </row>
    <row r="266" spans="1:65" s="2" customFormat="1" ht="16.5" customHeight="1">
      <c r="A266" s="38"/>
      <c r="B266" s="39"/>
      <c r="C266" s="254" t="s">
        <v>493</v>
      </c>
      <c r="D266" s="254" t="s">
        <v>197</v>
      </c>
      <c r="E266" s="255" t="s">
        <v>494</v>
      </c>
      <c r="F266" s="256" t="s">
        <v>495</v>
      </c>
      <c r="G266" s="257" t="s">
        <v>155</v>
      </c>
      <c r="H266" s="258">
        <v>350.2</v>
      </c>
      <c r="I266" s="259"/>
      <c r="J266" s="260">
        <f>ROUND(I266*H266,2)</f>
        <v>0</v>
      </c>
      <c r="K266" s="261"/>
      <c r="L266" s="262"/>
      <c r="M266" s="263" t="s">
        <v>1</v>
      </c>
      <c r="N266" s="264" t="s">
        <v>46</v>
      </c>
      <c r="O266" s="91"/>
      <c r="P266" s="246">
        <f>O266*H266</f>
        <v>0</v>
      </c>
      <c r="Q266" s="246">
        <v>0.165</v>
      </c>
      <c r="R266" s="246">
        <f>Q266*H266</f>
        <v>57.783</v>
      </c>
      <c r="S266" s="246">
        <v>0</v>
      </c>
      <c r="T266" s="247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48" t="s">
        <v>172</v>
      </c>
      <c r="AT266" s="248" t="s">
        <v>197</v>
      </c>
      <c r="AU266" s="248" t="s">
        <v>21</v>
      </c>
      <c r="AY266" s="16" t="s">
        <v>138</v>
      </c>
      <c r="BE266" s="249">
        <f>IF(N266="základní",J266,0)</f>
        <v>0</v>
      </c>
      <c r="BF266" s="249">
        <f>IF(N266="snížená",J266,0)</f>
        <v>0</v>
      </c>
      <c r="BG266" s="249">
        <f>IF(N266="zákl. přenesená",J266,0)</f>
        <v>0</v>
      </c>
      <c r="BH266" s="249">
        <f>IF(N266="sníž. přenesená",J266,0)</f>
        <v>0</v>
      </c>
      <c r="BI266" s="249">
        <f>IF(N266="nulová",J266,0)</f>
        <v>0</v>
      </c>
      <c r="BJ266" s="16" t="s">
        <v>89</v>
      </c>
      <c r="BK266" s="249">
        <f>ROUND(I266*H266,2)</f>
        <v>0</v>
      </c>
      <c r="BL266" s="16" t="s">
        <v>144</v>
      </c>
      <c r="BM266" s="248" t="s">
        <v>496</v>
      </c>
    </row>
    <row r="267" spans="1:47" s="2" customFormat="1" ht="12">
      <c r="A267" s="38"/>
      <c r="B267" s="39"/>
      <c r="C267" s="40"/>
      <c r="D267" s="250" t="s">
        <v>170</v>
      </c>
      <c r="E267" s="40"/>
      <c r="F267" s="251" t="s">
        <v>381</v>
      </c>
      <c r="G267" s="40"/>
      <c r="H267" s="40"/>
      <c r="I267" s="144"/>
      <c r="J267" s="40"/>
      <c r="K267" s="40"/>
      <c r="L267" s="44"/>
      <c r="M267" s="252"/>
      <c r="N267" s="253"/>
      <c r="O267" s="91"/>
      <c r="P267" s="91"/>
      <c r="Q267" s="91"/>
      <c r="R267" s="91"/>
      <c r="S267" s="91"/>
      <c r="T267" s="92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6" t="s">
        <v>170</v>
      </c>
      <c r="AU267" s="16" t="s">
        <v>21</v>
      </c>
    </row>
    <row r="268" spans="1:51" s="13" customFormat="1" ht="12">
      <c r="A268" s="13"/>
      <c r="B268" s="265"/>
      <c r="C268" s="266"/>
      <c r="D268" s="250" t="s">
        <v>214</v>
      </c>
      <c r="E268" s="267" t="s">
        <v>1</v>
      </c>
      <c r="F268" s="268" t="s">
        <v>497</v>
      </c>
      <c r="G268" s="266"/>
      <c r="H268" s="269">
        <v>350.2</v>
      </c>
      <c r="I268" s="270"/>
      <c r="J268" s="266"/>
      <c r="K268" s="266"/>
      <c r="L268" s="271"/>
      <c r="M268" s="272"/>
      <c r="N268" s="273"/>
      <c r="O268" s="273"/>
      <c r="P268" s="273"/>
      <c r="Q268" s="273"/>
      <c r="R268" s="273"/>
      <c r="S268" s="273"/>
      <c r="T268" s="27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75" t="s">
        <v>214</v>
      </c>
      <c r="AU268" s="275" t="s">
        <v>21</v>
      </c>
      <c r="AV268" s="13" t="s">
        <v>21</v>
      </c>
      <c r="AW268" s="13" t="s">
        <v>38</v>
      </c>
      <c r="AX268" s="13" t="s">
        <v>81</v>
      </c>
      <c r="AY268" s="275" t="s">
        <v>138</v>
      </c>
    </row>
    <row r="269" spans="1:51" s="14" customFormat="1" ht="12">
      <c r="A269" s="14"/>
      <c r="B269" s="276"/>
      <c r="C269" s="277"/>
      <c r="D269" s="250" t="s">
        <v>214</v>
      </c>
      <c r="E269" s="278" t="s">
        <v>1</v>
      </c>
      <c r="F269" s="279" t="s">
        <v>216</v>
      </c>
      <c r="G269" s="277"/>
      <c r="H269" s="280">
        <v>350.2</v>
      </c>
      <c r="I269" s="281"/>
      <c r="J269" s="277"/>
      <c r="K269" s="277"/>
      <c r="L269" s="282"/>
      <c r="M269" s="283"/>
      <c r="N269" s="284"/>
      <c r="O269" s="284"/>
      <c r="P269" s="284"/>
      <c r="Q269" s="284"/>
      <c r="R269" s="284"/>
      <c r="S269" s="284"/>
      <c r="T269" s="285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86" t="s">
        <v>214</v>
      </c>
      <c r="AU269" s="286" t="s">
        <v>21</v>
      </c>
      <c r="AV269" s="14" t="s">
        <v>144</v>
      </c>
      <c r="AW269" s="14" t="s">
        <v>38</v>
      </c>
      <c r="AX269" s="14" t="s">
        <v>89</v>
      </c>
      <c r="AY269" s="286" t="s">
        <v>138</v>
      </c>
    </row>
    <row r="270" spans="1:65" s="2" customFormat="1" ht="21.75" customHeight="1">
      <c r="A270" s="38"/>
      <c r="B270" s="39"/>
      <c r="C270" s="254" t="s">
        <v>498</v>
      </c>
      <c r="D270" s="254" t="s">
        <v>197</v>
      </c>
      <c r="E270" s="255" t="s">
        <v>499</v>
      </c>
      <c r="F270" s="256" t="s">
        <v>500</v>
      </c>
      <c r="G270" s="257" t="s">
        <v>155</v>
      </c>
      <c r="H270" s="258">
        <v>11</v>
      </c>
      <c r="I270" s="259"/>
      <c r="J270" s="260">
        <f>ROUND(I270*H270,2)</f>
        <v>0</v>
      </c>
      <c r="K270" s="261"/>
      <c r="L270" s="262"/>
      <c r="M270" s="263" t="s">
        <v>1</v>
      </c>
      <c r="N270" s="264" t="s">
        <v>46</v>
      </c>
      <c r="O270" s="91"/>
      <c r="P270" s="246">
        <f>O270*H270</f>
        <v>0</v>
      </c>
      <c r="Q270" s="246">
        <v>0.121</v>
      </c>
      <c r="R270" s="246">
        <f>Q270*H270</f>
        <v>1.331</v>
      </c>
      <c r="S270" s="246">
        <v>0</v>
      </c>
      <c r="T270" s="247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48" t="s">
        <v>172</v>
      </c>
      <c r="AT270" s="248" t="s">
        <v>197</v>
      </c>
      <c r="AU270" s="248" t="s">
        <v>21</v>
      </c>
      <c r="AY270" s="16" t="s">
        <v>138</v>
      </c>
      <c r="BE270" s="249">
        <f>IF(N270="základní",J270,0)</f>
        <v>0</v>
      </c>
      <c r="BF270" s="249">
        <f>IF(N270="snížená",J270,0)</f>
        <v>0</v>
      </c>
      <c r="BG270" s="249">
        <f>IF(N270="zákl. přenesená",J270,0)</f>
        <v>0</v>
      </c>
      <c r="BH270" s="249">
        <f>IF(N270="sníž. přenesená",J270,0)</f>
        <v>0</v>
      </c>
      <c r="BI270" s="249">
        <f>IF(N270="nulová",J270,0)</f>
        <v>0</v>
      </c>
      <c r="BJ270" s="16" t="s">
        <v>89</v>
      </c>
      <c r="BK270" s="249">
        <f>ROUND(I270*H270,2)</f>
        <v>0</v>
      </c>
      <c r="BL270" s="16" t="s">
        <v>144</v>
      </c>
      <c r="BM270" s="248" t="s">
        <v>501</v>
      </c>
    </row>
    <row r="271" spans="1:47" s="2" customFormat="1" ht="12">
      <c r="A271" s="38"/>
      <c r="B271" s="39"/>
      <c r="C271" s="40"/>
      <c r="D271" s="250" t="s">
        <v>170</v>
      </c>
      <c r="E271" s="40"/>
      <c r="F271" s="251" t="s">
        <v>502</v>
      </c>
      <c r="G271" s="40"/>
      <c r="H271" s="40"/>
      <c r="I271" s="144"/>
      <c r="J271" s="40"/>
      <c r="K271" s="40"/>
      <c r="L271" s="44"/>
      <c r="M271" s="252"/>
      <c r="N271" s="253"/>
      <c r="O271" s="91"/>
      <c r="P271" s="91"/>
      <c r="Q271" s="91"/>
      <c r="R271" s="91"/>
      <c r="S271" s="91"/>
      <c r="T271" s="92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6" t="s">
        <v>170</v>
      </c>
      <c r="AU271" s="16" t="s">
        <v>21</v>
      </c>
    </row>
    <row r="272" spans="1:65" s="2" customFormat="1" ht="21.75" customHeight="1">
      <c r="A272" s="38"/>
      <c r="B272" s="39"/>
      <c r="C272" s="236" t="s">
        <v>503</v>
      </c>
      <c r="D272" s="236" t="s">
        <v>140</v>
      </c>
      <c r="E272" s="237" t="s">
        <v>504</v>
      </c>
      <c r="F272" s="238" t="s">
        <v>505</v>
      </c>
      <c r="G272" s="239" t="s">
        <v>155</v>
      </c>
      <c r="H272" s="240">
        <v>370</v>
      </c>
      <c r="I272" s="241"/>
      <c r="J272" s="242">
        <f>ROUND(I272*H272,2)</f>
        <v>0</v>
      </c>
      <c r="K272" s="243"/>
      <c r="L272" s="44"/>
      <c r="M272" s="244" t="s">
        <v>1</v>
      </c>
      <c r="N272" s="245" t="s">
        <v>46</v>
      </c>
      <c r="O272" s="91"/>
      <c r="P272" s="246">
        <f>O272*H272</f>
        <v>0</v>
      </c>
      <c r="Q272" s="246">
        <v>0</v>
      </c>
      <c r="R272" s="246">
        <f>Q272*H272</f>
        <v>0</v>
      </c>
      <c r="S272" s="246">
        <v>0</v>
      </c>
      <c r="T272" s="247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48" t="s">
        <v>144</v>
      </c>
      <c r="AT272" s="248" t="s">
        <v>140</v>
      </c>
      <c r="AU272" s="248" t="s">
        <v>21</v>
      </c>
      <c r="AY272" s="16" t="s">
        <v>138</v>
      </c>
      <c r="BE272" s="249">
        <f>IF(N272="základní",J272,0)</f>
        <v>0</v>
      </c>
      <c r="BF272" s="249">
        <f>IF(N272="snížená",J272,0)</f>
        <v>0</v>
      </c>
      <c r="BG272" s="249">
        <f>IF(N272="zákl. přenesená",J272,0)</f>
        <v>0</v>
      </c>
      <c r="BH272" s="249">
        <f>IF(N272="sníž. přenesená",J272,0)</f>
        <v>0</v>
      </c>
      <c r="BI272" s="249">
        <f>IF(N272="nulová",J272,0)</f>
        <v>0</v>
      </c>
      <c r="BJ272" s="16" t="s">
        <v>89</v>
      </c>
      <c r="BK272" s="249">
        <f>ROUND(I272*H272,2)</f>
        <v>0</v>
      </c>
      <c r="BL272" s="16" t="s">
        <v>144</v>
      </c>
      <c r="BM272" s="248" t="s">
        <v>506</v>
      </c>
    </row>
    <row r="273" spans="1:51" s="13" customFormat="1" ht="12">
      <c r="A273" s="13"/>
      <c r="B273" s="265"/>
      <c r="C273" s="266"/>
      <c r="D273" s="250" t="s">
        <v>214</v>
      </c>
      <c r="E273" s="267" t="s">
        <v>1</v>
      </c>
      <c r="F273" s="268" t="s">
        <v>507</v>
      </c>
      <c r="G273" s="266"/>
      <c r="H273" s="269">
        <v>370</v>
      </c>
      <c r="I273" s="270"/>
      <c r="J273" s="266"/>
      <c r="K273" s="266"/>
      <c r="L273" s="271"/>
      <c r="M273" s="272"/>
      <c r="N273" s="273"/>
      <c r="O273" s="273"/>
      <c r="P273" s="273"/>
      <c r="Q273" s="273"/>
      <c r="R273" s="273"/>
      <c r="S273" s="273"/>
      <c r="T273" s="27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75" t="s">
        <v>214</v>
      </c>
      <c r="AU273" s="275" t="s">
        <v>21</v>
      </c>
      <c r="AV273" s="13" t="s">
        <v>21</v>
      </c>
      <c r="AW273" s="13" t="s">
        <v>38</v>
      </c>
      <c r="AX273" s="13" t="s">
        <v>81</v>
      </c>
      <c r="AY273" s="275" t="s">
        <v>138</v>
      </c>
    </row>
    <row r="274" spans="1:51" s="14" customFormat="1" ht="12">
      <c r="A274" s="14"/>
      <c r="B274" s="276"/>
      <c r="C274" s="277"/>
      <c r="D274" s="250" t="s">
        <v>214</v>
      </c>
      <c r="E274" s="278" t="s">
        <v>1</v>
      </c>
      <c r="F274" s="279" t="s">
        <v>216</v>
      </c>
      <c r="G274" s="277"/>
      <c r="H274" s="280">
        <v>370</v>
      </c>
      <c r="I274" s="281"/>
      <c r="J274" s="277"/>
      <c r="K274" s="277"/>
      <c r="L274" s="282"/>
      <c r="M274" s="283"/>
      <c r="N274" s="284"/>
      <c r="O274" s="284"/>
      <c r="P274" s="284"/>
      <c r="Q274" s="284"/>
      <c r="R274" s="284"/>
      <c r="S274" s="284"/>
      <c r="T274" s="285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86" t="s">
        <v>214</v>
      </c>
      <c r="AU274" s="286" t="s">
        <v>21</v>
      </c>
      <c r="AV274" s="14" t="s">
        <v>144</v>
      </c>
      <c r="AW274" s="14" t="s">
        <v>38</v>
      </c>
      <c r="AX274" s="14" t="s">
        <v>89</v>
      </c>
      <c r="AY274" s="286" t="s">
        <v>138</v>
      </c>
    </row>
    <row r="275" spans="1:65" s="2" customFormat="1" ht="16.5" customHeight="1">
      <c r="A275" s="38"/>
      <c r="B275" s="39"/>
      <c r="C275" s="236" t="s">
        <v>508</v>
      </c>
      <c r="D275" s="236" t="s">
        <v>140</v>
      </c>
      <c r="E275" s="237" t="s">
        <v>509</v>
      </c>
      <c r="F275" s="238" t="s">
        <v>478</v>
      </c>
      <c r="G275" s="239" t="s">
        <v>155</v>
      </c>
      <c r="H275" s="240">
        <v>374</v>
      </c>
      <c r="I275" s="241"/>
      <c r="J275" s="242">
        <f>ROUND(I275*H275,2)</f>
        <v>0</v>
      </c>
      <c r="K275" s="243"/>
      <c r="L275" s="44"/>
      <c r="M275" s="244" t="s">
        <v>1</v>
      </c>
      <c r="N275" s="245" t="s">
        <v>46</v>
      </c>
      <c r="O275" s="91"/>
      <c r="P275" s="246">
        <f>O275*H275</f>
        <v>0</v>
      </c>
      <c r="Q275" s="246">
        <v>0</v>
      </c>
      <c r="R275" s="246">
        <f>Q275*H275</f>
        <v>0</v>
      </c>
      <c r="S275" s="246">
        <v>0</v>
      </c>
      <c r="T275" s="247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48" t="s">
        <v>144</v>
      </c>
      <c r="AT275" s="248" t="s">
        <v>140</v>
      </c>
      <c r="AU275" s="248" t="s">
        <v>21</v>
      </c>
      <c r="AY275" s="16" t="s">
        <v>138</v>
      </c>
      <c r="BE275" s="249">
        <f>IF(N275="základní",J275,0)</f>
        <v>0</v>
      </c>
      <c r="BF275" s="249">
        <f>IF(N275="snížená",J275,0)</f>
        <v>0</v>
      </c>
      <c r="BG275" s="249">
        <f>IF(N275="zákl. přenesená",J275,0)</f>
        <v>0</v>
      </c>
      <c r="BH275" s="249">
        <f>IF(N275="sníž. přenesená",J275,0)</f>
        <v>0</v>
      </c>
      <c r="BI275" s="249">
        <f>IF(N275="nulová",J275,0)</f>
        <v>0</v>
      </c>
      <c r="BJ275" s="16" t="s">
        <v>89</v>
      </c>
      <c r="BK275" s="249">
        <f>ROUND(I275*H275,2)</f>
        <v>0</v>
      </c>
      <c r="BL275" s="16" t="s">
        <v>144</v>
      </c>
      <c r="BM275" s="248" t="s">
        <v>510</v>
      </c>
    </row>
    <row r="276" spans="1:51" s="13" customFormat="1" ht="12">
      <c r="A276" s="13"/>
      <c r="B276" s="265"/>
      <c r="C276" s="266"/>
      <c r="D276" s="250" t="s">
        <v>214</v>
      </c>
      <c r="E276" s="267" t="s">
        <v>1</v>
      </c>
      <c r="F276" s="268" t="s">
        <v>511</v>
      </c>
      <c r="G276" s="266"/>
      <c r="H276" s="269">
        <v>374</v>
      </c>
      <c r="I276" s="270"/>
      <c r="J276" s="266"/>
      <c r="K276" s="266"/>
      <c r="L276" s="271"/>
      <c r="M276" s="272"/>
      <c r="N276" s="273"/>
      <c r="O276" s="273"/>
      <c r="P276" s="273"/>
      <c r="Q276" s="273"/>
      <c r="R276" s="273"/>
      <c r="S276" s="273"/>
      <c r="T276" s="27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75" t="s">
        <v>214</v>
      </c>
      <c r="AU276" s="275" t="s">
        <v>21</v>
      </c>
      <c r="AV276" s="13" t="s">
        <v>21</v>
      </c>
      <c r="AW276" s="13" t="s">
        <v>38</v>
      </c>
      <c r="AX276" s="13" t="s">
        <v>81</v>
      </c>
      <c r="AY276" s="275" t="s">
        <v>138</v>
      </c>
    </row>
    <row r="277" spans="1:51" s="14" customFormat="1" ht="12">
      <c r="A277" s="14"/>
      <c r="B277" s="276"/>
      <c r="C277" s="277"/>
      <c r="D277" s="250" t="s">
        <v>214</v>
      </c>
      <c r="E277" s="278" t="s">
        <v>1</v>
      </c>
      <c r="F277" s="279" t="s">
        <v>216</v>
      </c>
      <c r="G277" s="277"/>
      <c r="H277" s="280">
        <v>374</v>
      </c>
      <c r="I277" s="281"/>
      <c r="J277" s="277"/>
      <c r="K277" s="277"/>
      <c r="L277" s="282"/>
      <c r="M277" s="283"/>
      <c r="N277" s="284"/>
      <c r="O277" s="284"/>
      <c r="P277" s="284"/>
      <c r="Q277" s="284"/>
      <c r="R277" s="284"/>
      <c r="S277" s="284"/>
      <c r="T277" s="285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86" t="s">
        <v>214</v>
      </c>
      <c r="AU277" s="286" t="s">
        <v>21</v>
      </c>
      <c r="AV277" s="14" t="s">
        <v>144</v>
      </c>
      <c r="AW277" s="14" t="s">
        <v>38</v>
      </c>
      <c r="AX277" s="14" t="s">
        <v>89</v>
      </c>
      <c r="AY277" s="286" t="s">
        <v>138</v>
      </c>
    </row>
    <row r="278" spans="1:65" s="2" customFormat="1" ht="21.75" customHeight="1">
      <c r="A278" s="38"/>
      <c r="B278" s="39"/>
      <c r="C278" s="236" t="s">
        <v>512</v>
      </c>
      <c r="D278" s="236" t="s">
        <v>140</v>
      </c>
      <c r="E278" s="237" t="s">
        <v>513</v>
      </c>
      <c r="F278" s="238" t="s">
        <v>433</v>
      </c>
      <c r="G278" s="239" t="s">
        <v>155</v>
      </c>
      <c r="H278" s="240">
        <v>374</v>
      </c>
      <c r="I278" s="241"/>
      <c r="J278" s="242">
        <f>ROUND(I278*H278,2)</f>
        <v>0</v>
      </c>
      <c r="K278" s="243"/>
      <c r="L278" s="44"/>
      <c r="M278" s="244" t="s">
        <v>1</v>
      </c>
      <c r="N278" s="245" t="s">
        <v>46</v>
      </c>
      <c r="O278" s="91"/>
      <c r="P278" s="246">
        <f>O278*H278</f>
        <v>0</v>
      </c>
      <c r="Q278" s="246">
        <v>0</v>
      </c>
      <c r="R278" s="246">
        <f>Q278*H278</f>
        <v>0</v>
      </c>
      <c r="S278" s="246">
        <v>0</v>
      </c>
      <c r="T278" s="247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48" t="s">
        <v>144</v>
      </c>
      <c r="AT278" s="248" t="s">
        <v>140</v>
      </c>
      <c r="AU278" s="248" t="s">
        <v>21</v>
      </c>
      <c r="AY278" s="16" t="s">
        <v>138</v>
      </c>
      <c r="BE278" s="249">
        <f>IF(N278="základní",J278,0)</f>
        <v>0</v>
      </c>
      <c r="BF278" s="249">
        <f>IF(N278="snížená",J278,0)</f>
        <v>0</v>
      </c>
      <c r="BG278" s="249">
        <f>IF(N278="zákl. přenesená",J278,0)</f>
        <v>0</v>
      </c>
      <c r="BH278" s="249">
        <f>IF(N278="sníž. přenesená",J278,0)</f>
        <v>0</v>
      </c>
      <c r="BI278" s="249">
        <f>IF(N278="nulová",J278,0)</f>
        <v>0</v>
      </c>
      <c r="BJ278" s="16" t="s">
        <v>89</v>
      </c>
      <c r="BK278" s="249">
        <f>ROUND(I278*H278,2)</f>
        <v>0</v>
      </c>
      <c r="BL278" s="16" t="s">
        <v>144</v>
      </c>
      <c r="BM278" s="248" t="s">
        <v>514</v>
      </c>
    </row>
    <row r="279" spans="1:51" s="13" customFormat="1" ht="12">
      <c r="A279" s="13"/>
      <c r="B279" s="265"/>
      <c r="C279" s="266"/>
      <c r="D279" s="250" t="s">
        <v>214</v>
      </c>
      <c r="E279" s="267" t="s">
        <v>1</v>
      </c>
      <c r="F279" s="268" t="s">
        <v>515</v>
      </c>
      <c r="G279" s="266"/>
      <c r="H279" s="269">
        <v>374</v>
      </c>
      <c r="I279" s="270"/>
      <c r="J279" s="266"/>
      <c r="K279" s="266"/>
      <c r="L279" s="271"/>
      <c r="M279" s="272"/>
      <c r="N279" s="273"/>
      <c r="O279" s="273"/>
      <c r="P279" s="273"/>
      <c r="Q279" s="273"/>
      <c r="R279" s="273"/>
      <c r="S279" s="273"/>
      <c r="T279" s="27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75" t="s">
        <v>214</v>
      </c>
      <c r="AU279" s="275" t="s">
        <v>21</v>
      </c>
      <c r="AV279" s="13" t="s">
        <v>21</v>
      </c>
      <c r="AW279" s="13" t="s">
        <v>38</v>
      </c>
      <c r="AX279" s="13" t="s">
        <v>89</v>
      </c>
      <c r="AY279" s="275" t="s">
        <v>138</v>
      </c>
    </row>
    <row r="280" spans="1:65" s="2" customFormat="1" ht="16.5" customHeight="1">
      <c r="A280" s="38"/>
      <c r="B280" s="39"/>
      <c r="C280" s="236" t="s">
        <v>516</v>
      </c>
      <c r="D280" s="236" t="s">
        <v>140</v>
      </c>
      <c r="E280" s="237" t="s">
        <v>517</v>
      </c>
      <c r="F280" s="238" t="s">
        <v>438</v>
      </c>
      <c r="G280" s="239" t="s">
        <v>155</v>
      </c>
      <c r="H280" s="240">
        <v>374</v>
      </c>
      <c r="I280" s="241"/>
      <c r="J280" s="242">
        <f>ROUND(I280*H280,2)</f>
        <v>0</v>
      </c>
      <c r="K280" s="243"/>
      <c r="L280" s="44"/>
      <c r="M280" s="244" t="s">
        <v>1</v>
      </c>
      <c r="N280" s="245" t="s">
        <v>46</v>
      </c>
      <c r="O280" s="91"/>
      <c r="P280" s="246">
        <f>O280*H280</f>
        <v>0</v>
      </c>
      <c r="Q280" s="246">
        <v>0</v>
      </c>
      <c r="R280" s="246">
        <f>Q280*H280</f>
        <v>0</v>
      </c>
      <c r="S280" s="246">
        <v>0</v>
      </c>
      <c r="T280" s="247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48" t="s">
        <v>144</v>
      </c>
      <c r="AT280" s="248" t="s">
        <v>140</v>
      </c>
      <c r="AU280" s="248" t="s">
        <v>21</v>
      </c>
      <c r="AY280" s="16" t="s">
        <v>138</v>
      </c>
      <c r="BE280" s="249">
        <f>IF(N280="základní",J280,0)</f>
        <v>0</v>
      </c>
      <c r="BF280" s="249">
        <f>IF(N280="snížená",J280,0)</f>
        <v>0</v>
      </c>
      <c r="BG280" s="249">
        <f>IF(N280="zákl. přenesená",J280,0)</f>
        <v>0</v>
      </c>
      <c r="BH280" s="249">
        <f>IF(N280="sníž. přenesená",J280,0)</f>
        <v>0</v>
      </c>
      <c r="BI280" s="249">
        <f>IF(N280="nulová",J280,0)</f>
        <v>0</v>
      </c>
      <c r="BJ280" s="16" t="s">
        <v>89</v>
      </c>
      <c r="BK280" s="249">
        <f>ROUND(I280*H280,2)</f>
        <v>0</v>
      </c>
      <c r="BL280" s="16" t="s">
        <v>144</v>
      </c>
      <c r="BM280" s="248" t="s">
        <v>518</v>
      </c>
    </row>
    <row r="281" spans="1:51" s="13" customFormat="1" ht="12">
      <c r="A281" s="13"/>
      <c r="B281" s="265"/>
      <c r="C281" s="266"/>
      <c r="D281" s="250" t="s">
        <v>214</v>
      </c>
      <c r="E281" s="267" t="s">
        <v>1</v>
      </c>
      <c r="F281" s="268" t="s">
        <v>515</v>
      </c>
      <c r="G281" s="266"/>
      <c r="H281" s="269">
        <v>374</v>
      </c>
      <c r="I281" s="270"/>
      <c r="J281" s="266"/>
      <c r="K281" s="266"/>
      <c r="L281" s="271"/>
      <c r="M281" s="272"/>
      <c r="N281" s="273"/>
      <c r="O281" s="273"/>
      <c r="P281" s="273"/>
      <c r="Q281" s="273"/>
      <c r="R281" s="273"/>
      <c r="S281" s="273"/>
      <c r="T281" s="27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75" t="s">
        <v>214</v>
      </c>
      <c r="AU281" s="275" t="s">
        <v>21</v>
      </c>
      <c r="AV281" s="13" t="s">
        <v>21</v>
      </c>
      <c r="AW281" s="13" t="s">
        <v>38</v>
      </c>
      <c r="AX281" s="13" t="s">
        <v>81</v>
      </c>
      <c r="AY281" s="275" t="s">
        <v>138</v>
      </c>
    </row>
    <row r="282" spans="1:51" s="14" customFormat="1" ht="12">
      <c r="A282" s="14"/>
      <c r="B282" s="276"/>
      <c r="C282" s="277"/>
      <c r="D282" s="250" t="s">
        <v>214</v>
      </c>
      <c r="E282" s="278" t="s">
        <v>1</v>
      </c>
      <c r="F282" s="279" t="s">
        <v>216</v>
      </c>
      <c r="G282" s="277"/>
      <c r="H282" s="280">
        <v>374</v>
      </c>
      <c r="I282" s="281"/>
      <c r="J282" s="277"/>
      <c r="K282" s="277"/>
      <c r="L282" s="282"/>
      <c r="M282" s="283"/>
      <c r="N282" s="284"/>
      <c r="O282" s="284"/>
      <c r="P282" s="284"/>
      <c r="Q282" s="284"/>
      <c r="R282" s="284"/>
      <c r="S282" s="284"/>
      <c r="T282" s="285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86" t="s">
        <v>214</v>
      </c>
      <c r="AU282" s="286" t="s">
        <v>21</v>
      </c>
      <c r="AV282" s="14" t="s">
        <v>144</v>
      </c>
      <c r="AW282" s="14" t="s">
        <v>38</v>
      </c>
      <c r="AX282" s="14" t="s">
        <v>89</v>
      </c>
      <c r="AY282" s="286" t="s">
        <v>138</v>
      </c>
    </row>
    <row r="283" spans="1:65" s="2" customFormat="1" ht="21.75" customHeight="1">
      <c r="A283" s="38"/>
      <c r="B283" s="39"/>
      <c r="C283" s="236" t="s">
        <v>519</v>
      </c>
      <c r="D283" s="236" t="s">
        <v>140</v>
      </c>
      <c r="E283" s="237" t="s">
        <v>520</v>
      </c>
      <c r="F283" s="238" t="s">
        <v>442</v>
      </c>
      <c r="G283" s="239" t="s">
        <v>155</v>
      </c>
      <c r="H283" s="240">
        <v>411.4</v>
      </c>
      <c r="I283" s="241"/>
      <c r="J283" s="242">
        <f>ROUND(I283*H283,2)</f>
        <v>0</v>
      </c>
      <c r="K283" s="243"/>
      <c r="L283" s="44"/>
      <c r="M283" s="244" t="s">
        <v>1</v>
      </c>
      <c r="N283" s="245" t="s">
        <v>46</v>
      </c>
      <c r="O283" s="91"/>
      <c r="P283" s="246">
        <f>O283*H283</f>
        <v>0</v>
      </c>
      <c r="Q283" s="246">
        <v>0.00102</v>
      </c>
      <c r="R283" s="246">
        <f>Q283*H283</f>
        <v>0.419628</v>
      </c>
      <c r="S283" s="246">
        <v>0</v>
      </c>
      <c r="T283" s="247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48" t="s">
        <v>144</v>
      </c>
      <c r="AT283" s="248" t="s">
        <v>140</v>
      </c>
      <c r="AU283" s="248" t="s">
        <v>21</v>
      </c>
      <c r="AY283" s="16" t="s">
        <v>138</v>
      </c>
      <c r="BE283" s="249">
        <f>IF(N283="základní",J283,0)</f>
        <v>0</v>
      </c>
      <c r="BF283" s="249">
        <f>IF(N283="snížená",J283,0)</f>
        <v>0</v>
      </c>
      <c r="BG283" s="249">
        <f>IF(N283="zákl. přenesená",J283,0)</f>
        <v>0</v>
      </c>
      <c r="BH283" s="249">
        <f>IF(N283="sníž. přenesená",J283,0)</f>
        <v>0</v>
      </c>
      <c r="BI283" s="249">
        <f>IF(N283="nulová",J283,0)</f>
        <v>0</v>
      </c>
      <c r="BJ283" s="16" t="s">
        <v>89</v>
      </c>
      <c r="BK283" s="249">
        <f>ROUND(I283*H283,2)</f>
        <v>0</v>
      </c>
      <c r="BL283" s="16" t="s">
        <v>144</v>
      </c>
      <c r="BM283" s="248" t="s">
        <v>521</v>
      </c>
    </row>
    <row r="284" spans="1:47" s="2" customFormat="1" ht="12">
      <c r="A284" s="38"/>
      <c r="B284" s="39"/>
      <c r="C284" s="40"/>
      <c r="D284" s="250" t="s">
        <v>170</v>
      </c>
      <c r="E284" s="40"/>
      <c r="F284" s="251" t="s">
        <v>522</v>
      </c>
      <c r="G284" s="40"/>
      <c r="H284" s="40"/>
      <c r="I284" s="144"/>
      <c r="J284" s="40"/>
      <c r="K284" s="40"/>
      <c r="L284" s="44"/>
      <c r="M284" s="252"/>
      <c r="N284" s="253"/>
      <c r="O284" s="91"/>
      <c r="P284" s="91"/>
      <c r="Q284" s="91"/>
      <c r="R284" s="91"/>
      <c r="S284" s="91"/>
      <c r="T284" s="92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6" t="s">
        <v>170</v>
      </c>
      <c r="AU284" s="16" t="s">
        <v>21</v>
      </c>
    </row>
    <row r="285" spans="1:51" s="13" customFormat="1" ht="12">
      <c r="A285" s="13"/>
      <c r="B285" s="265"/>
      <c r="C285" s="266"/>
      <c r="D285" s="250" t="s">
        <v>214</v>
      </c>
      <c r="E285" s="267" t="s">
        <v>1</v>
      </c>
      <c r="F285" s="268" t="s">
        <v>523</v>
      </c>
      <c r="G285" s="266"/>
      <c r="H285" s="269">
        <v>411.4</v>
      </c>
      <c r="I285" s="270"/>
      <c r="J285" s="266"/>
      <c r="K285" s="266"/>
      <c r="L285" s="271"/>
      <c r="M285" s="272"/>
      <c r="N285" s="273"/>
      <c r="O285" s="273"/>
      <c r="P285" s="273"/>
      <c r="Q285" s="273"/>
      <c r="R285" s="273"/>
      <c r="S285" s="273"/>
      <c r="T285" s="27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75" t="s">
        <v>214</v>
      </c>
      <c r="AU285" s="275" t="s">
        <v>21</v>
      </c>
      <c r="AV285" s="13" t="s">
        <v>21</v>
      </c>
      <c r="AW285" s="13" t="s">
        <v>38</v>
      </c>
      <c r="AX285" s="13" t="s">
        <v>81</v>
      </c>
      <c r="AY285" s="275" t="s">
        <v>138</v>
      </c>
    </row>
    <row r="286" spans="1:51" s="14" customFormat="1" ht="12">
      <c r="A286" s="14"/>
      <c r="B286" s="276"/>
      <c r="C286" s="277"/>
      <c r="D286" s="250" t="s">
        <v>214</v>
      </c>
      <c r="E286" s="278" t="s">
        <v>1</v>
      </c>
      <c r="F286" s="279" t="s">
        <v>216</v>
      </c>
      <c r="G286" s="277"/>
      <c r="H286" s="280">
        <v>411.4</v>
      </c>
      <c r="I286" s="281"/>
      <c r="J286" s="277"/>
      <c r="K286" s="277"/>
      <c r="L286" s="282"/>
      <c r="M286" s="283"/>
      <c r="N286" s="284"/>
      <c r="O286" s="284"/>
      <c r="P286" s="284"/>
      <c r="Q286" s="284"/>
      <c r="R286" s="284"/>
      <c r="S286" s="284"/>
      <c r="T286" s="285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86" t="s">
        <v>214</v>
      </c>
      <c r="AU286" s="286" t="s">
        <v>21</v>
      </c>
      <c r="AV286" s="14" t="s">
        <v>144</v>
      </c>
      <c r="AW286" s="14" t="s">
        <v>38</v>
      </c>
      <c r="AX286" s="14" t="s">
        <v>89</v>
      </c>
      <c r="AY286" s="286" t="s">
        <v>138</v>
      </c>
    </row>
    <row r="287" spans="1:65" s="2" customFormat="1" ht="16.5" customHeight="1">
      <c r="A287" s="38"/>
      <c r="B287" s="39"/>
      <c r="C287" s="236" t="s">
        <v>524</v>
      </c>
      <c r="D287" s="236" t="s">
        <v>140</v>
      </c>
      <c r="E287" s="237" t="s">
        <v>525</v>
      </c>
      <c r="F287" s="238" t="s">
        <v>438</v>
      </c>
      <c r="G287" s="239" t="s">
        <v>155</v>
      </c>
      <c r="H287" s="240">
        <v>374</v>
      </c>
      <c r="I287" s="241"/>
      <c r="J287" s="242">
        <f>ROUND(I287*H287,2)</f>
        <v>0</v>
      </c>
      <c r="K287" s="243"/>
      <c r="L287" s="44"/>
      <c r="M287" s="244" t="s">
        <v>1</v>
      </c>
      <c r="N287" s="245" t="s">
        <v>46</v>
      </c>
      <c r="O287" s="91"/>
      <c r="P287" s="246">
        <f>O287*H287</f>
        <v>0</v>
      </c>
      <c r="Q287" s="246">
        <v>0</v>
      </c>
      <c r="R287" s="246">
        <f>Q287*H287</f>
        <v>0</v>
      </c>
      <c r="S287" s="246">
        <v>0</v>
      </c>
      <c r="T287" s="247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48" t="s">
        <v>144</v>
      </c>
      <c r="AT287" s="248" t="s">
        <v>140</v>
      </c>
      <c r="AU287" s="248" t="s">
        <v>21</v>
      </c>
      <c r="AY287" s="16" t="s">
        <v>138</v>
      </c>
      <c r="BE287" s="249">
        <f>IF(N287="základní",J287,0)</f>
        <v>0</v>
      </c>
      <c r="BF287" s="249">
        <f>IF(N287="snížená",J287,0)</f>
        <v>0</v>
      </c>
      <c r="BG287" s="249">
        <f>IF(N287="zákl. přenesená",J287,0)</f>
        <v>0</v>
      </c>
      <c r="BH287" s="249">
        <f>IF(N287="sníž. přenesená",J287,0)</f>
        <v>0</v>
      </c>
      <c r="BI287" s="249">
        <f>IF(N287="nulová",J287,0)</f>
        <v>0</v>
      </c>
      <c r="BJ287" s="16" t="s">
        <v>89</v>
      </c>
      <c r="BK287" s="249">
        <f>ROUND(I287*H287,2)</f>
        <v>0</v>
      </c>
      <c r="BL287" s="16" t="s">
        <v>144</v>
      </c>
      <c r="BM287" s="248" t="s">
        <v>526</v>
      </c>
    </row>
    <row r="288" spans="1:51" s="13" customFormat="1" ht="12">
      <c r="A288" s="13"/>
      <c r="B288" s="265"/>
      <c r="C288" s="266"/>
      <c r="D288" s="250" t="s">
        <v>214</v>
      </c>
      <c r="E288" s="267" t="s">
        <v>1</v>
      </c>
      <c r="F288" s="268" t="s">
        <v>515</v>
      </c>
      <c r="G288" s="266"/>
      <c r="H288" s="269">
        <v>374</v>
      </c>
      <c r="I288" s="270"/>
      <c r="J288" s="266"/>
      <c r="K288" s="266"/>
      <c r="L288" s="271"/>
      <c r="M288" s="272"/>
      <c r="N288" s="273"/>
      <c r="O288" s="273"/>
      <c r="P288" s="273"/>
      <c r="Q288" s="273"/>
      <c r="R288" s="273"/>
      <c r="S288" s="273"/>
      <c r="T288" s="274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75" t="s">
        <v>214</v>
      </c>
      <c r="AU288" s="275" t="s">
        <v>21</v>
      </c>
      <c r="AV288" s="13" t="s">
        <v>21</v>
      </c>
      <c r="AW288" s="13" t="s">
        <v>38</v>
      </c>
      <c r="AX288" s="13" t="s">
        <v>81</v>
      </c>
      <c r="AY288" s="275" t="s">
        <v>138</v>
      </c>
    </row>
    <row r="289" spans="1:51" s="14" customFormat="1" ht="12">
      <c r="A289" s="14"/>
      <c r="B289" s="276"/>
      <c r="C289" s="277"/>
      <c r="D289" s="250" t="s">
        <v>214</v>
      </c>
      <c r="E289" s="278" t="s">
        <v>1</v>
      </c>
      <c r="F289" s="279" t="s">
        <v>216</v>
      </c>
      <c r="G289" s="277"/>
      <c r="H289" s="280">
        <v>374</v>
      </c>
      <c r="I289" s="281"/>
      <c r="J289" s="277"/>
      <c r="K289" s="277"/>
      <c r="L289" s="282"/>
      <c r="M289" s="283"/>
      <c r="N289" s="284"/>
      <c r="O289" s="284"/>
      <c r="P289" s="284"/>
      <c r="Q289" s="284"/>
      <c r="R289" s="284"/>
      <c r="S289" s="284"/>
      <c r="T289" s="285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86" t="s">
        <v>214</v>
      </c>
      <c r="AU289" s="286" t="s">
        <v>21</v>
      </c>
      <c r="AV289" s="14" t="s">
        <v>144</v>
      </c>
      <c r="AW289" s="14" t="s">
        <v>38</v>
      </c>
      <c r="AX289" s="14" t="s">
        <v>89</v>
      </c>
      <c r="AY289" s="286" t="s">
        <v>138</v>
      </c>
    </row>
    <row r="290" spans="1:63" s="12" customFormat="1" ht="22.8" customHeight="1">
      <c r="A290" s="12"/>
      <c r="B290" s="220"/>
      <c r="C290" s="221"/>
      <c r="D290" s="222" t="s">
        <v>80</v>
      </c>
      <c r="E290" s="234" t="s">
        <v>527</v>
      </c>
      <c r="F290" s="234" t="s">
        <v>528</v>
      </c>
      <c r="G290" s="221"/>
      <c r="H290" s="221"/>
      <c r="I290" s="224"/>
      <c r="J290" s="235">
        <f>BK290</f>
        <v>0</v>
      </c>
      <c r="K290" s="221"/>
      <c r="L290" s="226"/>
      <c r="M290" s="227"/>
      <c r="N290" s="228"/>
      <c r="O290" s="228"/>
      <c r="P290" s="229">
        <f>SUM(P291:P315)</f>
        <v>0</v>
      </c>
      <c r="Q290" s="228"/>
      <c r="R290" s="229">
        <f>SUM(R291:R315)</f>
        <v>0.42860400000000004</v>
      </c>
      <c r="S290" s="228"/>
      <c r="T290" s="230">
        <f>SUM(T291:T315)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31" t="s">
        <v>89</v>
      </c>
      <c r="AT290" s="232" t="s">
        <v>80</v>
      </c>
      <c r="AU290" s="232" t="s">
        <v>89</v>
      </c>
      <c r="AY290" s="231" t="s">
        <v>138</v>
      </c>
      <c r="BK290" s="233">
        <f>SUM(BK291:BK315)</f>
        <v>0</v>
      </c>
    </row>
    <row r="291" spans="1:65" s="2" customFormat="1" ht="21.75" customHeight="1">
      <c r="A291" s="38"/>
      <c r="B291" s="39"/>
      <c r="C291" s="236" t="s">
        <v>529</v>
      </c>
      <c r="D291" s="236" t="s">
        <v>140</v>
      </c>
      <c r="E291" s="237" t="s">
        <v>530</v>
      </c>
      <c r="F291" s="238" t="s">
        <v>531</v>
      </c>
      <c r="G291" s="239" t="s">
        <v>155</v>
      </c>
      <c r="H291" s="240">
        <v>350</v>
      </c>
      <c r="I291" s="241"/>
      <c r="J291" s="242">
        <f>ROUND(I291*H291,2)</f>
        <v>0</v>
      </c>
      <c r="K291" s="243"/>
      <c r="L291" s="44"/>
      <c r="M291" s="244" t="s">
        <v>1</v>
      </c>
      <c r="N291" s="245" t="s">
        <v>46</v>
      </c>
      <c r="O291" s="91"/>
      <c r="P291" s="246">
        <f>O291*H291</f>
        <v>0</v>
      </c>
      <c r="Q291" s="246">
        <v>0</v>
      </c>
      <c r="R291" s="246">
        <f>Q291*H291</f>
        <v>0</v>
      </c>
      <c r="S291" s="246">
        <v>0</v>
      </c>
      <c r="T291" s="247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48" t="s">
        <v>144</v>
      </c>
      <c r="AT291" s="248" t="s">
        <v>140</v>
      </c>
      <c r="AU291" s="248" t="s">
        <v>21</v>
      </c>
      <c r="AY291" s="16" t="s">
        <v>138</v>
      </c>
      <c r="BE291" s="249">
        <f>IF(N291="základní",J291,0)</f>
        <v>0</v>
      </c>
      <c r="BF291" s="249">
        <f>IF(N291="snížená",J291,0)</f>
        <v>0</v>
      </c>
      <c r="BG291" s="249">
        <f>IF(N291="zákl. přenesená",J291,0)</f>
        <v>0</v>
      </c>
      <c r="BH291" s="249">
        <f>IF(N291="sníž. přenesená",J291,0)</f>
        <v>0</v>
      </c>
      <c r="BI291" s="249">
        <f>IF(N291="nulová",J291,0)</f>
        <v>0</v>
      </c>
      <c r="BJ291" s="16" t="s">
        <v>89</v>
      </c>
      <c r="BK291" s="249">
        <f>ROUND(I291*H291,2)</f>
        <v>0</v>
      </c>
      <c r="BL291" s="16" t="s">
        <v>144</v>
      </c>
      <c r="BM291" s="248" t="s">
        <v>532</v>
      </c>
    </row>
    <row r="292" spans="1:51" s="13" customFormat="1" ht="12">
      <c r="A292" s="13"/>
      <c r="B292" s="265"/>
      <c r="C292" s="266"/>
      <c r="D292" s="250" t="s">
        <v>214</v>
      </c>
      <c r="E292" s="267" t="s">
        <v>1</v>
      </c>
      <c r="F292" s="268" t="s">
        <v>533</v>
      </c>
      <c r="G292" s="266"/>
      <c r="H292" s="269">
        <v>320</v>
      </c>
      <c r="I292" s="270"/>
      <c r="J292" s="266"/>
      <c r="K292" s="266"/>
      <c r="L292" s="271"/>
      <c r="M292" s="272"/>
      <c r="N292" s="273"/>
      <c r="O292" s="273"/>
      <c r="P292" s="273"/>
      <c r="Q292" s="273"/>
      <c r="R292" s="273"/>
      <c r="S292" s="273"/>
      <c r="T292" s="27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75" t="s">
        <v>214</v>
      </c>
      <c r="AU292" s="275" t="s">
        <v>21</v>
      </c>
      <c r="AV292" s="13" t="s">
        <v>21</v>
      </c>
      <c r="AW292" s="13" t="s">
        <v>38</v>
      </c>
      <c r="AX292" s="13" t="s">
        <v>81</v>
      </c>
      <c r="AY292" s="275" t="s">
        <v>138</v>
      </c>
    </row>
    <row r="293" spans="1:51" s="13" customFormat="1" ht="12">
      <c r="A293" s="13"/>
      <c r="B293" s="265"/>
      <c r="C293" s="266"/>
      <c r="D293" s="250" t="s">
        <v>214</v>
      </c>
      <c r="E293" s="267" t="s">
        <v>1</v>
      </c>
      <c r="F293" s="268" t="s">
        <v>407</v>
      </c>
      <c r="G293" s="266"/>
      <c r="H293" s="269">
        <v>30</v>
      </c>
      <c r="I293" s="270"/>
      <c r="J293" s="266"/>
      <c r="K293" s="266"/>
      <c r="L293" s="271"/>
      <c r="M293" s="272"/>
      <c r="N293" s="273"/>
      <c r="O293" s="273"/>
      <c r="P293" s="273"/>
      <c r="Q293" s="273"/>
      <c r="R293" s="273"/>
      <c r="S293" s="273"/>
      <c r="T293" s="27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75" t="s">
        <v>214</v>
      </c>
      <c r="AU293" s="275" t="s">
        <v>21</v>
      </c>
      <c r="AV293" s="13" t="s">
        <v>21</v>
      </c>
      <c r="AW293" s="13" t="s">
        <v>38</v>
      </c>
      <c r="AX293" s="13" t="s">
        <v>81</v>
      </c>
      <c r="AY293" s="275" t="s">
        <v>138</v>
      </c>
    </row>
    <row r="294" spans="1:51" s="14" customFormat="1" ht="12">
      <c r="A294" s="14"/>
      <c r="B294" s="276"/>
      <c r="C294" s="277"/>
      <c r="D294" s="250" t="s">
        <v>214</v>
      </c>
      <c r="E294" s="278" t="s">
        <v>1</v>
      </c>
      <c r="F294" s="279" t="s">
        <v>216</v>
      </c>
      <c r="G294" s="277"/>
      <c r="H294" s="280">
        <v>350</v>
      </c>
      <c r="I294" s="281"/>
      <c r="J294" s="277"/>
      <c r="K294" s="277"/>
      <c r="L294" s="282"/>
      <c r="M294" s="283"/>
      <c r="N294" s="284"/>
      <c r="O294" s="284"/>
      <c r="P294" s="284"/>
      <c r="Q294" s="284"/>
      <c r="R294" s="284"/>
      <c r="S294" s="284"/>
      <c r="T294" s="285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86" t="s">
        <v>214</v>
      </c>
      <c r="AU294" s="286" t="s">
        <v>21</v>
      </c>
      <c r="AV294" s="14" t="s">
        <v>144</v>
      </c>
      <c r="AW294" s="14" t="s">
        <v>38</v>
      </c>
      <c r="AX294" s="14" t="s">
        <v>89</v>
      </c>
      <c r="AY294" s="286" t="s">
        <v>138</v>
      </c>
    </row>
    <row r="295" spans="1:65" s="2" customFormat="1" ht="21.75" customHeight="1">
      <c r="A295" s="38"/>
      <c r="B295" s="39"/>
      <c r="C295" s="236" t="s">
        <v>534</v>
      </c>
      <c r="D295" s="236" t="s">
        <v>140</v>
      </c>
      <c r="E295" s="237" t="s">
        <v>535</v>
      </c>
      <c r="F295" s="238" t="s">
        <v>536</v>
      </c>
      <c r="G295" s="239" t="s">
        <v>155</v>
      </c>
      <c r="H295" s="240">
        <v>350</v>
      </c>
      <c r="I295" s="241"/>
      <c r="J295" s="242">
        <f>ROUND(I295*H295,2)</f>
        <v>0</v>
      </c>
      <c r="K295" s="243"/>
      <c r="L295" s="44"/>
      <c r="M295" s="244" t="s">
        <v>1</v>
      </c>
      <c r="N295" s="245" t="s">
        <v>46</v>
      </c>
      <c r="O295" s="91"/>
      <c r="P295" s="246">
        <f>O295*H295</f>
        <v>0</v>
      </c>
      <c r="Q295" s="246">
        <v>0</v>
      </c>
      <c r="R295" s="246">
        <f>Q295*H295</f>
        <v>0</v>
      </c>
      <c r="S295" s="246">
        <v>0</v>
      </c>
      <c r="T295" s="247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48" t="s">
        <v>144</v>
      </c>
      <c r="AT295" s="248" t="s">
        <v>140</v>
      </c>
      <c r="AU295" s="248" t="s">
        <v>21</v>
      </c>
      <c r="AY295" s="16" t="s">
        <v>138</v>
      </c>
      <c r="BE295" s="249">
        <f>IF(N295="základní",J295,0)</f>
        <v>0</v>
      </c>
      <c r="BF295" s="249">
        <f>IF(N295="snížená",J295,0)</f>
        <v>0</v>
      </c>
      <c r="BG295" s="249">
        <f>IF(N295="zákl. přenesená",J295,0)</f>
        <v>0</v>
      </c>
      <c r="BH295" s="249">
        <f>IF(N295="sníž. přenesená",J295,0)</f>
        <v>0</v>
      </c>
      <c r="BI295" s="249">
        <f>IF(N295="nulová",J295,0)</f>
        <v>0</v>
      </c>
      <c r="BJ295" s="16" t="s">
        <v>89</v>
      </c>
      <c r="BK295" s="249">
        <f>ROUND(I295*H295,2)</f>
        <v>0</v>
      </c>
      <c r="BL295" s="16" t="s">
        <v>144</v>
      </c>
      <c r="BM295" s="248" t="s">
        <v>537</v>
      </c>
    </row>
    <row r="296" spans="1:51" s="13" customFormat="1" ht="12">
      <c r="A296" s="13"/>
      <c r="B296" s="265"/>
      <c r="C296" s="266"/>
      <c r="D296" s="250" t="s">
        <v>214</v>
      </c>
      <c r="E296" s="267" t="s">
        <v>1</v>
      </c>
      <c r="F296" s="268" t="s">
        <v>538</v>
      </c>
      <c r="G296" s="266"/>
      <c r="H296" s="269">
        <v>350</v>
      </c>
      <c r="I296" s="270"/>
      <c r="J296" s="266"/>
      <c r="K296" s="266"/>
      <c r="L296" s="271"/>
      <c r="M296" s="272"/>
      <c r="N296" s="273"/>
      <c r="O296" s="273"/>
      <c r="P296" s="273"/>
      <c r="Q296" s="273"/>
      <c r="R296" s="273"/>
      <c r="S296" s="273"/>
      <c r="T296" s="274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75" t="s">
        <v>214</v>
      </c>
      <c r="AU296" s="275" t="s">
        <v>21</v>
      </c>
      <c r="AV296" s="13" t="s">
        <v>21</v>
      </c>
      <c r="AW296" s="13" t="s">
        <v>38</v>
      </c>
      <c r="AX296" s="13" t="s">
        <v>89</v>
      </c>
      <c r="AY296" s="275" t="s">
        <v>138</v>
      </c>
    </row>
    <row r="297" spans="1:65" s="2" customFormat="1" ht="21.75" customHeight="1">
      <c r="A297" s="38"/>
      <c r="B297" s="39"/>
      <c r="C297" s="236" t="s">
        <v>527</v>
      </c>
      <c r="D297" s="236" t="s">
        <v>140</v>
      </c>
      <c r="E297" s="237" t="s">
        <v>539</v>
      </c>
      <c r="F297" s="238" t="s">
        <v>540</v>
      </c>
      <c r="G297" s="239" t="s">
        <v>155</v>
      </c>
      <c r="H297" s="240">
        <v>350</v>
      </c>
      <c r="I297" s="241"/>
      <c r="J297" s="242">
        <f>ROUND(I297*H297,2)</f>
        <v>0</v>
      </c>
      <c r="K297" s="243"/>
      <c r="L297" s="44"/>
      <c r="M297" s="244" t="s">
        <v>1</v>
      </c>
      <c r="N297" s="245" t="s">
        <v>46</v>
      </c>
      <c r="O297" s="91"/>
      <c r="P297" s="246">
        <f>O297*H297</f>
        <v>0</v>
      </c>
      <c r="Q297" s="246">
        <v>0</v>
      </c>
      <c r="R297" s="246">
        <f>Q297*H297</f>
        <v>0</v>
      </c>
      <c r="S297" s="246">
        <v>0</v>
      </c>
      <c r="T297" s="247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48" t="s">
        <v>144</v>
      </c>
      <c r="AT297" s="248" t="s">
        <v>140</v>
      </c>
      <c r="AU297" s="248" t="s">
        <v>21</v>
      </c>
      <c r="AY297" s="16" t="s">
        <v>138</v>
      </c>
      <c r="BE297" s="249">
        <f>IF(N297="základní",J297,0)</f>
        <v>0</v>
      </c>
      <c r="BF297" s="249">
        <f>IF(N297="snížená",J297,0)</f>
        <v>0</v>
      </c>
      <c r="BG297" s="249">
        <f>IF(N297="zákl. přenesená",J297,0)</f>
        <v>0</v>
      </c>
      <c r="BH297" s="249">
        <f>IF(N297="sníž. přenesená",J297,0)</f>
        <v>0</v>
      </c>
      <c r="BI297" s="249">
        <f>IF(N297="nulová",J297,0)</f>
        <v>0</v>
      </c>
      <c r="BJ297" s="16" t="s">
        <v>89</v>
      </c>
      <c r="BK297" s="249">
        <f>ROUND(I297*H297,2)</f>
        <v>0</v>
      </c>
      <c r="BL297" s="16" t="s">
        <v>144</v>
      </c>
      <c r="BM297" s="248" t="s">
        <v>541</v>
      </c>
    </row>
    <row r="298" spans="1:51" s="13" customFormat="1" ht="12">
      <c r="A298" s="13"/>
      <c r="B298" s="265"/>
      <c r="C298" s="266"/>
      <c r="D298" s="250" t="s">
        <v>214</v>
      </c>
      <c r="E298" s="267" t="s">
        <v>1</v>
      </c>
      <c r="F298" s="268" t="s">
        <v>538</v>
      </c>
      <c r="G298" s="266"/>
      <c r="H298" s="269">
        <v>350</v>
      </c>
      <c r="I298" s="270"/>
      <c r="J298" s="266"/>
      <c r="K298" s="266"/>
      <c r="L298" s="271"/>
      <c r="M298" s="272"/>
      <c r="N298" s="273"/>
      <c r="O298" s="273"/>
      <c r="P298" s="273"/>
      <c r="Q298" s="273"/>
      <c r="R298" s="273"/>
      <c r="S298" s="273"/>
      <c r="T298" s="27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75" t="s">
        <v>214</v>
      </c>
      <c r="AU298" s="275" t="s">
        <v>21</v>
      </c>
      <c r="AV298" s="13" t="s">
        <v>21</v>
      </c>
      <c r="AW298" s="13" t="s">
        <v>38</v>
      </c>
      <c r="AX298" s="13" t="s">
        <v>89</v>
      </c>
      <c r="AY298" s="275" t="s">
        <v>138</v>
      </c>
    </row>
    <row r="299" spans="1:65" s="2" customFormat="1" ht="21.75" customHeight="1">
      <c r="A299" s="38"/>
      <c r="B299" s="39"/>
      <c r="C299" s="236" t="s">
        <v>486</v>
      </c>
      <c r="D299" s="236" t="s">
        <v>140</v>
      </c>
      <c r="E299" s="237" t="s">
        <v>542</v>
      </c>
      <c r="F299" s="238" t="s">
        <v>543</v>
      </c>
      <c r="G299" s="239" t="s">
        <v>155</v>
      </c>
      <c r="H299" s="240">
        <v>350</v>
      </c>
      <c r="I299" s="241"/>
      <c r="J299" s="242">
        <f>ROUND(I299*H299,2)</f>
        <v>0</v>
      </c>
      <c r="K299" s="243"/>
      <c r="L299" s="44"/>
      <c r="M299" s="244" t="s">
        <v>1</v>
      </c>
      <c r="N299" s="245" t="s">
        <v>46</v>
      </c>
      <c r="O299" s="91"/>
      <c r="P299" s="246">
        <f>O299*H299</f>
        <v>0</v>
      </c>
      <c r="Q299" s="246">
        <v>0</v>
      </c>
      <c r="R299" s="246">
        <f>Q299*H299</f>
        <v>0</v>
      </c>
      <c r="S299" s="246">
        <v>0</v>
      </c>
      <c r="T299" s="247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48" t="s">
        <v>144</v>
      </c>
      <c r="AT299" s="248" t="s">
        <v>140</v>
      </c>
      <c r="AU299" s="248" t="s">
        <v>21</v>
      </c>
      <c r="AY299" s="16" t="s">
        <v>138</v>
      </c>
      <c r="BE299" s="249">
        <f>IF(N299="základní",J299,0)</f>
        <v>0</v>
      </c>
      <c r="BF299" s="249">
        <f>IF(N299="snížená",J299,0)</f>
        <v>0</v>
      </c>
      <c r="BG299" s="249">
        <f>IF(N299="zákl. přenesená",J299,0)</f>
        <v>0</v>
      </c>
      <c r="BH299" s="249">
        <f>IF(N299="sníž. přenesená",J299,0)</f>
        <v>0</v>
      </c>
      <c r="BI299" s="249">
        <f>IF(N299="nulová",J299,0)</f>
        <v>0</v>
      </c>
      <c r="BJ299" s="16" t="s">
        <v>89</v>
      </c>
      <c r="BK299" s="249">
        <f>ROUND(I299*H299,2)</f>
        <v>0</v>
      </c>
      <c r="BL299" s="16" t="s">
        <v>144</v>
      </c>
      <c r="BM299" s="248" t="s">
        <v>544</v>
      </c>
    </row>
    <row r="300" spans="1:51" s="13" customFormat="1" ht="12">
      <c r="A300" s="13"/>
      <c r="B300" s="265"/>
      <c r="C300" s="266"/>
      <c r="D300" s="250" t="s">
        <v>214</v>
      </c>
      <c r="E300" s="267" t="s">
        <v>1</v>
      </c>
      <c r="F300" s="268" t="s">
        <v>538</v>
      </c>
      <c r="G300" s="266"/>
      <c r="H300" s="269">
        <v>350</v>
      </c>
      <c r="I300" s="270"/>
      <c r="J300" s="266"/>
      <c r="K300" s="266"/>
      <c r="L300" s="271"/>
      <c r="M300" s="272"/>
      <c r="N300" s="273"/>
      <c r="O300" s="273"/>
      <c r="P300" s="273"/>
      <c r="Q300" s="273"/>
      <c r="R300" s="273"/>
      <c r="S300" s="273"/>
      <c r="T300" s="27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75" t="s">
        <v>214</v>
      </c>
      <c r="AU300" s="275" t="s">
        <v>21</v>
      </c>
      <c r="AV300" s="13" t="s">
        <v>21</v>
      </c>
      <c r="AW300" s="13" t="s">
        <v>38</v>
      </c>
      <c r="AX300" s="13" t="s">
        <v>89</v>
      </c>
      <c r="AY300" s="275" t="s">
        <v>138</v>
      </c>
    </row>
    <row r="301" spans="1:65" s="2" customFormat="1" ht="16.5" customHeight="1">
      <c r="A301" s="38"/>
      <c r="B301" s="39"/>
      <c r="C301" s="236" t="s">
        <v>458</v>
      </c>
      <c r="D301" s="236" t="s">
        <v>140</v>
      </c>
      <c r="E301" s="237" t="s">
        <v>545</v>
      </c>
      <c r="F301" s="238" t="s">
        <v>478</v>
      </c>
      <c r="G301" s="239" t="s">
        <v>155</v>
      </c>
      <c r="H301" s="240">
        <v>385</v>
      </c>
      <c r="I301" s="241"/>
      <c r="J301" s="242">
        <f>ROUND(I301*H301,2)</f>
        <v>0</v>
      </c>
      <c r="K301" s="243"/>
      <c r="L301" s="44"/>
      <c r="M301" s="244" t="s">
        <v>1</v>
      </c>
      <c r="N301" s="245" t="s">
        <v>46</v>
      </c>
      <c r="O301" s="91"/>
      <c r="P301" s="246">
        <f>O301*H301</f>
        <v>0</v>
      </c>
      <c r="Q301" s="246">
        <v>0</v>
      </c>
      <c r="R301" s="246">
        <f>Q301*H301</f>
        <v>0</v>
      </c>
      <c r="S301" s="246">
        <v>0</v>
      </c>
      <c r="T301" s="247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48" t="s">
        <v>144</v>
      </c>
      <c r="AT301" s="248" t="s">
        <v>140</v>
      </c>
      <c r="AU301" s="248" t="s">
        <v>21</v>
      </c>
      <c r="AY301" s="16" t="s">
        <v>138</v>
      </c>
      <c r="BE301" s="249">
        <f>IF(N301="základní",J301,0)</f>
        <v>0</v>
      </c>
      <c r="BF301" s="249">
        <f>IF(N301="snížená",J301,0)</f>
        <v>0</v>
      </c>
      <c r="BG301" s="249">
        <f>IF(N301="zákl. přenesená",J301,0)</f>
        <v>0</v>
      </c>
      <c r="BH301" s="249">
        <f>IF(N301="sníž. přenesená",J301,0)</f>
        <v>0</v>
      </c>
      <c r="BI301" s="249">
        <f>IF(N301="nulová",J301,0)</f>
        <v>0</v>
      </c>
      <c r="BJ301" s="16" t="s">
        <v>89</v>
      </c>
      <c r="BK301" s="249">
        <f>ROUND(I301*H301,2)</f>
        <v>0</v>
      </c>
      <c r="BL301" s="16" t="s">
        <v>144</v>
      </c>
      <c r="BM301" s="248" t="s">
        <v>546</v>
      </c>
    </row>
    <row r="302" spans="1:51" s="13" customFormat="1" ht="12">
      <c r="A302" s="13"/>
      <c r="B302" s="265"/>
      <c r="C302" s="266"/>
      <c r="D302" s="250" t="s">
        <v>214</v>
      </c>
      <c r="E302" s="267" t="s">
        <v>1</v>
      </c>
      <c r="F302" s="268" t="s">
        <v>547</v>
      </c>
      <c r="G302" s="266"/>
      <c r="H302" s="269">
        <v>385</v>
      </c>
      <c r="I302" s="270"/>
      <c r="J302" s="266"/>
      <c r="K302" s="266"/>
      <c r="L302" s="271"/>
      <c r="M302" s="272"/>
      <c r="N302" s="273"/>
      <c r="O302" s="273"/>
      <c r="P302" s="273"/>
      <c r="Q302" s="273"/>
      <c r="R302" s="273"/>
      <c r="S302" s="273"/>
      <c r="T302" s="27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75" t="s">
        <v>214</v>
      </c>
      <c r="AU302" s="275" t="s">
        <v>21</v>
      </c>
      <c r="AV302" s="13" t="s">
        <v>21</v>
      </c>
      <c r="AW302" s="13" t="s">
        <v>38</v>
      </c>
      <c r="AX302" s="13" t="s">
        <v>81</v>
      </c>
      <c r="AY302" s="275" t="s">
        <v>138</v>
      </c>
    </row>
    <row r="303" spans="1:51" s="14" customFormat="1" ht="12">
      <c r="A303" s="14"/>
      <c r="B303" s="276"/>
      <c r="C303" s="277"/>
      <c r="D303" s="250" t="s">
        <v>214</v>
      </c>
      <c r="E303" s="278" t="s">
        <v>1</v>
      </c>
      <c r="F303" s="279" t="s">
        <v>216</v>
      </c>
      <c r="G303" s="277"/>
      <c r="H303" s="280">
        <v>385</v>
      </c>
      <c r="I303" s="281"/>
      <c r="J303" s="277"/>
      <c r="K303" s="277"/>
      <c r="L303" s="282"/>
      <c r="M303" s="283"/>
      <c r="N303" s="284"/>
      <c r="O303" s="284"/>
      <c r="P303" s="284"/>
      <c r="Q303" s="284"/>
      <c r="R303" s="284"/>
      <c r="S303" s="284"/>
      <c r="T303" s="285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86" t="s">
        <v>214</v>
      </c>
      <c r="AU303" s="286" t="s">
        <v>21</v>
      </c>
      <c r="AV303" s="14" t="s">
        <v>144</v>
      </c>
      <c r="AW303" s="14" t="s">
        <v>38</v>
      </c>
      <c r="AX303" s="14" t="s">
        <v>89</v>
      </c>
      <c r="AY303" s="286" t="s">
        <v>138</v>
      </c>
    </row>
    <row r="304" spans="1:65" s="2" customFormat="1" ht="16.5" customHeight="1">
      <c r="A304" s="38"/>
      <c r="B304" s="39"/>
      <c r="C304" s="236" t="s">
        <v>548</v>
      </c>
      <c r="D304" s="236" t="s">
        <v>140</v>
      </c>
      <c r="E304" s="237" t="s">
        <v>549</v>
      </c>
      <c r="F304" s="238" t="s">
        <v>478</v>
      </c>
      <c r="G304" s="239" t="s">
        <v>155</v>
      </c>
      <c r="H304" s="240">
        <v>382</v>
      </c>
      <c r="I304" s="241"/>
      <c r="J304" s="242">
        <f>ROUND(I304*H304,2)</f>
        <v>0</v>
      </c>
      <c r="K304" s="243"/>
      <c r="L304" s="44"/>
      <c r="M304" s="244" t="s">
        <v>1</v>
      </c>
      <c r="N304" s="245" t="s">
        <v>46</v>
      </c>
      <c r="O304" s="91"/>
      <c r="P304" s="246">
        <f>O304*H304</f>
        <v>0</v>
      </c>
      <c r="Q304" s="246">
        <v>0</v>
      </c>
      <c r="R304" s="246">
        <f>Q304*H304</f>
        <v>0</v>
      </c>
      <c r="S304" s="246">
        <v>0</v>
      </c>
      <c r="T304" s="247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48" t="s">
        <v>144</v>
      </c>
      <c r="AT304" s="248" t="s">
        <v>140</v>
      </c>
      <c r="AU304" s="248" t="s">
        <v>21</v>
      </c>
      <c r="AY304" s="16" t="s">
        <v>138</v>
      </c>
      <c r="BE304" s="249">
        <f>IF(N304="základní",J304,0)</f>
        <v>0</v>
      </c>
      <c r="BF304" s="249">
        <f>IF(N304="snížená",J304,0)</f>
        <v>0</v>
      </c>
      <c r="BG304" s="249">
        <f>IF(N304="zákl. přenesená",J304,0)</f>
        <v>0</v>
      </c>
      <c r="BH304" s="249">
        <f>IF(N304="sníž. přenesená",J304,0)</f>
        <v>0</v>
      </c>
      <c r="BI304" s="249">
        <f>IF(N304="nulová",J304,0)</f>
        <v>0</v>
      </c>
      <c r="BJ304" s="16" t="s">
        <v>89</v>
      </c>
      <c r="BK304" s="249">
        <f>ROUND(I304*H304,2)</f>
        <v>0</v>
      </c>
      <c r="BL304" s="16" t="s">
        <v>144</v>
      </c>
      <c r="BM304" s="248" t="s">
        <v>550</v>
      </c>
    </row>
    <row r="305" spans="1:51" s="13" customFormat="1" ht="12">
      <c r="A305" s="13"/>
      <c r="B305" s="265"/>
      <c r="C305" s="266"/>
      <c r="D305" s="250" t="s">
        <v>214</v>
      </c>
      <c r="E305" s="267" t="s">
        <v>1</v>
      </c>
      <c r="F305" s="268" t="s">
        <v>551</v>
      </c>
      <c r="G305" s="266"/>
      <c r="H305" s="269">
        <v>382</v>
      </c>
      <c r="I305" s="270"/>
      <c r="J305" s="266"/>
      <c r="K305" s="266"/>
      <c r="L305" s="271"/>
      <c r="M305" s="272"/>
      <c r="N305" s="273"/>
      <c r="O305" s="273"/>
      <c r="P305" s="273"/>
      <c r="Q305" s="273"/>
      <c r="R305" s="273"/>
      <c r="S305" s="273"/>
      <c r="T305" s="27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75" t="s">
        <v>214</v>
      </c>
      <c r="AU305" s="275" t="s">
        <v>21</v>
      </c>
      <c r="AV305" s="13" t="s">
        <v>21</v>
      </c>
      <c r="AW305" s="13" t="s">
        <v>38</v>
      </c>
      <c r="AX305" s="13" t="s">
        <v>89</v>
      </c>
      <c r="AY305" s="275" t="s">
        <v>138</v>
      </c>
    </row>
    <row r="306" spans="1:65" s="2" customFormat="1" ht="21.75" customHeight="1">
      <c r="A306" s="38"/>
      <c r="B306" s="39"/>
      <c r="C306" s="236" t="s">
        <v>552</v>
      </c>
      <c r="D306" s="236" t="s">
        <v>140</v>
      </c>
      <c r="E306" s="237" t="s">
        <v>553</v>
      </c>
      <c r="F306" s="238" t="s">
        <v>433</v>
      </c>
      <c r="G306" s="239" t="s">
        <v>155</v>
      </c>
      <c r="H306" s="240">
        <v>382</v>
      </c>
      <c r="I306" s="241"/>
      <c r="J306" s="242">
        <f>ROUND(I306*H306,2)</f>
        <v>0</v>
      </c>
      <c r="K306" s="243"/>
      <c r="L306" s="44"/>
      <c r="M306" s="244" t="s">
        <v>1</v>
      </c>
      <c r="N306" s="245" t="s">
        <v>46</v>
      </c>
      <c r="O306" s="91"/>
      <c r="P306" s="246">
        <f>O306*H306</f>
        <v>0</v>
      </c>
      <c r="Q306" s="246">
        <v>0</v>
      </c>
      <c r="R306" s="246">
        <f>Q306*H306</f>
        <v>0</v>
      </c>
      <c r="S306" s="246">
        <v>0</v>
      </c>
      <c r="T306" s="247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48" t="s">
        <v>144</v>
      </c>
      <c r="AT306" s="248" t="s">
        <v>140</v>
      </c>
      <c r="AU306" s="248" t="s">
        <v>21</v>
      </c>
      <c r="AY306" s="16" t="s">
        <v>138</v>
      </c>
      <c r="BE306" s="249">
        <f>IF(N306="základní",J306,0)</f>
        <v>0</v>
      </c>
      <c r="BF306" s="249">
        <f>IF(N306="snížená",J306,0)</f>
        <v>0</v>
      </c>
      <c r="BG306" s="249">
        <f>IF(N306="zákl. přenesená",J306,0)</f>
        <v>0</v>
      </c>
      <c r="BH306" s="249">
        <f>IF(N306="sníž. přenesená",J306,0)</f>
        <v>0</v>
      </c>
      <c r="BI306" s="249">
        <f>IF(N306="nulová",J306,0)</f>
        <v>0</v>
      </c>
      <c r="BJ306" s="16" t="s">
        <v>89</v>
      </c>
      <c r="BK306" s="249">
        <f>ROUND(I306*H306,2)</f>
        <v>0</v>
      </c>
      <c r="BL306" s="16" t="s">
        <v>144</v>
      </c>
      <c r="BM306" s="248" t="s">
        <v>554</v>
      </c>
    </row>
    <row r="307" spans="1:51" s="13" customFormat="1" ht="12">
      <c r="A307" s="13"/>
      <c r="B307" s="265"/>
      <c r="C307" s="266"/>
      <c r="D307" s="250" t="s">
        <v>214</v>
      </c>
      <c r="E307" s="267" t="s">
        <v>1</v>
      </c>
      <c r="F307" s="268" t="s">
        <v>551</v>
      </c>
      <c r="G307" s="266"/>
      <c r="H307" s="269">
        <v>382</v>
      </c>
      <c r="I307" s="270"/>
      <c r="J307" s="266"/>
      <c r="K307" s="266"/>
      <c r="L307" s="271"/>
      <c r="M307" s="272"/>
      <c r="N307" s="273"/>
      <c r="O307" s="273"/>
      <c r="P307" s="273"/>
      <c r="Q307" s="273"/>
      <c r="R307" s="273"/>
      <c r="S307" s="273"/>
      <c r="T307" s="27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75" t="s">
        <v>214</v>
      </c>
      <c r="AU307" s="275" t="s">
        <v>21</v>
      </c>
      <c r="AV307" s="13" t="s">
        <v>21</v>
      </c>
      <c r="AW307" s="13" t="s">
        <v>38</v>
      </c>
      <c r="AX307" s="13" t="s">
        <v>89</v>
      </c>
      <c r="AY307" s="275" t="s">
        <v>138</v>
      </c>
    </row>
    <row r="308" spans="1:65" s="2" customFormat="1" ht="16.5" customHeight="1">
      <c r="A308" s="38"/>
      <c r="B308" s="39"/>
      <c r="C308" s="236" t="s">
        <v>555</v>
      </c>
      <c r="D308" s="236" t="s">
        <v>140</v>
      </c>
      <c r="E308" s="237" t="s">
        <v>556</v>
      </c>
      <c r="F308" s="238" t="s">
        <v>438</v>
      </c>
      <c r="G308" s="239" t="s">
        <v>155</v>
      </c>
      <c r="H308" s="240">
        <v>382</v>
      </c>
      <c r="I308" s="241"/>
      <c r="J308" s="242">
        <f>ROUND(I308*H308,2)</f>
        <v>0</v>
      </c>
      <c r="K308" s="243"/>
      <c r="L308" s="44"/>
      <c r="M308" s="244" t="s">
        <v>1</v>
      </c>
      <c r="N308" s="245" t="s">
        <v>46</v>
      </c>
      <c r="O308" s="91"/>
      <c r="P308" s="246">
        <f>O308*H308</f>
        <v>0</v>
      </c>
      <c r="Q308" s="246">
        <v>0</v>
      </c>
      <c r="R308" s="246">
        <f>Q308*H308</f>
        <v>0</v>
      </c>
      <c r="S308" s="246">
        <v>0</v>
      </c>
      <c r="T308" s="247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48" t="s">
        <v>144</v>
      </c>
      <c r="AT308" s="248" t="s">
        <v>140</v>
      </c>
      <c r="AU308" s="248" t="s">
        <v>21</v>
      </c>
      <c r="AY308" s="16" t="s">
        <v>138</v>
      </c>
      <c r="BE308" s="249">
        <f>IF(N308="základní",J308,0)</f>
        <v>0</v>
      </c>
      <c r="BF308" s="249">
        <f>IF(N308="snížená",J308,0)</f>
        <v>0</v>
      </c>
      <c r="BG308" s="249">
        <f>IF(N308="zákl. přenesená",J308,0)</f>
        <v>0</v>
      </c>
      <c r="BH308" s="249">
        <f>IF(N308="sníž. přenesená",J308,0)</f>
        <v>0</v>
      </c>
      <c r="BI308" s="249">
        <f>IF(N308="nulová",J308,0)</f>
        <v>0</v>
      </c>
      <c r="BJ308" s="16" t="s">
        <v>89</v>
      </c>
      <c r="BK308" s="249">
        <f>ROUND(I308*H308,2)</f>
        <v>0</v>
      </c>
      <c r="BL308" s="16" t="s">
        <v>144</v>
      </c>
      <c r="BM308" s="248" t="s">
        <v>557</v>
      </c>
    </row>
    <row r="309" spans="1:51" s="13" customFormat="1" ht="12">
      <c r="A309" s="13"/>
      <c r="B309" s="265"/>
      <c r="C309" s="266"/>
      <c r="D309" s="250" t="s">
        <v>214</v>
      </c>
      <c r="E309" s="267" t="s">
        <v>1</v>
      </c>
      <c r="F309" s="268" t="s">
        <v>551</v>
      </c>
      <c r="G309" s="266"/>
      <c r="H309" s="269">
        <v>382</v>
      </c>
      <c r="I309" s="270"/>
      <c r="J309" s="266"/>
      <c r="K309" s="266"/>
      <c r="L309" s="271"/>
      <c r="M309" s="272"/>
      <c r="N309" s="273"/>
      <c r="O309" s="273"/>
      <c r="P309" s="273"/>
      <c r="Q309" s="273"/>
      <c r="R309" s="273"/>
      <c r="S309" s="273"/>
      <c r="T309" s="27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75" t="s">
        <v>214</v>
      </c>
      <c r="AU309" s="275" t="s">
        <v>21</v>
      </c>
      <c r="AV309" s="13" t="s">
        <v>21</v>
      </c>
      <c r="AW309" s="13" t="s">
        <v>38</v>
      </c>
      <c r="AX309" s="13" t="s">
        <v>89</v>
      </c>
      <c r="AY309" s="275" t="s">
        <v>138</v>
      </c>
    </row>
    <row r="310" spans="1:65" s="2" customFormat="1" ht="21.75" customHeight="1">
      <c r="A310" s="38"/>
      <c r="B310" s="39"/>
      <c r="C310" s="236" t="s">
        <v>558</v>
      </c>
      <c r="D310" s="236" t="s">
        <v>140</v>
      </c>
      <c r="E310" s="237" t="s">
        <v>559</v>
      </c>
      <c r="F310" s="238" t="s">
        <v>560</v>
      </c>
      <c r="G310" s="239" t="s">
        <v>155</v>
      </c>
      <c r="H310" s="240">
        <v>420.2</v>
      </c>
      <c r="I310" s="241"/>
      <c r="J310" s="242">
        <f>ROUND(I310*H310,2)</f>
        <v>0</v>
      </c>
      <c r="K310" s="243"/>
      <c r="L310" s="44"/>
      <c r="M310" s="244" t="s">
        <v>1</v>
      </c>
      <c r="N310" s="245" t="s">
        <v>46</v>
      </c>
      <c r="O310" s="91"/>
      <c r="P310" s="246">
        <f>O310*H310</f>
        <v>0</v>
      </c>
      <c r="Q310" s="246">
        <v>0.00102</v>
      </c>
      <c r="R310" s="246">
        <f>Q310*H310</f>
        <v>0.42860400000000004</v>
      </c>
      <c r="S310" s="246">
        <v>0</v>
      </c>
      <c r="T310" s="247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48" t="s">
        <v>144</v>
      </c>
      <c r="AT310" s="248" t="s">
        <v>140</v>
      </c>
      <c r="AU310" s="248" t="s">
        <v>21</v>
      </c>
      <c r="AY310" s="16" t="s">
        <v>138</v>
      </c>
      <c r="BE310" s="249">
        <f>IF(N310="základní",J310,0)</f>
        <v>0</v>
      </c>
      <c r="BF310" s="249">
        <f>IF(N310="snížená",J310,0)</f>
        <v>0</v>
      </c>
      <c r="BG310" s="249">
        <f>IF(N310="zákl. přenesená",J310,0)</f>
        <v>0</v>
      </c>
      <c r="BH310" s="249">
        <f>IF(N310="sníž. přenesená",J310,0)</f>
        <v>0</v>
      </c>
      <c r="BI310" s="249">
        <f>IF(N310="nulová",J310,0)</f>
        <v>0</v>
      </c>
      <c r="BJ310" s="16" t="s">
        <v>89</v>
      </c>
      <c r="BK310" s="249">
        <f>ROUND(I310*H310,2)</f>
        <v>0</v>
      </c>
      <c r="BL310" s="16" t="s">
        <v>144</v>
      </c>
      <c r="BM310" s="248" t="s">
        <v>561</v>
      </c>
    </row>
    <row r="311" spans="1:47" s="2" customFormat="1" ht="12">
      <c r="A311" s="38"/>
      <c r="B311" s="39"/>
      <c r="C311" s="40"/>
      <c r="D311" s="250" t="s">
        <v>170</v>
      </c>
      <c r="E311" s="40"/>
      <c r="F311" s="251" t="s">
        <v>522</v>
      </c>
      <c r="G311" s="40"/>
      <c r="H311" s="40"/>
      <c r="I311" s="144"/>
      <c r="J311" s="40"/>
      <c r="K311" s="40"/>
      <c r="L311" s="44"/>
      <c r="M311" s="252"/>
      <c r="N311" s="253"/>
      <c r="O311" s="91"/>
      <c r="P311" s="91"/>
      <c r="Q311" s="91"/>
      <c r="R311" s="91"/>
      <c r="S311" s="91"/>
      <c r="T311" s="92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6" t="s">
        <v>170</v>
      </c>
      <c r="AU311" s="16" t="s">
        <v>21</v>
      </c>
    </row>
    <row r="312" spans="1:51" s="13" customFormat="1" ht="12">
      <c r="A312" s="13"/>
      <c r="B312" s="265"/>
      <c r="C312" s="266"/>
      <c r="D312" s="250" t="s">
        <v>214</v>
      </c>
      <c r="E312" s="267" t="s">
        <v>1</v>
      </c>
      <c r="F312" s="268" t="s">
        <v>562</v>
      </c>
      <c r="G312" s="266"/>
      <c r="H312" s="269">
        <v>420.2</v>
      </c>
      <c r="I312" s="270"/>
      <c r="J312" s="266"/>
      <c r="K312" s="266"/>
      <c r="L312" s="271"/>
      <c r="M312" s="272"/>
      <c r="N312" s="273"/>
      <c r="O312" s="273"/>
      <c r="P312" s="273"/>
      <c r="Q312" s="273"/>
      <c r="R312" s="273"/>
      <c r="S312" s="273"/>
      <c r="T312" s="27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75" t="s">
        <v>214</v>
      </c>
      <c r="AU312" s="275" t="s">
        <v>21</v>
      </c>
      <c r="AV312" s="13" t="s">
        <v>21</v>
      </c>
      <c r="AW312" s="13" t="s">
        <v>38</v>
      </c>
      <c r="AX312" s="13" t="s">
        <v>81</v>
      </c>
      <c r="AY312" s="275" t="s">
        <v>138</v>
      </c>
    </row>
    <row r="313" spans="1:51" s="14" customFormat="1" ht="12">
      <c r="A313" s="14"/>
      <c r="B313" s="276"/>
      <c r="C313" s="277"/>
      <c r="D313" s="250" t="s">
        <v>214</v>
      </c>
      <c r="E313" s="278" t="s">
        <v>1</v>
      </c>
      <c r="F313" s="279" t="s">
        <v>216</v>
      </c>
      <c r="G313" s="277"/>
      <c r="H313" s="280">
        <v>420.2</v>
      </c>
      <c r="I313" s="281"/>
      <c r="J313" s="277"/>
      <c r="K313" s="277"/>
      <c r="L313" s="282"/>
      <c r="M313" s="283"/>
      <c r="N313" s="284"/>
      <c r="O313" s="284"/>
      <c r="P313" s="284"/>
      <c r="Q313" s="284"/>
      <c r="R313" s="284"/>
      <c r="S313" s="284"/>
      <c r="T313" s="285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86" t="s">
        <v>214</v>
      </c>
      <c r="AU313" s="286" t="s">
        <v>21</v>
      </c>
      <c r="AV313" s="14" t="s">
        <v>144</v>
      </c>
      <c r="AW313" s="14" t="s">
        <v>38</v>
      </c>
      <c r="AX313" s="14" t="s">
        <v>89</v>
      </c>
      <c r="AY313" s="286" t="s">
        <v>138</v>
      </c>
    </row>
    <row r="314" spans="1:65" s="2" customFormat="1" ht="16.5" customHeight="1">
      <c r="A314" s="38"/>
      <c r="B314" s="39"/>
      <c r="C314" s="236" t="s">
        <v>563</v>
      </c>
      <c r="D314" s="236" t="s">
        <v>140</v>
      </c>
      <c r="E314" s="237" t="s">
        <v>564</v>
      </c>
      <c r="F314" s="238" t="s">
        <v>438</v>
      </c>
      <c r="G314" s="239" t="s">
        <v>155</v>
      </c>
      <c r="H314" s="240">
        <v>382</v>
      </c>
      <c r="I314" s="241"/>
      <c r="J314" s="242">
        <f>ROUND(I314*H314,2)</f>
        <v>0</v>
      </c>
      <c r="K314" s="243"/>
      <c r="L314" s="44"/>
      <c r="M314" s="244" t="s">
        <v>1</v>
      </c>
      <c r="N314" s="245" t="s">
        <v>46</v>
      </c>
      <c r="O314" s="91"/>
      <c r="P314" s="246">
        <f>O314*H314</f>
        <v>0</v>
      </c>
      <c r="Q314" s="246">
        <v>0</v>
      </c>
      <c r="R314" s="246">
        <f>Q314*H314</f>
        <v>0</v>
      </c>
      <c r="S314" s="246">
        <v>0</v>
      </c>
      <c r="T314" s="247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48" t="s">
        <v>144</v>
      </c>
      <c r="AT314" s="248" t="s">
        <v>140</v>
      </c>
      <c r="AU314" s="248" t="s">
        <v>21</v>
      </c>
      <c r="AY314" s="16" t="s">
        <v>138</v>
      </c>
      <c r="BE314" s="249">
        <f>IF(N314="základní",J314,0)</f>
        <v>0</v>
      </c>
      <c r="BF314" s="249">
        <f>IF(N314="snížená",J314,0)</f>
        <v>0</v>
      </c>
      <c r="BG314" s="249">
        <f>IF(N314="zákl. přenesená",J314,0)</f>
        <v>0</v>
      </c>
      <c r="BH314" s="249">
        <f>IF(N314="sníž. přenesená",J314,0)</f>
        <v>0</v>
      </c>
      <c r="BI314" s="249">
        <f>IF(N314="nulová",J314,0)</f>
        <v>0</v>
      </c>
      <c r="BJ314" s="16" t="s">
        <v>89</v>
      </c>
      <c r="BK314" s="249">
        <f>ROUND(I314*H314,2)</f>
        <v>0</v>
      </c>
      <c r="BL314" s="16" t="s">
        <v>144</v>
      </c>
      <c r="BM314" s="248" t="s">
        <v>565</v>
      </c>
    </row>
    <row r="315" spans="1:51" s="13" customFormat="1" ht="12">
      <c r="A315" s="13"/>
      <c r="B315" s="265"/>
      <c r="C315" s="266"/>
      <c r="D315" s="250" t="s">
        <v>214</v>
      </c>
      <c r="E315" s="267" t="s">
        <v>1</v>
      </c>
      <c r="F315" s="268" t="s">
        <v>551</v>
      </c>
      <c r="G315" s="266"/>
      <c r="H315" s="269">
        <v>382</v>
      </c>
      <c r="I315" s="270"/>
      <c r="J315" s="266"/>
      <c r="K315" s="266"/>
      <c r="L315" s="271"/>
      <c r="M315" s="272"/>
      <c r="N315" s="273"/>
      <c r="O315" s="273"/>
      <c r="P315" s="273"/>
      <c r="Q315" s="273"/>
      <c r="R315" s="273"/>
      <c r="S315" s="273"/>
      <c r="T315" s="274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75" t="s">
        <v>214</v>
      </c>
      <c r="AU315" s="275" t="s">
        <v>21</v>
      </c>
      <c r="AV315" s="13" t="s">
        <v>21</v>
      </c>
      <c r="AW315" s="13" t="s">
        <v>38</v>
      </c>
      <c r="AX315" s="13" t="s">
        <v>89</v>
      </c>
      <c r="AY315" s="275" t="s">
        <v>138</v>
      </c>
    </row>
    <row r="316" spans="1:63" s="12" customFormat="1" ht="22.8" customHeight="1">
      <c r="A316" s="12"/>
      <c r="B316" s="220"/>
      <c r="C316" s="221"/>
      <c r="D316" s="222" t="s">
        <v>80</v>
      </c>
      <c r="E316" s="234" t="s">
        <v>177</v>
      </c>
      <c r="F316" s="234" t="s">
        <v>566</v>
      </c>
      <c r="G316" s="221"/>
      <c r="H316" s="221"/>
      <c r="I316" s="224"/>
      <c r="J316" s="235">
        <f>BK316</f>
        <v>0</v>
      </c>
      <c r="K316" s="221"/>
      <c r="L316" s="226"/>
      <c r="M316" s="227"/>
      <c r="N316" s="228"/>
      <c r="O316" s="228"/>
      <c r="P316" s="229">
        <f>SUM(P317:P364)</f>
        <v>0</v>
      </c>
      <c r="Q316" s="228"/>
      <c r="R316" s="229">
        <f>SUM(R317:R364)</f>
        <v>103.55876</v>
      </c>
      <c r="S316" s="228"/>
      <c r="T316" s="230">
        <f>SUM(T317:T364)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31" t="s">
        <v>89</v>
      </c>
      <c r="AT316" s="232" t="s">
        <v>80</v>
      </c>
      <c r="AU316" s="232" t="s">
        <v>89</v>
      </c>
      <c r="AY316" s="231" t="s">
        <v>138</v>
      </c>
      <c r="BK316" s="233">
        <f>SUM(BK317:BK364)</f>
        <v>0</v>
      </c>
    </row>
    <row r="317" spans="1:65" s="2" customFormat="1" ht="21.75" customHeight="1">
      <c r="A317" s="38"/>
      <c r="B317" s="39"/>
      <c r="C317" s="236" t="s">
        <v>567</v>
      </c>
      <c r="D317" s="236" t="s">
        <v>140</v>
      </c>
      <c r="E317" s="237" t="s">
        <v>568</v>
      </c>
      <c r="F317" s="238" t="s">
        <v>569</v>
      </c>
      <c r="G317" s="239" t="s">
        <v>143</v>
      </c>
      <c r="H317" s="240">
        <v>2</v>
      </c>
      <c r="I317" s="241"/>
      <c r="J317" s="242">
        <f>ROUND(I317*H317,2)</f>
        <v>0</v>
      </c>
      <c r="K317" s="243"/>
      <c r="L317" s="44"/>
      <c r="M317" s="244" t="s">
        <v>1</v>
      </c>
      <c r="N317" s="245" t="s">
        <v>46</v>
      </c>
      <c r="O317" s="91"/>
      <c r="P317" s="246">
        <f>O317*H317</f>
        <v>0</v>
      </c>
      <c r="Q317" s="246">
        <v>0.11171</v>
      </c>
      <c r="R317" s="246">
        <f>Q317*H317</f>
        <v>0.22342</v>
      </c>
      <c r="S317" s="246">
        <v>0</v>
      </c>
      <c r="T317" s="247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48" t="s">
        <v>144</v>
      </c>
      <c r="AT317" s="248" t="s">
        <v>140</v>
      </c>
      <c r="AU317" s="248" t="s">
        <v>21</v>
      </c>
      <c r="AY317" s="16" t="s">
        <v>138</v>
      </c>
      <c r="BE317" s="249">
        <f>IF(N317="základní",J317,0)</f>
        <v>0</v>
      </c>
      <c r="BF317" s="249">
        <f>IF(N317="snížená",J317,0)</f>
        <v>0</v>
      </c>
      <c r="BG317" s="249">
        <f>IF(N317="zákl. přenesená",J317,0)</f>
        <v>0</v>
      </c>
      <c r="BH317" s="249">
        <f>IF(N317="sníž. přenesená",J317,0)</f>
        <v>0</v>
      </c>
      <c r="BI317" s="249">
        <f>IF(N317="nulová",J317,0)</f>
        <v>0</v>
      </c>
      <c r="BJ317" s="16" t="s">
        <v>89</v>
      </c>
      <c r="BK317" s="249">
        <f>ROUND(I317*H317,2)</f>
        <v>0</v>
      </c>
      <c r="BL317" s="16" t="s">
        <v>144</v>
      </c>
      <c r="BM317" s="248" t="s">
        <v>570</v>
      </c>
    </row>
    <row r="318" spans="1:65" s="2" customFormat="1" ht="21.75" customHeight="1">
      <c r="A318" s="38"/>
      <c r="B318" s="39"/>
      <c r="C318" s="254" t="s">
        <v>571</v>
      </c>
      <c r="D318" s="254" t="s">
        <v>197</v>
      </c>
      <c r="E318" s="255" t="s">
        <v>572</v>
      </c>
      <c r="F318" s="256" t="s">
        <v>573</v>
      </c>
      <c r="G318" s="257" t="s">
        <v>143</v>
      </c>
      <c r="H318" s="258">
        <v>2</v>
      </c>
      <c r="I318" s="259"/>
      <c r="J318" s="260">
        <f>ROUND(I318*H318,2)</f>
        <v>0</v>
      </c>
      <c r="K318" s="261"/>
      <c r="L318" s="262"/>
      <c r="M318" s="263" t="s">
        <v>1</v>
      </c>
      <c r="N318" s="264" t="s">
        <v>46</v>
      </c>
      <c r="O318" s="91"/>
      <c r="P318" s="246">
        <f>O318*H318</f>
        <v>0</v>
      </c>
      <c r="Q318" s="246">
        <v>0.0075</v>
      </c>
      <c r="R318" s="246">
        <f>Q318*H318</f>
        <v>0.015</v>
      </c>
      <c r="S318" s="246">
        <v>0</v>
      </c>
      <c r="T318" s="247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48" t="s">
        <v>172</v>
      </c>
      <c r="AT318" s="248" t="s">
        <v>197</v>
      </c>
      <c r="AU318" s="248" t="s">
        <v>21</v>
      </c>
      <c r="AY318" s="16" t="s">
        <v>138</v>
      </c>
      <c r="BE318" s="249">
        <f>IF(N318="základní",J318,0)</f>
        <v>0</v>
      </c>
      <c r="BF318" s="249">
        <f>IF(N318="snížená",J318,0)</f>
        <v>0</v>
      </c>
      <c r="BG318" s="249">
        <f>IF(N318="zákl. přenesená",J318,0)</f>
        <v>0</v>
      </c>
      <c r="BH318" s="249">
        <f>IF(N318="sníž. přenesená",J318,0)</f>
        <v>0</v>
      </c>
      <c r="BI318" s="249">
        <f>IF(N318="nulová",J318,0)</f>
        <v>0</v>
      </c>
      <c r="BJ318" s="16" t="s">
        <v>89</v>
      </c>
      <c r="BK318" s="249">
        <f>ROUND(I318*H318,2)</f>
        <v>0</v>
      </c>
      <c r="BL318" s="16" t="s">
        <v>144</v>
      </c>
      <c r="BM318" s="248" t="s">
        <v>574</v>
      </c>
    </row>
    <row r="319" spans="1:65" s="2" customFormat="1" ht="21.75" customHeight="1">
      <c r="A319" s="38"/>
      <c r="B319" s="39"/>
      <c r="C319" s="236" t="s">
        <v>575</v>
      </c>
      <c r="D319" s="236" t="s">
        <v>140</v>
      </c>
      <c r="E319" s="237" t="s">
        <v>576</v>
      </c>
      <c r="F319" s="238" t="s">
        <v>577</v>
      </c>
      <c r="G319" s="239" t="s">
        <v>143</v>
      </c>
      <c r="H319" s="240">
        <v>3</v>
      </c>
      <c r="I319" s="241"/>
      <c r="J319" s="242">
        <f>ROUND(I319*H319,2)</f>
        <v>0</v>
      </c>
      <c r="K319" s="243"/>
      <c r="L319" s="44"/>
      <c r="M319" s="244" t="s">
        <v>1</v>
      </c>
      <c r="N319" s="245" t="s">
        <v>46</v>
      </c>
      <c r="O319" s="91"/>
      <c r="P319" s="246">
        <f>O319*H319</f>
        <v>0</v>
      </c>
      <c r="Q319" s="246">
        <v>0.0007</v>
      </c>
      <c r="R319" s="246">
        <f>Q319*H319</f>
        <v>0.0021</v>
      </c>
      <c r="S319" s="246">
        <v>0</v>
      </c>
      <c r="T319" s="247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48" t="s">
        <v>144</v>
      </c>
      <c r="AT319" s="248" t="s">
        <v>140</v>
      </c>
      <c r="AU319" s="248" t="s">
        <v>21</v>
      </c>
      <c r="AY319" s="16" t="s">
        <v>138</v>
      </c>
      <c r="BE319" s="249">
        <f>IF(N319="základní",J319,0)</f>
        <v>0</v>
      </c>
      <c r="BF319" s="249">
        <f>IF(N319="snížená",J319,0)</f>
        <v>0</v>
      </c>
      <c r="BG319" s="249">
        <f>IF(N319="zákl. přenesená",J319,0)</f>
        <v>0</v>
      </c>
      <c r="BH319" s="249">
        <f>IF(N319="sníž. přenesená",J319,0)</f>
        <v>0</v>
      </c>
      <c r="BI319" s="249">
        <f>IF(N319="nulová",J319,0)</f>
        <v>0</v>
      </c>
      <c r="BJ319" s="16" t="s">
        <v>89</v>
      </c>
      <c r="BK319" s="249">
        <f>ROUND(I319*H319,2)</f>
        <v>0</v>
      </c>
      <c r="BL319" s="16" t="s">
        <v>144</v>
      </c>
      <c r="BM319" s="248" t="s">
        <v>578</v>
      </c>
    </row>
    <row r="320" spans="1:51" s="13" customFormat="1" ht="12">
      <c r="A320" s="13"/>
      <c r="B320" s="265"/>
      <c r="C320" s="266"/>
      <c r="D320" s="250" t="s">
        <v>214</v>
      </c>
      <c r="E320" s="267" t="s">
        <v>1</v>
      </c>
      <c r="F320" s="268" t="s">
        <v>149</v>
      </c>
      <c r="G320" s="266"/>
      <c r="H320" s="269">
        <v>3</v>
      </c>
      <c r="I320" s="270"/>
      <c r="J320" s="266"/>
      <c r="K320" s="266"/>
      <c r="L320" s="271"/>
      <c r="M320" s="272"/>
      <c r="N320" s="273"/>
      <c r="O320" s="273"/>
      <c r="P320" s="273"/>
      <c r="Q320" s="273"/>
      <c r="R320" s="273"/>
      <c r="S320" s="273"/>
      <c r="T320" s="274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75" t="s">
        <v>214</v>
      </c>
      <c r="AU320" s="275" t="s">
        <v>21</v>
      </c>
      <c r="AV320" s="13" t="s">
        <v>21</v>
      </c>
      <c r="AW320" s="13" t="s">
        <v>38</v>
      </c>
      <c r="AX320" s="13" t="s">
        <v>89</v>
      </c>
      <c r="AY320" s="275" t="s">
        <v>138</v>
      </c>
    </row>
    <row r="321" spans="1:65" s="2" customFormat="1" ht="21.75" customHeight="1">
      <c r="A321" s="38"/>
      <c r="B321" s="39"/>
      <c r="C321" s="254" t="s">
        <v>579</v>
      </c>
      <c r="D321" s="254" t="s">
        <v>197</v>
      </c>
      <c r="E321" s="255" t="s">
        <v>580</v>
      </c>
      <c r="F321" s="256" t="s">
        <v>581</v>
      </c>
      <c r="G321" s="257" t="s">
        <v>143</v>
      </c>
      <c r="H321" s="258">
        <v>3</v>
      </c>
      <c r="I321" s="259"/>
      <c r="J321" s="260">
        <f>ROUND(I321*H321,2)</f>
        <v>0</v>
      </c>
      <c r="K321" s="261"/>
      <c r="L321" s="262"/>
      <c r="M321" s="263" t="s">
        <v>1</v>
      </c>
      <c r="N321" s="264" t="s">
        <v>46</v>
      </c>
      <c r="O321" s="91"/>
      <c r="P321" s="246">
        <f>O321*H321</f>
        <v>0</v>
      </c>
      <c r="Q321" s="246">
        <v>0.0077</v>
      </c>
      <c r="R321" s="246">
        <f>Q321*H321</f>
        <v>0.023100000000000002</v>
      </c>
      <c r="S321" s="246">
        <v>0</v>
      </c>
      <c r="T321" s="247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48" t="s">
        <v>172</v>
      </c>
      <c r="AT321" s="248" t="s">
        <v>197</v>
      </c>
      <c r="AU321" s="248" t="s">
        <v>21</v>
      </c>
      <c r="AY321" s="16" t="s">
        <v>138</v>
      </c>
      <c r="BE321" s="249">
        <f>IF(N321="základní",J321,0)</f>
        <v>0</v>
      </c>
      <c r="BF321" s="249">
        <f>IF(N321="snížená",J321,0)</f>
        <v>0</v>
      </c>
      <c r="BG321" s="249">
        <f>IF(N321="zákl. přenesená",J321,0)</f>
        <v>0</v>
      </c>
      <c r="BH321" s="249">
        <f>IF(N321="sníž. přenesená",J321,0)</f>
        <v>0</v>
      </c>
      <c r="BI321" s="249">
        <f>IF(N321="nulová",J321,0)</f>
        <v>0</v>
      </c>
      <c r="BJ321" s="16" t="s">
        <v>89</v>
      </c>
      <c r="BK321" s="249">
        <f>ROUND(I321*H321,2)</f>
        <v>0</v>
      </c>
      <c r="BL321" s="16" t="s">
        <v>144</v>
      </c>
      <c r="BM321" s="248" t="s">
        <v>582</v>
      </c>
    </row>
    <row r="322" spans="1:51" s="13" customFormat="1" ht="12">
      <c r="A322" s="13"/>
      <c r="B322" s="265"/>
      <c r="C322" s="266"/>
      <c r="D322" s="250" t="s">
        <v>214</v>
      </c>
      <c r="E322" s="267" t="s">
        <v>1</v>
      </c>
      <c r="F322" s="268" t="s">
        <v>149</v>
      </c>
      <c r="G322" s="266"/>
      <c r="H322" s="269">
        <v>3</v>
      </c>
      <c r="I322" s="270"/>
      <c r="J322" s="266"/>
      <c r="K322" s="266"/>
      <c r="L322" s="271"/>
      <c r="M322" s="272"/>
      <c r="N322" s="273"/>
      <c r="O322" s="273"/>
      <c r="P322" s="273"/>
      <c r="Q322" s="273"/>
      <c r="R322" s="273"/>
      <c r="S322" s="273"/>
      <c r="T322" s="27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75" t="s">
        <v>214</v>
      </c>
      <c r="AU322" s="275" t="s">
        <v>21</v>
      </c>
      <c r="AV322" s="13" t="s">
        <v>21</v>
      </c>
      <c r="AW322" s="13" t="s">
        <v>38</v>
      </c>
      <c r="AX322" s="13" t="s">
        <v>89</v>
      </c>
      <c r="AY322" s="275" t="s">
        <v>138</v>
      </c>
    </row>
    <row r="323" spans="1:65" s="2" customFormat="1" ht="21.75" customHeight="1">
      <c r="A323" s="38"/>
      <c r="B323" s="39"/>
      <c r="C323" s="236" t="s">
        <v>583</v>
      </c>
      <c r="D323" s="236" t="s">
        <v>140</v>
      </c>
      <c r="E323" s="237" t="s">
        <v>584</v>
      </c>
      <c r="F323" s="238" t="s">
        <v>585</v>
      </c>
      <c r="G323" s="239" t="s">
        <v>143</v>
      </c>
      <c r="H323" s="240">
        <v>3</v>
      </c>
      <c r="I323" s="241"/>
      <c r="J323" s="242">
        <f>ROUND(I323*H323,2)</f>
        <v>0</v>
      </c>
      <c r="K323" s="243"/>
      <c r="L323" s="44"/>
      <c r="M323" s="244" t="s">
        <v>1</v>
      </c>
      <c r="N323" s="245" t="s">
        <v>46</v>
      </c>
      <c r="O323" s="91"/>
      <c r="P323" s="246">
        <f>O323*H323</f>
        <v>0</v>
      </c>
      <c r="Q323" s="246">
        <v>0.11241</v>
      </c>
      <c r="R323" s="246">
        <f>Q323*H323</f>
        <v>0.33723</v>
      </c>
      <c r="S323" s="246">
        <v>0</v>
      </c>
      <c r="T323" s="247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48" t="s">
        <v>144</v>
      </c>
      <c r="AT323" s="248" t="s">
        <v>140</v>
      </c>
      <c r="AU323" s="248" t="s">
        <v>21</v>
      </c>
      <c r="AY323" s="16" t="s">
        <v>138</v>
      </c>
      <c r="BE323" s="249">
        <f>IF(N323="základní",J323,0)</f>
        <v>0</v>
      </c>
      <c r="BF323" s="249">
        <f>IF(N323="snížená",J323,0)</f>
        <v>0</v>
      </c>
      <c r="BG323" s="249">
        <f>IF(N323="zákl. přenesená",J323,0)</f>
        <v>0</v>
      </c>
      <c r="BH323" s="249">
        <f>IF(N323="sníž. přenesená",J323,0)</f>
        <v>0</v>
      </c>
      <c r="BI323" s="249">
        <f>IF(N323="nulová",J323,0)</f>
        <v>0</v>
      </c>
      <c r="BJ323" s="16" t="s">
        <v>89</v>
      </c>
      <c r="BK323" s="249">
        <f>ROUND(I323*H323,2)</f>
        <v>0</v>
      </c>
      <c r="BL323" s="16" t="s">
        <v>144</v>
      </c>
      <c r="BM323" s="248" t="s">
        <v>586</v>
      </c>
    </row>
    <row r="324" spans="1:47" s="2" customFormat="1" ht="12">
      <c r="A324" s="38"/>
      <c r="B324" s="39"/>
      <c r="C324" s="40"/>
      <c r="D324" s="250" t="s">
        <v>170</v>
      </c>
      <c r="E324" s="40"/>
      <c r="F324" s="251" t="s">
        <v>587</v>
      </c>
      <c r="G324" s="40"/>
      <c r="H324" s="40"/>
      <c r="I324" s="144"/>
      <c r="J324" s="40"/>
      <c r="K324" s="40"/>
      <c r="L324" s="44"/>
      <c r="M324" s="252"/>
      <c r="N324" s="253"/>
      <c r="O324" s="91"/>
      <c r="P324" s="91"/>
      <c r="Q324" s="91"/>
      <c r="R324" s="91"/>
      <c r="S324" s="91"/>
      <c r="T324" s="92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6" t="s">
        <v>170</v>
      </c>
      <c r="AU324" s="16" t="s">
        <v>21</v>
      </c>
    </row>
    <row r="325" spans="1:51" s="13" customFormat="1" ht="12">
      <c r="A325" s="13"/>
      <c r="B325" s="265"/>
      <c r="C325" s="266"/>
      <c r="D325" s="250" t="s">
        <v>214</v>
      </c>
      <c r="E325" s="267" t="s">
        <v>1</v>
      </c>
      <c r="F325" s="268" t="s">
        <v>149</v>
      </c>
      <c r="G325" s="266"/>
      <c r="H325" s="269">
        <v>3</v>
      </c>
      <c r="I325" s="270"/>
      <c r="J325" s="266"/>
      <c r="K325" s="266"/>
      <c r="L325" s="271"/>
      <c r="M325" s="272"/>
      <c r="N325" s="273"/>
      <c r="O325" s="273"/>
      <c r="P325" s="273"/>
      <c r="Q325" s="273"/>
      <c r="R325" s="273"/>
      <c r="S325" s="273"/>
      <c r="T325" s="27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75" t="s">
        <v>214</v>
      </c>
      <c r="AU325" s="275" t="s">
        <v>21</v>
      </c>
      <c r="AV325" s="13" t="s">
        <v>21</v>
      </c>
      <c r="AW325" s="13" t="s">
        <v>38</v>
      </c>
      <c r="AX325" s="13" t="s">
        <v>89</v>
      </c>
      <c r="AY325" s="275" t="s">
        <v>138</v>
      </c>
    </row>
    <row r="326" spans="1:65" s="2" customFormat="1" ht="16.5" customHeight="1">
      <c r="A326" s="38"/>
      <c r="B326" s="39"/>
      <c r="C326" s="254" t="s">
        <v>588</v>
      </c>
      <c r="D326" s="254" t="s">
        <v>197</v>
      </c>
      <c r="E326" s="255" t="s">
        <v>589</v>
      </c>
      <c r="F326" s="256" t="s">
        <v>590</v>
      </c>
      <c r="G326" s="257" t="s">
        <v>143</v>
      </c>
      <c r="H326" s="258">
        <v>3</v>
      </c>
      <c r="I326" s="259"/>
      <c r="J326" s="260">
        <f>ROUND(I326*H326,2)</f>
        <v>0</v>
      </c>
      <c r="K326" s="261"/>
      <c r="L326" s="262"/>
      <c r="M326" s="263" t="s">
        <v>1</v>
      </c>
      <c r="N326" s="264" t="s">
        <v>46</v>
      </c>
      <c r="O326" s="91"/>
      <c r="P326" s="246">
        <f>O326*H326</f>
        <v>0</v>
      </c>
      <c r="Q326" s="246">
        <v>0.0061</v>
      </c>
      <c r="R326" s="246">
        <f>Q326*H326</f>
        <v>0.0183</v>
      </c>
      <c r="S326" s="246">
        <v>0</v>
      </c>
      <c r="T326" s="247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48" t="s">
        <v>172</v>
      </c>
      <c r="AT326" s="248" t="s">
        <v>197</v>
      </c>
      <c r="AU326" s="248" t="s">
        <v>21</v>
      </c>
      <c r="AY326" s="16" t="s">
        <v>138</v>
      </c>
      <c r="BE326" s="249">
        <f>IF(N326="základní",J326,0)</f>
        <v>0</v>
      </c>
      <c r="BF326" s="249">
        <f>IF(N326="snížená",J326,0)</f>
        <v>0</v>
      </c>
      <c r="BG326" s="249">
        <f>IF(N326="zákl. přenesená",J326,0)</f>
        <v>0</v>
      </c>
      <c r="BH326" s="249">
        <f>IF(N326="sníž. přenesená",J326,0)</f>
        <v>0</v>
      </c>
      <c r="BI326" s="249">
        <f>IF(N326="nulová",J326,0)</f>
        <v>0</v>
      </c>
      <c r="BJ326" s="16" t="s">
        <v>89</v>
      </c>
      <c r="BK326" s="249">
        <f>ROUND(I326*H326,2)</f>
        <v>0</v>
      </c>
      <c r="BL326" s="16" t="s">
        <v>144</v>
      </c>
      <c r="BM326" s="248" t="s">
        <v>591</v>
      </c>
    </row>
    <row r="327" spans="1:51" s="13" customFormat="1" ht="12">
      <c r="A327" s="13"/>
      <c r="B327" s="265"/>
      <c r="C327" s="266"/>
      <c r="D327" s="250" t="s">
        <v>214</v>
      </c>
      <c r="E327" s="267" t="s">
        <v>1</v>
      </c>
      <c r="F327" s="268" t="s">
        <v>149</v>
      </c>
      <c r="G327" s="266"/>
      <c r="H327" s="269">
        <v>3</v>
      </c>
      <c r="I327" s="270"/>
      <c r="J327" s="266"/>
      <c r="K327" s="266"/>
      <c r="L327" s="271"/>
      <c r="M327" s="272"/>
      <c r="N327" s="273"/>
      <c r="O327" s="273"/>
      <c r="P327" s="273"/>
      <c r="Q327" s="273"/>
      <c r="R327" s="273"/>
      <c r="S327" s="273"/>
      <c r="T327" s="274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75" t="s">
        <v>214</v>
      </c>
      <c r="AU327" s="275" t="s">
        <v>21</v>
      </c>
      <c r="AV327" s="13" t="s">
        <v>21</v>
      </c>
      <c r="AW327" s="13" t="s">
        <v>38</v>
      </c>
      <c r="AX327" s="13" t="s">
        <v>89</v>
      </c>
      <c r="AY327" s="275" t="s">
        <v>138</v>
      </c>
    </row>
    <row r="328" spans="1:65" s="2" customFormat="1" ht="21.75" customHeight="1">
      <c r="A328" s="38"/>
      <c r="B328" s="39"/>
      <c r="C328" s="236" t="s">
        <v>592</v>
      </c>
      <c r="D328" s="236" t="s">
        <v>140</v>
      </c>
      <c r="E328" s="237" t="s">
        <v>593</v>
      </c>
      <c r="F328" s="238" t="s">
        <v>594</v>
      </c>
      <c r="G328" s="239" t="s">
        <v>164</v>
      </c>
      <c r="H328" s="240">
        <v>30</v>
      </c>
      <c r="I328" s="241"/>
      <c r="J328" s="242">
        <f>ROUND(I328*H328,2)</f>
        <v>0</v>
      </c>
      <c r="K328" s="243"/>
      <c r="L328" s="44"/>
      <c r="M328" s="244" t="s">
        <v>1</v>
      </c>
      <c r="N328" s="245" t="s">
        <v>46</v>
      </c>
      <c r="O328" s="91"/>
      <c r="P328" s="246">
        <f>O328*H328</f>
        <v>0</v>
      </c>
      <c r="Q328" s="246">
        <v>0.00033</v>
      </c>
      <c r="R328" s="246">
        <f>Q328*H328</f>
        <v>0.009899999999999999</v>
      </c>
      <c r="S328" s="246">
        <v>0</v>
      </c>
      <c r="T328" s="247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48" t="s">
        <v>144</v>
      </c>
      <c r="AT328" s="248" t="s">
        <v>140</v>
      </c>
      <c r="AU328" s="248" t="s">
        <v>21</v>
      </c>
      <c r="AY328" s="16" t="s">
        <v>138</v>
      </c>
      <c r="BE328" s="249">
        <f>IF(N328="základní",J328,0)</f>
        <v>0</v>
      </c>
      <c r="BF328" s="249">
        <f>IF(N328="snížená",J328,0)</f>
        <v>0</v>
      </c>
      <c r="BG328" s="249">
        <f>IF(N328="zákl. přenesená",J328,0)</f>
        <v>0</v>
      </c>
      <c r="BH328" s="249">
        <f>IF(N328="sníž. přenesená",J328,0)</f>
        <v>0</v>
      </c>
      <c r="BI328" s="249">
        <f>IF(N328="nulová",J328,0)</f>
        <v>0</v>
      </c>
      <c r="BJ328" s="16" t="s">
        <v>89</v>
      </c>
      <c r="BK328" s="249">
        <f>ROUND(I328*H328,2)</f>
        <v>0</v>
      </c>
      <c r="BL328" s="16" t="s">
        <v>144</v>
      </c>
      <c r="BM328" s="248" t="s">
        <v>595</v>
      </c>
    </row>
    <row r="329" spans="1:65" s="2" customFormat="1" ht="21.75" customHeight="1">
      <c r="A329" s="38"/>
      <c r="B329" s="39"/>
      <c r="C329" s="236" t="s">
        <v>596</v>
      </c>
      <c r="D329" s="236" t="s">
        <v>140</v>
      </c>
      <c r="E329" s="237" t="s">
        <v>597</v>
      </c>
      <c r="F329" s="238" t="s">
        <v>598</v>
      </c>
      <c r="G329" s="239" t="s">
        <v>164</v>
      </c>
      <c r="H329" s="240">
        <v>8</v>
      </c>
      <c r="I329" s="241"/>
      <c r="J329" s="242">
        <f>ROUND(I329*H329,2)</f>
        <v>0</v>
      </c>
      <c r="K329" s="243"/>
      <c r="L329" s="44"/>
      <c r="M329" s="244" t="s">
        <v>1</v>
      </c>
      <c r="N329" s="245" t="s">
        <v>46</v>
      </c>
      <c r="O329" s="91"/>
      <c r="P329" s="246">
        <f>O329*H329</f>
        <v>0</v>
      </c>
      <c r="Q329" s="246">
        <v>0.00065</v>
      </c>
      <c r="R329" s="246">
        <f>Q329*H329</f>
        <v>0.0052</v>
      </c>
      <c r="S329" s="246">
        <v>0</v>
      </c>
      <c r="T329" s="247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48" t="s">
        <v>144</v>
      </c>
      <c r="AT329" s="248" t="s">
        <v>140</v>
      </c>
      <c r="AU329" s="248" t="s">
        <v>21</v>
      </c>
      <c r="AY329" s="16" t="s">
        <v>138</v>
      </c>
      <c r="BE329" s="249">
        <f>IF(N329="základní",J329,0)</f>
        <v>0</v>
      </c>
      <c r="BF329" s="249">
        <f>IF(N329="snížená",J329,0)</f>
        <v>0</v>
      </c>
      <c r="BG329" s="249">
        <f>IF(N329="zákl. přenesená",J329,0)</f>
        <v>0</v>
      </c>
      <c r="BH329" s="249">
        <f>IF(N329="sníž. přenesená",J329,0)</f>
        <v>0</v>
      </c>
      <c r="BI329" s="249">
        <f>IF(N329="nulová",J329,0)</f>
        <v>0</v>
      </c>
      <c r="BJ329" s="16" t="s">
        <v>89</v>
      </c>
      <c r="BK329" s="249">
        <f>ROUND(I329*H329,2)</f>
        <v>0</v>
      </c>
      <c r="BL329" s="16" t="s">
        <v>144</v>
      </c>
      <c r="BM329" s="248" t="s">
        <v>599</v>
      </c>
    </row>
    <row r="330" spans="1:51" s="13" customFormat="1" ht="12">
      <c r="A330" s="13"/>
      <c r="B330" s="265"/>
      <c r="C330" s="266"/>
      <c r="D330" s="250" t="s">
        <v>214</v>
      </c>
      <c r="E330" s="267" t="s">
        <v>1</v>
      </c>
      <c r="F330" s="268" t="s">
        <v>172</v>
      </c>
      <c r="G330" s="266"/>
      <c r="H330" s="269">
        <v>8</v>
      </c>
      <c r="I330" s="270"/>
      <c r="J330" s="266"/>
      <c r="K330" s="266"/>
      <c r="L330" s="271"/>
      <c r="M330" s="272"/>
      <c r="N330" s="273"/>
      <c r="O330" s="273"/>
      <c r="P330" s="273"/>
      <c r="Q330" s="273"/>
      <c r="R330" s="273"/>
      <c r="S330" s="273"/>
      <c r="T330" s="274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75" t="s">
        <v>214</v>
      </c>
      <c r="AU330" s="275" t="s">
        <v>21</v>
      </c>
      <c r="AV330" s="13" t="s">
        <v>21</v>
      </c>
      <c r="AW330" s="13" t="s">
        <v>38</v>
      </c>
      <c r="AX330" s="13" t="s">
        <v>81</v>
      </c>
      <c r="AY330" s="275" t="s">
        <v>138</v>
      </c>
    </row>
    <row r="331" spans="1:51" s="14" customFormat="1" ht="12">
      <c r="A331" s="14"/>
      <c r="B331" s="276"/>
      <c r="C331" s="277"/>
      <c r="D331" s="250" t="s">
        <v>214</v>
      </c>
      <c r="E331" s="278" t="s">
        <v>1</v>
      </c>
      <c r="F331" s="279" t="s">
        <v>216</v>
      </c>
      <c r="G331" s="277"/>
      <c r="H331" s="280">
        <v>8</v>
      </c>
      <c r="I331" s="281"/>
      <c r="J331" s="277"/>
      <c r="K331" s="277"/>
      <c r="L331" s="282"/>
      <c r="M331" s="283"/>
      <c r="N331" s="284"/>
      <c r="O331" s="284"/>
      <c r="P331" s="284"/>
      <c r="Q331" s="284"/>
      <c r="R331" s="284"/>
      <c r="S331" s="284"/>
      <c r="T331" s="285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86" t="s">
        <v>214</v>
      </c>
      <c r="AU331" s="286" t="s">
        <v>21</v>
      </c>
      <c r="AV331" s="14" t="s">
        <v>144</v>
      </c>
      <c r="AW331" s="14" t="s">
        <v>38</v>
      </c>
      <c r="AX331" s="14" t="s">
        <v>89</v>
      </c>
      <c r="AY331" s="286" t="s">
        <v>138</v>
      </c>
    </row>
    <row r="332" spans="1:65" s="2" customFormat="1" ht="21.75" customHeight="1">
      <c r="A332" s="38"/>
      <c r="B332" s="39"/>
      <c r="C332" s="236" t="s">
        <v>600</v>
      </c>
      <c r="D332" s="236" t="s">
        <v>140</v>
      </c>
      <c r="E332" s="237" t="s">
        <v>601</v>
      </c>
      <c r="F332" s="238" t="s">
        <v>602</v>
      </c>
      <c r="G332" s="239" t="s">
        <v>155</v>
      </c>
      <c r="H332" s="240">
        <v>14</v>
      </c>
      <c r="I332" s="241"/>
      <c r="J332" s="242">
        <f>ROUND(I332*H332,2)</f>
        <v>0</v>
      </c>
      <c r="K332" s="243"/>
      <c r="L332" s="44"/>
      <c r="M332" s="244" t="s">
        <v>1</v>
      </c>
      <c r="N332" s="245" t="s">
        <v>46</v>
      </c>
      <c r="O332" s="91"/>
      <c r="P332" s="246">
        <f>O332*H332</f>
        <v>0</v>
      </c>
      <c r="Q332" s="246">
        <v>0.0026</v>
      </c>
      <c r="R332" s="246">
        <f>Q332*H332</f>
        <v>0.0364</v>
      </c>
      <c r="S332" s="246">
        <v>0</v>
      </c>
      <c r="T332" s="247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48" t="s">
        <v>144</v>
      </c>
      <c r="AT332" s="248" t="s">
        <v>140</v>
      </c>
      <c r="AU332" s="248" t="s">
        <v>21</v>
      </c>
      <c r="AY332" s="16" t="s">
        <v>138</v>
      </c>
      <c r="BE332" s="249">
        <f>IF(N332="základní",J332,0)</f>
        <v>0</v>
      </c>
      <c r="BF332" s="249">
        <f>IF(N332="snížená",J332,0)</f>
        <v>0</v>
      </c>
      <c r="BG332" s="249">
        <f>IF(N332="zákl. přenesená",J332,0)</f>
        <v>0</v>
      </c>
      <c r="BH332" s="249">
        <f>IF(N332="sníž. přenesená",J332,0)</f>
        <v>0</v>
      </c>
      <c r="BI332" s="249">
        <f>IF(N332="nulová",J332,0)</f>
        <v>0</v>
      </c>
      <c r="BJ332" s="16" t="s">
        <v>89</v>
      </c>
      <c r="BK332" s="249">
        <f>ROUND(I332*H332,2)</f>
        <v>0</v>
      </c>
      <c r="BL332" s="16" t="s">
        <v>144</v>
      </c>
      <c r="BM332" s="248" t="s">
        <v>603</v>
      </c>
    </row>
    <row r="333" spans="1:51" s="13" customFormat="1" ht="12">
      <c r="A333" s="13"/>
      <c r="B333" s="265"/>
      <c r="C333" s="266"/>
      <c r="D333" s="250" t="s">
        <v>214</v>
      </c>
      <c r="E333" s="267" t="s">
        <v>1</v>
      </c>
      <c r="F333" s="268" t="s">
        <v>604</v>
      </c>
      <c r="G333" s="266"/>
      <c r="H333" s="269">
        <v>10</v>
      </c>
      <c r="I333" s="270"/>
      <c r="J333" s="266"/>
      <c r="K333" s="266"/>
      <c r="L333" s="271"/>
      <c r="M333" s="272"/>
      <c r="N333" s="273"/>
      <c r="O333" s="273"/>
      <c r="P333" s="273"/>
      <c r="Q333" s="273"/>
      <c r="R333" s="273"/>
      <c r="S333" s="273"/>
      <c r="T333" s="27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75" t="s">
        <v>214</v>
      </c>
      <c r="AU333" s="275" t="s">
        <v>21</v>
      </c>
      <c r="AV333" s="13" t="s">
        <v>21</v>
      </c>
      <c r="AW333" s="13" t="s">
        <v>38</v>
      </c>
      <c r="AX333" s="13" t="s">
        <v>81</v>
      </c>
      <c r="AY333" s="275" t="s">
        <v>138</v>
      </c>
    </row>
    <row r="334" spans="1:51" s="13" customFormat="1" ht="12">
      <c r="A334" s="13"/>
      <c r="B334" s="265"/>
      <c r="C334" s="266"/>
      <c r="D334" s="250" t="s">
        <v>214</v>
      </c>
      <c r="E334" s="267" t="s">
        <v>1</v>
      </c>
      <c r="F334" s="268" t="s">
        <v>605</v>
      </c>
      <c r="G334" s="266"/>
      <c r="H334" s="269">
        <v>4</v>
      </c>
      <c r="I334" s="270"/>
      <c r="J334" s="266"/>
      <c r="K334" s="266"/>
      <c r="L334" s="271"/>
      <c r="M334" s="272"/>
      <c r="N334" s="273"/>
      <c r="O334" s="273"/>
      <c r="P334" s="273"/>
      <c r="Q334" s="273"/>
      <c r="R334" s="273"/>
      <c r="S334" s="273"/>
      <c r="T334" s="274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75" t="s">
        <v>214</v>
      </c>
      <c r="AU334" s="275" t="s">
        <v>21</v>
      </c>
      <c r="AV334" s="13" t="s">
        <v>21</v>
      </c>
      <c r="AW334" s="13" t="s">
        <v>38</v>
      </c>
      <c r="AX334" s="13" t="s">
        <v>81</v>
      </c>
      <c r="AY334" s="275" t="s">
        <v>138</v>
      </c>
    </row>
    <row r="335" spans="1:51" s="14" customFormat="1" ht="12">
      <c r="A335" s="14"/>
      <c r="B335" s="276"/>
      <c r="C335" s="277"/>
      <c r="D335" s="250" t="s">
        <v>214</v>
      </c>
      <c r="E335" s="278" t="s">
        <v>1</v>
      </c>
      <c r="F335" s="279" t="s">
        <v>216</v>
      </c>
      <c r="G335" s="277"/>
      <c r="H335" s="280">
        <v>14</v>
      </c>
      <c r="I335" s="281"/>
      <c r="J335" s="277"/>
      <c r="K335" s="277"/>
      <c r="L335" s="282"/>
      <c r="M335" s="283"/>
      <c r="N335" s="284"/>
      <c r="O335" s="284"/>
      <c r="P335" s="284"/>
      <c r="Q335" s="284"/>
      <c r="R335" s="284"/>
      <c r="S335" s="284"/>
      <c r="T335" s="285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86" t="s">
        <v>214</v>
      </c>
      <c r="AU335" s="286" t="s">
        <v>21</v>
      </c>
      <c r="AV335" s="14" t="s">
        <v>144</v>
      </c>
      <c r="AW335" s="14" t="s">
        <v>38</v>
      </c>
      <c r="AX335" s="14" t="s">
        <v>89</v>
      </c>
      <c r="AY335" s="286" t="s">
        <v>138</v>
      </c>
    </row>
    <row r="336" spans="1:65" s="2" customFormat="1" ht="16.5" customHeight="1">
      <c r="A336" s="38"/>
      <c r="B336" s="39"/>
      <c r="C336" s="236" t="s">
        <v>606</v>
      </c>
      <c r="D336" s="236" t="s">
        <v>140</v>
      </c>
      <c r="E336" s="237" t="s">
        <v>607</v>
      </c>
      <c r="F336" s="238" t="s">
        <v>608</v>
      </c>
      <c r="G336" s="239" t="s">
        <v>155</v>
      </c>
      <c r="H336" s="240">
        <v>4</v>
      </c>
      <c r="I336" s="241"/>
      <c r="J336" s="242">
        <f>ROUND(I336*H336,2)</f>
        <v>0</v>
      </c>
      <c r="K336" s="243"/>
      <c r="L336" s="44"/>
      <c r="M336" s="244" t="s">
        <v>1</v>
      </c>
      <c r="N336" s="245" t="s">
        <v>46</v>
      </c>
      <c r="O336" s="91"/>
      <c r="P336" s="246">
        <f>O336*H336</f>
        <v>0</v>
      </c>
      <c r="Q336" s="246">
        <v>7E-05</v>
      </c>
      <c r="R336" s="246">
        <f>Q336*H336</f>
        <v>0.00028</v>
      </c>
      <c r="S336" s="246">
        <v>0</v>
      </c>
      <c r="T336" s="247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48" t="s">
        <v>144</v>
      </c>
      <c r="AT336" s="248" t="s">
        <v>140</v>
      </c>
      <c r="AU336" s="248" t="s">
        <v>21</v>
      </c>
      <c r="AY336" s="16" t="s">
        <v>138</v>
      </c>
      <c r="BE336" s="249">
        <f>IF(N336="základní",J336,0)</f>
        <v>0</v>
      </c>
      <c r="BF336" s="249">
        <f>IF(N336="snížená",J336,0)</f>
        <v>0</v>
      </c>
      <c r="BG336" s="249">
        <f>IF(N336="zákl. přenesená",J336,0)</f>
        <v>0</v>
      </c>
      <c r="BH336" s="249">
        <f>IF(N336="sníž. přenesená",J336,0)</f>
        <v>0</v>
      </c>
      <c r="BI336" s="249">
        <f>IF(N336="nulová",J336,0)</f>
        <v>0</v>
      </c>
      <c r="BJ336" s="16" t="s">
        <v>89</v>
      </c>
      <c r="BK336" s="249">
        <f>ROUND(I336*H336,2)</f>
        <v>0</v>
      </c>
      <c r="BL336" s="16" t="s">
        <v>144</v>
      </c>
      <c r="BM336" s="248" t="s">
        <v>609</v>
      </c>
    </row>
    <row r="337" spans="1:47" s="2" customFormat="1" ht="12">
      <c r="A337" s="38"/>
      <c r="B337" s="39"/>
      <c r="C337" s="40"/>
      <c r="D337" s="250" t="s">
        <v>170</v>
      </c>
      <c r="E337" s="40"/>
      <c r="F337" s="251" t="s">
        <v>610</v>
      </c>
      <c r="G337" s="40"/>
      <c r="H337" s="40"/>
      <c r="I337" s="144"/>
      <c r="J337" s="40"/>
      <c r="K337" s="40"/>
      <c r="L337" s="44"/>
      <c r="M337" s="252"/>
      <c r="N337" s="253"/>
      <c r="O337" s="91"/>
      <c r="P337" s="91"/>
      <c r="Q337" s="91"/>
      <c r="R337" s="91"/>
      <c r="S337" s="91"/>
      <c r="T337" s="92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6" t="s">
        <v>170</v>
      </c>
      <c r="AU337" s="16" t="s">
        <v>21</v>
      </c>
    </row>
    <row r="338" spans="1:51" s="13" customFormat="1" ht="12">
      <c r="A338" s="13"/>
      <c r="B338" s="265"/>
      <c r="C338" s="266"/>
      <c r="D338" s="250" t="s">
        <v>214</v>
      </c>
      <c r="E338" s="267" t="s">
        <v>1</v>
      </c>
      <c r="F338" s="268" t="s">
        <v>144</v>
      </c>
      <c r="G338" s="266"/>
      <c r="H338" s="269">
        <v>4</v>
      </c>
      <c r="I338" s="270"/>
      <c r="J338" s="266"/>
      <c r="K338" s="266"/>
      <c r="L338" s="271"/>
      <c r="M338" s="272"/>
      <c r="N338" s="273"/>
      <c r="O338" s="273"/>
      <c r="P338" s="273"/>
      <c r="Q338" s="273"/>
      <c r="R338" s="273"/>
      <c r="S338" s="273"/>
      <c r="T338" s="274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75" t="s">
        <v>214</v>
      </c>
      <c r="AU338" s="275" t="s">
        <v>21</v>
      </c>
      <c r="AV338" s="13" t="s">
        <v>21</v>
      </c>
      <c r="AW338" s="13" t="s">
        <v>38</v>
      </c>
      <c r="AX338" s="13" t="s">
        <v>81</v>
      </c>
      <c r="AY338" s="275" t="s">
        <v>138</v>
      </c>
    </row>
    <row r="339" spans="1:51" s="14" customFormat="1" ht="12">
      <c r="A339" s="14"/>
      <c r="B339" s="276"/>
      <c r="C339" s="277"/>
      <c r="D339" s="250" t="s">
        <v>214</v>
      </c>
      <c r="E339" s="278" t="s">
        <v>1</v>
      </c>
      <c r="F339" s="279" t="s">
        <v>216</v>
      </c>
      <c r="G339" s="277"/>
      <c r="H339" s="280">
        <v>4</v>
      </c>
      <c r="I339" s="281"/>
      <c r="J339" s="277"/>
      <c r="K339" s="277"/>
      <c r="L339" s="282"/>
      <c r="M339" s="283"/>
      <c r="N339" s="284"/>
      <c r="O339" s="284"/>
      <c r="P339" s="284"/>
      <c r="Q339" s="284"/>
      <c r="R339" s="284"/>
      <c r="S339" s="284"/>
      <c r="T339" s="285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86" t="s">
        <v>214</v>
      </c>
      <c r="AU339" s="286" t="s">
        <v>21</v>
      </c>
      <c r="AV339" s="14" t="s">
        <v>144</v>
      </c>
      <c r="AW339" s="14" t="s">
        <v>38</v>
      </c>
      <c r="AX339" s="14" t="s">
        <v>89</v>
      </c>
      <c r="AY339" s="286" t="s">
        <v>138</v>
      </c>
    </row>
    <row r="340" spans="1:65" s="2" customFormat="1" ht="21.75" customHeight="1">
      <c r="A340" s="38"/>
      <c r="B340" s="39"/>
      <c r="C340" s="236" t="s">
        <v>611</v>
      </c>
      <c r="D340" s="236" t="s">
        <v>140</v>
      </c>
      <c r="E340" s="237" t="s">
        <v>612</v>
      </c>
      <c r="F340" s="238" t="s">
        <v>613</v>
      </c>
      <c r="G340" s="239" t="s">
        <v>143</v>
      </c>
      <c r="H340" s="240">
        <v>4</v>
      </c>
      <c r="I340" s="241"/>
      <c r="J340" s="242">
        <f>ROUND(I340*H340,2)</f>
        <v>0</v>
      </c>
      <c r="K340" s="243"/>
      <c r="L340" s="44"/>
      <c r="M340" s="244" t="s">
        <v>1</v>
      </c>
      <c r="N340" s="245" t="s">
        <v>46</v>
      </c>
      <c r="O340" s="91"/>
      <c r="P340" s="246">
        <f>O340*H340</f>
        <v>0</v>
      </c>
      <c r="Q340" s="246">
        <v>0.00413</v>
      </c>
      <c r="R340" s="246">
        <f>Q340*H340</f>
        <v>0.01652</v>
      </c>
      <c r="S340" s="246">
        <v>0</v>
      </c>
      <c r="T340" s="247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48" t="s">
        <v>144</v>
      </c>
      <c r="AT340" s="248" t="s">
        <v>140</v>
      </c>
      <c r="AU340" s="248" t="s">
        <v>21</v>
      </c>
      <c r="AY340" s="16" t="s">
        <v>138</v>
      </c>
      <c r="BE340" s="249">
        <f>IF(N340="základní",J340,0)</f>
        <v>0</v>
      </c>
      <c r="BF340" s="249">
        <f>IF(N340="snížená",J340,0)</f>
        <v>0</v>
      </c>
      <c r="BG340" s="249">
        <f>IF(N340="zákl. přenesená",J340,0)</f>
        <v>0</v>
      </c>
      <c r="BH340" s="249">
        <f>IF(N340="sníž. přenesená",J340,0)</f>
        <v>0</v>
      </c>
      <c r="BI340" s="249">
        <f>IF(N340="nulová",J340,0)</f>
        <v>0</v>
      </c>
      <c r="BJ340" s="16" t="s">
        <v>89</v>
      </c>
      <c r="BK340" s="249">
        <f>ROUND(I340*H340,2)</f>
        <v>0</v>
      </c>
      <c r="BL340" s="16" t="s">
        <v>144</v>
      </c>
      <c r="BM340" s="248" t="s">
        <v>614</v>
      </c>
    </row>
    <row r="341" spans="1:51" s="13" customFormat="1" ht="12">
      <c r="A341" s="13"/>
      <c r="B341" s="265"/>
      <c r="C341" s="266"/>
      <c r="D341" s="250" t="s">
        <v>214</v>
      </c>
      <c r="E341" s="267" t="s">
        <v>1</v>
      </c>
      <c r="F341" s="268" t="s">
        <v>144</v>
      </c>
      <c r="G341" s="266"/>
      <c r="H341" s="269">
        <v>4</v>
      </c>
      <c r="I341" s="270"/>
      <c r="J341" s="266"/>
      <c r="K341" s="266"/>
      <c r="L341" s="271"/>
      <c r="M341" s="272"/>
      <c r="N341" s="273"/>
      <c r="O341" s="273"/>
      <c r="P341" s="273"/>
      <c r="Q341" s="273"/>
      <c r="R341" s="273"/>
      <c r="S341" s="273"/>
      <c r="T341" s="274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75" t="s">
        <v>214</v>
      </c>
      <c r="AU341" s="275" t="s">
        <v>21</v>
      </c>
      <c r="AV341" s="13" t="s">
        <v>21</v>
      </c>
      <c r="AW341" s="13" t="s">
        <v>38</v>
      </c>
      <c r="AX341" s="13" t="s">
        <v>81</v>
      </c>
      <c r="AY341" s="275" t="s">
        <v>138</v>
      </c>
    </row>
    <row r="342" spans="1:51" s="14" customFormat="1" ht="12">
      <c r="A342" s="14"/>
      <c r="B342" s="276"/>
      <c r="C342" s="277"/>
      <c r="D342" s="250" t="s">
        <v>214</v>
      </c>
      <c r="E342" s="278" t="s">
        <v>1</v>
      </c>
      <c r="F342" s="279" t="s">
        <v>216</v>
      </c>
      <c r="G342" s="277"/>
      <c r="H342" s="280">
        <v>4</v>
      </c>
      <c r="I342" s="281"/>
      <c r="J342" s="277"/>
      <c r="K342" s="277"/>
      <c r="L342" s="282"/>
      <c r="M342" s="283"/>
      <c r="N342" s="284"/>
      <c r="O342" s="284"/>
      <c r="P342" s="284"/>
      <c r="Q342" s="284"/>
      <c r="R342" s="284"/>
      <c r="S342" s="284"/>
      <c r="T342" s="285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86" t="s">
        <v>214</v>
      </c>
      <c r="AU342" s="286" t="s">
        <v>21</v>
      </c>
      <c r="AV342" s="14" t="s">
        <v>144</v>
      </c>
      <c r="AW342" s="14" t="s">
        <v>38</v>
      </c>
      <c r="AX342" s="14" t="s">
        <v>89</v>
      </c>
      <c r="AY342" s="286" t="s">
        <v>138</v>
      </c>
    </row>
    <row r="343" spans="1:65" s="2" customFormat="1" ht="16.5" customHeight="1">
      <c r="A343" s="38"/>
      <c r="B343" s="39"/>
      <c r="C343" s="236" t="s">
        <v>615</v>
      </c>
      <c r="D343" s="236" t="s">
        <v>140</v>
      </c>
      <c r="E343" s="237" t="s">
        <v>616</v>
      </c>
      <c r="F343" s="238" t="s">
        <v>617</v>
      </c>
      <c r="G343" s="239" t="s">
        <v>164</v>
      </c>
      <c r="H343" s="240">
        <v>38</v>
      </c>
      <c r="I343" s="241"/>
      <c r="J343" s="242">
        <f>ROUND(I343*H343,2)</f>
        <v>0</v>
      </c>
      <c r="K343" s="243"/>
      <c r="L343" s="44"/>
      <c r="M343" s="244" t="s">
        <v>1</v>
      </c>
      <c r="N343" s="245" t="s">
        <v>46</v>
      </c>
      <c r="O343" s="91"/>
      <c r="P343" s="246">
        <f>O343*H343</f>
        <v>0</v>
      </c>
      <c r="Q343" s="246">
        <v>0</v>
      </c>
      <c r="R343" s="246">
        <f>Q343*H343</f>
        <v>0</v>
      </c>
      <c r="S343" s="246">
        <v>0</v>
      </c>
      <c r="T343" s="247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48" t="s">
        <v>144</v>
      </c>
      <c r="AT343" s="248" t="s">
        <v>140</v>
      </c>
      <c r="AU343" s="248" t="s">
        <v>21</v>
      </c>
      <c r="AY343" s="16" t="s">
        <v>138</v>
      </c>
      <c r="BE343" s="249">
        <f>IF(N343="základní",J343,0)</f>
        <v>0</v>
      </c>
      <c r="BF343" s="249">
        <f>IF(N343="snížená",J343,0)</f>
        <v>0</v>
      </c>
      <c r="BG343" s="249">
        <f>IF(N343="zákl. přenesená",J343,0)</f>
        <v>0</v>
      </c>
      <c r="BH343" s="249">
        <f>IF(N343="sníž. přenesená",J343,0)</f>
        <v>0</v>
      </c>
      <c r="BI343" s="249">
        <f>IF(N343="nulová",J343,0)</f>
        <v>0</v>
      </c>
      <c r="BJ343" s="16" t="s">
        <v>89</v>
      </c>
      <c r="BK343" s="249">
        <f>ROUND(I343*H343,2)</f>
        <v>0</v>
      </c>
      <c r="BL343" s="16" t="s">
        <v>144</v>
      </c>
      <c r="BM343" s="248" t="s">
        <v>618</v>
      </c>
    </row>
    <row r="344" spans="1:51" s="13" customFormat="1" ht="12">
      <c r="A344" s="13"/>
      <c r="B344" s="265"/>
      <c r="C344" s="266"/>
      <c r="D344" s="250" t="s">
        <v>214</v>
      </c>
      <c r="E344" s="267" t="s">
        <v>1</v>
      </c>
      <c r="F344" s="268" t="s">
        <v>449</v>
      </c>
      <c r="G344" s="266"/>
      <c r="H344" s="269">
        <v>38</v>
      </c>
      <c r="I344" s="270"/>
      <c r="J344" s="266"/>
      <c r="K344" s="266"/>
      <c r="L344" s="271"/>
      <c r="M344" s="272"/>
      <c r="N344" s="273"/>
      <c r="O344" s="273"/>
      <c r="P344" s="273"/>
      <c r="Q344" s="273"/>
      <c r="R344" s="273"/>
      <c r="S344" s="273"/>
      <c r="T344" s="27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75" t="s">
        <v>214</v>
      </c>
      <c r="AU344" s="275" t="s">
        <v>21</v>
      </c>
      <c r="AV344" s="13" t="s">
        <v>21</v>
      </c>
      <c r="AW344" s="13" t="s">
        <v>38</v>
      </c>
      <c r="AX344" s="13" t="s">
        <v>81</v>
      </c>
      <c r="AY344" s="275" t="s">
        <v>138</v>
      </c>
    </row>
    <row r="345" spans="1:51" s="14" customFormat="1" ht="12">
      <c r="A345" s="14"/>
      <c r="B345" s="276"/>
      <c r="C345" s="277"/>
      <c r="D345" s="250" t="s">
        <v>214</v>
      </c>
      <c r="E345" s="278" t="s">
        <v>1</v>
      </c>
      <c r="F345" s="279" t="s">
        <v>216</v>
      </c>
      <c r="G345" s="277"/>
      <c r="H345" s="280">
        <v>38</v>
      </c>
      <c r="I345" s="281"/>
      <c r="J345" s="277"/>
      <c r="K345" s="277"/>
      <c r="L345" s="282"/>
      <c r="M345" s="283"/>
      <c r="N345" s="284"/>
      <c r="O345" s="284"/>
      <c r="P345" s="284"/>
      <c r="Q345" s="284"/>
      <c r="R345" s="284"/>
      <c r="S345" s="284"/>
      <c r="T345" s="285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86" t="s">
        <v>214</v>
      </c>
      <c r="AU345" s="286" t="s">
        <v>21</v>
      </c>
      <c r="AV345" s="14" t="s">
        <v>144</v>
      </c>
      <c r="AW345" s="14" t="s">
        <v>38</v>
      </c>
      <c r="AX345" s="14" t="s">
        <v>89</v>
      </c>
      <c r="AY345" s="286" t="s">
        <v>138</v>
      </c>
    </row>
    <row r="346" spans="1:65" s="2" customFormat="1" ht="16.5" customHeight="1">
      <c r="A346" s="38"/>
      <c r="B346" s="39"/>
      <c r="C346" s="236" t="s">
        <v>619</v>
      </c>
      <c r="D346" s="236" t="s">
        <v>140</v>
      </c>
      <c r="E346" s="237" t="s">
        <v>620</v>
      </c>
      <c r="F346" s="238" t="s">
        <v>621</v>
      </c>
      <c r="G346" s="239" t="s">
        <v>155</v>
      </c>
      <c r="H346" s="240">
        <v>14</v>
      </c>
      <c r="I346" s="241"/>
      <c r="J346" s="242">
        <f>ROUND(I346*H346,2)</f>
        <v>0</v>
      </c>
      <c r="K346" s="243"/>
      <c r="L346" s="44"/>
      <c r="M346" s="244" t="s">
        <v>1</v>
      </c>
      <c r="N346" s="245" t="s">
        <v>46</v>
      </c>
      <c r="O346" s="91"/>
      <c r="P346" s="246">
        <f>O346*H346</f>
        <v>0</v>
      </c>
      <c r="Q346" s="246">
        <v>1E-05</v>
      </c>
      <c r="R346" s="246">
        <f>Q346*H346</f>
        <v>0.00014000000000000001</v>
      </c>
      <c r="S346" s="246">
        <v>0</v>
      </c>
      <c r="T346" s="247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48" t="s">
        <v>144</v>
      </c>
      <c r="AT346" s="248" t="s">
        <v>140</v>
      </c>
      <c r="AU346" s="248" t="s">
        <v>21</v>
      </c>
      <c r="AY346" s="16" t="s">
        <v>138</v>
      </c>
      <c r="BE346" s="249">
        <f>IF(N346="základní",J346,0)</f>
        <v>0</v>
      </c>
      <c r="BF346" s="249">
        <f>IF(N346="snížená",J346,0)</f>
        <v>0</v>
      </c>
      <c r="BG346" s="249">
        <f>IF(N346="zákl. přenesená",J346,0)</f>
        <v>0</v>
      </c>
      <c r="BH346" s="249">
        <f>IF(N346="sníž. přenesená",J346,0)</f>
        <v>0</v>
      </c>
      <c r="BI346" s="249">
        <f>IF(N346="nulová",J346,0)</f>
        <v>0</v>
      </c>
      <c r="BJ346" s="16" t="s">
        <v>89</v>
      </c>
      <c r="BK346" s="249">
        <f>ROUND(I346*H346,2)</f>
        <v>0</v>
      </c>
      <c r="BL346" s="16" t="s">
        <v>144</v>
      </c>
      <c r="BM346" s="248" t="s">
        <v>622</v>
      </c>
    </row>
    <row r="347" spans="1:65" s="2" customFormat="1" ht="21.75" customHeight="1">
      <c r="A347" s="38"/>
      <c r="B347" s="39"/>
      <c r="C347" s="236" t="s">
        <v>623</v>
      </c>
      <c r="D347" s="236" t="s">
        <v>140</v>
      </c>
      <c r="E347" s="237" t="s">
        <v>624</v>
      </c>
      <c r="F347" s="238" t="s">
        <v>625</v>
      </c>
      <c r="G347" s="239" t="s">
        <v>164</v>
      </c>
      <c r="H347" s="240">
        <v>228</v>
      </c>
      <c r="I347" s="241"/>
      <c r="J347" s="242">
        <f>ROUND(I347*H347,2)</f>
        <v>0</v>
      </c>
      <c r="K347" s="243"/>
      <c r="L347" s="44"/>
      <c r="M347" s="244" t="s">
        <v>1</v>
      </c>
      <c r="N347" s="245" t="s">
        <v>46</v>
      </c>
      <c r="O347" s="91"/>
      <c r="P347" s="246">
        <f>O347*H347</f>
        <v>0</v>
      </c>
      <c r="Q347" s="246">
        <v>0.1554</v>
      </c>
      <c r="R347" s="246">
        <f>Q347*H347</f>
        <v>35.431200000000004</v>
      </c>
      <c r="S347" s="246">
        <v>0</v>
      </c>
      <c r="T347" s="247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48" t="s">
        <v>144</v>
      </c>
      <c r="AT347" s="248" t="s">
        <v>140</v>
      </c>
      <c r="AU347" s="248" t="s">
        <v>21</v>
      </c>
      <c r="AY347" s="16" t="s">
        <v>138</v>
      </c>
      <c r="BE347" s="249">
        <f>IF(N347="základní",J347,0)</f>
        <v>0</v>
      </c>
      <c r="BF347" s="249">
        <f>IF(N347="snížená",J347,0)</f>
        <v>0</v>
      </c>
      <c r="BG347" s="249">
        <f>IF(N347="zákl. přenesená",J347,0)</f>
        <v>0</v>
      </c>
      <c r="BH347" s="249">
        <f>IF(N347="sníž. přenesená",J347,0)</f>
        <v>0</v>
      </c>
      <c r="BI347" s="249">
        <f>IF(N347="nulová",J347,0)</f>
        <v>0</v>
      </c>
      <c r="BJ347" s="16" t="s">
        <v>89</v>
      </c>
      <c r="BK347" s="249">
        <f>ROUND(I347*H347,2)</f>
        <v>0</v>
      </c>
      <c r="BL347" s="16" t="s">
        <v>144</v>
      </c>
      <c r="BM347" s="248" t="s">
        <v>626</v>
      </c>
    </row>
    <row r="348" spans="1:51" s="13" customFormat="1" ht="12">
      <c r="A348" s="13"/>
      <c r="B348" s="265"/>
      <c r="C348" s="266"/>
      <c r="D348" s="250" t="s">
        <v>214</v>
      </c>
      <c r="E348" s="267" t="s">
        <v>1</v>
      </c>
      <c r="F348" s="268" t="s">
        <v>627</v>
      </c>
      <c r="G348" s="266"/>
      <c r="H348" s="269">
        <v>228</v>
      </c>
      <c r="I348" s="270"/>
      <c r="J348" s="266"/>
      <c r="K348" s="266"/>
      <c r="L348" s="271"/>
      <c r="M348" s="272"/>
      <c r="N348" s="273"/>
      <c r="O348" s="273"/>
      <c r="P348" s="273"/>
      <c r="Q348" s="273"/>
      <c r="R348" s="273"/>
      <c r="S348" s="273"/>
      <c r="T348" s="274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75" t="s">
        <v>214</v>
      </c>
      <c r="AU348" s="275" t="s">
        <v>21</v>
      </c>
      <c r="AV348" s="13" t="s">
        <v>21</v>
      </c>
      <c r="AW348" s="13" t="s">
        <v>38</v>
      </c>
      <c r="AX348" s="13" t="s">
        <v>81</v>
      </c>
      <c r="AY348" s="275" t="s">
        <v>138</v>
      </c>
    </row>
    <row r="349" spans="1:51" s="14" customFormat="1" ht="12">
      <c r="A349" s="14"/>
      <c r="B349" s="276"/>
      <c r="C349" s="277"/>
      <c r="D349" s="250" t="s">
        <v>214</v>
      </c>
      <c r="E349" s="278" t="s">
        <v>1</v>
      </c>
      <c r="F349" s="279" t="s">
        <v>216</v>
      </c>
      <c r="G349" s="277"/>
      <c r="H349" s="280">
        <v>228</v>
      </c>
      <c r="I349" s="281"/>
      <c r="J349" s="277"/>
      <c r="K349" s="277"/>
      <c r="L349" s="282"/>
      <c r="M349" s="283"/>
      <c r="N349" s="284"/>
      <c r="O349" s="284"/>
      <c r="P349" s="284"/>
      <c r="Q349" s="284"/>
      <c r="R349" s="284"/>
      <c r="S349" s="284"/>
      <c r="T349" s="285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86" t="s">
        <v>214</v>
      </c>
      <c r="AU349" s="286" t="s">
        <v>21</v>
      </c>
      <c r="AV349" s="14" t="s">
        <v>144</v>
      </c>
      <c r="AW349" s="14" t="s">
        <v>38</v>
      </c>
      <c r="AX349" s="14" t="s">
        <v>89</v>
      </c>
      <c r="AY349" s="286" t="s">
        <v>138</v>
      </c>
    </row>
    <row r="350" spans="1:65" s="2" customFormat="1" ht="16.5" customHeight="1">
      <c r="A350" s="38"/>
      <c r="B350" s="39"/>
      <c r="C350" s="254" t="s">
        <v>628</v>
      </c>
      <c r="D350" s="254" t="s">
        <v>197</v>
      </c>
      <c r="E350" s="255" t="s">
        <v>629</v>
      </c>
      <c r="F350" s="256" t="s">
        <v>630</v>
      </c>
      <c r="G350" s="257" t="s">
        <v>143</v>
      </c>
      <c r="H350" s="258">
        <v>218.4</v>
      </c>
      <c r="I350" s="259"/>
      <c r="J350" s="260">
        <f>ROUND(I350*H350,2)</f>
        <v>0</v>
      </c>
      <c r="K350" s="261"/>
      <c r="L350" s="262"/>
      <c r="M350" s="263" t="s">
        <v>1</v>
      </c>
      <c r="N350" s="264" t="s">
        <v>46</v>
      </c>
      <c r="O350" s="91"/>
      <c r="P350" s="246">
        <f>O350*H350</f>
        <v>0</v>
      </c>
      <c r="Q350" s="246">
        <v>0.085</v>
      </c>
      <c r="R350" s="246">
        <f>Q350*H350</f>
        <v>18.564</v>
      </c>
      <c r="S350" s="246">
        <v>0</v>
      </c>
      <c r="T350" s="247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48" t="s">
        <v>172</v>
      </c>
      <c r="AT350" s="248" t="s">
        <v>197</v>
      </c>
      <c r="AU350" s="248" t="s">
        <v>21</v>
      </c>
      <c r="AY350" s="16" t="s">
        <v>138</v>
      </c>
      <c r="BE350" s="249">
        <f>IF(N350="základní",J350,0)</f>
        <v>0</v>
      </c>
      <c r="BF350" s="249">
        <f>IF(N350="snížená",J350,0)</f>
        <v>0</v>
      </c>
      <c r="BG350" s="249">
        <f>IF(N350="zákl. přenesená",J350,0)</f>
        <v>0</v>
      </c>
      <c r="BH350" s="249">
        <f>IF(N350="sníž. přenesená",J350,0)</f>
        <v>0</v>
      </c>
      <c r="BI350" s="249">
        <f>IF(N350="nulová",J350,0)</f>
        <v>0</v>
      </c>
      <c r="BJ350" s="16" t="s">
        <v>89</v>
      </c>
      <c r="BK350" s="249">
        <f>ROUND(I350*H350,2)</f>
        <v>0</v>
      </c>
      <c r="BL350" s="16" t="s">
        <v>144</v>
      </c>
      <c r="BM350" s="248" t="s">
        <v>631</v>
      </c>
    </row>
    <row r="351" spans="1:47" s="2" customFormat="1" ht="12">
      <c r="A351" s="38"/>
      <c r="B351" s="39"/>
      <c r="C351" s="40"/>
      <c r="D351" s="250" t="s">
        <v>170</v>
      </c>
      <c r="E351" s="40"/>
      <c r="F351" s="251" t="s">
        <v>632</v>
      </c>
      <c r="G351" s="40"/>
      <c r="H351" s="40"/>
      <c r="I351" s="144"/>
      <c r="J351" s="40"/>
      <c r="K351" s="40"/>
      <c r="L351" s="44"/>
      <c r="M351" s="252"/>
      <c r="N351" s="253"/>
      <c r="O351" s="91"/>
      <c r="P351" s="91"/>
      <c r="Q351" s="91"/>
      <c r="R351" s="91"/>
      <c r="S351" s="91"/>
      <c r="T351" s="92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T351" s="16" t="s">
        <v>170</v>
      </c>
      <c r="AU351" s="16" t="s">
        <v>21</v>
      </c>
    </row>
    <row r="352" spans="1:51" s="13" customFormat="1" ht="12">
      <c r="A352" s="13"/>
      <c r="B352" s="265"/>
      <c r="C352" s="266"/>
      <c r="D352" s="250" t="s">
        <v>214</v>
      </c>
      <c r="E352" s="267" t="s">
        <v>1</v>
      </c>
      <c r="F352" s="268" t="s">
        <v>633</v>
      </c>
      <c r="G352" s="266"/>
      <c r="H352" s="269">
        <v>218.4</v>
      </c>
      <c r="I352" s="270"/>
      <c r="J352" s="266"/>
      <c r="K352" s="266"/>
      <c r="L352" s="271"/>
      <c r="M352" s="272"/>
      <c r="N352" s="273"/>
      <c r="O352" s="273"/>
      <c r="P352" s="273"/>
      <c r="Q352" s="273"/>
      <c r="R352" s="273"/>
      <c r="S352" s="273"/>
      <c r="T352" s="274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75" t="s">
        <v>214</v>
      </c>
      <c r="AU352" s="275" t="s">
        <v>21</v>
      </c>
      <c r="AV352" s="13" t="s">
        <v>21</v>
      </c>
      <c r="AW352" s="13" t="s">
        <v>38</v>
      </c>
      <c r="AX352" s="13" t="s">
        <v>81</v>
      </c>
      <c r="AY352" s="275" t="s">
        <v>138</v>
      </c>
    </row>
    <row r="353" spans="1:51" s="14" customFormat="1" ht="12">
      <c r="A353" s="14"/>
      <c r="B353" s="276"/>
      <c r="C353" s="277"/>
      <c r="D353" s="250" t="s">
        <v>214</v>
      </c>
      <c r="E353" s="278" t="s">
        <v>1</v>
      </c>
      <c r="F353" s="279" t="s">
        <v>216</v>
      </c>
      <c r="G353" s="277"/>
      <c r="H353" s="280">
        <v>218.4</v>
      </c>
      <c r="I353" s="281"/>
      <c r="J353" s="277"/>
      <c r="K353" s="277"/>
      <c r="L353" s="282"/>
      <c r="M353" s="283"/>
      <c r="N353" s="284"/>
      <c r="O353" s="284"/>
      <c r="P353" s="284"/>
      <c r="Q353" s="284"/>
      <c r="R353" s="284"/>
      <c r="S353" s="284"/>
      <c r="T353" s="285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86" t="s">
        <v>214</v>
      </c>
      <c r="AU353" s="286" t="s">
        <v>21</v>
      </c>
      <c r="AV353" s="14" t="s">
        <v>144</v>
      </c>
      <c r="AW353" s="14" t="s">
        <v>38</v>
      </c>
      <c r="AX353" s="14" t="s">
        <v>89</v>
      </c>
      <c r="AY353" s="286" t="s">
        <v>138</v>
      </c>
    </row>
    <row r="354" spans="1:65" s="2" customFormat="1" ht="21.75" customHeight="1">
      <c r="A354" s="38"/>
      <c r="B354" s="39"/>
      <c r="C354" s="236" t="s">
        <v>634</v>
      </c>
      <c r="D354" s="236" t="s">
        <v>140</v>
      </c>
      <c r="E354" s="237" t="s">
        <v>635</v>
      </c>
      <c r="F354" s="238" t="s">
        <v>636</v>
      </c>
      <c r="G354" s="239" t="s">
        <v>164</v>
      </c>
      <c r="H354" s="240">
        <v>50</v>
      </c>
      <c r="I354" s="241"/>
      <c r="J354" s="242">
        <f>ROUND(I354*H354,2)</f>
        <v>0</v>
      </c>
      <c r="K354" s="243"/>
      <c r="L354" s="44"/>
      <c r="M354" s="244" t="s">
        <v>1</v>
      </c>
      <c r="N354" s="245" t="s">
        <v>46</v>
      </c>
      <c r="O354" s="91"/>
      <c r="P354" s="246">
        <f>O354*H354</f>
        <v>0</v>
      </c>
      <c r="Q354" s="246">
        <v>0.14067</v>
      </c>
      <c r="R354" s="246">
        <f>Q354*H354</f>
        <v>7.033499999999999</v>
      </c>
      <c r="S354" s="246">
        <v>0</v>
      </c>
      <c r="T354" s="247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48" t="s">
        <v>144</v>
      </c>
      <c r="AT354" s="248" t="s">
        <v>140</v>
      </c>
      <c r="AU354" s="248" t="s">
        <v>21</v>
      </c>
      <c r="AY354" s="16" t="s">
        <v>138</v>
      </c>
      <c r="BE354" s="249">
        <f>IF(N354="základní",J354,0)</f>
        <v>0</v>
      </c>
      <c r="BF354" s="249">
        <f>IF(N354="snížená",J354,0)</f>
        <v>0</v>
      </c>
      <c r="BG354" s="249">
        <f>IF(N354="zákl. přenesená",J354,0)</f>
        <v>0</v>
      </c>
      <c r="BH354" s="249">
        <f>IF(N354="sníž. přenesená",J354,0)</f>
        <v>0</v>
      </c>
      <c r="BI354" s="249">
        <f>IF(N354="nulová",J354,0)</f>
        <v>0</v>
      </c>
      <c r="BJ354" s="16" t="s">
        <v>89</v>
      </c>
      <c r="BK354" s="249">
        <f>ROUND(I354*H354,2)</f>
        <v>0</v>
      </c>
      <c r="BL354" s="16" t="s">
        <v>144</v>
      </c>
      <c r="BM354" s="248" t="s">
        <v>637</v>
      </c>
    </row>
    <row r="355" spans="1:51" s="13" customFormat="1" ht="12">
      <c r="A355" s="13"/>
      <c r="B355" s="265"/>
      <c r="C355" s="266"/>
      <c r="D355" s="250" t="s">
        <v>214</v>
      </c>
      <c r="E355" s="267" t="s">
        <v>1</v>
      </c>
      <c r="F355" s="268" t="s">
        <v>512</v>
      </c>
      <c r="G355" s="266"/>
      <c r="H355" s="269">
        <v>50</v>
      </c>
      <c r="I355" s="270"/>
      <c r="J355" s="266"/>
      <c r="K355" s="266"/>
      <c r="L355" s="271"/>
      <c r="M355" s="272"/>
      <c r="N355" s="273"/>
      <c r="O355" s="273"/>
      <c r="P355" s="273"/>
      <c r="Q355" s="273"/>
      <c r="R355" s="273"/>
      <c r="S355" s="273"/>
      <c r="T355" s="274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75" t="s">
        <v>214</v>
      </c>
      <c r="AU355" s="275" t="s">
        <v>21</v>
      </c>
      <c r="AV355" s="13" t="s">
        <v>21</v>
      </c>
      <c r="AW355" s="13" t="s">
        <v>38</v>
      </c>
      <c r="AX355" s="13" t="s">
        <v>81</v>
      </c>
      <c r="AY355" s="275" t="s">
        <v>138</v>
      </c>
    </row>
    <row r="356" spans="1:51" s="14" customFormat="1" ht="12">
      <c r="A356" s="14"/>
      <c r="B356" s="276"/>
      <c r="C356" s="277"/>
      <c r="D356" s="250" t="s">
        <v>214</v>
      </c>
      <c r="E356" s="278" t="s">
        <v>1</v>
      </c>
      <c r="F356" s="279" t="s">
        <v>216</v>
      </c>
      <c r="G356" s="277"/>
      <c r="H356" s="280">
        <v>50</v>
      </c>
      <c r="I356" s="281"/>
      <c r="J356" s="277"/>
      <c r="K356" s="277"/>
      <c r="L356" s="282"/>
      <c r="M356" s="283"/>
      <c r="N356" s="284"/>
      <c r="O356" s="284"/>
      <c r="P356" s="284"/>
      <c r="Q356" s="284"/>
      <c r="R356" s="284"/>
      <c r="S356" s="284"/>
      <c r="T356" s="285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86" t="s">
        <v>214</v>
      </c>
      <c r="AU356" s="286" t="s">
        <v>21</v>
      </c>
      <c r="AV356" s="14" t="s">
        <v>144</v>
      </c>
      <c r="AW356" s="14" t="s">
        <v>38</v>
      </c>
      <c r="AX356" s="14" t="s">
        <v>89</v>
      </c>
      <c r="AY356" s="286" t="s">
        <v>138</v>
      </c>
    </row>
    <row r="357" spans="1:65" s="2" customFormat="1" ht="16.5" customHeight="1">
      <c r="A357" s="38"/>
      <c r="B357" s="39"/>
      <c r="C357" s="254" t="s">
        <v>638</v>
      </c>
      <c r="D357" s="254" t="s">
        <v>197</v>
      </c>
      <c r="E357" s="255" t="s">
        <v>639</v>
      </c>
      <c r="F357" s="256" t="s">
        <v>640</v>
      </c>
      <c r="G357" s="257" t="s">
        <v>164</v>
      </c>
      <c r="H357" s="258">
        <v>52</v>
      </c>
      <c r="I357" s="259"/>
      <c r="J357" s="260">
        <f>ROUND(I357*H357,2)</f>
        <v>0</v>
      </c>
      <c r="K357" s="261"/>
      <c r="L357" s="262"/>
      <c r="M357" s="263" t="s">
        <v>1</v>
      </c>
      <c r="N357" s="264" t="s">
        <v>46</v>
      </c>
      <c r="O357" s="91"/>
      <c r="P357" s="246">
        <f>O357*H357</f>
        <v>0</v>
      </c>
      <c r="Q357" s="246">
        <v>0.15</v>
      </c>
      <c r="R357" s="246">
        <f>Q357*H357</f>
        <v>7.8</v>
      </c>
      <c r="S357" s="246">
        <v>0</v>
      </c>
      <c r="T357" s="247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48" t="s">
        <v>172</v>
      </c>
      <c r="AT357" s="248" t="s">
        <v>197</v>
      </c>
      <c r="AU357" s="248" t="s">
        <v>21</v>
      </c>
      <c r="AY357" s="16" t="s">
        <v>138</v>
      </c>
      <c r="BE357" s="249">
        <f>IF(N357="základní",J357,0)</f>
        <v>0</v>
      </c>
      <c r="BF357" s="249">
        <f>IF(N357="snížená",J357,0)</f>
        <v>0</v>
      </c>
      <c r="BG357" s="249">
        <f>IF(N357="zákl. přenesená",J357,0)</f>
        <v>0</v>
      </c>
      <c r="BH357" s="249">
        <f>IF(N357="sníž. přenesená",J357,0)</f>
        <v>0</v>
      </c>
      <c r="BI357" s="249">
        <f>IF(N357="nulová",J357,0)</f>
        <v>0</v>
      </c>
      <c r="BJ357" s="16" t="s">
        <v>89</v>
      </c>
      <c r="BK357" s="249">
        <f>ROUND(I357*H357,2)</f>
        <v>0</v>
      </c>
      <c r="BL357" s="16" t="s">
        <v>144</v>
      </c>
      <c r="BM357" s="248" t="s">
        <v>641</v>
      </c>
    </row>
    <row r="358" spans="1:47" s="2" customFormat="1" ht="12">
      <c r="A358" s="38"/>
      <c r="B358" s="39"/>
      <c r="C358" s="40"/>
      <c r="D358" s="250" t="s">
        <v>170</v>
      </c>
      <c r="E358" s="40"/>
      <c r="F358" s="251" t="s">
        <v>642</v>
      </c>
      <c r="G358" s="40"/>
      <c r="H358" s="40"/>
      <c r="I358" s="144"/>
      <c r="J358" s="40"/>
      <c r="K358" s="40"/>
      <c r="L358" s="44"/>
      <c r="M358" s="252"/>
      <c r="N358" s="253"/>
      <c r="O358" s="91"/>
      <c r="P358" s="91"/>
      <c r="Q358" s="91"/>
      <c r="R358" s="91"/>
      <c r="S358" s="91"/>
      <c r="T358" s="92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T358" s="16" t="s">
        <v>170</v>
      </c>
      <c r="AU358" s="16" t="s">
        <v>21</v>
      </c>
    </row>
    <row r="359" spans="1:51" s="13" customFormat="1" ht="12">
      <c r="A359" s="13"/>
      <c r="B359" s="265"/>
      <c r="C359" s="266"/>
      <c r="D359" s="250" t="s">
        <v>214</v>
      </c>
      <c r="E359" s="267" t="s">
        <v>1</v>
      </c>
      <c r="F359" s="268" t="s">
        <v>519</v>
      </c>
      <c r="G359" s="266"/>
      <c r="H359" s="269">
        <v>52</v>
      </c>
      <c r="I359" s="270"/>
      <c r="J359" s="266"/>
      <c r="K359" s="266"/>
      <c r="L359" s="271"/>
      <c r="M359" s="272"/>
      <c r="N359" s="273"/>
      <c r="O359" s="273"/>
      <c r="P359" s="273"/>
      <c r="Q359" s="273"/>
      <c r="R359" s="273"/>
      <c r="S359" s="273"/>
      <c r="T359" s="274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75" t="s">
        <v>214</v>
      </c>
      <c r="AU359" s="275" t="s">
        <v>21</v>
      </c>
      <c r="AV359" s="13" t="s">
        <v>21</v>
      </c>
      <c r="AW359" s="13" t="s">
        <v>38</v>
      </c>
      <c r="AX359" s="13" t="s">
        <v>81</v>
      </c>
      <c r="AY359" s="275" t="s">
        <v>138</v>
      </c>
    </row>
    <row r="360" spans="1:51" s="14" customFormat="1" ht="12">
      <c r="A360" s="14"/>
      <c r="B360" s="276"/>
      <c r="C360" s="277"/>
      <c r="D360" s="250" t="s">
        <v>214</v>
      </c>
      <c r="E360" s="278" t="s">
        <v>1</v>
      </c>
      <c r="F360" s="279" t="s">
        <v>216</v>
      </c>
      <c r="G360" s="277"/>
      <c r="H360" s="280">
        <v>52</v>
      </c>
      <c r="I360" s="281"/>
      <c r="J360" s="277"/>
      <c r="K360" s="277"/>
      <c r="L360" s="282"/>
      <c r="M360" s="283"/>
      <c r="N360" s="284"/>
      <c r="O360" s="284"/>
      <c r="P360" s="284"/>
      <c r="Q360" s="284"/>
      <c r="R360" s="284"/>
      <c r="S360" s="284"/>
      <c r="T360" s="285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86" t="s">
        <v>214</v>
      </c>
      <c r="AU360" s="286" t="s">
        <v>21</v>
      </c>
      <c r="AV360" s="14" t="s">
        <v>144</v>
      </c>
      <c r="AW360" s="14" t="s">
        <v>38</v>
      </c>
      <c r="AX360" s="14" t="s">
        <v>89</v>
      </c>
      <c r="AY360" s="286" t="s">
        <v>138</v>
      </c>
    </row>
    <row r="361" spans="1:65" s="2" customFormat="1" ht="21.75" customHeight="1">
      <c r="A361" s="38"/>
      <c r="B361" s="39"/>
      <c r="C361" s="236" t="s">
        <v>643</v>
      </c>
      <c r="D361" s="236" t="s">
        <v>140</v>
      </c>
      <c r="E361" s="237" t="s">
        <v>644</v>
      </c>
      <c r="F361" s="238" t="s">
        <v>645</v>
      </c>
      <c r="G361" s="239" t="s">
        <v>164</v>
      </c>
      <c r="H361" s="240">
        <v>250</v>
      </c>
      <c r="I361" s="241"/>
      <c r="J361" s="242">
        <f>ROUND(I361*H361,2)</f>
        <v>0</v>
      </c>
      <c r="K361" s="243"/>
      <c r="L361" s="44"/>
      <c r="M361" s="244" t="s">
        <v>1</v>
      </c>
      <c r="N361" s="245" t="s">
        <v>46</v>
      </c>
      <c r="O361" s="91"/>
      <c r="P361" s="246">
        <f>O361*H361</f>
        <v>0</v>
      </c>
      <c r="Q361" s="246">
        <v>0.10095</v>
      </c>
      <c r="R361" s="246">
        <f>Q361*H361</f>
        <v>25.2375</v>
      </c>
      <c r="S361" s="246">
        <v>0</v>
      </c>
      <c r="T361" s="247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48" t="s">
        <v>144</v>
      </c>
      <c r="AT361" s="248" t="s">
        <v>140</v>
      </c>
      <c r="AU361" s="248" t="s">
        <v>21</v>
      </c>
      <c r="AY361" s="16" t="s">
        <v>138</v>
      </c>
      <c r="BE361" s="249">
        <f>IF(N361="základní",J361,0)</f>
        <v>0</v>
      </c>
      <c r="BF361" s="249">
        <f>IF(N361="snížená",J361,0)</f>
        <v>0</v>
      </c>
      <c r="BG361" s="249">
        <f>IF(N361="zákl. přenesená",J361,0)</f>
        <v>0</v>
      </c>
      <c r="BH361" s="249">
        <f>IF(N361="sníž. přenesená",J361,0)</f>
        <v>0</v>
      </c>
      <c r="BI361" s="249">
        <f>IF(N361="nulová",J361,0)</f>
        <v>0</v>
      </c>
      <c r="BJ361" s="16" t="s">
        <v>89</v>
      </c>
      <c r="BK361" s="249">
        <f>ROUND(I361*H361,2)</f>
        <v>0</v>
      </c>
      <c r="BL361" s="16" t="s">
        <v>144</v>
      </c>
      <c r="BM361" s="248" t="s">
        <v>646</v>
      </c>
    </row>
    <row r="362" spans="1:51" s="13" customFormat="1" ht="12">
      <c r="A362" s="13"/>
      <c r="B362" s="265"/>
      <c r="C362" s="266"/>
      <c r="D362" s="250" t="s">
        <v>214</v>
      </c>
      <c r="E362" s="267" t="s">
        <v>1</v>
      </c>
      <c r="F362" s="268" t="s">
        <v>647</v>
      </c>
      <c r="G362" s="266"/>
      <c r="H362" s="269">
        <v>250</v>
      </c>
      <c r="I362" s="270"/>
      <c r="J362" s="266"/>
      <c r="K362" s="266"/>
      <c r="L362" s="271"/>
      <c r="M362" s="272"/>
      <c r="N362" s="273"/>
      <c r="O362" s="273"/>
      <c r="P362" s="273"/>
      <c r="Q362" s="273"/>
      <c r="R362" s="273"/>
      <c r="S362" s="273"/>
      <c r="T362" s="274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75" t="s">
        <v>214</v>
      </c>
      <c r="AU362" s="275" t="s">
        <v>21</v>
      </c>
      <c r="AV362" s="13" t="s">
        <v>21</v>
      </c>
      <c r="AW362" s="13" t="s">
        <v>38</v>
      </c>
      <c r="AX362" s="13" t="s">
        <v>89</v>
      </c>
      <c r="AY362" s="275" t="s">
        <v>138</v>
      </c>
    </row>
    <row r="363" spans="1:65" s="2" customFormat="1" ht="16.5" customHeight="1">
      <c r="A363" s="38"/>
      <c r="B363" s="39"/>
      <c r="C363" s="254" t="s">
        <v>648</v>
      </c>
      <c r="D363" s="254" t="s">
        <v>197</v>
      </c>
      <c r="E363" s="255" t="s">
        <v>649</v>
      </c>
      <c r="F363" s="256" t="s">
        <v>650</v>
      </c>
      <c r="G363" s="257" t="s">
        <v>164</v>
      </c>
      <c r="H363" s="258">
        <v>262.5</v>
      </c>
      <c r="I363" s="259"/>
      <c r="J363" s="260">
        <f>ROUND(I363*H363,2)</f>
        <v>0</v>
      </c>
      <c r="K363" s="261"/>
      <c r="L363" s="262"/>
      <c r="M363" s="263" t="s">
        <v>1</v>
      </c>
      <c r="N363" s="264" t="s">
        <v>46</v>
      </c>
      <c r="O363" s="91"/>
      <c r="P363" s="246">
        <f>O363*H363</f>
        <v>0</v>
      </c>
      <c r="Q363" s="246">
        <v>0.0335</v>
      </c>
      <c r="R363" s="246">
        <f>Q363*H363</f>
        <v>8.793750000000001</v>
      </c>
      <c r="S363" s="246">
        <v>0</v>
      </c>
      <c r="T363" s="247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48" t="s">
        <v>172</v>
      </c>
      <c r="AT363" s="248" t="s">
        <v>197</v>
      </c>
      <c r="AU363" s="248" t="s">
        <v>21</v>
      </c>
      <c r="AY363" s="16" t="s">
        <v>138</v>
      </c>
      <c r="BE363" s="249">
        <f>IF(N363="základní",J363,0)</f>
        <v>0</v>
      </c>
      <c r="BF363" s="249">
        <f>IF(N363="snížená",J363,0)</f>
        <v>0</v>
      </c>
      <c r="BG363" s="249">
        <f>IF(N363="zákl. přenesená",J363,0)</f>
        <v>0</v>
      </c>
      <c r="BH363" s="249">
        <f>IF(N363="sníž. přenesená",J363,0)</f>
        <v>0</v>
      </c>
      <c r="BI363" s="249">
        <f>IF(N363="nulová",J363,0)</f>
        <v>0</v>
      </c>
      <c r="BJ363" s="16" t="s">
        <v>89</v>
      </c>
      <c r="BK363" s="249">
        <f>ROUND(I363*H363,2)</f>
        <v>0</v>
      </c>
      <c r="BL363" s="16" t="s">
        <v>144</v>
      </c>
      <c r="BM363" s="248" t="s">
        <v>651</v>
      </c>
    </row>
    <row r="364" spans="1:65" s="2" customFormat="1" ht="21.75" customHeight="1">
      <c r="A364" s="38"/>
      <c r="B364" s="39"/>
      <c r="C364" s="236" t="s">
        <v>652</v>
      </c>
      <c r="D364" s="236" t="s">
        <v>140</v>
      </c>
      <c r="E364" s="237" t="s">
        <v>653</v>
      </c>
      <c r="F364" s="238" t="s">
        <v>654</v>
      </c>
      <c r="G364" s="239" t="s">
        <v>164</v>
      </c>
      <c r="H364" s="240">
        <v>33</v>
      </c>
      <c r="I364" s="241"/>
      <c r="J364" s="242">
        <f>ROUND(I364*H364,2)</f>
        <v>0</v>
      </c>
      <c r="K364" s="243"/>
      <c r="L364" s="44"/>
      <c r="M364" s="244" t="s">
        <v>1</v>
      </c>
      <c r="N364" s="245" t="s">
        <v>46</v>
      </c>
      <c r="O364" s="91"/>
      <c r="P364" s="246">
        <f>O364*H364</f>
        <v>0</v>
      </c>
      <c r="Q364" s="246">
        <v>0.00034</v>
      </c>
      <c r="R364" s="246">
        <f>Q364*H364</f>
        <v>0.01122</v>
      </c>
      <c r="S364" s="246">
        <v>0</v>
      </c>
      <c r="T364" s="247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48" t="s">
        <v>144</v>
      </c>
      <c r="AT364" s="248" t="s">
        <v>140</v>
      </c>
      <c r="AU364" s="248" t="s">
        <v>21</v>
      </c>
      <c r="AY364" s="16" t="s">
        <v>138</v>
      </c>
      <c r="BE364" s="249">
        <f>IF(N364="základní",J364,0)</f>
        <v>0</v>
      </c>
      <c r="BF364" s="249">
        <f>IF(N364="snížená",J364,0)</f>
        <v>0</v>
      </c>
      <c r="BG364" s="249">
        <f>IF(N364="zákl. přenesená",J364,0)</f>
        <v>0</v>
      </c>
      <c r="BH364" s="249">
        <f>IF(N364="sníž. přenesená",J364,0)</f>
        <v>0</v>
      </c>
      <c r="BI364" s="249">
        <f>IF(N364="nulová",J364,0)</f>
        <v>0</v>
      </c>
      <c r="BJ364" s="16" t="s">
        <v>89</v>
      </c>
      <c r="BK364" s="249">
        <f>ROUND(I364*H364,2)</f>
        <v>0</v>
      </c>
      <c r="BL364" s="16" t="s">
        <v>144</v>
      </c>
      <c r="BM364" s="248" t="s">
        <v>655</v>
      </c>
    </row>
    <row r="365" spans="1:63" s="12" customFormat="1" ht="22.8" customHeight="1">
      <c r="A365" s="12"/>
      <c r="B365" s="220"/>
      <c r="C365" s="221"/>
      <c r="D365" s="222" t="s">
        <v>80</v>
      </c>
      <c r="E365" s="234" t="s">
        <v>656</v>
      </c>
      <c r="F365" s="234" t="s">
        <v>657</v>
      </c>
      <c r="G365" s="221"/>
      <c r="H365" s="221"/>
      <c r="I365" s="224"/>
      <c r="J365" s="235">
        <f>BK365</f>
        <v>0</v>
      </c>
      <c r="K365" s="221"/>
      <c r="L365" s="226"/>
      <c r="M365" s="227"/>
      <c r="N365" s="228"/>
      <c r="O365" s="228"/>
      <c r="P365" s="229">
        <f>SUM(P366:P378)</f>
        <v>0</v>
      </c>
      <c r="Q365" s="228"/>
      <c r="R365" s="229">
        <f>SUM(R366:R378)</f>
        <v>1.0108587999999998</v>
      </c>
      <c r="S365" s="228"/>
      <c r="T365" s="230">
        <f>SUM(T366:T378)</f>
        <v>0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231" t="s">
        <v>21</v>
      </c>
      <c r="AT365" s="232" t="s">
        <v>80</v>
      </c>
      <c r="AU365" s="232" t="s">
        <v>89</v>
      </c>
      <c r="AY365" s="231" t="s">
        <v>138</v>
      </c>
      <c r="BK365" s="233">
        <f>SUM(BK366:BK378)</f>
        <v>0</v>
      </c>
    </row>
    <row r="366" spans="1:65" s="2" customFormat="1" ht="21.75" customHeight="1">
      <c r="A366" s="38"/>
      <c r="B366" s="39"/>
      <c r="C366" s="236" t="s">
        <v>658</v>
      </c>
      <c r="D366" s="236" t="s">
        <v>140</v>
      </c>
      <c r="E366" s="237" t="s">
        <v>659</v>
      </c>
      <c r="F366" s="238" t="s">
        <v>660</v>
      </c>
      <c r="G366" s="239" t="s">
        <v>164</v>
      </c>
      <c r="H366" s="240">
        <v>7</v>
      </c>
      <c r="I366" s="241"/>
      <c r="J366" s="242">
        <f>ROUND(I366*H366,2)</f>
        <v>0</v>
      </c>
      <c r="K366" s="243"/>
      <c r="L366" s="44"/>
      <c r="M366" s="244" t="s">
        <v>1</v>
      </c>
      <c r="N366" s="245" t="s">
        <v>46</v>
      </c>
      <c r="O366" s="91"/>
      <c r="P366" s="246">
        <f>O366*H366</f>
        <v>0</v>
      </c>
      <c r="Q366" s="246">
        <v>0.00339</v>
      </c>
      <c r="R366" s="246">
        <f>Q366*H366</f>
        <v>0.023729999999999998</v>
      </c>
      <c r="S366" s="246">
        <v>0</v>
      </c>
      <c r="T366" s="247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48" t="s">
        <v>210</v>
      </c>
      <c r="AT366" s="248" t="s">
        <v>140</v>
      </c>
      <c r="AU366" s="248" t="s">
        <v>21</v>
      </c>
      <c r="AY366" s="16" t="s">
        <v>138</v>
      </c>
      <c r="BE366" s="249">
        <f>IF(N366="základní",J366,0)</f>
        <v>0</v>
      </c>
      <c r="BF366" s="249">
        <f>IF(N366="snížená",J366,0)</f>
        <v>0</v>
      </c>
      <c r="BG366" s="249">
        <f>IF(N366="zákl. přenesená",J366,0)</f>
        <v>0</v>
      </c>
      <c r="BH366" s="249">
        <f>IF(N366="sníž. přenesená",J366,0)</f>
        <v>0</v>
      </c>
      <c r="BI366" s="249">
        <f>IF(N366="nulová",J366,0)</f>
        <v>0</v>
      </c>
      <c r="BJ366" s="16" t="s">
        <v>89</v>
      </c>
      <c r="BK366" s="249">
        <f>ROUND(I366*H366,2)</f>
        <v>0</v>
      </c>
      <c r="BL366" s="16" t="s">
        <v>210</v>
      </c>
      <c r="BM366" s="248" t="s">
        <v>661</v>
      </c>
    </row>
    <row r="367" spans="1:47" s="2" customFormat="1" ht="12">
      <c r="A367" s="38"/>
      <c r="B367" s="39"/>
      <c r="C367" s="40"/>
      <c r="D367" s="250" t="s">
        <v>170</v>
      </c>
      <c r="E367" s="40"/>
      <c r="F367" s="251" t="s">
        <v>662</v>
      </c>
      <c r="G367" s="40"/>
      <c r="H367" s="40"/>
      <c r="I367" s="144"/>
      <c r="J367" s="40"/>
      <c r="K367" s="40"/>
      <c r="L367" s="44"/>
      <c r="M367" s="252"/>
      <c r="N367" s="253"/>
      <c r="O367" s="91"/>
      <c r="P367" s="91"/>
      <c r="Q367" s="91"/>
      <c r="R367" s="91"/>
      <c r="S367" s="91"/>
      <c r="T367" s="92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T367" s="16" t="s">
        <v>170</v>
      </c>
      <c r="AU367" s="16" t="s">
        <v>21</v>
      </c>
    </row>
    <row r="368" spans="1:65" s="2" customFormat="1" ht="16.5" customHeight="1">
      <c r="A368" s="38"/>
      <c r="B368" s="39"/>
      <c r="C368" s="254" t="s">
        <v>663</v>
      </c>
      <c r="D368" s="254" t="s">
        <v>197</v>
      </c>
      <c r="E368" s="255" t="s">
        <v>664</v>
      </c>
      <c r="F368" s="256" t="s">
        <v>665</v>
      </c>
      <c r="G368" s="257" t="s">
        <v>283</v>
      </c>
      <c r="H368" s="258">
        <v>0.283</v>
      </c>
      <c r="I368" s="259"/>
      <c r="J368" s="260">
        <f>ROUND(I368*H368,2)</f>
        <v>0</v>
      </c>
      <c r="K368" s="261"/>
      <c r="L368" s="262"/>
      <c r="M368" s="263" t="s">
        <v>1</v>
      </c>
      <c r="N368" s="264" t="s">
        <v>46</v>
      </c>
      <c r="O368" s="91"/>
      <c r="P368" s="246">
        <f>O368*H368</f>
        <v>0</v>
      </c>
      <c r="Q368" s="246">
        <v>0.5</v>
      </c>
      <c r="R368" s="246">
        <f>Q368*H368</f>
        <v>0.1415</v>
      </c>
      <c r="S368" s="246">
        <v>0</v>
      </c>
      <c r="T368" s="247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48" t="s">
        <v>421</v>
      </c>
      <c r="AT368" s="248" t="s">
        <v>197</v>
      </c>
      <c r="AU368" s="248" t="s">
        <v>21</v>
      </c>
      <c r="AY368" s="16" t="s">
        <v>138</v>
      </c>
      <c r="BE368" s="249">
        <f>IF(N368="základní",J368,0)</f>
        <v>0</v>
      </c>
      <c r="BF368" s="249">
        <f>IF(N368="snížená",J368,0)</f>
        <v>0</v>
      </c>
      <c r="BG368" s="249">
        <f>IF(N368="zákl. přenesená",J368,0)</f>
        <v>0</v>
      </c>
      <c r="BH368" s="249">
        <f>IF(N368="sníž. přenesená",J368,0)</f>
        <v>0</v>
      </c>
      <c r="BI368" s="249">
        <f>IF(N368="nulová",J368,0)</f>
        <v>0</v>
      </c>
      <c r="BJ368" s="16" t="s">
        <v>89</v>
      </c>
      <c r="BK368" s="249">
        <f>ROUND(I368*H368,2)</f>
        <v>0</v>
      </c>
      <c r="BL368" s="16" t="s">
        <v>210</v>
      </c>
      <c r="BM368" s="248" t="s">
        <v>666</v>
      </c>
    </row>
    <row r="369" spans="1:47" s="2" customFormat="1" ht="12">
      <c r="A369" s="38"/>
      <c r="B369" s="39"/>
      <c r="C369" s="40"/>
      <c r="D369" s="250" t="s">
        <v>170</v>
      </c>
      <c r="E369" s="40"/>
      <c r="F369" s="251" t="s">
        <v>667</v>
      </c>
      <c r="G369" s="40"/>
      <c r="H369" s="40"/>
      <c r="I369" s="144"/>
      <c r="J369" s="40"/>
      <c r="K369" s="40"/>
      <c r="L369" s="44"/>
      <c r="M369" s="252"/>
      <c r="N369" s="253"/>
      <c r="O369" s="91"/>
      <c r="P369" s="91"/>
      <c r="Q369" s="91"/>
      <c r="R369" s="91"/>
      <c r="S369" s="91"/>
      <c r="T369" s="92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6" t="s">
        <v>170</v>
      </c>
      <c r="AU369" s="16" t="s">
        <v>21</v>
      </c>
    </row>
    <row r="370" spans="1:51" s="13" customFormat="1" ht="12">
      <c r="A370" s="13"/>
      <c r="B370" s="265"/>
      <c r="C370" s="266"/>
      <c r="D370" s="250" t="s">
        <v>214</v>
      </c>
      <c r="E370" s="267" t="s">
        <v>1</v>
      </c>
      <c r="F370" s="268" t="s">
        <v>668</v>
      </c>
      <c r="G370" s="266"/>
      <c r="H370" s="269">
        <v>0.283</v>
      </c>
      <c r="I370" s="270"/>
      <c r="J370" s="266"/>
      <c r="K370" s="266"/>
      <c r="L370" s="271"/>
      <c r="M370" s="272"/>
      <c r="N370" s="273"/>
      <c r="O370" s="273"/>
      <c r="P370" s="273"/>
      <c r="Q370" s="273"/>
      <c r="R370" s="273"/>
      <c r="S370" s="273"/>
      <c r="T370" s="27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75" t="s">
        <v>214</v>
      </c>
      <c r="AU370" s="275" t="s">
        <v>21</v>
      </c>
      <c r="AV370" s="13" t="s">
        <v>21</v>
      </c>
      <c r="AW370" s="13" t="s">
        <v>38</v>
      </c>
      <c r="AX370" s="13" t="s">
        <v>81</v>
      </c>
      <c r="AY370" s="275" t="s">
        <v>138</v>
      </c>
    </row>
    <row r="371" spans="1:51" s="14" customFormat="1" ht="12">
      <c r="A371" s="14"/>
      <c r="B371" s="276"/>
      <c r="C371" s="277"/>
      <c r="D371" s="250" t="s">
        <v>214</v>
      </c>
      <c r="E371" s="278" t="s">
        <v>1</v>
      </c>
      <c r="F371" s="279" t="s">
        <v>216</v>
      </c>
      <c r="G371" s="277"/>
      <c r="H371" s="280">
        <v>0.283</v>
      </c>
      <c r="I371" s="281"/>
      <c r="J371" s="277"/>
      <c r="K371" s="277"/>
      <c r="L371" s="282"/>
      <c r="M371" s="283"/>
      <c r="N371" s="284"/>
      <c r="O371" s="284"/>
      <c r="P371" s="284"/>
      <c r="Q371" s="284"/>
      <c r="R371" s="284"/>
      <c r="S371" s="284"/>
      <c r="T371" s="285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86" t="s">
        <v>214</v>
      </c>
      <c r="AU371" s="286" t="s">
        <v>21</v>
      </c>
      <c r="AV371" s="14" t="s">
        <v>144</v>
      </c>
      <c r="AW371" s="14" t="s">
        <v>38</v>
      </c>
      <c r="AX371" s="14" t="s">
        <v>89</v>
      </c>
      <c r="AY371" s="286" t="s">
        <v>138</v>
      </c>
    </row>
    <row r="372" spans="1:65" s="2" customFormat="1" ht="21.75" customHeight="1">
      <c r="A372" s="38"/>
      <c r="B372" s="39"/>
      <c r="C372" s="236" t="s">
        <v>669</v>
      </c>
      <c r="D372" s="236" t="s">
        <v>140</v>
      </c>
      <c r="E372" s="237" t="s">
        <v>670</v>
      </c>
      <c r="F372" s="238" t="s">
        <v>671</v>
      </c>
      <c r="G372" s="239" t="s">
        <v>164</v>
      </c>
      <c r="H372" s="240">
        <v>7</v>
      </c>
      <c r="I372" s="241"/>
      <c r="J372" s="242">
        <f>ROUND(I372*H372,2)</f>
        <v>0</v>
      </c>
      <c r="K372" s="243"/>
      <c r="L372" s="44"/>
      <c r="M372" s="244" t="s">
        <v>1</v>
      </c>
      <c r="N372" s="245" t="s">
        <v>46</v>
      </c>
      <c r="O372" s="91"/>
      <c r="P372" s="246">
        <f>O372*H372</f>
        <v>0</v>
      </c>
      <c r="Q372" s="246">
        <v>0.03818</v>
      </c>
      <c r="R372" s="246">
        <f>Q372*H372</f>
        <v>0.26726</v>
      </c>
      <c r="S372" s="246">
        <v>0</v>
      </c>
      <c r="T372" s="247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48" t="s">
        <v>144</v>
      </c>
      <c r="AT372" s="248" t="s">
        <v>140</v>
      </c>
      <c r="AU372" s="248" t="s">
        <v>21</v>
      </c>
      <c r="AY372" s="16" t="s">
        <v>138</v>
      </c>
      <c r="BE372" s="249">
        <f>IF(N372="základní",J372,0)</f>
        <v>0</v>
      </c>
      <c r="BF372" s="249">
        <f>IF(N372="snížená",J372,0)</f>
        <v>0</v>
      </c>
      <c r="BG372" s="249">
        <f>IF(N372="zákl. přenesená",J372,0)</f>
        <v>0</v>
      </c>
      <c r="BH372" s="249">
        <f>IF(N372="sníž. přenesená",J372,0)</f>
        <v>0</v>
      </c>
      <c r="BI372" s="249">
        <f>IF(N372="nulová",J372,0)</f>
        <v>0</v>
      </c>
      <c r="BJ372" s="16" t="s">
        <v>89</v>
      </c>
      <c r="BK372" s="249">
        <f>ROUND(I372*H372,2)</f>
        <v>0</v>
      </c>
      <c r="BL372" s="16" t="s">
        <v>144</v>
      </c>
      <c r="BM372" s="248" t="s">
        <v>672</v>
      </c>
    </row>
    <row r="373" spans="1:47" s="2" customFormat="1" ht="12">
      <c r="A373" s="38"/>
      <c r="B373" s="39"/>
      <c r="C373" s="40"/>
      <c r="D373" s="250" t="s">
        <v>170</v>
      </c>
      <c r="E373" s="40"/>
      <c r="F373" s="251" t="s">
        <v>673</v>
      </c>
      <c r="G373" s="40"/>
      <c r="H373" s="40"/>
      <c r="I373" s="144"/>
      <c r="J373" s="40"/>
      <c r="K373" s="40"/>
      <c r="L373" s="44"/>
      <c r="M373" s="252"/>
      <c r="N373" s="253"/>
      <c r="O373" s="91"/>
      <c r="P373" s="91"/>
      <c r="Q373" s="91"/>
      <c r="R373" s="91"/>
      <c r="S373" s="91"/>
      <c r="T373" s="92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T373" s="16" t="s">
        <v>170</v>
      </c>
      <c r="AU373" s="16" t="s">
        <v>21</v>
      </c>
    </row>
    <row r="374" spans="1:65" s="2" customFormat="1" ht="21.75" customHeight="1">
      <c r="A374" s="38"/>
      <c r="B374" s="39"/>
      <c r="C374" s="236" t="s">
        <v>674</v>
      </c>
      <c r="D374" s="236" t="s">
        <v>140</v>
      </c>
      <c r="E374" s="237" t="s">
        <v>675</v>
      </c>
      <c r="F374" s="238" t="s">
        <v>676</v>
      </c>
      <c r="G374" s="239" t="s">
        <v>155</v>
      </c>
      <c r="H374" s="240">
        <v>9.42</v>
      </c>
      <c r="I374" s="241"/>
      <c r="J374" s="242">
        <f>ROUND(I374*H374,2)</f>
        <v>0</v>
      </c>
      <c r="K374" s="243"/>
      <c r="L374" s="44"/>
      <c r="M374" s="244" t="s">
        <v>1</v>
      </c>
      <c r="N374" s="245" t="s">
        <v>46</v>
      </c>
      <c r="O374" s="91"/>
      <c r="P374" s="246">
        <f>O374*H374</f>
        <v>0</v>
      </c>
      <c r="Q374" s="246">
        <v>0.00014</v>
      </c>
      <c r="R374" s="246">
        <f>Q374*H374</f>
        <v>0.0013188</v>
      </c>
      <c r="S374" s="246">
        <v>0</v>
      </c>
      <c r="T374" s="247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48" t="s">
        <v>210</v>
      </c>
      <c r="AT374" s="248" t="s">
        <v>140</v>
      </c>
      <c r="AU374" s="248" t="s">
        <v>21</v>
      </c>
      <c r="AY374" s="16" t="s">
        <v>138</v>
      </c>
      <c r="BE374" s="249">
        <f>IF(N374="základní",J374,0)</f>
        <v>0</v>
      </c>
      <c r="BF374" s="249">
        <f>IF(N374="snížená",J374,0)</f>
        <v>0</v>
      </c>
      <c r="BG374" s="249">
        <f>IF(N374="zákl. přenesená",J374,0)</f>
        <v>0</v>
      </c>
      <c r="BH374" s="249">
        <f>IF(N374="sníž. přenesená",J374,0)</f>
        <v>0</v>
      </c>
      <c r="BI374" s="249">
        <f>IF(N374="nulová",J374,0)</f>
        <v>0</v>
      </c>
      <c r="BJ374" s="16" t="s">
        <v>89</v>
      </c>
      <c r="BK374" s="249">
        <f>ROUND(I374*H374,2)</f>
        <v>0</v>
      </c>
      <c r="BL374" s="16" t="s">
        <v>210</v>
      </c>
      <c r="BM374" s="248" t="s">
        <v>677</v>
      </c>
    </row>
    <row r="375" spans="1:51" s="13" customFormat="1" ht="12">
      <c r="A375" s="13"/>
      <c r="B375" s="265"/>
      <c r="C375" s="266"/>
      <c r="D375" s="250" t="s">
        <v>214</v>
      </c>
      <c r="E375" s="267" t="s">
        <v>1</v>
      </c>
      <c r="F375" s="268" t="s">
        <v>678</v>
      </c>
      <c r="G375" s="266"/>
      <c r="H375" s="269">
        <v>9.42</v>
      </c>
      <c r="I375" s="270"/>
      <c r="J375" s="266"/>
      <c r="K375" s="266"/>
      <c r="L375" s="271"/>
      <c r="M375" s="272"/>
      <c r="N375" s="273"/>
      <c r="O375" s="273"/>
      <c r="P375" s="273"/>
      <c r="Q375" s="273"/>
      <c r="R375" s="273"/>
      <c r="S375" s="273"/>
      <c r="T375" s="274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75" t="s">
        <v>214</v>
      </c>
      <c r="AU375" s="275" t="s">
        <v>21</v>
      </c>
      <c r="AV375" s="13" t="s">
        <v>21</v>
      </c>
      <c r="AW375" s="13" t="s">
        <v>38</v>
      </c>
      <c r="AX375" s="13" t="s">
        <v>81</v>
      </c>
      <c r="AY375" s="275" t="s">
        <v>138</v>
      </c>
    </row>
    <row r="376" spans="1:51" s="14" customFormat="1" ht="12">
      <c r="A376" s="14"/>
      <c r="B376" s="276"/>
      <c r="C376" s="277"/>
      <c r="D376" s="250" t="s">
        <v>214</v>
      </c>
      <c r="E376" s="278" t="s">
        <v>1</v>
      </c>
      <c r="F376" s="279" t="s">
        <v>216</v>
      </c>
      <c r="G376" s="277"/>
      <c r="H376" s="280">
        <v>9.42</v>
      </c>
      <c r="I376" s="281"/>
      <c r="J376" s="277"/>
      <c r="K376" s="277"/>
      <c r="L376" s="282"/>
      <c r="M376" s="283"/>
      <c r="N376" s="284"/>
      <c r="O376" s="284"/>
      <c r="P376" s="284"/>
      <c r="Q376" s="284"/>
      <c r="R376" s="284"/>
      <c r="S376" s="284"/>
      <c r="T376" s="285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86" t="s">
        <v>214</v>
      </c>
      <c r="AU376" s="286" t="s">
        <v>21</v>
      </c>
      <c r="AV376" s="14" t="s">
        <v>144</v>
      </c>
      <c r="AW376" s="14" t="s">
        <v>38</v>
      </c>
      <c r="AX376" s="14" t="s">
        <v>89</v>
      </c>
      <c r="AY376" s="286" t="s">
        <v>138</v>
      </c>
    </row>
    <row r="377" spans="1:65" s="2" customFormat="1" ht="16.5" customHeight="1">
      <c r="A377" s="38"/>
      <c r="B377" s="39"/>
      <c r="C377" s="236" t="s">
        <v>679</v>
      </c>
      <c r="D377" s="236" t="s">
        <v>140</v>
      </c>
      <c r="E377" s="237" t="s">
        <v>680</v>
      </c>
      <c r="F377" s="238" t="s">
        <v>681</v>
      </c>
      <c r="G377" s="239" t="s">
        <v>143</v>
      </c>
      <c r="H377" s="240">
        <v>5</v>
      </c>
      <c r="I377" s="241"/>
      <c r="J377" s="242">
        <f>ROUND(I377*H377,2)</f>
        <v>0</v>
      </c>
      <c r="K377" s="243"/>
      <c r="L377" s="44"/>
      <c r="M377" s="244" t="s">
        <v>1</v>
      </c>
      <c r="N377" s="245" t="s">
        <v>46</v>
      </c>
      <c r="O377" s="91"/>
      <c r="P377" s="246">
        <f>O377*H377</f>
        <v>0</v>
      </c>
      <c r="Q377" s="246">
        <v>0.11241</v>
      </c>
      <c r="R377" s="246">
        <f>Q377*H377</f>
        <v>0.5620499999999999</v>
      </c>
      <c r="S377" s="246">
        <v>0</v>
      </c>
      <c r="T377" s="247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48" t="s">
        <v>144</v>
      </c>
      <c r="AT377" s="248" t="s">
        <v>140</v>
      </c>
      <c r="AU377" s="248" t="s">
        <v>21</v>
      </c>
      <c r="AY377" s="16" t="s">
        <v>138</v>
      </c>
      <c r="BE377" s="249">
        <f>IF(N377="základní",J377,0)</f>
        <v>0</v>
      </c>
      <c r="BF377" s="249">
        <f>IF(N377="snížená",J377,0)</f>
        <v>0</v>
      </c>
      <c r="BG377" s="249">
        <f>IF(N377="zákl. přenesená",J377,0)</f>
        <v>0</v>
      </c>
      <c r="BH377" s="249">
        <f>IF(N377="sníž. přenesená",J377,0)</f>
        <v>0</v>
      </c>
      <c r="BI377" s="249">
        <f>IF(N377="nulová",J377,0)</f>
        <v>0</v>
      </c>
      <c r="BJ377" s="16" t="s">
        <v>89</v>
      </c>
      <c r="BK377" s="249">
        <f>ROUND(I377*H377,2)</f>
        <v>0</v>
      </c>
      <c r="BL377" s="16" t="s">
        <v>144</v>
      </c>
      <c r="BM377" s="248" t="s">
        <v>682</v>
      </c>
    </row>
    <row r="378" spans="1:65" s="2" customFormat="1" ht="16.5" customHeight="1">
      <c r="A378" s="38"/>
      <c r="B378" s="39"/>
      <c r="C378" s="254" t="s">
        <v>683</v>
      </c>
      <c r="D378" s="254" t="s">
        <v>197</v>
      </c>
      <c r="E378" s="255" t="s">
        <v>684</v>
      </c>
      <c r="F378" s="256" t="s">
        <v>685</v>
      </c>
      <c r="G378" s="257" t="s">
        <v>143</v>
      </c>
      <c r="H378" s="258">
        <v>5</v>
      </c>
      <c r="I378" s="259"/>
      <c r="J378" s="260">
        <f>ROUND(I378*H378,2)</f>
        <v>0</v>
      </c>
      <c r="K378" s="261"/>
      <c r="L378" s="262"/>
      <c r="M378" s="263" t="s">
        <v>1</v>
      </c>
      <c r="N378" s="264" t="s">
        <v>46</v>
      </c>
      <c r="O378" s="91"/>
      <c r="P378" s="246">
        <f>O378*H378</f>
        <v>0</v>
      </c>
      <c r="Q378" s="246">
        <v>0.003</v>
      </c>
      <c r="R378" s="246">
        <f>Q378*H378</f>
        <v>0.015</v>
      </c>
      <c r="S378" s="246">
        <v>0</v>
      </c>
      <c r="T378" s="247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48" t="s">
        <v>172</v>
      </c>
      <c r="AT378" s="248" t="s">
        <v>197</v>
      </c>
      <c r="AU378" s="248" t="s">
        <v>21</v>
      </c>
      <c r="AY378" s="16" t="s">
        <v>138</v>
      </c>
      <c r="BE378" s="249">
        <f>IF(N378="základní",J378,0)</f>
        <v>0</v>
      </c>
      <c r="BF378" s="249">
        <f>IF(N378="snížená",J378,0)</f>
        <v>0</v>
      </c>
      <c r="BG378" s="249">
        <f>IF(N378="zákl. přenesená",J378,0)</f>
        <v>0</v>
      </c>
      <c r="BH378" s="249">
        <f>IF(N378="sníž. přenesená",J378,0)</f>
        <v>0</v>
      </c>
      <c r="BI378" s="249">
        <f>IF(N378="nulová",J378,0)</f>
        <v>0</v>
      </c>
      <c r="BJ378" s="16" t="s">
        <v>89</v>
      </c>
      <c r="BK378" s="249">
        <f>ROUND(I378*H378,2)</f>
        <v>0</v>
      </c>
      <c r="BL378" s="16" t="s">
        <v>144</v>
      </c>
      <c r="BM378" s="248" t="s">
        <v>686</v>
      </c>
    </row>
    <row r="379" spans="1:63" s="12" customFormat="1" ht="22.8" customHeight="1">
      <c r="A379" s="12"/>
      <c r="B379" s="220"/>
      <c r="C379" s="221"/>
      <c r="D379" s="222" t="s">
        <v>80</v>
      </c>
      <c r="E379" s="234" t="s">
        <v>687</v>
      </c>
      <c r="F379" s="234" t="s">
        <v>688</v>
      </c>
      <c r="G379" s="221"/>
      <c r="H379" s="221"/>
      <c r="I379" s="224"/>
      <c r="J379" s="235">
        <f>BK379</f>
        <v>0</v>
      </c>
      <c r="K379" s="221"/>
      <c r="L379" s="226"/>
      <c r="M379" s="227"/>
      <c r="N379" s="228"/>
      <c r="O379" s="228"/>
      <c r="P379" s="229">
        <f>P380</f>
        <v>0</v>
      </c>
      <c r="Q379" s="228"/>
      <c r="R379" s="229">
        <f>R380</f>
        <v>0</v>
      </c>
      <c r="S379" s="228"/>
      <c r="T379" s="230">
        <f>T380</f>
        <v>0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31" t="s">
        <v>89</v>
      </c>
      <c r="AT379" s="232" t="s">
        <v>80</v>
      </c>
      <c r="AU379" s="232" t="s">
        <v>89</v>
      </c>
      <c r="AY379" s="231" t="s">
        <v>138</v>
      </c>
      <c r="BK379" s="233">
        <f>BK380</f>
        <v>0</v>
      </c>
    </row>
    <row r="380" spans="1:65" s="2" customFormat="1" ht="21.75" customHeight="1">
      <c r="A380" s="38"/>
      <c r="B380" s="39"/>
      <c r="C380" s="236" t="s">
        <v>689</v>
      </c>
      <c r="D380" s="236" t="s">
        <v>140</v>
      </c>
      <c r="E380" s="237" t="s">
        <v>690</v>
      </c>
      <c r="F380" s="238" t="s">
        <v>691</v>
      </c>
      <c r="G380" s="239" t="s">
        <v>247</v>
      </c>
      <c r="H380" s="240">
        <v>512.682</v>
      </c>
      <c r="I380" s="241"/>
      <c r="J380" s="242">
        <f>ROUND(I380*H380,2)</f>
        <v>0</v>
      </c>
      <c r="K380" s="243"/>
      <c r="L380" s="44"/>
      <c r="M380" s="290" t="s">
        <v>1</v>
      </c>
      <c r="N380" s="291" t="s">
        <v>46</v>
      </c>
      <c r="O380" s="292"/>
      <c r="P380" s="293">
        <f>O380*H380</f>
        <v>0</v>
      </c>
      <c r="Q380" s="293">
        <v>0</v>
      </c>
      <c r="R380" s="293">
        <f>Q380*H380</f>
        <v>0</v>
      </c>
      <c r="S380" s="293">
        <v>0</v>
      </c>
      <c r="T380" s="294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48" t="s">
        <v>144</v>
      </c>
      <c r="AT380" s="248" t="s">
        <v>140</v>
      </c>
      <c r="AU380" s="248" t="s">
        <v>21</v>
      </c>
      <c r="AY380" s="16" t="s">
        <v>138</v>
      </c>
      <c r="BE380" s="249">
        <f>IF(N380="základní",J380,0)</f>
        <v>0</v>
      </c>
      <c r="BF380" s="249">
        <f>IF(N380="snížená",J380,0)</f>
        <v>0</v>
      </c>
      <c r="BG380" s="249">
        <f>IF(N380="zákl. přenesená",J380,0)</f>
        <v>0</v>
      </c>
      <c r="BH380" s="249">
        <f>IF(N380="sníž. přenesená",J380,0)</f>
        <v>0</v>
      </c>
      <c r="BI380" s="249">
        <f>IF(N380="nulová",J380,0)</f>
        <v>0</v>
      </c>
      <c r="BJ380" s="16" t="s">
        <v>89</v>
      </c>
      <c r="BK380" s="249">
        <f>ROUND(I380*H380,2)</f>
        <v>0</v>
      </c>
      <c r="BL380" s="16" t="s">
        <v>144</v>
      </c>
      <c r="BM380" s="248" t="s">
        <v>692</v>
      </c>
    </row>
    <row r="381" spans="1:31" s="2" customFormat="1" ht="6.95" customHeight="1">
      <c r="A381" s="38"/>
      <c r="B381" s="66"/>
      <c r="C381" s="67"/>
      <c r="D381" s="67"/>
      <c r="E381" s="67"/>
      <c r="F381" s="67"/>
      <c r="G381" s="67"/>
      <c r="H381" s="67"/>
      <c r="I381" s="183"/>
      <c r="J381" s="67"/>
      <c r="K381" s="67"/>
      <c r="L381" s="44"/>
      <c r="M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</row>
  </sheetData>
  <sheetProtection password="CC35" sheet="1" objects="1" scenarios="1" formatColumns="0" formatRows="0" autoFilter="0"/>
  <autoFilter ref="C128:K380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19"/>
      <c r="AT3" s="16" t="s">
        <v>21</v>
      </c>
    </row>
    <row r="4" spans="2:46" s="1" customFormat="1" ht="24.95" customHeight="1">
      <c r="B4" s="19"/>
      <c r="D4" s="140" t="s">
        <v>109</v>
      </c>
      <c r="I4" s="136"/>
      <c r="L4" s="19"/>
      <c r="M4" s="141" t="s">
        <v>10</v>
      </c>
      <c r="AT4" s="16" t="s">
        <v>4</v>
      </c>
    </row>
    <row r="5" spans="2:12" s="1" customFormat="1" ht="6.95" customHeight="1">
      <c r="B5" s="19"/>
      <c r="I5" s="136"/>
      <c r="L5" s="19"/>
    </row>
    <row r="6" spans="2:12" s="1" customFormat="1" ht="12" customHeight="1">
      <c r="B6" s="19"/>
      <c r="D6" s="142" t="s">
        <v>16</v>
      </c>
      <c r="I6" s="136"/>
      <c r="L6" s="19"/>
    </row>
    <row r="7" spans="2:12" s="1" customFormat="1" ht="16.5" customHeight="1">
      <c r="B7" s="19"/>
      <c r="E7" s="143" t="str">
        <f>'Rekapitulace stavby'!K6</f>
        <v>Stavební úprava ulice Bezručova, Cheb</v>
      </c>
      <c r="F7" s="142"/>
      <c r="G7" s="142"/>
      <c r="H7" s="142"/>
      <c r="I7" s="136"/>
      <c r="L7" s="19"/>
    </row>
    <row r="8" spans="1:31" s="2" customFormat="1" ht="12" customHeight="1">
      <c r="A8" s="38"/>
      <c r="B8" s="44"/>
      <c r="C8" s="38"/>
      <c r="D8" s="142" t="s">
        <v>110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693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19</v>
      </c>
      <c r="G11" s="38"/>
      <c r="H11" s="38"/>
      <c r="I11" s="147" t="s">
        <v>20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22</v>
      </c>
      <c r="E12" s="38"/>
      <c r="F12" s="146" t="s">
        <v>23</v>
      </c>
      <c r="G12" s="38"/>
      <c r="H12" s="38"/>
      <c r="I12" s="147" t="s">
        <v>24</v>
      </c>
      <c r="J12" s="148" t="str">
        <f>'Rekapitulace stavby'!AN8</f>
        <v>28. 2. 2020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30</v>
      </c>
      <c r="E14" s="38"/>
      <c r="F14" s="38"/>
      <c r="G14" s="38"/>
      <c r="H14" s="38"/>
      <c r="I14" s="147" t="s">
        <v>31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32</v>
      </c>
      <c r="F15" s="38"/>
      <c r="G15" s="38"/>
      <c r="H15" s="38"/>
      <c r="I15" s="147" t="s">
        <v>33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34</v>
      </c>
      <c r="E17" s="38"/>
      <c r="F17" s="38"/>
      <c r="G17" s="38"/>
      <c r="H17" s="38"/>
      <c r="I17" s="147" t="s">
        <v>31</v>
      </c>
      <c r="J17" s="32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46"/>
      <c r="G18" s="146"/>
      <c r="H18" s="146"/>
      <c r="I18" s="147" t="s">
        <v>33</v>
      </c>
      <c r="J18" s="32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36</v>
      </c>
      <c r="E20" s="38"/>
      <c r="F20" s="38"/>
      <c r="G20" s="38"/>
      <c r="H20" s="38"/>
      <c r="I20" s="147" t="s">
        <v>31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37</v>
      </c>
      <c r="F21" s="38"/>
      <c r="G21" s="38"/>
      <c r="H21" s="38"/>
      <c r="I21" s="147" t="s">
        <v>33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39</v>
      </c>
      <c r="E23" s="38"/>
      <c r="F23" s="38"/>
      <c r="G23" s="38"/>
      <c r="H23" s="38"/>
      <c r="I23" s="147" t="s">
        <v>31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37</v>
      </c>
      <c r="F24" s="38"/>
      <c r="G24" s="38"/>
      <c r="H24" s="38"/>
      <c r="I24" s="147" t="s">
        <v>33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40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41</v>
      </c>
      <c r="E30" s="38"/>
      <c r="F30" s="38"/>
      <c r="G30" s="38"/>
      <c r="H30" s="38"/>
      <c r="I30" s="144"/>
      <c r="J30" s="157">
        <f>ROUND(J124,2)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43</v>
      </c>
      <c r="G32" s="38"/>
      <c r="H32" s="38"/>
      <c r="I32" s="159" t="s">
        <v>42</v>
      </c>
      <c r="J32" s="158" t="s">
        <v>44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45</v>
      </c>
      <c r="E33" s="142" t="s">
        <v>46</v>
      </c>
      <c r="F33" s="161">
        <f>ROUND((SUM(BE124:BE176)),2)</f>
        <v>0</v>
      </c>
      <c r="G33" s="38"/>
      <c r="H33" s="38"/>
      <c r="I33" s="162">
        <v>0.21</v>
      </c>
      <c r="J33" s="161">
        <f>ROUND(((SUM(BE124:BE176))*I33),2)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47</v>
      </c>
      <c r="F34" s="161">
        <f>ROUND((SUM(BF124:BF176)),2)</f>
        <v>0</v>
      </c>
      <c r="G34" s="38"/>
      <c r="H34" s="38"/>
      <c r="I34" s="162">
        <v>0.15</v>
      </c>
      <c r="J34" s="161">
        <f>ROUND(((SUM(BF124:BF176))*I34),2)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48</v>
      </c>
      <c r="F35" s="161">
        <f>ROUND((SUM(BG124:BG176)),2)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49</v>
      </c>
      <c r="F36" s="161">
        <f>ROUND((SUM(BH124:BH176)),2)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50</v>
      </c>
      <c r="F37" s="161">
        <f>ROUND((SUM(BI124:BI176)),2)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51</v>
      </c>
      <c r="E39" s="165"/>
      <c r="F39" s="165"/>
      <c r="G39" s="166" t="s">
        <v>52</v>
      </c>
      <c r="H39" s="167" t="s">
        <v>53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19"/>
      <c r="I41" s="136"/>
      <c r="L41" s="19"/>
    </row>
    <row r="42" spans="2:12" s="1" customFormat="1" ht="14.4" customHeight="1">
      <c r="B42" s="19"/>
      <c r="I42" s="136"/>
      <c r="L42" s="19"/>
    </row>
    <row r="43" spans="2:12" s="1" customFormat="1" ht="14.4" customHeight="1">
      <c r="B43" s="19"/>
      <c r="I43" s="136"/>
      <c r="L43" s="19"/>
    </row>
    <row r="44" spans="2:12" s="1" customFormat="1" ht="14.4" customHeight="1">
      <c r="B44" s="19"/>
      <c r="I44" s="136"/>
      <c r="L44" s="19"/>
    </row>
    <row r="45" spans="2:12" s="1" customFormat="1" ht="14.4" customHeight="1">
      <c r="B45" s="19"/>
      <c r="I45" s="136"/>
      <c r="L45" s="19"/>
    </row>
    <row r="46" spans="2:12" s="1" customFormat="1" ht="14.4" customHeight="1">
      <c r="B46" s="19"/>
      <c r="I46" s="136"/>
      <c r="L46" s="19"/>
    </row>
    <row r="47" spans="2:12" s="1" customFormat="1" ht="14.4" customHeight="1">
      <c r="B47" s="19"/>
      <c r="I47" s="136"/>
      <c r="L47" s="19"/>
    </row>
    <row r="48" spans="2:12" s="1" customFormat="1" ht="14.4" customHeight="1">
      <c r="B48" s="19"/>
      <c r="I48" s="136"/>
      <c r="L48" s="19"/>
    </row>
    <row r="49" spans="2:12" s="1" customFormat="1" ht="14.4" customHeight="1">
      <c r="B49" s="19"/>
      <c r="I49" s="136"/>
      <c r="L49" s="19"/>
    </row>
    <row r="50" spans="2:12" s="2" customFormat="1" ht="14.4" customHeight="1">
      <c r="B50" s="63"/>
      <c r="D50" s="171" t="s">
        <v>54</v>
      </c>
      <c r="E50" s="172"/>
      <c r="F50" s="172"/>
      <c r="G50" s="171" t="s">
        <v>55</v>
      </c>
      <c r="H50" s="172"/>
      <c r="I50" s="173"/>
      <c r="J50" s="172"/>
      <c r="K50" s="172"/>
      <c r="L50" s="63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8"/>
      <c r="B61" s="44"/>
      <c r="C61" s="38"/>
      <c r="D61" s="174" t="s">
        <v>56</v>
      </c>
      <c r="E61" s="175"/>
      <c r="F61" s="176" t="s">
        <v>57</v>
      </c>
      <c r="G61" s="174" t="s">
        <v>56</v>
      </c>
      <c r="H61" s="175"/>
      <c r="I61" s="177"/>
      <c r="J61" s="178" t="s">
        <v>57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8"/>
      <c r="B65" s="44"/>
      <c r="C65" s="38"/>
      <c r="D65" s="171" t="s">
        <v>58</v>
      </c>
      <c r="E65" s="179"/>
      <c r="F65" s="179"/>
      <c r="G65" s="171" t="s">
        <v>59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8"/>
      <c r="B76" s="44"/>
      <c r="C76" s="38"/>
      <c r="D76" s="174" t="s">
        <v>56</v>
      </c>
      <c r="E76" s="175"/>
      <c r="F76" s="176" t="s">
        <v>57</v>
      </c>
      <c r="G76" s="174" t="s">
        <v>56</v>
      </c>
      <c r="H76" s="175"/>
      <c r="I76" s="177"/>
      <c r="J76" s="178" t="s">
        <v>57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112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Stavební úprava ulice Bezručova, Cheb</v>
      </c>
      <c r="F85" s="31"/>
      <c r="G85" s="31"/>
      <c r="H85" s="31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1" t="s">
        <v>110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201 - SO 201 Opěrná stěna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1" t="s">
        <v>22</v>
      </c>
      <c r="D89" s="40"/>
      <c r="E89" s="40"/>
      <c r="F89" s="26" t="str">
        <f>F12</f>
        <v>Cheb</v>
      </c>
      <c r="G89" s="40"/>
      <c r="H89" s="40"/>
      <c r="I89" s="147" t="s">
        <v>24</v>
      </c>
      <c r="J89" s="79" t="str">
        <f>IF(J12="","",J12)</f>
        <v>28. 2. 2020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1" t="s">
        <v>30</v>
      </c>
      <c r="D91" s="40"/>
      <c r="E91" s="40"/>
      <c r="F91" s="26" t="str">
        <f>E15</f>
        <v>Město Cheb</v>
      </c>
      <c r="G91" s="40"/>
      <c r="H91" s="40"/>
      <c r="I91" s="147" t="s">
        <v>36</v>
      </c>
      <c r="J91" s="36" t="str">
        <f>E21</f>
        <v>DSVA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1" t="s">
        <v>34</v>
      </c>
      <c r="D92" s="40"/>
      <c r="E92" s="40"/>
      <c r="F92" s="26" t="str">
        <f>IF(E18="","",E18)</f>
        <v>Vyplň údaj</v>
      </c>
      <c r="G92" s="40"/>
      <c r="H92" s="40"/>
      <c r="I92" s="147" t="s">
        <v>39</v>
      </c>
      <c r="J92" s="36" t="str">
        <f>E24</f>
        <v>DSVA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113</v>
      </c>
      <c r="D94" s="189"/>
      <c r="E94" s="189"/>
      <c r="F94" s="189"/>
      <c r="G94" s="189"/>
      <c r="H94" s="189"/>
      <c r="I94" s="190"/>
      <c r="J94" s="191" t="s">
        <v>114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115</v>
      </c>
      <c r="D96" s="40"/>
      <c r="E96" s="40"/>
      <c r="F96" s="40"/>
      <c r="G96" s="40"/>
      <c r="H96" s="40"/>
      <c r="I96" s="144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6" t="s">
        <v>116</v>
      </c>
    </row>
    <row r="97" spans="1:31" s="9" customFormat="1" ht="24.95" customHeight="1">
      <c r="A97" s="9"/>
      <c r="B97" s="193"/>
      <c r="C97" s="194"/>
      <c r="D97" s="195" t="s">
        <v>117</v>
      </c>
      <c r="E97" s="196"/>
      <c r="F97" s="196"/>
      <c r="G97" s="196"/>
      <c r="H97" s="196"/>
      <c r="I97" s="197"/>
      <c r="J97" s="198">
        <f>J125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269</v>
      </c>
      <c r="E98" s="203"/>
      <c r="F98" s="203"/>
      <c r="G98" s="203"/>
      <c r="H98" s="203"/>
      <c r="I98" s="204"/>
      <c r="J98" s="205">
        <f>J126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119</v>
      </c>
      <c r="E99" s="203"/>
      <c r="F99" s="203"/>
      <c r="G99" s="203"/>
      <c r="H99" s="203"/>
      <c r="I99" s="204"/>
      <c r="J99" s="205">
        <f>J146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271</v>
      </c>
      <c r="E100" s="203"/>
      <c r="F100" s="203"/>
      <c r="G100" s="203"/>
      <c r="H100" s="203"/>
      <c r="I100" s="204"/>
      <c r="J100" s="205">
        <f>J151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272</v>
      </c>
      <c r="E101" s="203"/>
      <c r="F101" s="203"/>
      <c r="G101" s="203"/>
      <c r="H101" s="203"/>
      <c r="I101" s="204"/>
      <c r="J101" s="205">
        <f>J160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0"/>
      <c r="C102" s="201"/>
      <c r="D102" s="202" t="s">
        <v>694</v>
      </c>
      <c r="E102" s="203"/>
      <c r="F102" s="203"/>
      <c r="G102" s="203"/>
      <c r="H102" s="203"/>
      <c r="I102" s="204"/>
      <c r="J102" s="205">
        <f>J167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0"/>
      <c r="C103" s="201"/>
      <c r="D103" s="202" t="s">
        <v>279</v>
      </c>
      <c r="E103" s="203"/>
      <c r="F103" s="203"/>
      <c r="G103" s="203"/>
      <c r="H103" s="203"/>
      <c r="I103" s="204"/>
      <c r="J103" s="205">
        <f>J170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0"/>
      <c r="C104" s="201"/>
      <c r="D104" s="202" t="s">
        <v>695</v>
      </c>
      <c r="E104" s="203"/>
      <c r="F104" s="203"/>
      <c r="G104" s="203"/>
      <c r="H104" s="203"/>
      <c r="I104" s="204"/>
      <c r="J104" s="205">
        <f>J174</f>
        <v>0</v>
      </c>
      <c r="K104" s="201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14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183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186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2" t="s">
        <v>123</v>
      </c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1" t="s">
        <v>16</v>
      </c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87" t="str">
        <f>E7</f>
        <v>Stavební úprava ulice Bezručova, Cheb</v>
      </c>
      <c r="F114" s="31"/>
      <c r="G114" s="31"/>
      <c r="H114" s="31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1" t="s">
        <v>110</v>
      </c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E9</f>
        <v>SO 201 - SO 201 Opěrná stěna</v>
      </c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1" t="s">
        <v>22</v>
      </c>
      <c r="D118" s="40"/>
      <c r="E118" s="40"/>
      <c r="F118" s="26" t="str">
        <f>F12</f>
        <v>Cheb</v>
      </c>
      <c r="G118" s="40"/>
      <c r="H118" s="40"/>
      <c r="I118" s="147" t="s">
        <v>24</v>
      </c>
      <c r="J118" s="79" t="str">
        <f>IF(J12="","",J12)</f>
        <v>28. 2. 2020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1" t="s">
        <v>30</v>
      </c>
      <c r="D120" s="40"/>
      <c r="E120" s="40"/>
      <c r="F120" s="26" t="str">
        <f>E15</f>
        <v>Město Cheb</v>
      </c>
      <c r="G120" s="40"/>
      <c r="H120" s="40"/>
      <c r="I120" s="147" t="s">
        <v>36</v>
      </c>
      <c r="J120" s="36" t="str">
        <f>E21</f>
        <v>DSVA s.r.o.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1" t="s">
        <v>34</v>
      </c>
      <c r="D121" s="40"/>
      <c r="E121" s="40"/>
      <c r="F121" s="26" t="str">
        <f>IF(E18="","",E18)</f>
        <v>Vyplň údaj</v>
      </c>
      <c r="G121" s="40"/>
      <c r="H121" s="40"/>
      <c r="I121" s="147" t="s">
        <v>39</v>
      </c>
      <c r="J121" s="36" t="str">
        <f>E24</f>
        <v>DSVA s.r.o.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14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207"/>
      <c r="B123" s="208"/>
      <c r="C123" s="209" t="s">
        <v>124</v>
      </c>
      <c r="D123" s="210" t="s">
        <v>66</v>
      </c>
      <c r="E123" s="210" t="s">
        <v>62</v>
      </c>
      <c r="F123" s="210" t="s">
        <v>63</v>
      </c>
      <c r="G123" s="210" t="s">
        <v>125</v>
      </c>
      <c r="H123" s="210" t="s">
        <v>126</v>
      </c>
      <c r="I123" s="211" t="s">
        <v>127</v>
      </c>
      <c r="J123" s="212" t="s">
        <v>114</v>
      </c>
      <c r="K123" s="213" t="s">
        <v>128</v>
      </c>
      <c r="L123" s="214"/>
      <c r="M123" s="100" t="s">
        <v>1</v>
      </c>
      <c r="N123" s="101" t="s">
        <v>45</v>
      </c>
      <c r="O123" s="101" t="s">
        <v>129</v>
      </c>
      <c r="P123" s="101" t="s">
        <v>130</v>
      </c>
      <c r="Q123" s="101" t="s">
        <v>131</v>
      </c>
      <c r="R123" s="101" t="s">
        <v>132</v>
      </c>
      <c r="S123" s="101" t="s">
        <v>133</v>
      </c>
      <c r="T123" s="102" t="s">
        <v>134</v>
      </c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</row>
    <row r="124" spans="1:63" s="2" customFormat="1" ht="22.8" customHeight="1">
      <c r="A124" s="38"/>
      <c r="B124" s="39"/>
      <c r="C124" s="107" t="s">
        <v>135</v>
      </c>
      <c r="D124" s="40"/>
      <c r="E124" s="40"/>
      <c r="F124" s="40"/>
      <c r="G124" s="40"/>
      <c r="H124" s="40"/>
      <c r="I124" s="144"/>
      <c r="J124" s="215">
        <f>BK124</f>
        <v>0</v>
      </c>
      <c r="K124" s="40"/>
      <c r="L124" s="44"/>
      <c r="M124" s="103"/>
      <c r="N124" s="216"/>
      <c r="O124" s="104"/>
      <c r="P124" s="217">
        <f>P125</f>
        <v>0</v>
      </c>
      <c r="Q124" s="104"/>
      <c r="R124" s="217">
        <f>R125</f>
        <v>105.20818</v>
      </c>
      <c r="S124" s="104"/>
      <c r="T124" s="218">
        <f>T125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6" t="s">
        <v>80</v>
      </c>
      <c r="AU124" s="16" t="s">
        <v>116</v>
      </c>
      <c r="BK124" s="219">
        <f>BK125</f>
        <v>0</v>
      </c>
    </row>
    <row r="125" spans="1:63" s="12" customFormat="1" ht="25.9" customHeight="1">
      <c r="A125" s="12"/>
      <c r="B125" s="220"/>
      <c r="C125" s="221"/>
      <c r="D125" s="222" t="s">
        <v>80</v>
      </c>
      <c r="E125" s="223" t="s">
        <v>136</v>
      </c>
      <c r="F125" s="223" t="s">
        <v>137</v>
      </c>
      <c r="G125" s="221"/>
      <c r="H125" s="221"/>
      <c r="I125" s="224"/>
      <c r="J125" s="225">
        <f>BK125</f>
        <v>0</v>
      </c>
      <c r="K125" s="221"/>
      <c r="L125" s="226"/>
      <c r="M125" s="227"/>
      <c r="N125" s="228"/>
      <c r="O125" s="228"/>
      <c r="P125" s="229">
        <f>P126+P146+P151+P160+P167+P170+P174</f>
        <v>0</v>
      </c>
      <c r="Q125" s="228"/>
      <c r="R125" s="229">
        <f>R126+R146+R151+R160+R167+R170+R174</f>
        <v>105.20818</v>
      </c>
      <c r="S125" s="228"/>
      <c r="T125" s="230">
        <f>T126+T146+T151+T160+T167+T170+T174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1" t="s">
        <v>89</v>
      </c>
      <c r="AT125" s="232" t="s">
        <v>80</v>
      </c>
      <c r="AU125" s="232" t="s">
        <v>81</v>
      </c>
      <c r="AY125" s="231" t="s">
        <v>138</v>
      </c>
      <c r="BK125" s="233">
        <f>BK126+BK146+BK151+BK160+BK167+BK170+BK174</f>
        <v>0</v>
      </c>
    </row>
    <row r="126" spans="1:63" s="12" customFormat="1" ht="22.8" customHeight="1">
      <c r="A126" s="12"/>
      <c r="B126" s="220"/>
      <c r="C126" s="221"/>
      <c r="D126" s="222" t="s">
        <v>80</v>
      </c>
      <c r="E126" s="234" t="s">
        <v>89</v>
      </c>
      <c r="F126" s="234" t="s">
        <v>280</v>
      </c>
      <c r="G126" s="221"/>
      <c r="H126" s="221"/>
      <c r="I126" s="224"/>
      <c r="J126" s="235">
        <f>BK126</f>
        <v>0</v>
      </c>
      <c r="K126" s="221"/>
      <c r="L126" s="226"/>
      <c r="M126" s="227"/>
      <c r="N126" s="228"/>
      <c r="O126" s="228"/>
      <c r="P126" s="229">
        <f>SUM(P127:P145)</f>
        <v>0</v>
      </c>
      <c r="Q126" s="228"/>
      <c r="R126" s="229">
        <f>SUM(R127:R145)</f>
        <v>99</v>
      </c>
      <c r="S126" s="228"/>
      <c r="T126" s="230">
        <f>SUM(T127:T145)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1" t="s">
        <v>89</v>
      </c>
      <c r="AT126" s="232" t="s">
        <v>80</v>
      </c>
      <c r="AU126" s="232" t="s">
        <v>89</v>
      </c>
      <c r="AY126" s="231" t="s">
        <v>138</v>
      </c>
      <c r="BK126" s="233">
        <f>SUM(BK127:BK145)</f>
        <v>0</v>
      </c>
    </row>
    <row r="127" spans="1:65" s="2" customFormat="1" ht="33" customHeight="1">
      <c r="A127" s="38"/>
      <c r="B127" s="39"/>
      <c r="C127" s="236" t="s">
        <v>89</v>
      </c>
      <c r="D127" s="236" t="s">
        <v>140</v>
      </c>
      <c r="E127" s="237" t="s">
        <v>696</v>
      </c>
      <c r="F127" s="238" t="s">
        <v>697</v>
      </c>
      <c r="G127" s="239" t="s">
        <v>283</v>
      </c>
      <c r="H127" s="240">
        <v>50</v>
      </c>
      <c r="I127" s="241"/>
      <c r="J127" s="242">
        <f>ROUND(I127*H127,2)</f>
        <v>0</v>
      </c>
      <c r="K127" s="243"/>
      <c r="L127" s="44"/>
      <c r="M127" s="244" t="s">
        <v>1</v>
      </c>
      <c r="N127" s="245" t="s">
        <v>46</v>
      </c>
      <c r="O127" s="91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8" t="s">
        <v>144</v>
      </c>
      <c r="AT127" s="248" t="s">
        <v>140</v>
      </c>
      <c r="AU127" s="248" t="s">
        <v>21</v>
      </c>
      <c r="AY127" s="16" t="s">
        <v>138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6" t="s">
        <v>89</v>
      </c>
      <c r="BK127" s="249">
        <f>ROUND(I127*H127,2)</f>
        <v>0</v>
      </c>
      <c r="BL127" s="16" t="s">
        <v>144</v>
      </c>
      <c r="BM127" s="248" t="s">
        <v>698</v>
      </c>
    </row>
    <row r="128" spans="1:51" s="13" customFormat="1" ht="12">
      <c r="A128" s="13"/>
      <c r="B128" s="265"/>
      <c r="C128" s="266"/>
      <c r="D128" s="250" t="s">
        <v>214</v>
      </c>
      <c r="E128" s="267" t="s">
        <v>1</v>
      </c>
      <c r="F128" s="268" t="s">
        <v>512</v>
      </c>
      <c r="G128" s="266"/>
      <c r="H128" s="269">
        <v>50</v>
      </c>
      <c r="I128" s="270"/>
      <c r="J128" s="266"/>
      <c r="K128" s="266"/>
      <c r="L128" s="271"/>
      <c r="M128" s="272"/>
      <c r="N128" s="273"/>
      <c r="O128" s="273"/>
      <c r="P128" s="273"/>
      <c r="Q128" s="273"/>
      <c r="R128" s="273"/>
      <c r="S128" s="273"/>
      <c r="T128" s="27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75" t="s">
        <v>214</v>
      </c>
      <c r="AU128" s="275" t="s">
        <v>21</v>
      </c>
      <c r="AV128" s="13" t="s">
        <v>21</v>
      </c>
      <c r="AW128" s="13" t="s">
        <v>38</v>
      </c>
      <c r="AX128" s="13" t="s">
        <v>89</v>
      </c>
      <c r="AY128" s="275" t="s">
        <v>138</v>
      </c>
    </row>
    <row r="129" spans="1:65" s="2" customFormat="1" ht="21.75" customHeight="1">
      <c r="A129" s="38"/>
      <c r="B129" s="39"/>
      <c r="C129" s="236" t="s">
        <v>21</v>
      </c>
      <c r="D129" s="236" t="s">
        <v>140</v>
      </c>
      <c r="E129" s="237" t="s">
        <v>699</v>
      </c>
      <c r="F129" s="238" t="s">
        <v>700</v>
      </c>
      <c r="G129" s="239" t="s">
        <v>283</v>
      </c>
      <c r="H129" s="240">
        <v>50</v>
      </c>
      <c r="I129" s="241"/>
      <c r="J129" s="242">
        <f>ROUND(I129*H129,2)</f>
        <v>0</v>
      </c>
      <c r="K129" s="243"/>
      <c r="L129" s="44"/>
      <c r="M129" s="244" t="s">
        <v>1</v>
      </c>
      <c r="N129" s="245" t="s">
        <v>46</v>
      </c>
      <c r="O129" s="91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8" t="s">
        <v>144</v>
      </c>
      <c r="AT129" s="248" t="s">
        <v>140</v>
      </c>
      <c r="AU129" s="248" t="s">
        <v>21</v>
      </c>
      <c r="AY129" s="16" t="s">
        <v>138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6" t="s">
        <v>89</v>
      </c>
      <c r="BK129" s="249">
        <f>ROUND(I129*H129,2)</f>
        <v>0</v>
      </c>
      <c r="BL129" s="16" t="s">
        <v>144</v>
      </c>
      <c r="BM129" s="248" t="s">
        <v>701</v>
      </c>
    </row>
    <row r="130" spans="1:65" s="2" customFormat="1" ht="21.75" customHeight="1">
      <c r="A130" s="38"/>
      <c r="B130" s="39"/>
      <c r="C130" s="236" t="s">
        <v>149</v>
      </c>
      <c r="D130" s="236" t="s">
        <v>140</v>
      </c>
      <c r="E130" s="237" t="s">
        <v>297</v>
      </c>
      <c r="F130" s="238" t="s">
        <v>298</v>
      </c>
      <c r="G130" s="239" t="s">
        <v>283</v>
      </c>
      <c r="H130" s="240">
        <v>50</v>
      </c>
      <c r="I130" s="241"/>
      <c r="J130" s="242">
        <f>ROUND(I130*H130,2)</f>
        <v>0</v>
      </c>
      <c r="K130" s="243"/>
      <c r="L130" s="44"/>
      <c r="M130" s="244" t="s">
        <v>1</v>
      </c>
      <c r="N130" s="245" t="s">
        <v>46</v>
      </c>
      <c r="O130" s="91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8" t="s">
        <v>144</v>
      </c>
      <c r="AT130" s="248" t="s">
        <v>140</v>
      </c>
      <c r="AU130" s="248" t="s">
        <v>21</v>
      </c>
      <c r="AY130" s="16" t="s">
        <v>138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6" t="s">
        <v>89</v>
      </c>
      <c r="BK130" s="249">
        <f>ROUND(I130*H130,2)</f>
        <v>0</v>
      </c>
      <c r="BL130" s="16" t="s">
        <v>144</v>
      </c>
      <c r="BM130" s="248" t="s">
        <v>702</v>
      </c>
    </row>
    <row r="131" spans="1:51" s="13" customFormat="1" ht="12">
      <c r="A131" s="13"/>
      <c r="B131" s="265"/>
      <c r="C131" s="266"/>
      <c r="D131" s="250" t="s">
        <v>214</v>
      </c>
      <c r="E131" s="267" t="s">
        <v>1</v>
      </c>
      <c r="F131" s="268" t="s">
        <v>703</v>
      </c>
      <c r="G131" s="266"/>
      <c r="H131" s="269">
        <v>50</v>
      </c>
      <c r="I131" s="270"/>
      <c r="J131" s="266"/>
      <c r="K131" s="266"/>
      <c r="L131" s="271"/>
      <c r="M131" s="272"/>
      <c r="N131" s="273"/>
      <c r="O131" s="273"/>
      <c r="P131" s="273"/>
      <c r="Q131" s="273"/>
      <c r="R131" s="273"/>
      <c r="S131" s="273"/>
      <c r="T131" s="27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75" t="s">
        <v>214</v>
      </c>
      <c r="AU131" s="275" t="s">
        <v>21</v>
      </c>
      <c r="AV131" s="13" t="s">
        <v>21</v>
      </c>
      <c r="AW131" s="13" t="s">
        <v>38</v>
      </c>
      <c r="AX131" s="13" t="s">
        <v>81</v>
      </c>
      <c r="AY131" s="275" t="s">
        <v>138</v>
      </c>
    </row>
    <row r="132" spans="1:51" s="14" customFormat="1" ht="12">
      <c r="A132" s="14"/>
      <c r="B132" s="276"/>
      <c r="C132" s="277"/>
      <c r="D132" s="250" t="s">
        <v>214</v>
      </c>
      <c r="E132" s="278" t="s">
        <v>1</v>
      </c>
      <c r="F132" s="279" t="s">
        <v>216</v>
      </c>
      <c r="G132" s="277"/>
      <c r="H132" s="280">
        <v>50</v>
      </c>
      <c r="I132" s="281"/>
      <c r="J132" s="277"/>
      <c r="K132" s="277"/>
      <c r="L132" s="282"/>
      <c r="M132" s="283"/>
      <c r="N132" s="284"/>
      <c r="O132" s="284"/>
      <c r="P132" s="284"/>
      <c r="Q132" s="284"/>
      <c r="R132" s="284"/>
      <c r="S132" s="284"/>
      <c r="T132" s="28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86" t="s">
        <v>214</v>
      </c>
      <c r="AU132" s="286" t="s">
        <v>21</v>
      </c>
      <c r="AV132" s="14" t="s">
        <v>144</v>
      </c>
      <c r="AW132" s="14" t="s">
        <v>38</v>
      </c>
      <c r="AX132" s="14" t="s">
        <v>89</v>
      </c>
      <c r="AY132" s="286" t="s">
        <v>138</v>
      </c>
    </row>
    <row r="133" spans="1:65" s="2" customFormat="1" ht="21.75" customHeight="1">
      <c r="A133" s="38"/>
      <c r="B133" s="39"/>
      <c r="C133" s="236" t="s">
        <v>144</v>
      </c>
      <c r="D133" s="236" t="s">
        <v>140</v>
      </c>
      <c r="E133" s="237" t="s">
        <v>301</v>
      </c>
      <c r="F133" s="238" t="s">
        <v>704</v>
      </c>
      <c r="G133" s="239" t="s">
        <v>283</v>
      </c>
      <c r="H133" s="240">
        <v>45</v>
      </c>
      <c r="I133" s="241"/>
      <c r="J133" s="242">
        <f>ROUND(I133*H133,2)</f>
        <v>0</v>
      </c>
      <c r="K133" s="243"/>
      <c r="L133" s="44"/>
      <c r="M133" s="244" t="s">
        <v>1</v>
      </c>
      <c r="N133" s="245" t="s">
        <v>46</v>
      </c>
      <c r="O133" s="91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8" t="s">
        <v>144</v>
      </c>
      <c r="AT133" s="248" t="s">
        <v>140</v>
      </c>
      <c r="AU133" s="248" t="s">
        <v>21</v>
      </c>
      <c r="AY133" s="16" t="s">
        <v>138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16" t="s">
        <v>89</v>
      </c>
      <c r="BK133" s="249">
        <f>ROUND(I133*H133,2)</f>
        <v>0</v>
      </c>
      <c r="BL133" s="16" t="s">
        <v>144</v>
      </c>
      <c r="BM133" s="248" t="s">
        <v>705</v>
      </c>
    </row>
    <row r="134" spans="1:65" s="2" customFormat="1" ht="16.5" customHeight="1">
      <c r="A134" s="38"/>
      <c r="B134" s="39"/>
      <c r="C134" s="254" t="s">
        <v>157</v>
      </c>
      <c r="D134" s="254" t="s">
        <v>197</v>
      </c>
      <c r="E134" s="255" t="s">
        <v>306</v>
      </c>
      <c r="F134" s="256" t="s">
        <v>307</v>
      </c>
      <c r="G134" s="257" t="s">
        <v>247</v>
      </c>
      <c r="H134" s="258">
        <v>99</v>
      </c>
      <c r="I134" s="259"/>
      <c r="J134" s="260">
        <f>ROUND(I134*H134,2)</f>
        <v>0</v>
      </c>
      <c r="K134" s="261"/>
      <c r="L134" s="262"/>
      <c r="M134" s="263" t="s">
        <v>1</v>
      </c>
      <c r="N134" s="264" t="s">
        <v>46</v>
      </c>
      <c r="O134" s="91"/>
      <c r="P134" s="246">
        <f>O134*H134</f>
        <v>0</v>
      </c>
      <c r="Q134" s="246">
        <v>1</v>
      </c>
      <c r="R134" s="246">
        <f>Q134*H134</f>
        <v>99</v>
      </c>
      <c r="S134" s="246">
        <v>0</v>
      </c>
      <c r="T134" s="24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8" t="s">
        <v>172</v>
      </c>
      <c r="AT134" s="248" t="s">
        <v>197</v>
      </c>
      <c r="AU134" s="248" t="s">
        <v>21</v>
      </c>
      <c r="AY134" s="16" t="s">
        <v>138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16" t="s">
        <v>89</v>
      </c>
      <c r="BK134" s="249">
        <f>ROUND(I134*H134,2)</f>
        <v>0</v>
      </c>
      <c r="BL134" s="16" t="s">
        <v>144</v>
      </c>
      <c r="BM134" s="248" t="s">
        <v>706</v>
      </c>
    </row>
    <row r="135" spans="1:47" s="2" customFormat="1" ht="12">
      <c r="A135" s="38"/>
      <c r="B135" s="39"/>
      <c r="C135" s="40"/>
      <c r="D135" s="250" t="s">
        <v>170</v>
      </c>
      <c r="E135" s="40"/>
      <c r="F135" s="251" t="s">
        <v>309</v>
      </c>
      <c r="G135" s="40"/>
      <c r="H135" s="40"/>
      <c r="I135" s="144"/>
      <c r="J135" s="40"/>
      <c r="K135" s="40"/>
      <c r="L135" s="44"/>
      <c r="M135" s="252"/>
      <c r="N135" s="253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6" t="s">
        <v>170</v>
      </c>
      <c r="AU135" s="16" t="s">
        <v>21</v>
      </c>
    </row>
    <row r="136" spans="1:51" s="13" customFormat="1" ht="12">
      <c r="A136" s="13"/>
      <c r="B136" s="265"/>
      <c r="C136" s="266"/>
      <c r="D136" s="250" t="s">
        <v>214</v>
      </c>
      <c r="E136" s="267" t="s">
        <v>1</v>
      </c>
      <c r="F136" s="268" t="s">
        <v>707</v>
      </c>
      <c r="G136" s="266"/>
      <c r="H136" s="269">
        <v>99</v>
      </c>
      <c r="I136" s="270"/>
      <c r="J136" s="266"/>
      <c r="K136" s="266"/>
      <c r="L136" s="271"/>
      <c r="M136" s="272"/>
      <c r="N136" s="273"/>
      <c r="O136" s="273"/>
      <c r="P136" s="273"/>
      <c r="Q136" s="273"/>
      <c r="R136" s="273"/>
      <c r="S136" s="273"/>
      <c r="T136" s="27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75" t="s">
        <v>214</v>
      </c>
      <c r="AU136" s="275" t="s">
        <v>21</v>
      </c>
      <c r="AV136" s="13" t="s">
        <v>21</v>
      </c>
      <c r="AW136" s="13" t="s">
        <v>38</v>
      </c>
      <c r="AX136" s="13" t="s">
        <v>81</v>
      </c>
      <c r="AY136" s="275" t="s">
        <v>138</v>
      </c>
    </row>
    <row r="137" spans="1:51" s="14" customFormat="1" ht="12">
      <c r="A137" s="14"/>
      <c r="B137" s="276"/>
      <c r="C137" s="277"/>
      <c r="D137" s="250" t="s">
        <v>214</v>
      </c>
      <c r="E137" s="278" t="s">
        <v>1</v>
      </c>
      <c r="F137" s="279" t="s">
        <v>216</v>
      </c>
      <c r="G137" s="277"/>
      <c r="H137" s="280">
        <v>99</v>
      </c>
      <c r="I137" s="281"/>
      <c r="J137" s="277"/>
      <c r="K137" s="277"/>
      <c r="L137" s="282"/>
      <c r="M137" s="283"/>
      <c r="N137" s="284"/>
      <c r="O137" s="284"/>
      <c r="P137" s="284"/>
      <c r="Q137" s="284"/>
      <c r="R137" s="284"/>
      <c r="S137" s="284"/>
      <c r="T137" s="28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86" t="s">
        <v>214</v>
      </c>
      <c r="AU137" s="286" t="s">
        <v>21</v>
      </c>
      <c r="AV137" s="14" t="s">
        <v>144</v>
      </c>
      <c r="AW137" s="14" t="s">
        <v>38</v>
      </c>
      <c r="AX137" s="14" t="s">
        <v>89</v>
      </c>
      <c r="AY137" s="286" t="s">
        <v>138</v>
      </c>
    </row>
    <row r="138" spans="1:65" s="2" customFormat="1" ht="21.75" customHeight="1">
      <c r="A138" s="38"/>
      <c r="B138" s="39"/>
      <c r="C138" s="236" t="s">
        <v>161</v>
      </c>
      <c r="D138" s="236" t="s">
        <v>140</v>
      </c>
      <c r="E138" s="237" t="s">
        <v>311</v>
      </c>
      <c r="F138" s="238" t="s">
        <v>312</v>
      </c>
      <c r="G138" s="239" t="s">
        <v>247</v>
      </c>
      <c r="H138" s="240">
        <v>95</v>
      </c>
      <c r="I138" s="241"/>
      <c r="J138" s="242">
        <f>ROUND(I138*H138,2)</f>
        <v>0</v>
      </c>
      <c r="K138" s="243"/>
      <c r="L138" s="44"/>
      <c r="M138" s="244" t="s">
        <v>1</v>
      </c>
      <c r="N138" s="245" t="s">
        <v>46</v>
      </c>
      <c r="O138" s="91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8" t="s">
        <v>144</v>
      </c>
      <c r="AT138" s="248" t="s">
        <v>140</v>
      </c>
      <c r="AU138" s="248" t="s">
        <v>21</v>
      </c>
      <c r="AY138" s="16" t="s">
        <v>138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6" t="s">
        <v>89</v>
      </c>
      <c r="BK138" s="249">
        <f>ROUND(I138*H138,2)</f>
        <v>0</v>
      </c>
      <c r="BL138" s="16" t="s">
        <v>144</v>
      </c>
      <c r="BM138" s="248" t="s">
        <v>708</v>
      </c>
    </row>
    <row r="139" spans="1:51" s="13" customFormat="1" ht="12">
      <c r="A139" s="13"/>
      <c r="B139" s="265"/>
      <c r="C139" s="266"/>
      <c r="D139" s="250" t="s">
        <v>214</v>
      </c>
      <c r="E139" s="267" t="s">
        <v>1</v>
      </c>
      <c r="F139" s="268" t="s">
        <v>709</v>
      </c>
      <c r="G139" s="266"/>
      <c r="H139" s="269">
        <v>95</v>
      </c>
      <c r="I139" s="270"/>
      <c r="J139" s="266"/>
      <c r="K139" s="266"/>
      <c r="L139" s="271"/>
      <c r="M139" s="272"/>
      <c r="N139" s="273"/>
      <c r="O139" s="273"/>
      <c r="P139" s="273"/>
      <c r="Q139" s="273"/>
      <c r="R139" s="273"/>
      <c r="S139" s="273"/>
      <c r="T139" s="27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75" t="s">
        <v>214</v>
      </c>
      <c r="AU139" s="275" t="s">
        <v>21</v>
      </c>
      <c r="AV139" s="13" t="s">
        <v>21</v>
      </c>
      <c r="AW139" s="13" t="s">
        <v>38</v>
      </c>
      <c r="AX139" s="13" t="s">
        <v>81</v>
      </c>
      <c r="AY139" s="275" t="s">
        <v>138</v>
      </c>
    </row>
    <row r="140" spans="1:51" s="14" customFormat="1" ht="12">
      <c r="A140" s="14"/>
      <c r="B140" s="276"/>
      <c r="C140" s="277"/>
      <c r="D140" s="250" t="s">
        <v>214</v>
      </c>
      <c r="E140" s="278" t="s">
        <v>1</v>
      </c>
      <c r="F140" s="279" t="s">
        <v>216</v>
      </c>
      <c r="G140" s="277"/>
      <c r="H140" s="280">
        <v>95</v>
      </c>
      <c r="I140" s="281"/>
      <c r="J140" s="277"/>
      <c r="K140" s="277"/>
      <c r="L140" s="282"/>
      <c r="M140" s="283"/>
      <c r="N140" s="284"/>
      <c r="O140" s="284"/>
      <c r="P140" s="284"/>
      <c r="Q140" s="284"/>
      <c r="R140" s="284"/>
      <c r="S140" s="284"/>
      <c r="T140" s="28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86" t="s">
        <v>214</v>
      </c>
      <c r="AU140" s="286" t="s">
        <v>21</v>
      </c>
      <c r="AV140" s="14" t="s">
        <v>144</v>
      </c>
      <c r="AW140" s="14" t="s">
        <v>38</v>
      </c>
      <c r="AX140" s="14" t="s">
        <v>89</v>
      </c>
      <c r="AY140" s="286" t="s">
        <v>138</v>
      </c>
    </row>
    <row r="141" spans="1:65" s="2" customFormat="1" ht="16.5" customHeight="1">
      <c r="A141" s="38"/>
      <c r="B141" s="39"/>
      <c r="C141" s="236" t="s">
        <v>166</v>
      </c>
      <c r="D141" s="236" t="s">
        <v>140</v>
      </c>
      <c r="E141" s="237" t="s">
        <v>315</v>
      </c>
      <c r="F141" s="238" t="s">
        <v>316</v>
      </c>
      <c r="G141" s="239" t="s">
        <v>283</v>
      </c>
      <c r="H141" s="240">
        <v>50</v>
      </c>
      <c r="I141" s="241"/>
      <c r="J141" s="242">
        <f>ROUND(I141*H141,2)</f>
        <v>0</v>
      </c>
      <c r="K141" s="243"/>
      <c r="L141" s="44"/>
      <c r="M141" s="244" t="s">
        <v>1</v>
      </c>
      <c r="N141" s="245" t="s">
        <v>46</v>
      </c>
      <c r="O141" s="91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8" t="s">
        <v>144</v>
      </c>
      <c r="AT141" s="248" t="s">
        <v>140</v>
      </c>
      <c r="AU141" s="248" t="s">
        <v>21</v>
      </c>
      <c r="AY141" s="16" t="s">
        <v>138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6" t="s">
        <v>89</v>
      </c>
      <c r="BK141" s="249">
        <f>ROUND(I141*H141,2)</f>
        <v>0</v>
      </c>
      <c r="BL141" s="16" t="s">
        <v>144</v>
      </c>
      <c r="BM141" s="248" t="s">
        <v>710</v>
      </c>
    </row>
    <row r="142" spans="1:51" s="13" customFormat="1" ht="12">
      <c r="A142" s="13"/>
      <c r="B142" s="265"/>
      <c r="C142" s="266"/>
      <c r="D142" s="250" t="s">
        <v>214</v>
      </c>
      <c r="E142" s="267" t="s">
        <v>1</v>
      </c>
      <c r="F142" s="268" t="s">
        <v>512</v>
      </c>
      <c r="G142" s="266"/>
      <c r="H142" s="269">
        <v>50</v>
      </c>
      <c r="I142" s="270"/>
      <c r="J142" s="266"/>
      <c r="K142" s="266"/>
      <c r="L142" s="271"/>
      <c r="M142" s="272"/>
      <c r="N142" s="273"/>
      <c r="O142" s="273"/>
      <c r="P142" s="273"/>
      <c r="Q142" s="273"/>
      <c r="R142" s="273"/>
      <c r="S142" s="273"/>
      <c r="T142" s="27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75" t="s">
        <v>214</v>
      </c>
      <c r="AU142" s="275" t="s">
        <v>21</v>
      </c>
      <c r="AV142" s="13" t="s">
        <v>21</v>
      </c>
      <c r="AW142" s="13" t="s">
        <v>38</v>
      </c>
      <c r="AX142" s="13" t="s">
        <v>81</v>
      </c>
      <c r="AY142" s="275" t="s">
        <v>138</v>
      </c>
    </row>
    <row r="143" spans="1:51" s="14" customFormat="1" ht="12">
      <c r="A143" s="14"/>
      <c r="B143" s="276"/>
      <c r="C143" s="277"/>
      <c r="D143" s="250" t="s">
        <v>214</v>
      </c>
      <c r="E143" s="278" t="s">
        <v>1</v>
      </c>
      <c r="F143" s="279" t="s">
        <v>216</v>
      </c>
      <c r="G143" s="277"/>
      <c r="H143" s="280">
        <v>50</v>
      </c>
      <c r="I143" s="281"/>
      <c r="J143" s="277"/>
      <c r="K143" s="277"/>
      <c r="L143" s="282"/>
      <c r="M143" s="283"/>
      <c r="N143" s="284"/>
      <c r="O143" s="284"/>
      <c r="P143" s="284"/>
      <c r="Q143" s="284"/>
      <c r="R143" s="284"/>
      <c r="S143" s="284"/>
      <c r="T143" s="28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86" t="s">
        <v>214</v>
      </c>
      <c r="AU143" s="286" t="s">
        <v>21</v>
      </c>
      <c r="AV143" s="14" t="s">
        <v>144</v>
      </c>
      <c r="AW143" s="14" t="s">
        <v>38</v>
      </c>
      <c r="AX143" s="14" t="s">
        <v>89</v>
      </c>
      <c r="AY143" s="286" t="s">
        <v>138</v>
      </c>
    </row>
    <row r="144" spans="1:65" s="2" customFormat="1" ht="16.5" customHeight="1">
      <c r="A144" s="38"/>
      <c r="B144" s="39"/>
      <c r="C144" s="236" t="s">
        <v>172</v>
      </c>
      <c r="D144" s="236" t="s">
        <v>140</v>
      </c>
      <c r="E144" s="237" t="s">
        <v>711</v>
      </c>
      <c r="F144" s="238" t="s">
        <v>712</v>
      </c>
      <c r="G144" s="239" t="s">
        <v>155</v>
      </c>
      <c r="H144" s="240">
        <v>30</v>
      </c>
      <c r="I144" s="241"/>
      <c r="J144" s="242">
        <f>ROUND(I144*H144,2)</f>
        <v>0</v>
      </c>
      <c r="K144" s="243"/>
      <c r="L144" s="44"/>
      <c r="M144" s="244" t="s">
        <v>1</v>
      </c>
      <c r="N144" s="245" t="s">
        <v>46</v>
      </c>
      <c r="O144" s="91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8" t="s">
        <v>144</v>
      </c>
      <c r="AT144" s="248" t="s">
        <v>140</v>
      </c>
      <c r="AU144" s="248" t="s">
        <v>21</v>
      </c>
      <c r="AY144" s="16" t="s">
        <v>138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6" t="s">
        <v>89</v>
      </c>
      <c r="BK144" s="249">
        <f>ROUND(I144*H144,2)</f>
        <v>0</v>
      </c>
      <c r="BL144" s="16" t="s">
        <v>144</v>
      </c>
      <c r="BM144" s="248" t="s">
        <v>713</v>
      </c>
    </row>
    <row r="145" spans="1:51" s="13" customFormat="1" ht="12">
      <c r="A145" s="13"/>
      <c r="B145" s="265"/>
      <c r="C145" s="266"/>
      <c r="D145" s="250" t="s">
        <v>214</v>
      </c>
      <c r="E145" s="267" t="s">
        <v>1</v>
      </c>
      <c r="F145" s="268" t="s">
        <v>413</v>
      </c>
      <c r="G145" s="266"/>
      <c r="H145" s="269">
        <v>30</v>
      </c>
      <c r="I145" s="270"/>
      <c r="J145" s="266"/>
      <c r="K145" s="266"/>
      <c r="L145" s="271"/>
      <c r="M145" s="272"/>
      <c r="N145" s="273"/>
      <c r="O145" s="273"/>
      <c r="P145" s="273"/>
      <c r="Q145" s="273"/>
      <c r="R145" s="273"/>
      <c r="S145" s="273"/>
      <c r="T145" s="27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75" t="s">
        <v>214</v>
      </c>
      <c r="AU145" s="275" t="s">
        <v>21</v>
      </c>
      <c r="AV145" s="13" t="s">
        <v>21</v>
      </c>
      <c r="AW145" s="13" t="s">
        <v>38</v>
      </c>
      <c r="AX145" s="13" t="s">
        <v>89</v>
      </c>
      <c r="AY145" s="275" t="s">
        <v>138</v>
      </c>
    </row>
    <row r="146" spans="1:63" s="12" customFormat="1" ht="22.8" customHeight="1">
      <c r="A146" s="12"/>
      <c r="B146" s="220"/>
      <c r="C146" s="221"/>
      <c r="D146" s="222" t="s">
        <v>80</v>
      </c>
      <c r="E146" s="234" t="s">
        <v>21</v>
      </c>
      <c r="F146" s="234" t="s">
        <v>190</v>
      </c>
      <c r="G146" s="221"/>
      <c r="H146" s="221"/>
      <c r="I146" s="224"/>
      <c r="J146" s="235">
        <f>BK146</f>
        <v>0</v>
      </c>
      <c r="K146" s="221"/>
      <c r="L146" s="226"/>
      <c r="M146" s="227"/>
      <c r="N146" s="228"/>
      <c r="O146" s="228"/>
      <c r="P146" s="229">
        <f>SUM(P147:P150)</f>
        <v>0</v>
      </c>
      <c r="Q146" s="228"/>
      <c r="R146" s="229">
        <f>SUM(R147:R150)</f>
        <v>0.09620000000000001</v>
      </c>
      <c r="S146" s="228"/>
      <c r="T146" s="230">
        <f>SUM(T147:T150)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31" t="s">
        <v>89</v>
      </c>
      <c r="AT146" s="232" t="s">
        <v>80</v>
      </c>
      <c r="AU146" s="232" t="s">
        <v>89</v>
      </c>
      <c r="AY146" s="231" t="s">
        <v>138</v>
      </c>
      <c r="BK146" s="233">
        <f>SUM(BK147:BK150)</f>
        <v>0</v>
      </c>
    </row>
    <row r="147" spans="1:65" s="2" customFormat="1" ht="16.5" customHeight="1">
      <c r="A147" s="38"/>
      <c r="B147" s="39"/>
      <c r="C147" s="236" t="s">
        <v>177</v>
      </c>
      <c r="D147" s="236" t="s">
        <v>140</v>
      </c>
      <c r="E147" s="237" t="s">
        <v>714</v>
      </c>
      <c r="F147" s="238" t="s">
        <v>715</v>
      </c>
      <c r="G147" s="239" t="s">
        <v>155</v>
      </c>
      <c r="H147" s="240">
        <v>65</v>
      </c>
      <c r="I147" s="241"/>
      <c r="J147" s="242">
        <f>ROUND(I147*H147,2)</f>
        <v>0</v>
      </c>
      <c r="K147" s="243"/>
      <c r="L147" s="44"/>
      <c r="M147" s="244" t="s">
        <v>1</v>
      </c>
      <c r="N147" s="245" t="s">
        <v>46</v>
      </c>
      <c r="O147" s="91"/>
      <c r="P147" s="246">
        <f>O147*H147</f>
        <v>0</v>
      </c>
      <c r="Q147" s="246">
        <v>0.00144</v>
      </c>
      <c r="R147" s="246">
        <f>Q147*H147</f>
        <v>0.0936</v>
      </c>
      <c r="S147" s="246">
        <v>0</v>
      </c>
      <c r="T147" s="24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8" t="s">
        <v>144</v>
      </c>
      <c r="AT147" s="248" t="s">
        <v>140</v>
      </c>
      <c r="AU147" s="248" t="s">
        <v>21</v>
      </c>
      <c r="AY147" s="16" t="s">
        <v>138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6" t="s">
        <v>89</v>
      </c>
      <c r="BK147" s="249">
        <f>ROUND(I147*H147,2)</f>
        <v>0</v>
      </c>
      <c r="BL147" s="16" t="s">
        <v>144</v>
      </c>
      <c r="BM147" s="248" t="s">
        <v>716</v>
      </c>
    </row>
    <row r="148" spans="1:51" s="13" customFormat="1" ht="12">
      <c r="A148" s="13"/>
      <c r="B148" s="265"/>
      <c r="C148" s="266"/>
      <c r="D148" s="250" t="s">
        <v>214</v>
      </c>
      <c r="E148" s="267" t="s">
        <v>1</v>
      </c>
      <c r="F148" s="268" t="s">
        <v>571</v>
      </c>
      <c r="G148" s="266"/>
      <c r="H148" s="269">
        <v>65</v>
      </c>
      <c r="I148" s="270"/>
      <c r="J148" s="266"/>
      <c r="K148" s="266"/>
      <c r="L148" s="271"/>
      <c r="M148" s="272"/>
      <c r="N148" s="273"/>
      <c r="O148" s="273"/>
      <c r="P148" s="273"/>
      <c r="Q148" s="273"/>
      <c r="R148" s="273"/>
      <c r="S148" s="273"/>
      <c r="T148" s="27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75" t="s">
        <v>214</v>
      </c>
      <c r="AU148" s="275" t="s">
        <v>21</v>
      </c>
      <c r="AV148" s="13" t="s">
        <v>21</v>
      </c>
      <c r="AW148" s="13" t="s">
        <v>38</v>
      </c>
      <c r="AX148" s="13" t="s">
        <v>89</v>
      </c>
      <c r="AY148" s="275" t="s">
        <v>138</v>
      </c>
    </row>
    <row r="149" spans="1:65" s="2" customFormat="1" ht="16.5" customHeight="1">
      <c r="A149" s="38"/>
      <c r="B149" s="39"/>
      <c r="C149" s="236" t="s">
        <v>182</v>
      </c>
      <c r="D149" s="236" t="s">
        <v>140</v>
      </c>
      <c r="E149" s="237" t="s">
        <v>717</v>
      </c>
      <c r="F149" s="238" t="s">
        <v>718</v>
      </c>
      <c r="G149" s="239" t="s">
        <v>155</v>
      </c>
      <c r="H149" s="240">
        <v>65</v>
      </c>
      <c r="I149" s="241"/>
      <c r="J149" s="242">
        <f>ROUND(I149*H149,2)</f>
        <v>0</v>
      </c>
      <c r="K149" s="243"/>
      <c r="L149" s="44"/>
      <c r="M149" s="244" t="s">
        <v>1</v>
      </c>
      <c r="N149" s="245" t="s">
        <v>46</v>
      </c>
      <c r="O149" s="91"/>
      <c r="P149" s="246">
        <f>O149*H149</f>
        <v>0</v>
      </c>
      <c r="Q149" s="246">
        <v>4E-05</v>
      </c>
      <c r="R149" s="246">
        <f>Q149*H149</f>
        <v>0.0026000000000000003</v>
      </c>
      <c r="S149" s="246">
        <v>0</v>
      </c>
      <c r="T149" s="24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8" t="s">
        <v>144</v>
      </c>
      <c r="AT149" s="248" t="s">
        <v>140</v>
      </c>
      <c r="AU149" s="248" t="s">
        <v>21</v>
      </c>
      <c r="AY149" s="16" t="s">
        <v>138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6" t="s">
        <v>89</v>
      </c>
      <c r="BK149" s="249">
        <f>ROUND(I149*H149,2)</f>
        <v>0</v>
      </c>
      <c r="BL149" s="16" t="s">
        <v>144</v>
      </c>
      <c r="BM149" s="248" t="s">
        <v>719</v>
      </c>
    </row>
    <row r="150" spans="1:51" s="13" customFormat="1" ht="12">
      <c r="A150" s="13"/>
      <c r="B150" s="265"/>
      <c r="C150" s="266"/>
      <c r="D150" s="250" t="s">
        <v>214</v>
      </c>
      <c r="E150" s="267" t="s">
        <v>1</v>
      </c>
      <c r="F150" s="268" t="s">
        <v>571</v>
      </c>
      <c r="G150" s="266"/>
      <c r="H150" s="269">
        <v>65</v>
      </c>
      <c r="I150" s="270"/>
      <c r="J150" s="266"/>
      <c r="K150" s="266"/>
      <c r="L150" s="271"/>
      <c r="M150" s="272"/>
      <c r="N150" s="273"/>
      <c r="O150" s="273"/>
      <c r="P150" s="273"/>
      <c r="Q150" s="273"/>
      <c r="R150" s="273"/>
      <c r="S150" s="273"/>
      <c r="T150" s="27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75" t="s">
        <v>214</v>
      </c>
      <c r="AU150" s="275" t="s">
        <v>21</v>
      </c>
      <c r="AV150" s="13" t="s">
        <v>21</v>
      </c>
      <c r="AW150" s="13" t="s">
        <v>38</v>
      </c>
      <c r="AX150" s="13" t="s">
        <v>89</v>
      </c>
      <c r="AY150" s="275" t="s">
        <v>138</v>
      </c>
    </row>
    <row r="151" spans="1:63" s="12" customFormat="1" ht="22.8" customHeight="1">
      <c r="A151" s="12"/>
      <c r="B151" s="220"/>
      <c r="C151" s="221"/>
      <c r="D151" s="222" t="s">
        <v>80</v>
      </c>
      <c r="E151" s="234" t="s">
        <v>149</v>
      </c>
      <c r="F151" s="234" t="s">
        <v>374</v>
      </c>
      <c r="G151" s="221"/>
      <c r="H151" s="221"/>
      <c r="I151" s="224"/>
      <c r="J151" s="235">
        <f>BK151</f>
        <v>0</v>
      </c>
      <c r="K151" s="221"/>
      <c r="L151" s="226"/>
      <c r="M151" s="227"/>
      <c r="N151" s="228"/>
      <c r="O151" s="228"/>
      <c r="P151" s="229">
        <f>SUM(P152:P159)</f>
        <v>0</v>
      </c>
      <c r="Q151" s="228"/>
      <c r="R151" s="229">
        <f>SUM(R152:R159)</f>
        <v>6.11198</v>
      </c>
      <c r="S151" s="228"/>
      <c r="T151" s="230">
        <f>SUM(T152:T159)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1" t="s">
        <v>89</v>
      </c>
      <c r="AT151" s="232" t="s">
        <v>80</v>
      </c>
      <c r="AU151" s="232" t="s">
        <v>89</v>
      </c>
      <c r="AY151" s="231" t="s">
        <v>138</v>
      </c>
      <c r="BK151" s="233">
        <f>SUM(BK152:BK159)</f>
        <v>0</v>
      </c>
    </row>
    <row r="152" spans="1:65" s="2" customFormat="1" ht="16.5" customHeight="1">
      <c r="A152" s="38"/>
      <c r="B152" s="39"/>
      <c r="C152" s="236" t="s">
        <v>186</v>
      </c>
      <c r="D152" s="236" t="s">
        <v>140</v>
      </c>
      <c r="E152" s="237" t="s">
        <v>720</v>
      </c>
      <c r="F152" s="238" t="s">
        <v>721</v>
      </c>
      <c r="G152" s="239" t="s">
        <v>143</v>
      </c>
      <c r="H152" s="240">
        <v>14</v>
      </c>
      <c r="I152" s="241"/>
      <c r="J152" s="242">
        <f>ROUND(I152*H152,2)</f>
        <v>0</v>
      </c>
      <c r="K152" s="243"/>
      <c r="L152" s="44"/>
      <c r="M152" s="244" t="s">
        <v>1</v>
      </c>
      <c r="N152" s="245" t="s">
        <v>46</v>
      </c>
      <c r="O152" s="91"/>
      <c r="P152" s="246">
        <f>O152*H152</f>
        <v>0</v>
      </c>
      <c r="Q152" s="246">
        <v>0.10993</v>
      </c>
      <c r="R152" s="246">
        <f>Q152*H152</f>
        <v>1.53902</v>
      </c>
      <c r="S152" s="246">
        <v>0</v>
      </c>
      <c r="T152" s="24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8" t="s">
        <v>144</v>
      </c>
      <c r="AT152" s="248" t="s">
        <v>140</v>
      </c>
      <c r="AU152" s="248" t="s">
        <v>21</v>
      </c>
      <c r="AY152" s="16" t="s">
        <v>138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16" t="s">
        <v>89</v>
      </c>
      <c r="BK152" s="249">
        <f>ROUND(I152*H152,2)</f>
        <v>0</v>
      </c>
      <c r="BL152" s="16" t="s">
        <v>144</v>
      </c>
      <c r="BM152" s="248" t="s">
        <v>722</v>
      </c>
    </row>
    <row r="153" spans="1:47" s="2" customFormat="1" ht="12">
      <c r="A153" s="38"/>
      <c r="B153" s="39"/>
      <c r="C153" s="40"/>
      <c r="D153" s="250" t="s">
        <v>170</v>
      </c>
      <c r="E153" s="40"/>
      <c r="F153" s="251" t="s">
        <v>723</v>
      </c>
      <c r="G153" s="40"/>
      <c r="H153" s="40"/>
      <c r="I153" s="144"/>
      <c r="J153" s="40"/>
      <c r="K153" s="40"/>
      <c r="L153" s="44"/>
      <c r="M153" s="252"/>
      <c r="N153" s="253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6" t="s">
        <v>170</v>
      </c>
      <c r="AU153" s="16" t="s">
        <v>21</v>
      </c>
    </row>
    <row r="154" spans="1:65" s="2" customFormat="1" ht="16.5" customHeight="1">
      <c r="A154" s="38"/>
      <c r="B154" s="39"/>
      <c r="C154" s="254" t="s">
        <v>191</v>
      </c>
      <c r="D154" s="254" t="s">
        <v>197</v>
      </c>
      <c r="E154" s="255" t="s">
        <v>724</v>
      </c>
      <c r="F154" s="256" t="s">
        <v>725</v>
      </c>
      <c r="G154" s="257" t="s">
        <v>143</v>
      </c>
      <c r="H154" s="258">
        <v>14</v>
      </c>
      <c r="I154" s="259"/>
      <c r="J154" s="260">
        <f>ROUND(I154*H154,2)</f>
        <v>0</v>
      </c>
      <c r="K154" s="261"/>
      <c r="L154" s="262"/>
      <c r="M154" s="263" t="s">
        <v>1</v>
      </c>
      <c r="N154" s="264" t="s">
        <v>46</v>
      </c>
      <c r="O154" s="91"/>
      <c r="P154" s="246">
        <f>O154*H154</f>
        <v>0</v>
      </c>
      <c r="Q154" s="246">
        <v>0.324</v>
      </c>
      <c r="R154" s="246">
        <f>Q154*H154</f>
        <v>4.5360000000000005</v>
      </c>
      <c r="S154" s="246">
        <v>0</v>
      </c>
      <c r="T154" s="24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8" t="s">
        <v>172</v>
      </c>
      <c r="AT154" s="248" t="s">
        <v>197</v>
      </c>
      <c r="AU154" s="248" t="s">
        <v>21</v>
      </c>
      <c r="AY154" s="16" t="s">
        <v>138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6" t="s">
        <v>89</v>
      </c>
      <c r="BK154" s="249">
        <f>ROUND(I154*H154,2)</f>
        <v>0</v>
      </c>
      <c r="BL154" s="16" t="s">
        <v>144</v>
      </c>
      <c r="BM154" s="248" t="s">
        <v>726</v>
      </c>
    </row>
    <row r="155" spans="1:47" s="2" customFormat="1" ht="12">
      <c r="A155" s="38"/>
      <c r="B155" s="39"/>
      <c r="C155" s="40"/>
      <c r="D155" s="250" t="s">
        <v>170</v>
      </c>
      <c r="E155" s="40"/>
      <c r="F155" s="251" t="s">
        <v>727</v>
      </c>
      <c r="G155" s="40"/>
      <c r="H155" s="40"/>
      <c r="I155" s="144"/>
      <c r="J155" s="40"/>
      <c r="K155" s="40"/>
      <c r="L155" s="44"/>
      <c r="M155" s="252"/>
      <c r="N155" s="253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6" t="s">
        <v>170</v>
      </c>
      <c r="AU155" s="16" t="s">
        <v>21</v>
      </c>
    </row>
    <row r="156" spans="1:65" s="2" customFormat="1" ht="16.5" customHeight="1">
      <c r="A156" s="38"/>
      <c r="B156" s="39"/>
      <c r="C156" s="236" t="s">
        <v>196</v>
      </c>
      <c r="D156" s="236" t="s">
        <v>140</v>
      </c>
      <c r="E156" s="237" t="s">
        <v>728</v>
      </c>
      <c r="F156" s="238" t="s">
        <v>729</v>
      </c>
      <c r="G156" s="239" t="s">
        <v>143</v>
      </c>
      <c r="H156" s="240">
        <v>84</v>
      </c>
      <c r="I156" s="241"/>
      <c r="J156" s="242">
        <f>ROUND(I156*H156,2)</f>
        <v>0</v>
      </c>
      <c r="K156" s="243"/>
      <c r="L156" s="44"/>
      <c r="M156" s="244" t="s">
        <v>1</v>
      </c>
      <c r="N156" s="245" t="s">
        <v>46</v>
      </c>
      <c r="O156" s="91"/>
      <c r="P156" s="246">
        <f>O156*H156</f>
        <v>0</v>
      </c>
      <c r="Q156" s="246">
        <v>0.00044</v>
      </c>
      <c r="R156" s="246">
        <f>Q156*H156</f>
        <v>0.03696</v>
      </c>
      <c r="S156" s="246">
        <v>0</v>
      </c>
      <c r="T156" s="24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8" t="s">
        <v>144</v>
      </c>
      <c r="AT156" s="248" t="s">
        <v>140</v>
      </c>
      <c r="AU156" s="248" t="s">
        <v>21</v>
      </c>
      <c r="AY156" s="16" t="s">
        <v>138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16" t="s">
        <v>89</v>
      </c>
      <c r="BK156" s="249">
        <f>ROUND(I156*H156,2)</f>
        <v>0</v>
      </c>
      <c r="BL156" s="16" t="s">
        <v>144</v>
      </c>
      <c r="BM156" s="248" t="s">
        <v>730</v>
      </c>
    </row>
    <row r="157" spans="1:47" s="2" customFormat="1" ht="12">
      <c r="A157" s="38"/>
      <c r="B157" s="39"/>
      <c r="C157" s="40"/>
      <c r="D157" s="250" t="s">
        <v>170</v>
      </c>
      <c r="E157" s="40"/>
      <c r="F157" s="251" t="s">
        <v>731</v>
      </c>
      <c r="G157" s="40"/>
      <c r="H157" s="40"/>
      <c r="I157" s="144"/>
      <c r="J157" s="40"/>
      <c r="K157" s="40"/>
      <c r="L157" s="44"/>
      <c r="M157" s="252"/>
      <c r="N157" s="253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6" t="s">
        <v>170</v>
      </c>
      <c r="AU157" s="16" t="s">
        <v>21</v>
      </c>
    </row>
    <row r="158" spans="1:51" s="13" customFormat="1" ht="12">
      <c r="A158" s="13"/>
      <c r="B158" s="265"/>
      <c r="C158" s="266"/>
      <c r="D158" s="250" t="s">
        <v>214</v>
      </c>
      <c r="E158" s="267" t="s">
        <v>1</v>
      </c>
      <c r="F158" s="268" t="s">
        <v>732</v>
      </c>
      <c r="G158" s="266"/>
      <c r="H158" s="269">
        <v>84</v>
      </c>
      <c r="I158" s="270"/>
      <c r="J158" s="266"/>
      <c r="K158" s="266"/>
      <c r="L158" s="271"/>
      <c r="M158" s="272"/>
      <c r="N158" s="273"/>
      <c r="O158" s="273"/>
      <c r="P158" s="273"/>
      <c r="Q158" s="273"/>
      <c r="R158" s="273"/>
      <c r="S158" s="273"/>
      <c r="T158" s="27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75" t="s">
        <v>214</v>
      </c>
      <c r="AU158" s="275" t="s">
        <v>21</v>
      </c>
      <c r="AV158" s="13" t="s">
        <v>21</v>
      </c>
      <c r="AW158" s="13" t="s">
        <v>38</v>
      </c>
      <c r="AX158" s="13" t="s">
        <v>81</v>
      </c>
      <c r="AY158" s="275" t="s">
        <v>138</v>
      </c>
    </row>
    <row r="159" spans="1:51" s="14" customFormat="1" ht="12">
      <c r="A159" s="14"/>
      <c r="B159" s="276"/>
      <c r="C159" s="277"/>
      <c r="D159" s="250" t="s">
        <v>214</v>
      </c>
      <c r="E159" s="278" t="s">
        <v>1</v>
      </c>
      <c r="F159" s="279" t="s">
        <v>216</v>
      </c>
      <c r="G159" s="277"/>
      <c r="H159" s="280">
        <v>84</v>
      </c>
      <c r="I159" s="281"/>
      <c r="J159" s="277"/>
      <c r="K159" s="277"/>
      <c r="L159" s="282"/>
      <c r="M159" s="283"/>
      <c r="N159" s="284"/>
      <c r="O159" s="284"/>
      <c r="P159" s="284"/>
      <c r="Q159" s="284"/>
      <c r="R159" s="284"/>
      <c r="S159" s="284"/>
      <c r="T159" s="28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6" t="s">
        <v>214</v>
      </c>
      <c r="AU159" s="286" t="s">
        <v>21</v>
      </c>
      <c r="AV159" s="14" t="s">
        <v>144</v>
      </c>
      <c r="AW159" s="14" t="s">
        <v>38</v>
      </c>
      <c r="AX159" s="14" t="s">
        <v>89</v>
      </c>
      <c r="AY159" s="286" t="s">
        <v>138</v>
      </c>
    </row>
    <row r="160" spans="1:63" s="12" customFormat="1" ht="22.8" customHeight="1">
      <c r="A160" s="12"/>
      <c r="B160" s="220"/>
      <c r="C160" s="221"/>
      <c r="D160" s="222" t="s">
        <v>80</v>
      </c>
      <c r="E160" s="234" t="s">
        <v>144</v>
      </c>
      <c r="F160" s="234" t="s">
        <v>388</v>
      </c>
      <c r="G160" s="221"/>
      <c r="H160" s="221"/>
      <c r="I160" s="224"/>
      <c r="J160" s="235">
        <f>BK160</f>
        <v>0</v>
      </c>
      <c r="K160" s="221"/>
      <c r="L160" s="226"/>
      <c r="M160" s="227"/>
      <c r="N160" s="228"/>
      <c r="O160" s="228"/>
      <c r="P160" s="229">
        <f>SUM(P161:P166)</f>
        <v>0</v>
      </c>
      <c r="Q160" s="228"/>
      <c r="R160" s="229">
        <f>SUM(R161:R166)</f>
        <v>0</v>
      </c>
      <c r="S160" s="228"/>
      <c r="T160" s="230">
        <f>SUM(T161:T166)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31" t="s">
        <v>89</v>
      </c>
      <c r="AT160" s="232" t="s">
        <v>80</v>
      </c>
      <c r="AU160" s="232" t="s">
        <v>89</v>
      </c>
      <c r="AY160" s="231" t="s">
        <v>138</v>
      </c>
      <c r="BK160" s="233">
        <f>SUM(BK161:BK166)</f>
        <v>0</v>
      </c>
    </row>
    <row r="161" spans="1:65" s="2" customFormat="1" ht="21.75" customHeight="1">
      <c r="A161" s="38"/>
      <c r="B161" s="39"/>
      <c r="C161" s="236" t="s">
        <v>202</v>
      </c>
      <c r="D161" s="236" t="s">
        <v>140</v>
      </c>
      <c r="E161" s="237" t="s">
        <v>733</v>
      </c>
      <c r="F161" s="238" t="s">
        <v>734</v>
      </c>
      <c r="G161" s="239" t="s">
        <v>155</v>
      </c>
      <c r="H161" s="240">
        <v>30</v>
      </c>
      <c r="I161" s="241"/>
      <c r="J161" s="242">
        <f>ROUND(I161*H161,2)</f>
        <v>0</v>
      </c>
      <c r="K161" s="243"/>
      <c r="L161" s="44"/>
      <c r="M161" s="244" t="s">
        <v>1</v>
      </c>
      <c r="N161" s="245" t="s">
        <v>46</v>
      </c>
      <c r="O161" s="91"/>
      <c r="P161" s="246">
        <f>O161*H161</f>
        <v>0</v>
      </c>
      <c r="Q161" s="246">
        <v>0</v>
      </c>
      <c r="R161" s="246">
        <f>Q161*H161</f>
        <v>0</v>
      </c>
      <c r="S161" s="246">
        <v>0</v>
      </c>
      <c r="T161" s="24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8" t="s">
        <v>144</v>
      </c>
      <c r="AT161" s="248" t="s">
        <v>140</v>
      </c>
      <c r="AU161" s="248" t="s">
        <v>21</v>
      </c>
      <c r="AY161" s="16" t="s">
        <v>138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16" t="s">
        <v>89</v>
      </c>
      <c r="BK161" s="249">
        <f>ROUND(I161*H161,2)</f>
        <v>0</v>
      </c>
      <c r="BL161" s="16" t="s">
        <v>144</v>
      </c>
      <c r="BM161" s="248" t="s">
        <v>735</v>
      </c>
    </row>
    <row r="162" spans="1:47" s="2" customFormat="1" ht="12">
      <c r="A162" s="38"/>
      <c r="B162" s="39"/>
      <c r="C162" s="40"/>
      <c r="D162" s="250" t="s">
        <v>170</v>
      </c>
      <c r="E162" s="40"/>
      <c r="F162" s="251" t="s">
        <v>736</v>
      </c>
      <c r="G162" s="40"/>
      <c r="H162" s="40"/>
      <c r="I162" s="144"/>
      <c r="J162" s="40"/>
      <c r="K162" s="40"/>
      <c r="L162" s="44"/>
      <c r="M162" s="252"/>
      <c r="N162" s="253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6" t="s">
        <v>170</v>
      </c>
      <c r="AU162" s="16" t="s">
        <v>21</v>
      </c>
    </row>
    <row r="163" spans="1:65" s="2" customFormat="1" ht="33" customHeight="1">
      <c r="A163" s="38"/>
      <c r="B163" s="39"/>
      <c r="C163" s="236" t="s">
        <v>8</v>
      </c>
      <c r="D163" s="236" t="s">
        <v>140</v>
      </c>
      <c r="E163" s="237" t="s">
        <v>737</v>
      </c>
      <c r="F163" s="238" t="s">
        <v>738</v>
      </c>
      <c r="G163" s="239" t="s">
        <v>155</v>
      </c>
      <c r="H163" s="240">
        <v>60</v>
      </c>
      <c r="I163" s="241"/>
      <c r="J163" s="242">
        <f>ROUND(I163*H163,2)</f>
        <v>0</v>
      </c>
      <c r="K163" s="243"/>
      <c r="L163" s="44"/>
      <c r="M163" s="244" t="s">
        <v>1</v>
      </c>
      <c r="N163" s="245" t="s">
        <v>46</v>
      </c>
      <c r="O163" s="91"/>
      <c r="P163" s="246">
        <f>O163*H163</f>
        <v>0</v>
      </c>
      <c r="Q163" s="246">
        <v>0</v>
      </c>
      <c r="R163" s="246">
        <f>Q163*H163</f>
        <v>0</v>
      </c>
      <c r="S163" s="246">
        <v>0</v>
      </c>
      <c r="T163" s="24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8" t="s">
        <v>144</v>
      </c>
      <c r="AT163" s="248" t="s">
        <v>140</v>
      </c>
      <c r="AU163" s="248" t="s">
        <v>21</v>
      </c>
      <c r="AY163" s="16" t="s">
        <v>138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16" t="s">
        <v>89</v>
      </c>
      <c r="BK163" s="249">
        <f>ROUND(I163*H163,2)</f>
        <v>0</v>
      </c>
      <c r="BL163" s="16" t="s">
        <v>144</v>
      </c>
      <c r="BM163" s="248" t="s">
        <v>739</v>
      </c>
    </row>
    <row r="164" spans="1:47" s="2" customFormat="1" ht="12">
      <c r="A164" s="38"/>
      <c r="B164" s="39"/>
      <c r="C164" s="40"/>
      <c r="D164" s="250" t="s">
        <v>170</v>
      </c>
      <c r="E164" s="40"/>
      <c r="F164" s="251" t="s">
        <v>736</v>
      </c>
      <c r="G164" s="40"/>
      <c r="H164" s="40"/>
      <c r="I164" s="144"/>
      <c r="J164" s="40"/>
      <c r="K164" s="40"/>
      <c r="L164" s="44"/>
      <c r="M164" s="252"/>
      <c r="N164" s="253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6" t="s">
        <v>170</v>
      </c>
      <c r="AU164" s="16" t="s">
        <v>21</v>
      </c>
    </row>
    <row r="165" spans="1:51" s="13" customFormat="1" ht="12">
      <c r="A165" s="13"/>
      <c r="B165" s="265"/>
      <c r="C165" s="266"/>
      <c r="D165" s="250" t="s">
        <v>214</v>
      </c>
      <c r="E165" s="267" t="s">
        <v>1</v>
      </c>
      <c r="F165" s="268" t="s">
        <v>740</v>
      </c>
      <c r="G165" s="266"/>
      <c r="H165" s="269">
        <v>60</v>
      </c>
      <c r="I165" s="270"/>
      <c r="J165" s="266"/>
      <c r="K165" s="266"/>
      <c r="L165" s="271"/>
      <c r="M165" s="272"/>
      <c r="N165" s="273"/>
      <c r="O165" s="273"/>
      <c r="P165" s="273"/>
      <c r="Q165" s="273"/>
      <c r="R165" s="273"/>
      <c r="S165" s="273"/>
      <c r="T165" s="27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75" t="s">
        <v>214</v>
      </c>
      <c r="AU165" s="275" t="s">
        <v>21</v>
      </c>
      <c r="AV165" s="13" t="s">
        <v>21</v>
      </c>
      <c r="AW165" s="13" t="s">
        <v>38</v>
      </c>
      <c r="AX165" s="13" t="s">
        <v>81</v>
      </c>
      <c r="AY165" s="275" t="s">
        <v>138</v>
      </c>
    </row>
    <row r="166" spans="1:51" s="14" customFormat="1" ht="12">
      <c r="A166" s="14"/>
      <c r="B166" s="276"/>
      <c r="C166" s="277"/>
      <c r="D166" s="250" t="s">
        <v>214</v>
      </c>
      <c r="E166" s="278" t="s">
        <v>1</v>
      </c>
      <c r="F166" s="279" t="s">
        <v>216</v>
      </c>
      <c r="G166" s="277"/>
      <c r="H166" s="280">
        <v>60</v>
      </c>
      <c r="I166" s="281"/>
      <c r="J166" s="277"/>
      <c r="K166" s="277"/>
      <c r="L166" s="282"/>
      <c r="M166" s="283"/>
      <c r="N166" s="284"/>
      <c r="O166" s="284"/>
      <c r="P166" s="284"/>
      <c r="Q166" s="284"/>
      <c r="R166" s="284"/>
      <c r="S166" s="284"/>
      <c r="T166" s="28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86" t="s">
        <v>214</v>
      </c>
      <c r="AU166" s="286" t="s">
        <v>21</v>
      </c>
      <c r="AV166" s="14" t="s">
        <v>144</v>
      </c>
      <c r="AW166" s="14" t="s">
        <v>38</v>
      </c>
      <c r="AX166" s="14" t="s">
        <v>89</v>
      </c>
      <c r="AY166" s="286" t="s">
        <v>138</v>
      </c>
    </row>
    <row r="167" spans="1:63" s="12" customFormat="1" ht="22.8" customHeight="1">
      <c r="A167" s="12"/>
      <c r="B167" s="220"/>
      <c r="C167" s="221"/>
      <c r="D167" s="222" t="s">
        <v>80</v>
      </c>
      <c r="E167" s="234" t="s">
        <v>157</v>
      </c>
      <c r="F167" s="234" t="s">
        <v>741</v>
      </c>
      <c r="G167" s="221"/>
      <c r="H167" s="221"/>
      <c r="I167" s="224"/>
      <c r="J167" s="235">
        <f>BK167</f>
        <v>0</v>
      </c>
      <c r="K167" s="221"/>
      <c r="L167" s="226"/>
      <c r="M167" s="227"/>
      <c r="N167" s="228"/>
      <c r="O167" s="228"/>
      <c r="P167" s="229">
        <f>SUM(P168:P169)</f>
        <v>0</v>
      </c>
      <c r="Q167" s="228"/>
      <c r="R167" s="229">
        <f>SUM(R168:R169)</f>
        <v>0</v>
      </c>
      <c r="S167" s="228"/>
      <c r="T167" s="230">
        <f>SUM(T168:T169)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31" t="s">
        <v>89</v>
      </c>
      <c r="AT167" s="232" t="s">
        <v>80</v>
      </c>
      <c r="AU167" s="232" t="s">
        <v>89</v>
      </c>
      <c r="AY167" s="231" t="s">
        <v>138</v>
      </c>
      <c r="BK167" s="233">
        <f>SUM(BK168:BK169)</f>
        <v>0</v>
      </c>
    </row>
    <row r="168" spans="1:65" s="2" customFormat="1" ht="16.5" customHeight="1">
      <c r="A168" s="38"/>
      <c r="B168" s="39"/>
      <c r="C168" s="236" t="s">
        <v>210</v>
      </c>
      <c r="D168" s="236" t="s">
        <v>140</v>
      </c>
      <c r="E168" s="237" t="s">
        <v>742</v>
      </c>
      <c r="F168" s="238" t="s">
        <v>743</v>
      </c>
      <c r="G168" s="239" t="s">
        <v>155</v>
      </c>
      <c r="H168" s="240">
        <v>30</v>
      </c>
      <c r="I168" s="241"/>
      <c r="J168" s="242">
        <f>ROUND(I168*H168,2)</f>
        <v>0</v>
      </c>
      <c r="K168" s="243"/>
      <c r="L168" s="44"/>
      <c r="M168" s="244" t="s">
        <v>1</v>
      </c>
      <c r="N168" s="245" t="s">
        <v>46</v>
      </c>
      <c r="O168" s="91"/>
      <c r="P168" s="246">
        <f>O168*H168</f>
        <v>0</v>
      </c>
      <c r="Q168" s="246">
        <v>0</v>
      </c>
      <c r="R168" s="246">
        <f>Q168*H168</f>
        <v>0</v>
      </c>
      <c r="S168" s="246">
        <v>0</v>
      </c>
      <c r="T168" s="24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8" t="s">
        <v>144</v>
      </c>
      <c r="AT168" s="248" t="s">
        <v>140</v>
      </c>
      <c r="AU168" s="248" t="s">
        <v>21</v>
      </c>
      <c r="AY168" s="16" t="s">
        <v>138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16" t="s">
        <v>89</v>
      </c>
      <c r="BK168" s="249">
        <f>ROUND(I168*H168,2)</f>
        <v>0</v>
      </c>
      <c r="BL168" s="16" t="s">
        <v>144</v>
      </c>
      <c r="BM168" s="248" t="s">
        <v>744</v>
      </c>
    </row>
    <row r="169" spans="1:51" s="13" customFormat="1" ht="12">
      <c r="A169" s="13"/>
      <c r="B169" s="265"/>
      <c r="C169" s="266"/>
      <c r="D169" s="250" t="s">
        <v>214</v>
      </c>
      <c r="E169" s="267" t="s">
        <v>1</v>
      </c>
      <c r="F169" s="268" t="s">
        <v>413</v>
      </c>
      <c r="G169" s="266"/>
      <c r="H169" s="269">
        <v>30</v>
      </c>
      <c r="I169" s="270"/>
      <c r="J169" s="266"/>
      <c r="K169" s="266"/>
      <c r="L169" s="271"/>
      <c r="M169" s="272"/>
      <c r="N169" s="273"/>
      <c r="O169" s="273"/>
      <c r="P169" s="273"/>
      <c r="Q169" s="273"/>
      <c r="R169" s="273"/>
      <c r="S169" s="273"/>
      <c r="T169" s="27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75" t="s">
        <v>214</v>
      </c>
      <c r="AU169" s="275" t="s">
        <v>21</v>
      </c>
      <c r="AV169" s="13" t="s">
        <v>21</v>
      </c>
      <c r="AW169" s="13" t="s">
        <v>38</v>
      </c>
      <c r="AX169" s="13" t="s">
        <v>89</v>
      </c>
      <c r="AY169" s="275" t="s">
        <v>138</v>
      </c>
    </row>
    <row r="170" spans="1:63" s="12" customFormat="1" ht="22.8" customHeight="1">
      <c r="A170" s="12"/>
      <c r="B170" s="220"/>
      <c r="C170" s="221"/>
      <c r="D170" s="222" t="s">
        <v>80</v>
      </c>
      <c r="E170" s="234" t="s">
        <v>687</v>
      </c>
      <c r="F170" s="234" t="s">
        <v>688</v>
      </c>
      <c r="G170" s="221"/>
      <c r="H170" s="221"/>
      <c r="I170" s="224"/>
      <c r="J170" s="235">
        <f>BK170</f>
        <v>0</v>
      </c>
      <c r="K170" s="221"/>
      <c r="L170" s="226"/>
      <c r="M170" s="227"/>
      <c r="N170" s="228"/>
      <c r="O170" s="228"/>
      <c r="P170" s="229">
        <f>SUM(P171:P173)</f>
        <v>0</v>
      </c>
      <c r="Q170" s="228"/>
      <c r="R170" s="229">
        <f>SUM(R171:R173)</f>
        <v>0</v>
      </c>
      <c r="S170" s="228"/>
      <c r="T170" s="230">
        <f>SUM(T171:T173)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31" t="s">
        <v>89</v>
      </c>
      <c r="AT170" s="232" t="s">
        <v>80</v>
      </c>
      <c r="AU170" s="232" t="s">
        <v>89</v>
      </c>
      <c r="AY170" s="231" t="s">
        <v>138</v>
      </c>
      <c r="BK170" s="233">
        <f>SUM(BK171:BK173)</f>
        <v>0</v>
      </c>
    </row>
    <row r="171" spans="1:65" s="2" customFormat="1" ht="16.5" customHeight="1">
      <c r="A171" s="38"/>
      <c r="B171" s="39"/>
      <c r="C171" s="236" t="s">
        <v>217</v>
      </c>
      <c r="D171" s="236" t="s">
        <v>140</v>
      </c>
      <c r="E171" s="237" t="s">
        <v>745</v>
      </c>
      <c r="F171" s="238" t="s">
        <v>746</v>
      </c>
      <c r="G171" s="239" t="s">
        <v>247</v>
      </c>
      <c r="H171" s="240">
        <v>10</v>
      </c>
      <c r="I171" s="241"/>
      <c r="J171" s="242">
        <f>ROUND(I171*H171,2)</f>
        <v>0</v>
      </c>
      <c r="K171" s="243"/>
      <c r="L171" s="44"/>
      <c r="M171" s="244" t="s">
        <v>1</v>
      </c>
      <c r="N171" s="245" t="s">
        <v>46</v>
      </c>
      <c r="O171" s="91"/>
      <c r="P171" s="246">
        <f>O171*H171</f>
        <v>0</v>
      </c>
      <c r="Q171" s="246">
        <v>0</v>
      </c>
      <c r="R171" s="246">
        <f>Q171*H171</f>
        <v>0</v>
      </c>
      <c r="S171" s="246">
        <v>0</v>
      </c>
      <c r="T171" s="24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8" t="s">
        <v>144</v>
      </c>
      <c r="AT171" s="248" t="s">
        <v>140</v>
      </c>
      <c r="AU171" s="248" t="s">
        <v>21</v>
      </c>
      <c r="AY171" s="16" t="s">
        <v>138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16" t="s">
        <v>89</v>
      </c>
      <c r="BK171" s="249">
        <f>ROUND(I171*H171,2)</f>
        <v>0</v>
      </c>
      <c r="BL171" s="16" t="s">
        <v>144</v>
      </c>
      <c r="BM171" s="248" t="s">
        <v>747</v>
      </c>
    </row>
    <row r="172" spans="1:51" s="13" customFormat="1" ht="12">
      <c r="A172" s="13"/>
      <c r="B172" s="265"/>
      <c r="C172" s="266"/>
      <c r="D172" s="250" t="s">
        <v>214</v>
      </c>
      <c r="E172" s="267" t="s">
        <v>1</v>
      </c>
      <c r="F172" s="268" t="s">
        <v>182</v>
      </c>
      <c r="G172" s="266"/>
      <c r="H172" s="269">
        <v>10</v>
      </c>
      <c r="I172" s="270"/>
      <c r="J172" s="266"/>
      <c r="K172" s="266"/>
      <c r="L172" s="271"/>
      <c r="M172" s="272"/>
      <c r="N172" s="273"/>
      <c r="O172" s="273"/>
      <c r="P172" s="273"/>
      <c r="Q172" s="273"/>
      <c r="R172" s="273"/>
      <c r="S172" s="273"/>
      <c r="T172" s="27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75" t="s">
        <v>214</v>
      </c>
      <c r="AU172" s="275" t="s">
        <v>21</v>
      </c>
      <c r="AV172" s="13" t="s">
        <v>21</v>
      </c>
      <c r="AW172" s="13" t="s">
        <v>38</v>
      </c>
      <c r="AX172" s="13" t="s">
        <v>81</v>
      </c>
      <c r="AY172" s="275" t="s">
        <v>138</v>
      </c>
    </row>
    <row r="173" spans="1:51" s="14" customFormat="1" ht="12">
      <c r="A173" s="14"/>
      <c r="B173" s="276"/>
      <c r="C173" s="277"/>
      <c r="D173" s="250" t="s">
        <v>214</v>
      </c>
      <c r="E173" s="278" t="s">
        <v>1</v>
      </c>
      <c r="F173" s="279" t="s">
        <v>216</v>
      </c>
      <c r="G173" s="277"/>
      <c r="H173" s="280">
        <v>10</v>
      </c>
      <c r="I173" s="281"/>
      <c r="J173" s="277"/>
      <c r="K173" s="277"/>
      <c r="L173" s="282"/>
      <c r="M173" s="283"/>
      <c r="N173" s="284"/>
      <c r="O173" s="284"/>
      <c r="P173" s="284"/>
      <c r="Q173" s="284"/>
      <c r="R173" s="284"/>
      <c r="S173" s="284"/>
      <c r="T173" s="28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86" t="s">
        <v>214</v>
      </c>
      <c r="AU173" s="286" t="s">
        <v>21</v>
      </c>
      <c r="AV173" s="14" t="s">
        <v>144</v>
      </c>
      <c r="AW173" s="14" t="s">
        <v>38</v>
      </c>
      <c r="AX173" s="14" t="s">
        <v>89</v>
      </c>
      <c r="AY173" s="286" t="s">
        <v>138</v>
      </c>
    </row>
    <row r="174" spans="1:63" s="12" customFormat="1" ht="22.8" customHeight="1">
      <c r="A174" s="12"/>
      <c r="B174" s="220"/>
      <c r="C174" s="221"/>
      <c r="D174" s="222" t="s">
        <v>80</v>
      </c>
      <c r="E174" s="234" t="s">
        <v>106</v>
      </c>
      <c r="F174" s="234" t="s">
        <v>748</v>
      </c>
      <c r="G174" s="221"/>
      <c r="H174" s="221"/>
      <c r="I174" s="224"/>
      <c r="J174" s="235">
        <f>BK174</f>
        <v>0</v>
      </c>
      <c r="K174" s="221"/>
      <c r="L174" s="226"/>
      <c r="M174" s="227"/>
      <c r="N174" s="228"/>
      <c r="O174" s="228"/>
      <c r="P174" s="229">
        <f>SUM(P175:P176)</f>
        <v>0</v>
      </c>
      <c r="Q174" s="228"/>
      <c r="R174" s="229">
        <f>SUM(R175:R176)</f>
        <v>0</v>
      </c>
      <c r="S174" s="228"/>
      <c r="T174" s="230">
        <f>SUM(T175:T176)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31" t="s">
        <v>157</v>
      </c>
      <c r="AT174" s="232" t="s">
        <v>80</v>
      </c>
      <c r="AU174" s="232" t="s">
        <v>89</v>
      </c>
      <c r="AY174" s="231" t="s">
        <v>138</v>
      </c>
      <c r="BK174" s="233">
        <f>SUM(BK175:BK176)</f>
        <v>0</v>
      </c>
    </row>
    <row r="175" spans="1:65" s="2" customFormat="1" ht="16.5" customHeight="1">
      <c r="A175" s="38"/>
      <c r="B175" s="39"/>
      <c r="C175" s="236" t="s">
        <v>222</v>
      </c>
      <c r="D175" s="236" t="s">
        <v>140</v>
      </c>
      <c r="E175" s="237" t="s">
        <v>749</v>
      </c>
      <c r="F175" s="238" t="s">
        <v>750</v>
      </c>
      <c r="G175" s="239" t="s">
        <v>235</v>
      </c>
      <c r="H175" s="240">
        <v>1</v>
      </c>
      <c r="I175" s="241"/>
      <c r="J175" s="242">
        <f>ROUND(I175*H175,2)</f>
        <v>0</v>
      </c>
      <c r="K175" s="243"/>
      <c r="L175" s="44"/>
      <c r="M175" s="244" t="s">
        <v>1</v>
      </c>
      <c r="N175" s="245" t="s">
        <v>46</v>
      </c>
      <c r="O175" s="91"/>
      <c r="P175" s="246">
        <f>O175*H175</f>
        <v>0</v>
      </c>
      <c r="Q175" s="246">
        <v>0</v>
      </c>
      <c r="R175" s="246">
        <f>Q175*H175</f>
        <v>0</v>
      </c>
      <c r="S175" s="246">
        <v>0</v>
      </c>
      <c r="T175" s="24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8" t="s">
        <v>751</v>
      </c>
      <c r="AT175" s="248" t="s">
        <v>140</v>
      </c>
      <c r="AU175" s="248" t="s">
        <v>21</v>
      </c>
      <c r="AY175" s="16" t="s">
        <v>138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16" t="s">
        <v>89</v>
      </c>
      <c r="BK175" s="249">
        <f>ROUND(I175*H175,2)</f>
        <v>0</v>
      </c>
      <c r="BL175" s="16" t="s">
        <v>751</v>
      </c>
      <c r="BM175" s="248" t="s">
        <v>752</v>
      </c>
    </row>
    <row r="176" spans="1:47" s="2" customFormat="1" ht="12">
      <c r="A176" s="38"/>
      <c r="B176" s="39"/>
      <c r="C176" s="40"/>
      <c r="D176" s="250" t="s">
        <v>170</v>
      </c>
      <c r="E176" s="40"/>
      <c r="F176" s="251" t="s">
        <v>753</v>
      </c>
      <c r="G176" s="40"/>
      <c r="H176" s="40"/>
      <c r="I176" s="144"/>
      <c r="J176" s="40"/>
      <c r="K176" s="40"/>
      <c r="L176" s="44"/>
      <c r="M176" s="295"/>
      <c r="N176" s="296"/>
      <c r="O176" s="292"/>
      <c r="P176" s="292"/>
      <c r="Q176" s="292"/>
      <c r="R176" s="292"/>
      <c r="S176" s="292"/>
      <c r="T176" s="297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6" t="s">
        <v>170</v>
      </c>
      <c r="AU176" s="16" t="s">
        <v>21</v>
      </c>
    </row>
    <row r="177" spans="1:31" s="2" customFormat="1" ht="6.95" customHeight="1">
      <c r="A177" s="38"/>
      <c r="B177" s="66"/>
      <c r="C177" s="67"/>
      <c r="D177" s="67"/>
      <c r="E177" s="67"/>
      <c r="F177" s="67"/>
      <c r="G177" s="67"/>
      <c r="H177" s="67"/>
      <c r="I177" s="183"/>
      <c r="J177" s="67"/>
      <c r="K177" s="67"/>
      <c r="L177" s="44"/>
      <c r="M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</row>
  </sheetData>
  <sheetProtection password="CC35" sheet="1" objects="1" scenarios="1" formatColumns="0" formatRows="0" autoFilter="0"/>
  <autoFilter ref="C123:K176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19"/>
      <c r="AT3" s="16" t="s">
        <v>21</v>
      </c>
    </row>
    <row r="4" spans="2:46" s="1" customFormat="1" ht="24.95" customHeight="1">
      <c r="B4" s="19"/>
      <c r="D4" s="140" t="s">
        <v>109</v>
      </c>
      <c r="I4" s="136"/>
      <c r="L4" s="19"/>
      <c r="M4" s="141" t="s">
        <v>10</v>
      </c>
      <c r="AT4" s="16" t="s">
        <v>4</v>
      </c>
    </row>
    <row r="5" spans="2:12" s="1" customFormat="1" ht="6.95" customHeight="1">
      <c r="B5" s="19"/>
      <c r="I5" s="136"/>
      <c r="L5" s="19"/>
    </row>
    <row r="6" spans="2:12" s="1" customFormat="1" ht="12" customHeight="1">
      <c r="B6" s="19"/>
      <c r="D6" s="142" t="s">
        <v>16</v>
      </c>
      <c r="I6" s="136"/>
      <c r="L6" s="19"/>
    </row>
    <row r="7" spans="2:12" s="1" customFormat="1" ht="16.5" customHeight="1">
      <c r="B7" s="19"/>
      <c r="E7" s="143" t="str">
        <f>'Rekapitulace stavby'!K6</f>
        <v>Stavební úprava ulice Bezručova, Cheb</v>
      </c>
      <c r="F7" s="142"/>
      <c r="G7" s="142"/>
      <c r="H7" s="142"/>
      <c r="I7" s="136"/>
      <c r="L7" s="19"/>
    </row>
    <row r="8" spans="1:31" s="2" customFormat="1" ht="12" customHeight="1">
      <c r="A8" s="38"/>
      <c r="B8" s="44"/>
      <c r="C8" s="38"/>
      <c r="D8" s="142" t="s">
        <v>110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754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19</v>
      </c>
      <c r="G11" s="38"/>
      <c r="H11" s="38"/>
      <c r="I11" s="147" t="s">
        <v>20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22</v>
      </c>
      <c r="E12" s="38"/>
      <c r="F12" s="146" t="s">
        <v>23</v>
      </c>
      <c r="G12" s="38"/>
      <c r="H12" s="38"/>
      <c r="I12" s="147" t="s">
        <v>24</v>
      </c>
      <c r="J12" s="148" t="str">
        <f>'Rekapitulace stavby'!AN8</f>
        <v>28. 2. 2020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30</v>
      </c>
      <c r="E14" s="38"/>
      <c r="F14" s="38"/>
      <c r="G14" s="38"/>
      <c r="H14" s="38"/>
      <c r="I14" s="147" t="s">
        <v>31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32</v>
      </c>
      <c r="F15" s="38"/>
      <c r="G15" s="38"/>
      <c r="H15" s="38"/>
      <c r="I15" s="147" t="s">
        <v>33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34</v>
      </c>
      <c r="E17" s="38"/>
      <c r="F17" s="38"/>
      <c r="G17" s="38"/>
      <c r="H17" s="38"/>
      <c r="I17" s="147" t="s">
        <v>31</v>
      </c>
      <c r="J17" s="32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46"/>
      <c r="G18" s="146"/>
      <c r="H18" s="146"/>
      <c r="I18" s="147" t="s">
        <v>33</v>
      </c>
      <c r="J18" s="32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36</v>
      </c>
      <c r="E20" s="38"/>
      <c r="F20" s="38"/>
      <c r="G20" s="38"/>
      <c r="H20" s="38"/>
      <c r="I20" s="147" t="s">
        <v>31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37</v>
      </c>
      <c r="F21" s="38"/>
      <c r="G21" s="38"/>
      <c r="H21" s="38"/>
      <c r="I21" s="147" t="s">
        <v>33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39</v>
      </c>
      <c r="E23" s="38"/>
      <c r="F23" s="38"/>
      <c r="G23" s="38"/>
      <c r="H23" s="38"/>
      <c r="I23" s="147" t="s">
        <v>31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37</v>
      </c>
      <c r="F24" s="38"/>
      <c r="G24" s="38"/>
      <c r="H24" s="38"/>
      <c r="I24" s="147" t="s">
        <v>33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40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41</v>
      </c>
      <c r="E30" s="38"/>
      <c r="F30" s="38"/>
      <c r="G30" s="38"/>
      <c r="H30" s="38"/>
      <c r="I30" s="144"/>
      <c r="J30" s="157">
        <f>ROUND(J127,2)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43</v>
      </c>
      <c r="G32" s="38"/>
      <c r="H32" s="38"/>
      <c r="I32" s="159" t="s">
        <v>42</v>
      </c>
      <c r="J32" s="158" t="s">
        <v>44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45</v>
      </c>
      <c r="E33" s="142" t="s">
        <v>46</v>
      </c>
      <c r="F33" s="161">
        <f>ROUND((SUM(BE127:BE271)),2)</f>
        <v>0</v>
      </c>
      <c r="G33" s="38"/>
      <c r="H33" s="38"/>
      <c r="I33" s="162">
        <v>0.21</v>
      </c>
      <c r="J33" s="161">
        <f>ROUND(((SUM(BE127:BE271))*I33),2)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47</v>
      </c>
      <c r="F34" s="161">
        <f>ROUND((SUM(BF127:BF271)),2)</f>
        <v>0</v>
      </c>
      <c r="G34" s="38"/>
      <c r="H34" s="38"/>
      <c r="I34" s="162">
        <v>0.15</v>
      </c>
      <c r="J34" s="161">
        <f>ROUND(((SUM(BF127:BF271))*I34),2)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48</v>
      </c>
      <c r="F35" s="161">
        <f>ROUND((SUM(BG127:BG271)),2)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49</v>
      </c>
      <c r="F36" s="161">
        <f>ROUND((SUM(BH127:BH271)),2)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50</v>
      </c>
      <c r="F37" s="161">
        <f>ROUND((SUM(BI127:BI271)),2)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51</v>
      </c>
      <c r="E39" s="165"/>
      <c r="F39" s="165"/>
      <c r="G39" s="166" t="s">
        <v>52</v>
      </c>
      <c r="H39" s="167" t="s">
        <v>53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19"/>
      <c r="I41" s="136"/>
      <c r="L41" s="19"/>
    </row>
    <row r="42" spans="2:12" s="1" customFormat="1" ht="14.4" customHeight="1">
      <c r="B42" s="19"/>
      <c r="I42" s="136"/>
      <c r="L42" s="19"/>
    </row>
    <row r="43" spans="2:12" s="1" customFormat="1" ht="14.4" customHeight="1">
      <c r="B43" s="19"/>
      <c r="I43" s="136"/>
      <c r="L43" s="19"/>
    </row>
    <row r="44" spans="2:12" s="1" customFormat="1" ht="14.4" customHeight="1">
      <c r="B44" s="19"/>
      <c r="I44" s="136"/>
      <c r="L44" s="19"/>
    </row>
    <row r="45" spans="2:12" s="1" customFormat="1" ht="14.4" customHeight="1">
      <c r="B45" s="19"/>
      <c r="I45" s="136"/>
      <c r="L45" s="19"/>
    </row>
    <row r="46" spans="2:12" s="1" customFormat="1" ht="14.4" customHeight="1">
      <c r="B46" s="19"/>
      <c r="I46" s="136"/>
      <c r="L46" s="19"/>
    </row>
    <row r="47" spans="2:12" s="1" customFormat="1" ht="14.4" customHeight="1">
      <c r="B47" s="19"/>
      <c r="I47" s="136"/>
      <c r="L47" s="19"/>
    </row>
    <row r="48" spans="2:12" s="1" customFormat="1" ht="14.4" customHeight="1">
      <c r="B48" s="19"/>
      <c r="I48" s="136"/>
      <c r="L48" s="19"/>
    </row>
    <row r="49" spans="2:12" s="1" customFormat="1" ht="14.4" customHeight="1">
      <c r="B49" s="19"/>
      <c r="I49" s="136"/>
      <c r="L49" s="19"/>
    </row>
    <row r="50" spans="2:12" s="2" customFormat="1" ht="14.4" customHeight="1">
      <c r="B50" s="63"/>
      <c r="D50" s="171" t="s">
        <v>54</v>
      </c>
      <c r="E50" s="172"/>
      <c r="F50" s="172"/>
      <c r="G50" s="171" t="s">
        <v>55</v>
      </c>
      <c r="H50" s="172"/>
      <c r="I50" s="173"/>
      <c r="J50" s="172"/>
      <c r="K50" s="172"/>
      <c r="L50" s="63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8"/>
      <c r="B61" s="44"/>
      <c r="C61" s="38"/>
      <c r="D61" s="174" t="s">
        <v>56</v>
      </c>
      <c r="E61" s="175"/>
      <c r="F61" s="176" t="s">
        <v>57</v>
      </c>
      <c r="G61" s="174" t="s">
        <v>56</v>
      </c>
      <c r="H61" s="175"/>
      <c r="I61" s="177"/>
      <c r="J61" s="178" t="s">
        <v>57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8"/>
      <c r="B65" s="44"/>
      <c r="C65" s="38"/>
      <c r="D65" s="171" t="s">
        <v>58</v>
      </c>
      <c r="E65" s="179"/>
      <c r="F65" s="179"/>
      <c r="G65" s="171" t="s">
        <v>59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8"/>
      <c r="B76" s="44"/>
      <c r="C76" s="38"/>
      <c r="D76" s="174" t="s">
        <v>56</v>
      </c>
      <c r="E76" s="175"/>
      <c r="F76" s="176" t="s">
        <v>57</v>
      </c>
      <c r="G76" s="174" t="s">
        <v>56</v>
      </c>
      <c r="H76" s="175"/>
      <c r="I76" s="177"/>
      <c r="J76" s="178" t="s">
        <v>57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112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Stavební úprava ulice Bezručova, Cheb</v>
      </c>
      <c r="F85" s="31"/>
      <c r="G85" s="31"/>
      <c r="H85" s="31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1" t="s">
        <v>110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301 - SO 301 Deštová kanalizace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1" t="s">
        <v>22</v>
      </c>
      <c r="D89" s="40"/>
      <c r="E89" s="40"/>
      <c r="F89" s="26" t="str">
        <f>F12</f>
        <v>Cheb</v>
      </c>
      <c r="G89" s="40"/>
      <c r="H89" s="40"/>
      <c r="I89" s="147" t="s">
        <v>24</v>
      </c>
      <c r="J89" s="79" t="str">
        <f>IF(J12="","",J12)</f>
        <v>28. 2. 2020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1" t="s">
        <v>30</v>
      </c>
      <c r="D91" s="40"/>
      <c r="E91" s="40"/>
      <c r="F91" s="26" t="str">
        <f>E15</f>
        <v>Město Cheb</v>
      </c>
      <c r="G91" s="40"/>
      <c r="H91" s="40"/>
      <c r="I91" s="147" t="s">
        <v>36</v>
      </c>
      <c r="J91" s="36" t="str">
        <f>E21</f>
        <v>DSVA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1" t="s">
        <v>34</v>
      </c>
      <c r="D92" s="40"/>
      <c r="E92" s="40"/>
      <c r="F92" s="26" t="str">
        <f>IF(E18="","",E18)</f>
        <v>Vyplň údaj</v>
      </c>
      <c r="G92" s="40"/>
      <c r="H92" s="40"/>
      <c r="I92" s="147" t="s">
        <v>39</v>
      </c>
      <c r="J92" s="36" t="str">
        <f>E24</f>
        <v>DSVA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113</v>
      </c>
      <c r="D94" s="189"/>
      <c r="E94" s="189"/>
      <c r="F94" s="189"/>
      <c r="G94" s="189"/>
      <c r="H94" s="189"/>
      <c r="I94" s="190"/>
      <c r="J94" s="191" t="s">
        <v>114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115</v>
      </c>
      <c r="D96" s="40"/>
      <c r="E96" s="40"/>
      <c r="F96" s="40"/>
      <c r="G96" s="40"/>
      <c r="H96" s="40"/>
      <c r="I96" s="144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6" t="s">
        <v>116</v>
      </c>
    </row>
    <row r="97" spans="1:31" s="9" customFormat="1" ht="24.95" customHeight="1">
      <c r="A97" s="9"/>
      <c r="B97" s="193"/>
      <c r="C97" s="194"/>
      <c r="D97" s="195" t="s">
        <v>117</v>
      </c>
      <c r="E97" s="196"/>
      <c r="F97" s="196"/>
      <c r="G97" s="196"/>
      <c r="H97" s="196"/>
      <c r="I97" s="197"/>
      <c r="J97" s="198">
        <f>J128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269</v>
      </c>
      <c r="E98" s="203"/>
      <c r="F98" s="203"/>
      <c r="G98" s="203"/>
      <c r="H98" s="203"/>
      <c r="I98" s="204"/>
      <c r="J98" s="205">
        <f>J129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271</v>
      </c>
      <c r="E99" s="203"/>
      <c r="F99" s="203"/>
      <c r="G99" s="203"/>
      <c r="H99" s="203"/>
      <c r="I99" s="204"/>
      <c r="J99" s="205">
        <f>J175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272</v>
      </c>
      <c r="E100" s="203"/>
      <c r="F100" s="203"/>
      <c r="G100" s="203"/>
      <c r="H100" s="203"/>
      <c r="I100" s="204"/>
      <c r="J100" s="205">
        <f>J182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694</v>
      </c>
      <c r="E101" s="203"/>
      <c r="F101" s="203"/>
      <c r="G101" s="203"/>
      <c r="H101" s="203"/>
      <c r="I101" s="204"/>
      <c r="J101" s="205">
        <f>J189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0"/>
      <c r="C102" s="201"/>
      <c r="D102" s="202" t="s">
        <v>755</v>
      </c>
      <c r="E102" s="203"/>
      <c r="F102" s="203"/>
      <c r="G102" s="203"/>
      <c r="H102" s="203"/>
      <c r="I102" s="204"/>
      <c r="J102" s="205">
        <f>J193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0"/>
      <c r="C103" s="201"/>
      <c r="D103" s="202" t="s">
        <v>120</v>
      </c>
      <c r="E103" s="203"/>
      <c r="F103" s="203"/>
      <c r="G103" s="203"/>
      <c r="H103" s="203"/>
      <c r="I103" s="204"/>
      <c r="J103" s="205">
        <f>J203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200"/>
      <c r="C104" s="201"/>
      <c r="D104" s="202" t="s">
        <v>756</v>
      </c>
      <c r="E104" s="203"/>
      <c r="F104" s="203"/>
      <c r="G104" s="203"/>
      <c r="H104" s="203"/>
      <c r="I104" s="204"/>
      <c r="J104" s="205">
        <f>J241</f>
        <v>0</v>
      </c>
      <c r="K104" s="201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200"/>
      <c r="C105" s="201"/>
      <c r="D105" s="202" t="s">
        <v>757</v>
      </c>
      <c r="E105" s="203"/>
      <c r="F105" s="203"/>
      <c r="G105" s="203"/>
      <c r="H105" s="203"/>
      <c r="I105" s="204"/>
      <c r="J105" s="205">
        <f>J248</f>
        <v>0</v>
      </c>
      <c r="K105" s="201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0"/>
      <c r="C106" s="201"/>
      <c r="D106" s="202" t="s">
        <v>279</v>
      </c>
      <c r="E106" s="203"/>
      <c r="F106" s="203"/>
      <c r="G106" s="203"/>
      <c r="H106" s="203"/>
      <c r="I106" s="204"/>
      <c r="J106" s="205">
        <f>J264</f>
        <v>0</v>
      </c>
      <c r="K106" s="201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0"/>
      <c r="C107" s="201"/>
      <c r="D107" s="202" t="s">
        <v>758</v>
      </c>
      <c r="E107" s="203"/>
      <c r="F107" s="203"/>
      <c r="G107" s="203"/>
      <c r="H107" s="203"/>
      <c r="I107" s="204"/>
      <c r="J107" s="205">
        <f>J266</f>
        <v>0</v>
      </c>
      <c r="K107" s="201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183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186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2" t="s">
        <v>123</v>
      </c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1" t="s">
        <v>16</v>
      </c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87" t="str">
        <f>E7</f>
        <v>Stavební úprava ulice Bezručova, Cheb</v>
      </c>
      <c r="F117" s="31"/>
      <c r="G117" s="31"/>
      <c r="H117" s="31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1" t="s">
        <v>110</v>
      </c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E9</f>
        <v>SO 301 - SO 301 Deštová kanalizace</v>
      </c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14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1" t="s">
        <v>22</v>
      </c>
      <c r="D121" s="40"/>
      <c r="E121" s="40"/>
      <c r="F121" s="26" t="str">
        <f>F12</f>
        <v>Cheb</v>
      </c>
      <c r="G121" s="40"/>
      <c r="H121" s="40"/>
      <c r="I121" s="147" t="s">
        <v>24</v>
      </c>
      <c r="J121" s="79" t="str">
        <f>IF(J12="","",J12)</f>
        <v>28. 2. 2020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14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1" t="s">
        <v>30</v>
      </c>
      <c r="D123" s="40"/>
      <c r="E123" s="40"/>
      <c r="F123" s="26" t="str">
        <f>E15</f>
        <v>Město Cheb</v>
      </c>
      <c r="G123" s="40"/>
      <c r="H123" s="40"/>
      <c r="I123" s="147" t="s">
        <v>36</v>
      </c>
      <c r="J123" s="36" t="str">
        <f>E21</f>
        <v>DSVA s.r.o.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1" t="s">
        <v>34</v>
      </c>
      <c r="D124" s="40"/>
      <c r="E124" s="40"/>
      <c r="F124" s="26" t="str">
        <f>IF(E18="","",E18)</f>
        <v>Vyplň údaj</v>
      </c>
      <c r="G124" s="40"/>
      <c r="H124" s="40"/>
      <c r="I124" s="147" t="s">
        <v>39</v>
      </c>
      <c r="J124" s="36" t="str">
        <f>E24</f>
        <v>DSVA s.r.o.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144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207"/>
      <c r="B126" s="208"/>
      <c r="C126" s="209" t="s">
        <v>124</v>
      </c>
      <c r="D126" s="210" t="s">
        <v>66</v>
      </c>
      <c r="E126" s="210" t="s">
        <v>62</v>
      </c>
      <c r="F126" s="210" t="s">
        <v>63</v>
      </c>
      <c r="G126" s="210" t="s">
        <v>125</v>
      </c>
      <c r="H126" s="210" t="s">
        <v>126</v>
      </c>
      <c r="I126" s="211" t="s">
        <v>127</v>
      </c>
      <c r="J126" s="212" t="s">
        <v>114</v>
      </c>
      <c r="K126" s="213" t="s">
        <v>128</v>
      </c>
      <c r="L126" s="214"/>
      <c r="M126" s="100" t="s">
        <v>1</v>
      </c>
      <c r="N126" s="101" t="s">
        <v>45</v>
      </c>
      <c r="O126" s="101" t="s">
        <v>129</v>
      </c>
      <c r="P126" s="101" t="s">
        <v>130</v>
      </c>
      <c r="Q126" s="101" t="s">
        <v>131</v>
      </c>
      <c r="R126" s="101" t="s">
        <v>132</v>
      </c>
      <c r="S126" s="101" t="s">
        <v>133</v>
      </c>
      <c r="T126" s="102" t="s">
        <v>134</v>
      </c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</row>
    <row r="127" spans="1:63" s="2" customFormat="1" ht="22.8" customHeight="1">
      <c r="A127" s="38"/>
      <c r="B127" s="39"/>
      <c r="C127" s="107" t="s">
        <v>135</v>
      </c>
      <c r="D127" s="40"/>
      <c r="E127" s="40"/>
      <c r="F127" s="40"/>
      <c r="G127" s="40"/>
      <c r="H127" s="40"/>
      <c r="I127" s="144"/>
      <c r="J127" s="215">
        <f>BK127</f>
        <v>0</v>
      </c>
      <c r="K127" s="40"/>
      <c r="L127" s="44"/>
      <c r="M127" s="103"/>
      <c r="N127" s="216"/>
      <c r="O127" s="104"/>
      <c r="P127" s="217">
        <f>P128</f>
        <v>0</v>
      </c>
      <c r="Q127" s="104"/>
      <c r="R127" s="217">
        <f>R128</f>
        <v>2.421355</v>
      </c>
      <c r="S127" s="104"/>
      <c r="T127" s="218">
        <f>T128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6" t="s">
        <v>80</v>
      </c>
      <c r="AU127" s="16" t="s">
        <v>116</v>
      </c>
      <c r="BK127" s="219">
        <f>BK128</f>
        <v>0</v>
      </c>
    </row>
    <row r="128" spans="1:63" s="12" customFormat="1" ht="25.9" customHeight="1">
      <c r="A128" s="12"/>
      <c r="B128" s="220"/>
      <c r="C128" s="221"/>
      <c r="D128" s="222" t="s">
        <v>80</v>
      </c>
      <c r="E128" s="223" t="s">
        <v>136</v>
      </c>
      <c r="F128" s="223" t="s">
        <v>137</v>
      </c>
      <c r="G128" s="221"/>
      <c r="H128" s="221"/>
      <c r="I128" s="224"/>
      <c r="J128" s="225">
        <f>BK128</f>
        <v>0</v>
      </c>
      <c r="K128" s="221"/>
      <c r="L128" s="226"/>
      <c r="M128" s="227"/>
      <c r="N128" s="228"/>
      <c r="O128" s="228"/>
      <c r="P128" s="229">
        <f>P129+P175+P182+P189+P193+P203+P264+P266</f>
        <v>0</v>
      </c>
      <c r="Q128" s="228"/>
      <c r="R128" s="229">
        <f>R129+R175+R182+R189+R193+R203+R264+R266</f>
        <v>2.421355</v>
      </c>
      <c r="S128" s="228"/>
      <c r="T128" s="230">
        <f>T129+T175+T182+T189+T193+T203+T264+T266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1" t="s">
        <v>89</v>
      </c>
      <c r="AT128" s="232" t="s">
        <v>80</v>
      </c>
      <c r="AU128" s="232" t="s">
        <v>81</v>
      </c>
      <c r="AY128" s="231" t="s">
        <v>138</v>
      </c>
      <c r="BK128" s="233">
        <f>BK129+BK175+BK182+BK189+BK193+BK203+BK264+BK266</f>
        <v>0</v>
      </c>
    </row>
    <row r="129" spans="1:63" s="12" customFormat="1" ht="22.8" customHeight="1">
      <c r="A129" s="12"/>
      <c r="B129" s="220"/>
      <c r="C129" s="221"/>
      <c r="D129" s="222" t="s">
        <v>80</v>
      </c>
      <c r="E129" s="234" t="s">
        <v>89</v>
      </c>
      <c r="F129" s="234" t="s">
        <v>280</v>
      </c>
      <c r="G129" s="221"/>
      <c r="H129" s="221"/>
      <c r="I129" s="224"/>
      <c r="J129" s="235">
        <f>BK129</f>
        <v>0</v>
      </c>
      <c r="K129" s="221"/>
      <c r="L129" s="226"/>
      <c r="M129" s="227"/>
      <c r="N129" s="228"/>
      <c r="O129" s="228"/>
      <c r="P129" s="229">
        <f>SUM(P130:P174)</f>
        <v>0</v>
      </c>
      <c r="Q129" s="228"/>
      <c r="R129" s="229">
        <f>SUM(R130:R174)</f>
        <v>0.19152</v>
      </c>
      <c r="S129" s="228"/>
      <c r="T129" s="230">
        <f>SUM(T130:T174)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1" t="s">
        <v>89</v>
      </c>
      <c r="AT129" s="232" t="s">
        <v>80</v>
      </c>
      <c r="AU129" s="232" t="s">
        <v>89</v>
      </c>
      <c r="AY129" s="231" t="s">
        <v>138</v>
      </c>
      <c r="BK129" s="233">
        <f>SUM(BK130:BK174)</f>
        <v>0</v>
      </c>
    </row>
    <row r="130" spans="1:65" s="2" customFormat="1" ht="21.75" customHeight="1">
      <c r="A130" s="38"/>
      <c r="B130" s="39"/>
      <c r="C130" s="236" t="s">
        <v>89</v>
      </c>
      <c r="D130" s="236" t="s">
        <v>140</v>
      </c>
      <c r="E130" s="237" t="s">
        <v>759</v>
      </c>
      <c r="F130" s="238" t="s">
        <v>760</v>
      </c>
      <c r="G130" s="239" t="s">
        <v>283</v>
      </c>
      <c r="H130" s="240">
        <v>41.763</v>
      </c>
      <c r="I130" s="241"/>
      <c r="J130" s="242">
        <f>ROUND(I130*H130,2)</f>
        <v>0</v>
      </c>
      <c r="K130" s="243"/>
      <c r="L130" s="44"/>
      <c r="M130" s="244" t="s">
        <v>1</v>
      </c>
      <c r="N130" s="245" t="s">
        <v>46</v>
      </c>
      <c r="O130" s="91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8" t="s">
        <v>144</v>
      </c>
      <c r="AT130" s="248" t="s">
        <v>140</v>
      </c>
      <c r="AU130" s="248" t="s">
        <v>21</v>
      </c>
      <c r="AY130" s="16" t="s">
        <v>138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6" t="s">
        <v>89</v>
      </c>
      <c r="BK130" s="249">
        <f>ROUND(I130*H130,2)</f>
        <v>0</v>
      </c>
      <c r="BL130" s="16" t="s">
        <v>144</v>
      </c>
      <c r="BM130" s="248" t="s">
        <v>761</v>
      </c>
    </row>
    <row r="131" spans="1:51" s="13" customFormat="1" ht="12">
      <c r="A131" s="13"/>
      <c r="B131" s="265"/>
      <c r="C131" s="266"/>
      <c r="D131" s="250" t="s">
        <v>214</v>
      </c>
      <c r="E131" s="267" t="s">
        <v>1</v>
      </c>
      <c r="F131" s="268" t="s">
        <v>762</v>
      </c>
      <c r="G131" s="266"/>
      <c r="H131" s="269">
        <v>14.553</v>
      </c>
      <c r="I131" s="270"/>
      <c r="J131" s="266"/>
      <c r="K131" s="266"/>
      <c r="L131" s="271"/>
      <c r="M131" s="272"/>
      <c r="N131" s="273"/>
      <c r="O131" s="273"/>
      <c r="P131" s="273"/>
      <c r="Q131" s="273"/>
      <c r="R131" s="273"/>
      <c r="S131" s="273"/>
      <c r="T131" s="27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75" t="s">
        <v>214</v>
      </c>
      <c r="AU131" s="275" t="s">
        <v>21</v>
      </c>
      <c r="AV131" s="13" t="s">
        <v>21</v>
      </c>
      <c r="AW131" s="13" t="s">
        <v>38</v>
      </c>
      <c r="AX131" s="13" t="s">
        <v>81</v>
      </c>
      <c r="AY131" s="275" t="s">
        <v>138</v>
      </c>
    </row>
    <row r="132" spans="1:51" s="13" customFormat="1" ht="12">
      <c r="A132" s="13"/>
      <c r="B132" s="265"/>
      <c r="C132" s="266"/>
      <c r="D132" s="250" t="s">
        <v>214</v>
      </c>
      <c r="E132" s="267" t="s">
        <v>1</v>
      </c>
      <c r="F132" s="268" t="s">
        <v>763</v>
      </c>
      <c r="G132" s="266"/>
      <c r="H132" s="269">
        <v>20.46</v>
      </c>
      <c r="I132" s="270"/>
      <c r="J132" s="266"/>
      <c r="K132" s="266"/>
      <c r="L132" s="271"/>
      <c r="M132" s="272"/>
      <c r="N132" s="273"/>
      <c r="O132" s="273"/>
      <c r="P132" s="273"/>
      <c r="Q132" s="273"/>
      <c r="R132" s="273"/>
      <c r="S132" s="273"/>
      <c r="T132" s="27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75" t="s">
        <v>214</v>
      </c>
      <c r="AU132" s="275" t="s">
        <v>21</v>
      </c>
      <c r="AV132" s="13" t="s">
        <v>21</v>
      </c>
      <c r="AW132" s="13" t="s">
        <v>38</v>
      </c>
      <c r="AX132" s="13" t="s">
        <v>81</v>
      </c>
      <c r="AY132" s="275" t="s">
        <v>138</v>
      </c>
    </row>
    <row r="133" spans="1:51" s="13" customFormat="1" ht="12">
      <c r="A133" s="13"/>
      <c r="B133" s="265"/>
      <c r="C133" s="266"/>
      <c r="D133" s="250" t="s">
        <v>214</v>
      </c>
      <c r="E133" s="267" t="s">
        <v>1</v>
      </c>
      <c r="F133" s="268" t="s">
        <v>764</v>
      </c>
      <c r="G133" s="266"/>
      <c r="H133" s="269">
        <v>6.75</v>
      </c>
      <c r="I133" s="270"/>
      <c r="J133" s="266"/>
      <c r="K133" s="266"/>
      <c r="L133" s="271"/>
      <c r="M133" s="272"/>
      <c r="N133" s="273"/>
      <c r="O133" s="273"/>
      <c r="P133" s="273"/>
      <c r="Q133" s="273"/>
      <c r="R133" s="273"/>
      <c r="S133" s="273"/>
      <c r="T133" s="27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75" t="s">
        <v>214</v>
      </c>
      <c r="AU133" s="275" t="s">
        <v>21</v>
      </c>
      <c r="AV133" s="13" t="s">
        <v>21</v>
      </c>
      <c r="AW133" s="13" t="s">
        <v>38</v>
      </c>
      <c r="AX133" s="13" t="s">
        <v>81</v>
      </c>
      <c r="AY133" s="275" t="s">
        <v>138</v>
      </c>
    </row>
    <row r="134" spans="1:51" s="14" customFormat="1" ht="12">
      <c r="A134" s="14"/>
      <c r="B134" s="276"/>
      <c r="C134" s="277"/>
      <c r="D134" s="250" t="s">
        <v>214</v>
      </c>
      <c r="E134" s="278" t="s">
        <v>1</v>
      </c>
      <c r="F134" s="279" t="s">
        <v>216</v>
      </c>
      <c r="G134" s="277"/>
      <c r="H134" s="280">
        <v>41.763000000000005</v>
      </c>
      <c r="I134" s="281"/>
      <c r="J134" s="277"/>
      <c r="K134" s="277"/>
      <c r="L134" s="282"/>
      <c r="M134" s="283"/>
      <c r="N134" s="284"/>
      <c r="O134" s="284"/>
      <c r="P134" s="284"/>
      <c r="Q134" s="284"/>
      <c r="R134" s="284"/>
      <c r="S134" s="284"/>
      <c r="T134" s="28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86" t="s">
        <v>214</v>
      </c>
      <c r="AU134" s="286" t="s">
        <v>21</v>
      </c>
      <c r="AV134" s="14" t="s">
        <v>144</v>
      </c>
      <c r="AW134" s="14" t="s">
        <v>38</v>
      </c>
      <c r="AX134" s="14" t="s">
        <v>89</v>
      </c>
      <c r="AY134" s="286" t="s">
        <v>138</v>
      </c>
    </row>
    <row r="135" spans="1:65" s="2" customFormat="1" ht="21.75" customHeight="1">
      <c r="A135" s="38"/>
      <c r="B135" s="39"/>
      <c r="C135" s="236" t="s">
        <v>21</v>
      </c>
      <c r="D135" s="236" t="s">
        <v>140</v>
      </c>
      <c r="E135" s="237" t="s">
        <v>765</v>
      </c>
      <c r="F135" s="238" t="s">
        <v>766</v>
      </c>
      <c r="G135" s="239" t="s">
        <v>283</v>
      </c>
      <c r="H135" s="240">
        <v>40.71</v>
      </c>
      <c r="I135" s="241"/>
      <c r="J135" s="242">
        <f>ROUND(I135*H135,2)</f>
        <v>0</v>
      </c>
      <c r="K135" s="243"/>
      <c r="L135" s="44"/>
      <c r="M135" s="244" t="s">
        <v>1</v>
      </c>
      <c r="N135" s="245" t="s">
        <v>46</v>
      </c>
      <c r="O135" s="91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8" t="s">
        <v>144</v>
      </c>
      <c r="AT135" s="248" t="s">
        <v>140</v>
      </c>
      <c r="AU135" s="248" t="s">
        <v>21</v>
      </c>
      <c r="AY135" s="16" t="s">
        <v>138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16" t="s">
        <v>89</v>
      </c>
      <c r="BK135" s="249">
        <f>ROUND(I135*H135,2)</f>
        <v>0</v>
      </c>
      <c r="BL135" s="16" t="s">
        <v>144</v>
      </c>
      <c r="BM135" s="248" t="s">
        <v>767</v>
      </c>
    </row>
    <row r="136" spans="1:51" s="13" customFormat="1" ht="12">
      <c r="A136" s="13"/>
      <c r="B136" s="265"/>
      <c r="C136" s="266"/>
      <c r="D136" s="250" t="s">
        <v>214</v>
      </c>
      <c r="E136" s="267" t="s">
        <v>1</v>
      </c>
      <c r="F136" s="268" t="s">
        <v>768</v>
      </c>
      <c r="G136" s="266"/>
      <c r="H136" s="269">
        <v>27.654</v>
      </c>
      <c r="I136" s="270"/>
      <c r="J136" s="266"/>
      <c r="K136" s="266"/>
      <c r="L136" s="271"/>
      <c r="M136" s="272"/>
      <c r="N136" s="273"/>
      <c r="O136" s="273"/>
      <c r="P136" s="273"/>
      <c r="Q136" s="273"/>
      <c r="R136" s="273"/>
      <c r="S136" s="273"/>
      <c r="T136" s="27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75" t="s">
        <v>214</v>
      </c>
      <c r="AU136" s="275" t="s">
        <v>21</v>
      </c>
      <c r="AV136" s="13" t="s">
        <v>21</v>
      </c>
      <c r="AW136" s="13" t="s">
        <v>38</v>
      </c>
      <c r="AX136" s="13" t="s">
        <v>81</v>
      </c>
      <c r="AY136" s="275" t="s">
        <v>138</v>
      </c>
    </row>
    <row r="137" spans="1:51" s="13" customFormat="1" ht="12">
      <c r="A137" s="13"/>
      <c r="B137" s="265"/>
      <c r="C137" s="266"/>
      <c r="D137" s="250" t="s">
        <v>214</v>
      </c>
      <c r="E137" s="267" t="s">
        <v>1</v>
      </c>
      <c r="F137" s="268" t="s">
        <v>769</v>
      </c>
      <c r="G137" s="266"/>
      <c r="H137" s="269">
        <v>13.056</v>
      </c>
      <c r="I137" s="270"/>
      <c r="J137" s="266"/>
      <c r="K137" s="266"/>
      <c r="L137" s="271"/>
      <c r="M137" s="272"/>
      <c r="N137" s="273"/>
      <c r="O137" s="273"/>
      <c r="P137" s="273"/>
      <c r="Q137" s="273"/>
      <c r="R137" s="273"/>
      <c r="S137" s="273"/>
      <c r="T137" s="27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75" t="s">
        <v>214</v>
      </c>
      <c r="AU137" s="275" t="s">
        <v>21</v>
      </c>
      <c r="AV137" s="13" t="s">
        <v>21</v>
      </c>
      <c r="AW137" s="13" t="s">
        <v>38</v>
      </c>
      <c r="AX137" s="13" t="s">
        <v>81</v>
      </c>
      <c r="AY137" s="275" t="s">
        <v>138</v>
      </c>
    </row>
    <row r="138" spans="1:51" s="14" customFormat="1" ht="12">
      <c r="A138" s="14"/>
      <c r="B138" s="276"/>
      <c r="C138" s="277"/>
      <c r="D138" s="250" t="s">
        <v>214</v>
      </c>
      <c r="E138" s="278" t="s">
        <v>1</v>
      </c>
      <c r="F138" s="279" t="s">
        <v>216</v>
      </c>
      <c r="G138" s="277"/>
      <c r="H138" s="280">
        <v>40.71</v>
      </c>
      <c r="I138" s="281"/>
      <c r="J138" s="277"/>
      <c r="K138" s="277"/>
      <c r="L138" s="282"/>
      <c r="M138" s="283"/>
      <c r="N138" s="284"/>
      <c r="O138" s="284"/>
      <c r="P138" s="284"/>
      <c r="Q138" s="284"/>
      <c r="R138" s="284"/>
      <c r="S138" s="284"/>
      <c r="T138" s="28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86" t="s">
        <v>214</v>
      </c>
      <c r="AU138" s="286" t="s">
        <v>21</v>
      </c>
      <c r="AV138" s="14" t="s">
        <v>144</v>
      </c>
      <c r="AW138" s="14" t="s">
        <v>38</v>
      </c>
      <c r="AX138" s="14" t="s">
        <v>89</v>
      </c>
      <c r="AY138" s="286" t="s">
        <v>138</v>
      </c>
    </row>
    <row r="139" spans="1:65" s="2" customFormat="1" ht="16.5" customHeight="1">
      <c r="A139" s="38"/>
      <c r="B139" s="39"/>
      <c r="C139" s="236" t="s">
        <v>149</v>
      </c>
      <c r="D139" s="236" t="s">
        <v>140</v>
      </c>
      <c r="E139" s="237" t="s">
        <v>770</v>
      </c>
      <c r="F139" s="238" t="s">
        <v>771</v>
      </c>
      <c r="G139" s="239" t="s">
        <v>155</v>
      </c>
      <c r="H139" s="240">
        <v>228</v>
      </c>
      <c r="I139" s="241"/>
      <c r="J139" s="242">
        <f>ROUND(I139*H139,2)</f>
        <v>0</v>
      </c>
      <c r="K139" s="243"/>
      <c r="L139" s="44"/>
      <c r="M139" s="244" t="s">
        <v>1</v>
      </c>
      <c r="N139" s="245" t="s">
        <v>46</v>
      </c>
      <c r="O139" s="91"/>
      <c r="P139" s="246">
        <f>O139*H139</f>
        <v>0</v>
      </c>
      <c r="Q139" s="246">
        <v>0.00084</v>
      </c>
      <c r="R139" s="246">
        <f>Q139*H139</f>
        <v>0.19152</v>
      </c>
      <c r="S139" s="246">
        <v>0</v>
      </c>
      <c r="T139" s="24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8" t="s">
        <v>144</v>
      </c>
      <c r="AT139" s="248" t="s">
        <v>140</v>
      </c>
      <c r="AU139" s="248" t="s">
        <v>21</v>
      </c>
      <c r="AY139" s="16" t="s">
        <v>138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6" t="s">
        <v>89</v>
      </c>
      <c r="BK139" s="249">
        <f>ROUND(I139*H139,2)</f>
        <v>0</v>
      </c>
      <c r="BL139" s="16" t="s">
        <v>144</v>
      </c>
      <c r="BM139" s="248" t="s">
        <v>772</v>
      </c>
    </row>
    <row r="140" spans="1:51" s="13" customFormat="1" ht="12">
      <c r="A140" s="13"/>
      <c r="B140" s="265"/>
      <c r="C140" s="266"/>
      <c r="D140" s="250" t="s">
        <v>214</v>
      </c>
      <c r="E140" s="267" t="s">
        <v>1</v>
      </c>
      <c r="F140" s="268" t="s">
        <v>773</v>
      </c>
      <c r="G140" s="266"/>
      <c r="H140" s="269">
        <v>228</v>
      </c>
      <c r="I140" s="270"/>
      <c r="J140" s="266"/>
      <c r="K140" s="266"/>
      <c r="L140" s="271"/>
      <c r="M140" s="272"/>
      <c r="N140" s="273"/>
      <c r="O140" s="273"/>
      <c r="P140" s="273"/>
      <c r="Q140" s="273"/>
      <c r="R140" s="273"/>
      <c r="S140" s="273"/>
      <c r="T140" s="27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75" t="s">
        <v>214</v>
      </c>
      <c r="AU140" s="275" t="s">
        <v>21</v>
      </c>
      <c r="AV140" s="13" t="s">
        <v>21</v>
      </c>
      <c r="AW140" s="13" t="s">
        <v>38</v>
      </c>
      <c r="AX140" s="13" t="s">
        <v>81</v>
      </c>
      <c r="AY140" s="275" t="s">
        <v>138</v>
      </c>
    </row>
    <row r="141" spans="1:65" s="2" customFormat="1" ht="21.75" customHeight="1">
      <c r="A141" s="38"/>
      <c r="B141" s="39"/>
      <c r="C141" s="236" t="s">
        <v>144</v>
      </c>
      <c r="D141" s="236" t="s">
        <v>140</v>
      </c>
      <c r="E141" s="237" t="s">
        <v>774</v>
      </c>
      <c r="F141" s="238" t="s">
        <v>775</v>
      </c>
      <c r="G141" s="239" t="s">
        <v>155</v>
      </c>
      <c r="H141" s="240">
        <v>228</v>
      </c>
      <c r="I141" s="241"/>
      <c r="J141" s="242">
        <f>ROUND(I141*H141,2)</f>
        <v>0</v>
      </c>
      <c r="K141" s="243"/>
      <c r="L141" s="44"/>
      <c r="M141" s="244" t="s">
        <v>1</v>
      </c>
      <c r="N141" s="245" t="s">
        <v>46</v>
      </c>
      <c r="O141" s="91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8" t="s">
        <v>144</v>
      </c>
      <c r="AT141" s="248" t="s">
        <v>140</v>
      </c>
      <c r="AU141" s="248" t="s">
        <v>21</v>
      </c>
      <c r="AY141" s="16" t="s">
        <v>138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6" t="s">
        <v>89</v>
      </c>
      <c r="BK141" s="249">
        <f>ROUND(I141*H141,2)</f>
        <v>0</v>
      </c>
      <c r="BL141" s="16" t="s">
        <v>144</v>
      </c>
      <c r="BM141" s="248" t="s">
        <v>776</v>
      </c>
    </row>
    <row r="142" spans="1:51" s="13" customFormat="1" ht="12">
      <c r="A142" s="13"/>
      <c r="B142" s="265"/>
      <c r="C142" s="266"/>
      <c r="D142" s="250" t="s">
        <v>214</v>
      </c>
      <c r="E142" s="267" t="s">
        <v>1</v>
      </c>
      <c r="F142" s="268" t="s">
        <v>777</v>
      </c>
      <c r="G142" s="266"/>
      <c r="H142" s="269">
        <v>228</v>
      </c>
      <c r="I142" s="270"/>
      <c r="J142" s="266"/>
      <c r="K142" s="266"/>
      <c r="L142" s="271"/>
      <c r="M142" s="272"/>
      <c r="N142" s="273"/>
      <c r="O142" s="273"/>
      <c r="P142" s="273"/>
      <c r="Q142" s="273"/>
      <c r="R142" s="273"/>
      <c r="S142" s="273"/>
      <c r="T142" s="27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75" t="s">
        <v>214</v>
      </c>
      <c r="AU142" s="275" t="s">
        <v>21</v>
      </c>
      <c r="AV142" s="13" t="s">
        <v>21</v>
      </c>
      <c r="AW142" s="13" t="s">
        <v>38</v>
      </c>
      <c r="AX142" s="13" t="s">
        <v>81</v>
      </c>
      <c r="AY142" s="275" t="s">
        <v>138</v>
      </c>
    </row>
    <row r="143" spans="1:51" s="14" customFormat="1" ht="12">
      <c r="A143" s="14"/>
      <c r="B143" s="276"/>
      <c r="C143" s="277"/>
      <c r="D143" s="250" t="s">
        <v>214</v>
      </c>
      <c r="E143" s="278" t="s">
        <v>1</v>
      </c>
      <c r="F143" s="279" t="s">
        <v>216</v>
      </c>
      <c r="G143" s="277"/>
      <c r="H143" s="280">
        <v>228</v>
      </c>
      <c r="I143" s="281"/>
      <c r="J143" s="277"/>
      <c r="K143" s="277"/>
      <c r="L143" s="282"/>
      <c r="M143" s="283"/>
      <c r="N143" s="284"/>
      <c r="O143" s="284"/>
      <c r="P143" s="284"/>
      <c r="Q143" s="284"/>
      <c r="R143" s="284"/>
      <c r="S143" s="284"/>
      <c r="T143" s="28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86" t="s">
        <v>214</v>
      </c>
      <c r="AU143" s="286" t="s">
        <v>21</v>
      </c>
      <c r="AV143" s="14" t="s">
        <v>144</v>
      </c>
      <c r="AW143" s="14" t="s">
        <v>38</v>
      </c>
      <c r="AX143" s="14" t="s">
        <v>89</v>
      </c>
      <c r="AY143" s="286" t="s">
        <v>138</v>
      </c>
    </row>
    <row r="144" spans="1:65" s="2" customFormat="1" ht="21.75" customHeight="1">
      <c r="A144" s="38"/>
      <c r="B144" s="39"/>
      <c r="C144" s="236" t="s">
        <v>157</v>
      </c>
      <c r="D144" s="236" t="s">
        <v>140</v>
      </c>
      <c r="E144" s="237" t="s">
        <v>699</v>
      </c>
      <c r="F144" s="238" t="s">
        <v>778</v>
      </c>
      <c r="G144" s="239" t="s">
        <v>283</v>
      </c>
      <c r="H144" s="240">
        <v>82</v>
      </c>
      <c r="I144" s="241"/>
      <c r="J144" s="242">
        <f>ROUND(I144*H144,2)</f>
        <v>0</v>
      </c>
      <c r="K144" s="243"/>
      <c r="L144" s="44"/>
      <c r="M144" s="244" t="s">
        <v>1</v>
      </c>
      <c r="N144" s="245" t="s">
        <v>46</v>
      </c>
      <c r="O144" s="91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8" t="s">
        <v>144</v>
      </c>
      <c r="AT144" s="248" t="s">
        <v>140</v>
      </c>
      <c r="AU144" s="248" t="s">
        <v>21</v>
      </c>
      <c r="AY144" s="16" t="s">
        <v>138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6" t="s">
        <v>89</v>
      </c>
      <c r="BK144" s="249">
        <f>ROUND(I144*H144,2)</f>
        <v>0</v>
      </c>
      <c r="BL144" s="16" t="s">
        <v>144</v>
      </c>
      <c r="BM144" s="248" t="s">
        <v>779</v>
      </c>
    </row>
    <row r="145" spans="1:65" s="2" customFormat="1" ht="21.75" customHeight="1">
      <c r="A145" s="38"/>
      <c r="B145" s="39"/>
      <c r="C145" s="236" t="s">
        <v>161</v>
      </c>
      <c r="D145" s="236" t="s">
        <v>140</v>
      </c>
      <c r="E145" s="237" t="s">
        <v>297</v>
      </c>
      <c r="F145" s="238" t="s">
        <v>298</v>
      </c>
      <c r="G145" s="239" t="s">
        <v>283</v>
      </c>
      <c r="H145" s="240">
        <v>82</v>
      </c>
      <c r="I145" s="241"/>
      <c r="J145" s="242">
        <f>ROUND(I145*H145,2)</f>
        <v>0</v>
      </c>
      <c r="K145" s="243"/>
      <c r="L145" s="44"/>
      <c r="M145" s="244" t="s">
        <v>1</v>
      </c>
      <c r="N145" s="245" t="s">
        <v>46</v>
      </c>
      <c r="O145" s="91"/>
      <c r="P145" s="246">
        <f>O145*H145</f>
        <v>0</v>
      </c>
      <c r="Q145" s="246">
        <v>0</v>
      </c>
      <c r="R145" s="246">
        <f>Q145*H145</f>
        <v>0</v>
      </c>
      <c r="S145" s="246">
        <v>0</v>
      </c>
      <c r="T145" s="24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8" t="s">
        <v>144</v>
      </c>
      <c r="AT145" s="248" t="s">
        <v>140</v>
      </c>
      <c r="AU145" s="248" t="s">
        <v>21</v>
      </c>
      <c r="AY145" s="16" t="s">
        <v>138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16" t="s">
        <v>89</v>
      </c>
      <c r="BK145" s="249">
        <f>ROUND(I145*H145,2)</f>
        <v>0</v>
      </c>
      <c r="BL145" s="16" t="s">
        <v>144</v>
      </c>
      <c r="BM145" s="248" t="s">
        <v>780</v>
      </c>
    </row>
    <row r="146" spans="1:51" s="13" customFormat="1" ht="12">
      <c r="A146" s="13"/>
      <c r="B146" s="265"/>
      <c r="C146" s="266"/>
      <c r="D146" s="250" t="s">
        <v>214</v>
      </c>
      <c r="E146" s="267" t="s">
        <v>1</v>
      </c>
      <c r="F146" s="268" t="s">
        <v>648</v>
      </c>
      <c r="G146" s="266"/>
      <c r="H146" s="269">
        <v>82</v>
      </c>
      <c r="I146" s="270"/>
      <c r="J146" s="266"/>
      <c r="K146" s="266"/>
      <c r="L146" s="271"/>
      <c r="M146" s="272"/>
      <c r="N146" s="273"/>
      <c r="O146" s="273"/>
      <c r="P146" s="273"/>
      <c r="Q146" s="273"/>
      <c r="R146" s="273"/>
      <c r="S146" s="273"/>
      <c r="T146" s="27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75" t="s">
        <v>214</v>
      </c>
      <c r="AU146" s="275" t="s">
        <v>21</v>
      </c>
      <c r="AV146" s="13" t="s">
        <v>21</v>
      </c>
      <c r="AW146" s="13" t="s">
        <v>38</v>
      </c>
      <c r="AX146" s="13" t="s">
        <v>81</v>
      </c>
      <c r="AY146" s="275" t="s">
        <v>138</v>
      </c>
    </row>
    <row r="147" spans="1:51" s="14" customFormat="1" ht="12">
      <c r="A147" s="14"/>
      <c r="B147" s="276"/>
      <c r="C147" s="277"/>
      <c r="D147" s="250" t="s">
        <v>214</v>
      </c>
      <c r="E147" s="278" t="s">
        <v>1</v>
      </c>
      <c r="F147" s="279" t="s">
        <v>216</v>
      </c>
      <c r="G147" s="277"/>
      <c r="H147" s="280">
        <v>82</v>
      </c>
      <c r="I147" s="281"/>
      <c r="J147" s="277"/>
      <c r="K147" s="277"/>
      <c r="L147" s="282"/>
      <c r="M147" s="283"/>
      <c r="N147" s="284"/>
      <c r="O147" s="284"/>
      <c r="P147" s="284"/>
      <c r="Q147" s="284"/>
      <c r="R147" s="284"/>
      <c r="S147" s="284"/>
      <c r="T147" s="28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86" t="s">
        <v>214</v>
      </c>
      <c r="AU147" s="286" t="s">
        <v>21</v>
      </c>
      <c r="AV147" s="14" t="s">
        <v>144</v>
      </c>
      <c r="AW147" s="14" t="s">
        <v>38</v>
      </c>
      <c r="AX147" s="14" t="s">
        <v>89</v>
      </c>
      <c r="AY147" s="286" t="s">
        <v>138</v>
      </c>
    </row>
    <row r="148" spans="1:65" s="2" customFormat="1" ht="16.5" customHeight="1">
      <c r="A148" s="38"/>
      <c r="B148" s="39"/>
      <c r="C148" s="236" t="s">
        <v>166</v>
      </c>
      <c r="D148" s="236" t="s">
        <v>140</v>
      </c>
      <c r="E148" s="237" t="s">
        <v>781</v>
      </c>
      <c r="F148" s="238" t="s">
        <v>316</v>
      </c>
      <c r="G148" s="239" t="s">
        <v>283</v>
      </c>
      <c r="H148" s="240">
        <v>82</v>
      </c>
      <c r="I148" s="241"/>
      <c r="J148" s="242">
        <f>ROUND(I148*H148,2)</f>
        <v>0</v>
      </c>
      <c r="K148" s="243"/>
      <c r="L148" s="44"/>
      <c r="M148" s="244" t="s">
        <v>1</v>
      </c>
      <c r="N148" s="245" t="s">
        <v>46</v>
      </c>
      <c r="O148" s="91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8" t="s">
        <v>144</v>
      </c>
      <c r="AT148" s="248" t="s">
        <v>140</v>
      </c>
      <c r="AU148" s="248" t="s">
        <v>21</v>
      </c>
      <c r="AY148" s="16" t="s">
        <v>138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6" t="s">
        <v>89</v>
      </c>
      <c r="BK148" s="249">
        <f>ROUND(I148*H148,2)</f>
        <v>0</v>
      </c>
      <c r="BL148" s="16" t="s">
        <v>144</v>
      </c>
      <c r="BM148" s="248" t="s">
        <v>782</v>
      </c>
    </row>
    <row r="149" spans="1:51" s="13" customFormat="1" ht="12">
      <c r="A149" s="13"/>
      <c r="B149" s="265"/>
      <c r="C149" s="266"/>
      <c r="D149" s="250" t="s">
        <v>214</v>
      </c>
      <c r="E149" s="267" t="s">
        <v>1</v>
      </c>
      <c r="F149" s="268" t="s">
        <v>648</v>
      </c>
      <c r="G149" s="266"/>
      <c r="H149" s="269">
        <v>82</v>
      </c>
      <c r="I149" s="270"/>
      <c r="J149" s="266"/>
      <c r="K149" s="266"/>
      <c r="L149" s="271"/>
      <c r="M149" s="272"/>
      <c r="N149" s="273"/>
      <c r="O149" s="273"/>
      <c r="P149" s="273"/>
      <c r="Q149" s="273"/>
      <c r="R149" s="273"/>
      <c r="S149" s="273"/>
      <c r="T149" s="27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75" t="s">
        <v>214</v>
      </c>
      <c r="AU149" s="275" t="s">
        <v>21</v>
      </c>
      <c r="AV149" s="13" t="s">
        <v>21</v>
      </c>
      <c r="AW149" s="13" t="s">
        <v>38</v>
      </c>
      <c r="AX149" s="13" t="s">
        <v>81</v>
      </c>
      <c r="AY149" s="275" t="s">
        <v>138</v>
      </c>
    </row>
    <row r="150" spans="1:51" s="14" customFormat="1" ht="12">
      <c r="A150" s="14"/>
      <c r="B150" s="276"/>
      <c r="C150" s="277"/>
      <c r="D150" s="250" t="s">
        <v>214</v>
      </c>
      <c r="E150" s="278" t="s">
        <v>1</v>
      </c>
      <c r="F150" s="279" t="s">
        <v>216</v>
      </c>
      <c r="G150" s="277"/>
      <c r="H150" s="280">
        <v>82</v>
      </c>
      <c r="I150" s="281"/>
      <c r="J150" s="277"/>
      <c r="K150" s="277"/>
      <c r="L150" s="282"/>
      <c r="M150" s="283"/>
      <c r="N150" s="284"/>
      <c r="O150" s="284"/>
      <c r="P150" s="284"/>
      <c r="Q150" s="284"/>
      <c r="R150" s="284"/>
      <c r="S150" s="284"/>
      <c r="T150" s="28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6" t="s">
        <v>214</v>
      </c>
      <c r="AU150" s="286" t="s">
        <v>21</v>
      </c>
      <c r="AV150" s="14" t="s">
        <v>144</v>
      </c>
      <c r="AW150" s="14" t="s">
        <v>38</v>
      </c>
      <c r="AX150" s="14" t="s">
        <v>89</v>
      </c>
      <c r="AY150" s="286" t="s">
        <v>138</v>
      </c>
    </row>
    <row r="151" spans="1:65" s="2" customFormat="1" ht="21.75" customHeight="1">
      <c r="A151" s="38"/>
      <c r="B151" s="39"/>
      <c r="C151" s="236" t="s">
        <v>172</v>
      </c>
      <c r="D151" s="236" t="s">
        <v>140</v>
      </c>
      <c r="E151" s="237" t="s">
        <v>783</v>
      </c>
      <c r="F151" s="238" t="s">
        <v>784</v>
      </c>
      <c r="G151" s="239" t="s">
        <v>247</v>
      </c>
      <c r="H151" s="240">
        <v>164</v>
      </c>
      <c r="I151" s="241"/>
      <c r="J151" s="242">
        <f>ROUND(I151*H151,2)</f>
        <v>0</v>
      </c>
      <c r="K151" s="243"/>
      <c r="L151" s="44"/>
      <c r="M151" s="244" t="s">
        <v>1</v>
      </c>
      <c r="N151" s="245" t="s">
        <v>46</v>
      </c>
      <c r="O151" s="91"/>
      <c r="P151" s="246">
        <f>O151*H151</f>
        <v>0</v>
      </c>
      <c r="Q151" s="246">
        <v>0</v>
      </c>
      <c r="R151" s="246">
        <f>Q151*H151</f>
        <v>0</v>
      </c>
      <c r="S151" s="246">
        <v>0</v>
      </c>
      <c r="T151" s="24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8" t="s">
        <v>144</v>
      </c>
      <c r="AT151" s="248" t="s">
        <v>140</v>
      </c>
      <c r="AU151" s="248" t="s">
        <v>21</v>
      </c>
      <c r="AY151" s="16" t="s">
        <v>138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16" t="s">
        <v>89</v>
      </c>
      <c r="BK151" s="249">
        <f>ROUND(I151*H151,2)</f>
        <v>0</v>
      </c>
      <c r="BL151" s="16" t="s">
        <v>144</v>
      </c>
      <c r="BM151" s="248" t="s">
        <v>785</v>
      </c>
    </row>
    <row r="152" spans="1:51" s="13" customFormat="1" ht="12">
      <c r="A152" s="13"/>
      <c r="B152" s="265"/>
      <c r="C152" s="266"/>
      <c r="D152" s="250" t="s">
        <v>214</v>
      </c>
      <c r="E152" s="267" t="s">
        <v>1</v>
      </c>
      <c r="F152" s="268" t="s">
        <v>786</v>
      </c>
      <c r="G152" s="266"/>
      <c r="H152" s="269">
        <v>164</v>
      </c>
      <c r="I152" s="270"/>
      <c r="J152" s="266"/>
      <c r="K152" s="266"/>
      <c r="L152" s="271"/>
      <c r="M152" s="272"/>
      <c r="N152" s="273"/>
      <c r="O152" s="273"/>
      <c r="P152" s="273"/>
      <c r="Q152" s="273"/>
      <c r="R152" s="273"/>
      <c r="S152" s="273"/>
      <c r="T152" s="27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75" t="s">
        <v>214</v>
      </c>
      <c r="AU152" s="275" t="s">
        <v>21</v>
      </c>
      <c r="AV152" s="13" t="s">
        <v>21</v>
      </c>
      <c r="AW152" s="13" t="s">
        <v>38</v>
      </c>
      <c r="AX152" s="13" t="s">
        <v>81</v>
      </c>
      <c r="AY152" s="275" t="s">
        <v>138</v>
      </c>
    </row>
    <row r="153" spans="1:51" s="14" customFormat="1" ht="12">
      <c r="A153" s="14"/>
      <c r="B153" s="276"/>
      <c r="C153" s="277"/>
      <c r="D153" s="250" t="s">
        <v>214</v>
      </c>
      <c r="E153" s="278" t="s">
        <v>1</v>
      </c>
      <c r="F153" s="279" t="s">
        <v>216</v>
      </c>
      <c r="G153" s="277"/>
      <c r="H153" s="280">
        <v>164</v>
      </c>
      <c r="I153" s="281"/>
      <c r="J153" s="277"/>
      <c r="K153" s="277"/>
      <c r="L153" s="282"/>
      <c r="M153" s="283"/>
      <c r="N153" s="284"/>
      <c r="O153" s="284"/>
      <c r="P153" s="284"/>
      <c r="Q153" s="284"/>
      <c r="R153" s="284"/>
      <c r="S153" s="284"/>
      <c r="T153" s="28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86" t="s">
        <v>214</v>
      </c>
      <c r="AU153" s="286" t="s">
        <v>21</v>
      </c>
      <c r="AV153" s="14" t="s">
        <v>144</v>
      </c>
      <c r="AW153" s="14" t="s">
        <v>38</v>
      </c>
      <c r="AX153" s="14" t="s">
        <v>89</v>
      </c>
      <c r="AY153" s="286" t="s">
        <v>138</v>
      </c>
    </row>
    <row r="154" spans="1:65" s="2" customFormat="1" ht="21.75" customHeight="1">
      <c r="A154" s="38"/>
      <c r="B154" s="39"/>
      <c r="C154" s="236" t="s">
        <v>177</v>
      </c>
      <c r="D154" s="236" t="s">
        <v>140</v>
      </c>
      <c r="E154" s="237" t="s">
        <v>787</v>
      </c>
      <c r="F154" s="238" t="s">
        <v>788</v>
      </c>
      <c r="G154" s="239" t="s">
        <v>283</v>
      </c>
      <c r="H154" s="240">
        <v>90</v>
      </c>
      <c r="I154" s="241"/>
      <c r="J154" s="242">
        <f>ROUND(I154*H154,2)</f>
        <v>0</v>
      </c>
      <c r="K154" s="243"/>
      <c r="L154" s="44"/>
      <c r="M154" s="244" t="s">
        <v>1</v>
      </c>
      <c r="N154" s="245" t="s">
        <v>46</v>
      </c>
      <c r="O154" s="91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8" t="s">
        <v>144</v>
      </c>
      <c r="AT154" s="248" t="s">
        <v>140</v>
      </c>
      <c r="AU154" s="248" t="s">
        <v>21</v>
      </c>
      <c r="AY154" s="16" t="s">
        <v>138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6" t="s">
        <v>89</v>
      </c>
      <c r="BK154" s="249">
        <f>ROUND(I154*H154,2)</f>
        <v>0</v>
      </c>
      <c r="BL154" s="16" t="s">
        <v>144</v>
      </c>
      <c r="BM154" s="248" t="s">
        <v>789</v>
      </c>
    </row>
    <row r="155" spans="1:47" s="2" customFormat="1" ht="12">
      <c r="A155" s="38"/>
      <c r="B155" s="39"/>
      <c r="C155" s="40"/>
      <c r="D155" s="250" t="s">
        <v>170</v>
      </c>
      <c r="E155" s="40"/>
      <c r="F155" s="251" t="s">
        <v>790</v>
      </c>
      <c r="G155" s="40"/>
      <c r="H155" s="40"/>
      <c r="I155" s="144"/>
      <c r="J155" s="40"/>
      <c r="K155" s="40"/>
      <c r="L155" s="44"/>
      <c r="M155" s="252"/>
      <c r="N155" s="253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6" t="s">
        <v>170</v>
      </c>
      <c r="AU155" s="16" t="s">
        <v>21</v>
      </c>
    </row>
    <row r="156" spans="1:51" s="13" customFormat="1" ht="12">
      <c r="A156" s="13"/>
      <c r="B156" s="265"/>
      <c r="C156" s="266"/>
      <c r="D156" s="250" t="s">
        <v>214</v>
      </c>
      <c r="E156" s="267" t="s">
        <v>1</v>
      </c>
      <c r="F156" s="268" t="s">
        <v>592</v>
      </c>
      <c r="G156" s="266"/>
      <c r="H156" s="269">
        <v>70</v>
      </c>
      <c r="I156" s="270"/>
      <c r="J156" s="266"/>
      <c r="K156" s="266"/>
      <c r="L156" s="271"/>
      <c r="M156" s="272"/>
      <c r="N156" s="273"/>
      <c r="O156" s="273"/>
      <c r="P156" s="273"/>
      <c r="Q156" s="273"/>
      <c r="R156" s="273"/>
      <c r="S156" s="273"/>
      <c r="T156" s="27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75" t="s">
        <v>214</v>
      </c>
      <c r="AU156" s="275" t="s">
        <v>21</v>
      </c>
      <c r="AV156" s="13" t="s">
        <v>21</v>
      </c>
      <c r="AW156" s="13" t="s">
        <v>38</v>
      </c>
      <c r="AX156" s="13" t="s">
        <v>81</v>
      </c>
      <c r="AY156" s="275" t="s">
        <v>138</v>
      </c>
    </row>
    <row r="157" spans="1:51" s="13" customFormat="1" ht="12">
      <c r="A157" s="13"/>
      <c r="B157" s="265"/>
      <c r="C157" s="266"/>
      <c r="D157" s="250" t="s">
        <v>214</v>
      </c>
      <c r="E157" s="267" t="s">
        <v>1</v>
      </c>
      <c r="F157" s="268" t="s">
        <v>791</v>
      </c>
      <c r="G157" s="266"/>
      <c r="H157" s="269">
        <v>20</v>
      </c>
      <c r="I157" s="270"/>
      <c r="J157" s="266"/>
      <c r="K157" s="266"/>
      <c r="L157" s="271"/>
      <c r="M157" s="272"/>
      <c r="N157" s="273"/>
      <c r="O157" s="273"/>
      <c r="P157" s="273"/>
      <c r="Q157" s="273"/>
      <c r="R157" s="273"/>
      <c r="S157" s="273"/>
      <c r="T157" s="27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75" t="s">
        <v>214</v>
      </c>
      <c r="AU157" s="275" t="s">
        <v>21</v>
      </c>
      <c r="AV157" s="13" t="s">
        <v>21</v>
      </c>
      <c r="AW157" s="13" t="s">
        <v>38</v>
      </c>
      <c r="AX157" s="13" t="s">
        <v>81</v>
      </c>
      <c r="AY157" s="275" t="s">
        <v>138</v>
      </c>
    </row>
    <row r="158" spans="1:51" s="14" customFormat="1" ht="12">
      <c r="A158" s="14"/>
      <c r="B158" s="276"/>
      <c r="C158" s="277"/>
      <c r="D158" s="250" t="s">
        <v>214</v>
      </c>
      <c r="E158" s="278" t="s">
        <v>1</v>
      </c>
      <c r="F158" s="279" t="s">
        <v>216</v>
      </c>
      <c r="G158" s="277"/>
      <c r="H158" s="280">
        <v>90</v>
      </c>
      <c r="I158" s="281"/>
      <c r="J158" s="277"/>
      <c r="K158" s="277"/>
      <c r="L158" s="282"/>
      <c r="M158" s="283"/>
      <c r="N158" s="284"/>
      <c r="O158" s="284"/>
      <c r="P158" s="284"/>
      <c r="Q158" s="284"/>
      <c r="R158" s="284"/>
      <c r="S158" s="284"/>
      <c r="T158" s="28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86" t="s">
        <v>214</v>
      </c>
      <c r="AU158" s="286" t="s">
        <v>21</v>
      </c>
      <c r="AV158" s="14" t="s">
        <v>144</v>
      </c>
      <c r="AW158" s="14" t="s">
        <v>38</v>
      </c>
      <c r="AX158" s="14" t="s">
        <v>89</v>
      </c>
      <c r="AY158" s="286" t="s">
        <v>138</v>
      </c>
    </row>
    <row r="159" spans="1:65" s="2" customFormat="1" ht="16.5" customHeight="1">
      <c r="A159" s="38"/>
      <c r="B159" s="39"/>
      <c r="C159" s="254" t="s">
        <v>182</v>
      </c>
      <c r="D159" s="254" t="s">
        <v>197</v>
      </c>
      <c r="E159" s="255" t="s">
        <v>792</v>
      </c>
      <c r="F159" s="256" t="s">
        <v>793</v>
      </c>
      <c r="G159" s="257" t="s">
        <v>247</v>
      </c>
      <c r="H159" s="258">
        <v>180</v>
      </c>
      <c r="I159" s="259"/>
      <c r="J159" s="260">
        <f>ROUND(I159*H159,2)</f>
        <v>0</v>
      </c>
      <c r="K159" s="261"/>
      <c r="L159" s="262"/>
      <c r="M159" s="263" t="s">
        <v>1</v>
      </c>
      <c r="N159" s="264" t="s">
        <v>46</v>
      </c>
      <c r="O159" s="91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8" t="s">
        <v>172</v>
      </c>
      <c r="AT159" s="248" t="s">
        <v>197</v>
      </c>
      <c r="AU159" s="248" t="s">
        <v>21</v>
      </c>
      <c r="AY159" s="16" t="s">
        <v>138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6" t="s">
        <v>89</v>
      </c>
      <c r="BK159" s="249">
        <f>ROUND(I159*H159,2)</f>
        <v>0</v>
      </c>
      <c r="BL159" s="16" t="s">
        <v>144</v>
      </c>
      <c r="BM159" s="248" t="s">
        <v>794</v>
      </c>
    </row>
    <row r="160" spans="1:51" s="13" customFormat="1" ht="12">
      <c r="A160" s="13"/>
      <c r="B160" s="265"/>
      <c r="C160" s="266"/>
      <c r="D160" s="250" t="s">
        <v>214</v>
      </c>
      <c r="E160" s="267" t="s">
        <v>1</v>
      </c>
      <c r="F160" s="268" t="s">
        <v>795</v>
      </c>
      <c r="G160" s="266"/>
      <c r="H160" s="269">
        <v>180</v>
      </c>
      <c r="I160" s="270"/>
      <c r="J160" s="266"/>
      <c r="K160" s="266"/>
      <c r="L160" s="271"/>
      <c r="M160" s="272"/>
      <c r="N160" s="273"/>
      <c r="O160" s="273"/>
      <c r="P160" s="273"/>
      <c r="Q160" s="273"/>
      <c r="R160" s="273"/>
      <c r="S160" s="273"/>
      <c r="T160" s="27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75" t="s">
        <v>214</v>
      </c>
      <c r="AU160" s="275" t="s">
        <v>21</v>
      </c>
      <c r="AV160" s="13" t="s">
        <v>21</v>
      </c>
      <c r="AW160" s="13" t="s">
        <v>38</v>
      </c>
      <c r="AX160" s="13" t="s">
        <v>81</v>
      </c>
      <c r="AY160" s="275" t="s">
        <v>138</v>
      </c>
    </row>
    <row r="161" spans="1:51" s="14" customFormat="1" ht="12">
      <c r="A161" s="14"/>
      <c r="B161" s="276"/>
      <c r="C161" s="277"/>
      <c r="D161" s="250" t="s">
        <v>214</v>
      </c>
      <c r="E161" s="278" t="s">
        <v>1</v>
      </c>
      <c r="F161" s="279" t="s">
        <v>216</v>
      </c>
      <c r="G161" s="277"/>
      <c r="H161" s="280">
        <v>180</v>
      </c>
      <c r="I161" s="281"/>
      <c r="J161" s="277"/>
      <c r="K161" s="277"/>
      <c r="L161" s="282"/>
      <c r="M161" s="283"/>
      <c r="N161" s="284"/>
      <c r="O161" s="284"/>
      <c r="P161" s="284"/>
      <c r="Q161" s="284"/>
      <c r="R161" s="284"/>
      <c r="S161" s="284"/>
      <c r="T161" s="28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86" t="s">
        <v>214</v>
      </c>
      <c r="AU161" s="286" t="s">
        <v>21</v>
      </c>
      <c r="AV161" s="14" t="s">
        <v>144</v>
      </c>
      <c r="AW161" s="14" t="s">
        <v>38</v>
      </c>
      <c r="AX161" s="14" t="s">
        <v>89</v>
      </c>
      <c r="AY161" s="286" t="s">
        <v>138</v>
      </c>
    </row>
    <row r="162" spans="1:65" s="2" customFormat="1" ht="21.75" customHeight="1">
      <c r="A162" s="38"/>
      <c r="B162" s="39"/>
      <c r="C162" s="236" t="s">
        <v>186</v>
      </c>
      <c r="D162" s="236" t="s">
        <v>140</v>
      </c>
      <c r="E162" s="237" t="s">
        <v>796</v>
      </c>
      <c r="F162" s="238" t="s">
        <v>797</v>
      </c>
      <c r="G162" s="239" t="s">
        <v>283</v>
      </c>
      <c r="H162" s="240">
        <v>7.724</v>
      </c>
      <c r="I162" s="241"/>
      <c r="J162" s="242">
        <f>ROUND(I162*H162,2)</f>
        <v>0</v>
      </c>
      <c r="K162" s="243"/>
      <c r="L162" s="44"/>
      <c r="M162" s="244" t="s">
        <v>1</v>
      </c>
      <c r="N162" s="245" t="s">
        <v>46</v>
      </c>
      <c r="O162" s="91"/>
      <c r="P162" s="246">
        <f>O162*H162</f>
        <v>0</v>
      </c>
      <c r="Q162" s="246">
        <v>0</v>
      </c>
      <c r="R162" s="246">
        <f>Q162*H162</f>
        <v>0</v>
      </c>
      <c r="S162" s="246">
        <v>0</v>
      </c>
      <c r="T162" s="24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8" t="s">
        <v>144</v>
      </c>
      <c r="AT162" s="248" t="s">
        <v>140</v>
      </c>
      <c r="AU162" s="248" t="s">
        <v>21</v>
      </c>
      <c r="AY162" s="16" t="s">
        <v>138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16" t="s">
        <v>89</v>
      </c>
      <c r="BK162" s="249">
        <f>ROUND(I162*H162,2)</f>
        <v>0</v>
      </c>
      <c r="BL162" s="16" t="s">
        <v>144</v>
      </c>
      <c r="BM162" s="248" t="s">
        <v>798</v>
      </c>
    </row>
    <row r="163" spans="1:51" s="13" customFormat="1" ht="12">
      <c r="A163" s="13"/>
      <c r="B163" s="265"/>
      <c r="C163" s="266"/>
      <c r="D163" s="250" t="s">
        <v>214</v>
      </c>
      <c r="E163" s="267" t="s">
        <v>1</v>
      </c>
      <c r="F163" s="268" t="s">
        <v>799</v>
      </c>
      <c r="G163" s="266"/>
      <c r="H163" s="269">
        <v>6.536</v>
      </c>
      <c r="I163" s="270"/>
      <c r="J163" s="266"/>
      <c r="K163" s="266"/>
      <c r="L163" s="271"/>
      <c r="M163" s="272"/>
      <c r="N163" s="273"/>
      <c r="O163" s="273"/>
      <c r="P163" s="273"/>
      <c r="Q163" s="273"/>
      <c r="R163" s="273"/>
      <c r="S163" s="273"/>
      <c r="T163" s="27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75" t="s">
        <v>214</v>
      </c>
      <c r="AU163" s="275" t="s">
        <v>21</v>
      </c>
      <c r="AV163" s="13" t="s">
        <v>21</v>
      </c>
      <c r="AW163" s="13" t="s">
        <v>38</v>
      </c>
      <c r="AX163" s="13" t="s">
        <v>81</v>
      </c>
      <c r="AY163" s="275" t="s">
        <v>138</v>
      </c>
    </row>
    <row r="164" spans="1:51" s="13" customFormat="1" ht="12">
      <c r="A164" s="13"/>
      <c r="B164" s="265"/>
      <c r="C164" s="266"/>
      <c r="D164" s="250" t="s">
        <v>214</v>
      </c>
      <c r="E164" s="267" t="s">
        <v>1</v>
      </c>
      <c r="F164" s="268" t="s">
        <v>800</v>
      </c>
      <c r="G164" s="266"/>
      <c r="H164" s="269">
        <v>-0.838</v>
      </c>
      <c r="I164" s="270"/>
      <c r="J164" s="266"/>
      <c r="K164" s="266"/>
      <c r="L164" s="271"/>
      <c r="M164" s="272"/>
      <c r="N164" s="273"/>
      <c r="O164" s="273"/>
      <c r="P164" s="273"/>
      <c r="Q164" s="273"/>
      <c r="R164" s="273"/>
      <c r="S164" s="273"/>
      <c r="T164" s="27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75" t="s">
        <v>214</v>
      </c>
      <c r="AU164" s="275" t="s">
        <v>21</v>
      </c>
      <c r="AV164" s="13" t="s">
        <v>21</v>
      </c>
      <c r="AW164" s="13" t="s">
        <v>38</v>
      </c>
      <c r="AX164" s="13" t="s">
        <v>81</v>
      </c>
      <c r="AY164" s="275" t="s">
        <v>138</v>
      </c>
    </row>
    <row r="165" spans="1:51" s="13" customFormat="1" ht="12">
      <c r="A165" s="13"/>
      <c r="B165" s="265"/>
      <c r="C165" s="266"/>
      <c r="D165" s="250" t="s">
        <v>214</v>
      </c>
      <c r="E165" s="267" t="s">
        <v>1</v>
      </c>
      <c r="F165" s="268" t="s">
        <v>801</v>
      </c>
      <c r="G165" s="266"/>
      <c r="H165" s="269">
        <v>2.448</v>
      </c>
      <c r="I165" s="270"/>
      <c r="J165" s="266"/>
      <c r="K165" s="266"/>
      <c r="L165" s="271"/>
      <c r="M165" s="272"/>
      <c r="N165" s="273"/>
      <c r="O165" s="273"/>
      <c r="P165" s="273"/>
      <c r="Q165" s="273"/>
      <c r="R165" s="273"/>
      <c r="S165" s="273"/>
      <c r="T165" s="27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75" t="s">
        <v>214</v>
      </c>
      <c r="AU165" s="275" t="s">
        <v>21</v>
      </c>
      <c r="AV165" s="13" t="s">
        <v>21</v>
      </c>
      <c r="AW165" s="13" t="s">
        <v>38</v>
      </c>
      <c r="AX165" s="13" t="s">
        <v>81</v>
      </c>
      <c r="AY165" s="275" t="s">
        <v>138</v>
      </c>
    </row>
    <row r="166" spans="1:51" s="13" customFormat="1" ht="12">
      <c r="A166" s="13"/>
      <c r="B166" s="265"/>
      <c r="C166" s="266"/>
      <c r="D166" s="250" t="s">
        <v>214</v>
      </c>
      <c r="E166" s="267" t="s">
        <v>1</v>
      </c>
      <c r="F166" s="268" t="s">
        <v>802</v>
      </c>
      <c r="G166" s="266"/>
      <c r="H166" s="269">
        <v>-0.422</v>
      </c>
      <c r="I166" s="270"/>
      <c r="J166" s="266"/>
      <c r="K166" s="266"/>
      <c r="L166" s="271"/>
      <c r="M166" s="272"/>
      <c r="N166" s="273"/>
      <c r="O166" s="273"/>
      <c r="P166" s="273"/>
      <c r="Q166" s="273"/>
      <c r="R166" s="273"/>
      <c r="S166" s="273"/>
      <c r="T166" s="27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75" t="s">
        <v>214</v>
      </c>
      <c r="AU166" s="275" t="s">
        <v>21</v>
      </c>
      <c r="AV166" s="13" t="s">
        <v>21</v>
      </c>
      <c r="AW166" s="13" t="s">
        <v>38</v>
      </c>
      <c r="AX166" s="13" t="s">
        <v>81</v>
      </c>
      <c r="AY166" s="275" t="s">
        <v>138</v>
      </c>
    </row>
    <row r="167" spans="1:51" s="14" customFormat="1" ht="12">
      <c r="A167" s="14"/>
      <c r="B167" s="276"/>
      <c r="C167" s="277"/>
      <c r="D167" s="250" t="s">
        <v>214</v>
      </c>
      <c r="E167" s="278" t="s">
        <v>1</v>
      </c>
      <c r="F167" s="279" t="s">
        <v>216</v>
      </c>
      <c r="G167" s="277"/>
      <c r="H167" s="280">
        <v>7.724</v>
      </c>
      <c r="I167" s="281"/>
      <c r="J167" s="277"/>
      <c r="K167" s="277"/>
      <c r="L167" s="282"/>
      <c r="M167" s="283"/>
      <c r="N167" s="284"/>
      <c r="O167" s="284"/>
      <c r="P167" s="284"/>
      <c r="Q167" s="284"/>
      <c r="R167" s="284"/>
      <c r="S167" s="284"/>
      <c r="T167" s="28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86" t="s">
        <v>214</v>
      </c>
      <c r="AU167" s="286" t="s">
        <v>21</v>
      </c>
      <c r="AV167" s="14" t="s">
        <v>144</v>
      </c>
      <c r="AW167" s="14" t="s">
        <v>38</v>
      </c>
      <c r="AX167" s="14" t="s">
        <v>89</v>
      </c>
      <c r="AY167" s="286" t="s">
        <v>138</v>
      </c>
    </row>
    <row r="168" spans="1:65" s="2" customFormat="1" ht="16.5" customHeight="1">
      <c r="A168" s="38"/>
      <c r="B168" s="39"/>
      <c r="C168" s="254" t="s">
        <v>191</v>
      </c>
      <c r="D168" s="254" t="s">
        <v>197</v>
      </c>
      <c r="E168" s="255" t="s">
        <v>792</v>
      </c>
      <c r="F168" s="256" t="s">
        <v>793</v>
      </c>
      <c r="G168" s="257" t="s">
        <v>247</v>
      </c>
      <c r="H168" s="258">
        <v>15.448</v>
      </c>
      <c r="I168" s="259"/>
      <c r="J168" s="260">
        <f>ROUND(I168*H168,2)</f>
        <v>0</v>
      </c>
      <c r="K168" s="261"/>
      <c r="L168" s="262"/>
      <c r="M168" s="263" t="s">
        <v>1</v>
      </c>
      <c r="N168" s="264" t="s">
        <v>46</v>
      </c>
      <c r="O168" s="91"/>
      <c r="P168" s="246">
        <f>O168*H168</f>
        <v>0</v>
      </c>
      <c r="Q168" s="246">
        <v>0</v>
      </c>
      <c r="R168" s="246">
        <f>Q168*H168</f>
        <v>0</v>
      </c>
      <c r="S168" s="246">
        <v>0</v>
      </c>
      <c r="T168" s="24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8" t="s">
        <v>172</v>
      </c>
      <c r="AT168" s="248" t="s">
        <v>197</v>
      </c>
      <c r="AU168" s="248" t="s">
        <v>21</v>
      </c>
      <c r="AY168" s="16" t="s">
        <v>138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16" t="s">
        <v>89</v>
      </c>
      <c r="BK168" s="249">
        <f>ROUND(I168*H168,2)</f>
        <v>0</v>
      </c>
      <c r="BL168" s="16" t="s">
        <v>144</v>
      </c>
      <c r="BM168" s="248" t="s">
        <v>803</v>
      </c>
    </row>
    <row r="169" spans="1:51" s="13" customFormat="1" ht="12">
      <c r="A169" s="13"/>
      <c r="B169" s="265"/>
      <c r="C169" s="266"/>
      <c r="D169" s="250" t="s">
        <v>214</v>
      </c>
      <c r="E169" s="267" t="s">
        <v>1</v>
      </c>
      <c r="F169" s="268" t="s">
        <v>804</v>
      </c>
      <c r="G169" s="266"/>
      <c r="H169" s="269">
        <v>15.448</v>
      </c>
      <c r="I169" s="270"/>
      <c r="J169" s="266"/>
      <c r="K169" s="266"/>
      <c r="L169" s="271"/>
      <c r="M169" s="272"/>
      <c r="N169" s="273"/>
      <c r="O169" s="273"/>
      <c r="P169" s="273"/>
      <c r="Q169" s="273"/>
      <c r="R169" s="273"/>
      <c r="S169" s="273"/>
      <c r="T169" s="27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75" t="s">
        <v>214</v>
      </c>
      <c r="AU169" s="275" t="s">
        <v>21</v>
      </c>
      <c r="AV169" s="13" t="s">
        <v>21</v>
      </c>
      <c r="AW169" s="13" t="s">
        <v>38</v>
      </c>
      <c r="AX169" s="13" t="s">
        <v>81</v>
      </c>
      <c r="AY169" s="275" t="s">
        <v>138</v>
      </c>
    </row>
    <row r="170" spans="1:51" s="14" customFormat="1" ht="12">
      <c r="A170" s="14"/>
      <c r="B170" s="276"/>
      <c r="C170" s="277"/>
      <c r="D170" s="250" t="s">
        <v>214</v>
      </c>
      <c r="E170" s="278" t="s">
        <v>1</v>
      </c>
      <c r="F170" s="279" t="s">
        <v>216</v>
      </c>
      <c r="G170" s="277"/>
      <c r="H170" s="280">
        <v>15.448</v>
      </c>
      <c r="I170" s="281"/>
      <c r="J170" s="277"/>
      <c r="K170" s="277"/>
      <c r="L170" s="282"/>
      <c r="M170" s="283"/>
      <c r="N170" s="284"/>
      <c r="O170" s="284"/>
      <c r="P170" s="284"/>
      <c r="Q170" s="284"/>
      <c r="R170" s="284"/>
      <c r="S170" s="284"/>
      <c r="T170" s="28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86" t="s">
        <v>214</v>
      </c>
      <c r="AU170" s="286" t="s">
        <v>21</v>
      </c>
      <c r="AV170" s="14" t="s">
        <v>144</v>
      </c>
      <c r="AW170" s="14" t="s">
        <v>38</v>
      </c>
      <c r="AX170" s="14" t="s">
        <v>89</v>
      </c>
      <c r="AY170" s="286" t="s">
        <v>138</v>
      </c>
    </row>
    <row r="171" spans="1:65" s="2" customFormat="1" ht="21.75" customHeight="1">
      <c r="A171" s="38"/>
      <c r="B171" s="39"/>
      <c r="C171" s="236" t="s">
        <v>196</v>
      </c>
      <c r="D171" s="236" t="s">
        <v>140</v>
      </c>
      <c r="E171" s="237" t="s">
        <v>805</v>
      </c>
      <c r="F171" s="238" t="s">
        <v>806</v>
      </c>
      <c r="G171" s="239" t="s">
        <v>155</v>
      </c>
      <c r="H171" s="240">
        <v>45.01</v>
      </c>
      <c r="I171" s="241"/>
      <c r="J171" s="242">
        <f>ROUND(I171*H171,2)</f>
        <v>0</v>
      </c>
      <c r="K171" s="243"/>
      <c r="L171" s="44"/>
      <c r="M171" s="244" t="s">
        <v>1</v>
      </c>
      <c r="N171" s="245" t="s">
        <v>46</v>
      </c>
      <c r="O171" s="91"/>
      <c r="P171" s="246">
        <f>O171*H171</f>
        <v>0</v>
      </c>
      <c r="Q171" s="246">
        <v>0</v>
      </c>
      <c r="R171" s="246">
        <f>Q171*H171</f>
        <v>0</v>
      </c>
      <c r="S171" s="246">
        <v>0</v>
      </c>
      <c r="T171" s="24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8" t="s">
        <v>144</v>
      </c>
      <c r="AT171" s="248" t="s">
        <v>140</v>
      </c>
      <c r="AU171" s="248" t="s">
        <v>21</v>
      </c>
      <c r="AY171" s="16" t="s">
        <v>138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16" t="s">
        <v>89</v>
      </c>
      <c r="BK171" s="249">
        <f>ROUND(I171*H171,2)</f>
        <v>0</v>
      </c>
      <c r="BL171" s="16" t="s">
        <v>144</v>
      </c>
      <c r="BM171" s="248" t="s">
        <v>807</v>
      </c>
    </row>
    <row r="172" spans="1:51" s="13" customFormat="1" ht="12">
      <c r="A172" s="13"/>
      <c r="B172" s="265"/>
      <c r="C172" s="266"/>
      <c r="D172" s="250" t="s">
        <v>214</v>
      </c>
      <c r="E172" s="267" t="s">
        <v>1</v>
      </c>
      <c r="F172" s="268" t="s">
        <v>808</v>
      </c>
      <c r="G172" s="266"/>
      <c r="H172" s="269">
        <v>4.41</v>
      </c>
      <c r="I172" s="270"/>
      <c r="J172" s="266"/>
      <c r="K172" s="266"/>
      <c r="L172" s="271"/>
      <c r="M172" s="272"/>
      <c r="N172" s="273"/>
      <c r="O172" s="273"/>
      <c r="P172" s="273"/>
      <c r="Q172" s="273"/>
      <c r="R172" s="273"/>
      <c r="S172" s="273"/>
      <c r="T172" s="27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75" t="s">
        <v>214</v>
      </c>
      <c r="AU172" s="275" t="s">
        <v>21</v>
      </c>
      <c r="AV172" s="13" t="s">
        <v>21</v>
      </c>
      <c r="AW172" s="13" t="s">
        <v>38</v>
      </c>
      <c r="AX172" s="13" t="s">
        <v>81</v>
      </c>
      <c r="AY172" s="275" t="s">
        <v>138</v>
      </c>
    </row>
    <row r="173" spans="1:51" s="13" customFormat="1" ht="12">
      <c r="A173" s="13"/>
      <c r="B173" s="265"/>
      <c r="C173" s="266"/>
      <c r="D173" s="250" t="s">
        <v>214</v>
      </c>
      <c r="E173" s="267" t="s">
        <v>1</v>
      </c>
      <c r="F173" s="268" t="s">
        <v>809</v>
      </c>
      <c r="G173" s="266"/>
      <c r="H173" s="269">
        <v>40.6</v>
      </c>
      <c r="I173" s="270"/>
      <c r="J173" s="266"/>
      <c r="K173" s="266"/>
      <c r="L173" s="271"/>
      <c r="M173" s="272"/>
      <c r="N173" s="273"/>
      <c r="O173" s="273"/>
      <c r="P173" s="273"/>
      <c r="Q173" s="273"/>
      <c r="R173" s="273"/>
      <c r="S173" s="273"/>
      <c r="T173" s="27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75" t="s">
        <v>214</v>
      </c>
      <c r="AU173" s="275" t="s">
        <v>21</v>
      </c>
      <c r="AV173" s="13" t="s">
        <v>21</v>
      </c>
      <c r="AW173" s="13" t="s">
        <v>38</v>
      </c>
      <c r="AX173" s="13" t="s">
        <v>81</v>
      </c>
      <c r="AY173" s="275" t="s">
        <v>138</v>
      </c>
    </row>
    <row r="174" spans="1:51" s="14" customFormat="1" ht="12">
      <c r="A174" s="14"/>
      <c r="B174" s="276"/>
      <c r="C174" s="277"/>
      <c r="D174" s="250" t="s">
        <v>214</v>
      </c>
      <c r="E174" s="278" t="s">
        <v>1</v>
      </c>
      <c r="F174" s="279" t="s">
        <v>216</v>
      </c>
      <c r="G174" s="277"/>
      <c r="H174" s="280">
        <v>45.010000000000005</v>
      </c>
      <c r="I174" s="281"/>
      <c r="J174" s="277"/>
      <c r="K174" s="277"/>
      <c r="L174" s="282"/>
      <c r="M174" s="283"/>
      <c r="N174" s="284"/>
      <c r="O174" s="284"/>
      <c r="P174" s="284"/>
      <c r="Q174" s="284"/>
      <c r="R174" s="284"/>
      <c r="S174" s="284"/>
      <c r="T174" s="28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86" t="s">
        <v>214</v>
      </c>
      <c r="AU174" s="286" t="s">
        <v>21</v>
      </c>
      <c r="AV174" s="14" t="s">
        <v>144</v>
      </c>
      <c r="AW174" s="14" t="s">
        <v>38</v>
      </c>
      <c r="AX174" s="14" t="s">
        <v>89</v>
      </c>
      <c r="AY174" s="286" t="s">
        <v>138</v>
      </c>
    </row>
    <row r="175" spans="1:63" s="12" customFormat="1" ht="22.8" customHeight="1">
      <c r="A175" s="12"/>
      <c r="B175" s="220"/>
      <c r="C175" s="221"/>
      <c r="D175" s="222" t="s">
        <v>80</v>
      </c>
      <c r="E175" s="234" t="s">
        <v>149</v>
      </c>
      <c r="F175" s="234" t="s">
        <v>374</v>
      </c>
      <c r="G175" s="221"/>
      <c r="H175" s="221"/>
      <c r="I175" s="224"/>
      <c r="J175" s="235">
        <f>BK175</f>
        <v>0</v>
      </c>
      <c r="K175" s="221"/>
      <c r="L175" s="226"/>
      <c r="M175" s="227"/>
      <c r="N175" s="228"/>
      <c r="O175" s="228"/>
      <c r="P175" s="229">
        <f>SUM(P176:P181)</f>
        <v>0</v>
      </c>
      <c r="Q175" s="228"/>
      <c r="R175" s="229">
        <f>SUM(R176:R181)</f>
        <v>0</v>
      </c>
      <c r="S175" s="228"/>
      <c r="T175" s="230">
        <f>SUM(T176:T181)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31" t="s">
        <v>89</v>
      </c>
      <c r="AT175" s="232" t="s">
        <v>80</v>
      </c>
      <c r="AU175" s="232" t="s">
        <v>89</v>
      </c>
      <c r="AY175" s="231" t="s">
        <v>138</v>
      </c>
      <c r="BK175" s="233">
        <f>SUM(BK176:BK181)</f>
        <v>0</v>
      </c>
    </row>
    <row r="176" spans="1:65" s="2" customFormat="1" ht="21.75" customHeight="1">
      <c r="A176" s="38"/>
      <c r="B176" s="39"/>
      <c r="C176" s="236" t="s">
        <v>202</v>
      </c>
      <c r="D176" s="236" t="s">
        <v>140</v>
      </c>
      <c r="E176" s="237" t="s">
        <v>810</v>
      </c>
      <c r="F176" s="238" t="s">
        <v>811</v>
      </c>
      <c r="G176" s="239" t="s">
        <v>143</v>
      </c>
      <c r="H176" s="240">
        <v>1</v>
      </c>
      <c r="I176" s="241"/>
      <c r="J176" s="242">
        <f>ROUND(I176*H176,2)</f>
        <v>0</v>
      </c>
      <c r="K176" s="243"/>
      <c r="L176" s="44"/>
      <c r="M176" s="244" t="s">
        <v>1</v>
      </c>
      <c r="N176" s="245" t="s">
        <v>46</v>
      </c>
      <c r="O176" s="91"/>
      <c r="P176" s="246">
        <f>O176*H176</f>
        <v>0</v>
      </c>
      <c r="Q176" s="246">
        <v>0</v>
      </c>
      <c r="R176" s="246">
        <f>Q176*H176</f>
        <v>0</v>
      </c>
      <c r="S176" s="246">
        <v>0</v>
      </c>
      <c r="T176" s="24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8" t="s">
        <v>144</v>
      </c>
      <c r="AT176" s="248" t="s">
        <v>140</v>
      </c>
      <c r="AU176" s="248" t="s">
        <v>21</v>
      </c>
      <c r="AY176" s="16" t="s">
        <v>138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16" t="s">
        <v>89</v>
      </c>
      <c r="BK176" s="249">
        <f>ROUND(I176*H176,2)</f>
        <v>0</v>
      </c>
      <c r="BL176" s="16" t="s">
        <v>144</v>
      </c>
      <c r="BM176" s="248" t="s">
        <v>812</v>
      </c>
    </row>
    <row r="177" spans="1:47" s="2" customFormat="1" ht="12">
      <c r="A177" s="38"/>
      <c r="B177" s="39"/>
      <c r="C177" s="40"/>
      <c r="D177" s="250" t="s">
        <v>170</v>
      </c>
      <c r="E177" s="40"/>
      <c r="F177" s="251" t="s">
        <v>813</v>
      </c>
      <c r="G177" s="40"/>
      <c r="H177" s="40"/>
      <c r="I177" s="144"/>
      <c r="J177" s="40"/>
      <c r="K177" s="40"/>
      <c r="L177" s="44"/>
      <c r="M177" s="252"/>
      <c r="N177" s="253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6" t="s">
        <v>170</v>
      </c>
      <c r="AU177" s="16" t="s">
        <v>21</v>
      </c>
    </row>
    <row r="178" spans="1:65" s="2" customFormat="1" ht="21.75" customHeight="1">
      <c r="A178" s="38"/>
      <c r="B178" s="39"/>
      <c r="C178" s="254" t="s">
        <v>8</v>
      </c>
      <c r="D178" s="254" t="s">
        <v>197</v>
      </c>
      <c r="E178" s="255" t="s">
        <v>814</v>
      </c>
      <c r="F178" s="256" t="s">
        <v>815</v>
      </c>
      <c r="G178" s="257" t="s">
        <v>143</v>
      </c>
      <c r="H178" s="258">
        <v>1</v>
      </c>
      <c r="I178" s="259"/>
      <c r="J178" s="260">
        <f>ROUND(I178*H178,2)</f>
        <v>0</v>
      </c>
      <c r="K178" s="261"/>
      <c r="L178" s="262"/>
      <c r="M178" s="263" t="s">
        <v>1</v>
      </c>
      <c r="N178" s="264" t="s">
        <v>46</v>
      </c>
      <c r="O178" s="91"/>
      <c r="P178" s="246">
        <f>O178*H178</f>
        <v>0</v>
      </c>
      <c r="Q178" s="246">
        <v>0</v>
      </c>
      <c r="R178" s="246">
        <f>Q178*H178</f>
        <v>0</v>
      </c>
      <c r="S178" s="246">
        <v>0</v>
      </c>
      <c r="T178" s="24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8" t="s">
        <v>172</v>
      </c>
      <c r="AT178" s="248" t="s">
        <v>197</v>
      </c>
      <c r="AU178" s="248" t="s">
        <v>21</v>
      </c>
      <c r="AY178" s="16" t="s">
        <v>138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16" t="s">
        <v>89</v>
      </c>
      <c r="BK178" s="249">
        <f>ROUND(I178*H178,2)</f>
        <v>0</v>
      </c>
      <c r="BL178" s="16" t="s">
        <v>144</v>
      </c>
      <c r="BM178" s="248" t="s">
        <v>816</v>
      </c>
    </row>
    <row r="179" spans="1:47" s="2" customFormat="1" ht="12">
      <c r="A179" s="38"/>
      <c r="B179" s="39"/>
      <c r="C179" s="40"/>
      <c r="D179" s="250" t="s">
        <v>170</v>
      </c>
      <c r="E179" s="40"/>
      <c r="F179" s="251" t="s">
        <v>817</v>
      </c>
      <c r="G179" s="40"/>
      <c r="H179" s="40"/>
      <c r="I179" s="144"/>
      <c r="J179" s="40"/>
      <c r="K179" s="40"/>
      <c r="L179" s="44"/>
      <c r="M179" s="252"/>
      <c r="N179" s="253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6" t="s">
        <v>170</v>
      </c>
      <c r="AU179" s="16" t="s">
        <v>21</v>
      </c>
    </row>
    <row r="180" spans="1:51" s="13" customFormat="1" ht="12">
      <c r="A180" s="13"/>
      <c r="B180" s="265"/>
      <c r="C180" s="266"/>
      <c r="D180" s="250" t="s">
        <v>214</v>
      </c>
      <c r="E180" s="267" t="s">
        <v>1</v>
      </c>
      <c r="F180" s="268" t="s">
        <v>818</v>
      </c>
      <c r="G180" s="266"/>
      <c r="H180" s="269">
        <v>1</v>
      </c>
      <c r="I180" s="270"/>
      <c r="J180" s="266"/>
      <c r="K180" s="266"/>
      <c r="L180" s="271"/>
      <c r="M180" s="272"/>
      <c r="N180" s="273"/>
      <c r="O180" s="273"/>
      <c r="P180" s="273"/>
      <c r="Q180" s="273"/>
      <c r="R180" s="273"/>
      <c r="S180" s="273"/>
      <c r="T180" s="27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75" t="s">
        <v>214</v>
      </c>
      <c r="AU180" s="275" t="s">
        <v>21</v>
      </c>
      <c r="AV180" s="13" t="s">
        <v>21</v>
      </c>
      <c r="AW180" s="13" t="s">
        <v>38</v>
      </c>
      <c r="AX180" s="13" t="s">
        <v>81</v>
      </c>
      <c r="AY180" s="275" t="s">
        <v>138</v>
      </c>
    </row>
    <row r="181" spans="1:51" s="14" customFormat="1" ht="12">
      <c r="A181" s="14"/>
      <c r="B181" s="276"/>
      <c r="C181" s="277"/>
      <c r="D181" s="250" t="s">
        <v>214</v>
      </c>
      <c r="E181" s="278" t="s">
        <v>1</v>
      </c>
      <c r="F181" s="279" t="s">
        <v>216</v>
      </c>
      <c r="G181" s="277"/>
      <c r="H181" s="280">
        <v>1</v>
      </c>
      <c r="I181" s="281"/>
      <c r="J181" s="277"/>
      <c r="K181" s="277"/>
      <c r="L181" s="282"/>
      <c r="M181" s="283"/>
      <c r="N181" s="284"/>
      <c r="O181" s="284"/>
      <c r="P181" s="284"/>
      <c r="Q181" s="284"/>
      <c r="R181" s="284"/>
      <c r="S181" s="284"/>
      <c r="T181" s="28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86" t="s">
        <v>214</v>
      </c>
      <c r="AU181" s="286" t="s">
        <v>21</v>
      </c>
      <c r="AV181" s="14" t="s">
        <v>144</v>
      </c>
      <c r="AW181" s="14" t="s">
        <v>38</v>
      </c>
      <c r="AX181" s="14" t="s">
        <v>89</v>
      </c>
      <c r="AY181" s="286" t="s">
        <v>138</v>
      </c>
    </row>
    <row r="182" spans="1:63" s="12" customFormat="1" ht="22.8" customHeight="1">
      <c r="A182" s="12"/>
      <c r="B182" s="220"/>
      <c r="C182" s="221"/>
      <c r="D182" s="222" t="s">
        <v>80</v>
      </c>
      <c r="E182" s="234" t="s">
        <v>144</v>
      </c>
      <c r="F182" s="234" t="s">
        <v>388</v>
      </c>
      <c r="G182" s="221"/>
      <c r="H182" s="221"/>
      <c r="I182" s="224"/>
      <c r="J182" s="235">
        <f>BK182</f>
        <v>0</v>
      </c>
      <c r="K182" s="221"/>
      <c r="L182" s="226"/>
      <c r="M182" s="227"/>
      <c r="N182" s="228"/>
      <c r="O182" s="228"/>
      <c r="P182" s="229">
        <f>SUM(P183:P188)</f>
        <v>0</v>
      </c>
      <c r="Q182" s="228"/>
      <c r="R182" s="229">
        <f>SUM(R183:R188)</f>
        <v>0</v>
      </c>
      <c r="S182" s="228"/>
      <c r="T182" s="230">
        <f>SUM(T183:T188)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31" t="s">
        <v>89</v>
      </c>
      <c r="AT182" s="232" t="s">
        <v>80</v>
      </c>
      <c r="AU182" s="232" t="s">
        <v>89</v>
      </c>
      <c r="AY182" s="231" t="s">
        <v>138</v>
      </c>
      <c r="BK182" s="233">
        <f>SUM(BK183:BK188)</f>
        <v>0</v>
      </c>
    </row>
    <row r="183" spans="1:65" s="2" customFormat="1" ht="21.75" customHeight="1">
      <c r="A183" s="38"/>
      <c r="B183" s="39"/>
      <c r="C183" s="236" t="s">
        <v>210</v>
      </c>
      <c r="D183" s="236" t="s">
        <v>140</v>
      </c>
      <c r="E183" s="237" t="s">
        <v>819</v>
      </c>
      <c r="F183" s="238" t="s">
        <v>820</v>
      </c>
      <c r="G183" s="239" t="s">
        <v>283</v>
      </c>
      <c r="H183" s="240">
        <v>3.33</v>
      </c>
      <c r="I183" s="241"/>
      <c r="J183" s="242">
        <f>ROUND(I183*H183,2)</f>
        <v>0</v>
      </c>
      <c r="K183" s="243"/>
      <c r="L183" s="44"/>
      <c r="M183" s="244" t="s">
        <v>1</v>
      </c>
      <c r="N183" s="245" t="s">
        <v>46</v>
      </c>
      <c r="O183" s="91"/>
      <c r="P183" s="246">
        <f>O183*H183</f>
        <v>0</v>
      </c>
      <c r="Q183" s="246">
        <v>0</v>
      </c>
      <c r="R183" s="246">
        <f>Q183*H183</f>
        <v>0</v>
      </c>
      <c r="S183" s="246">
        <v>0</v>
      </c>
      <c r="T183" s="247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8" t="s">
        <v>144</v>
      </c>
      <c r="AT183" s="248" t="s">
        <v>140</v>
      </c>
      <c r="AU183" s="248" t="s">
        <v>21</v>
      </c>
      <c r="AY183" s="16" t="s">
        <v>138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16" t="s">
        <v>89</v>
      </c>
      <c r="BK183" s="249">
        <f>ROUND(I183*H183,2)</f>
        <v>0</v>
      </c>
      <c r="BL183" s="16" t="s">
        <v>144</v>
      </c>
      <c r="BM183" s="248" t="s">
        <v>821</v>
      </c>
    </row>
    <row r="184" spans="1:51" s="13" customFormat="1" ht="12">
      <c r="A184" s="13"/>
      <c r="B184" s="265"/>
      <c r="C184" s="266"/>
      <c r="D184" s="250" t="s">
        <v>214</v>
      </c>
      <c r="E184" s="267" t="s">
        <v>1</v>
      </c>
      <c r="F184" s="268" t="s">
        <v>822</v>
      </c>
      <c r="G184" s="266"/>
      <c r="H184" s="269">
        <v>2.514</v>
      </c>
      <c r="I184" s="270"/>
      <c r="J184" s="266"/>
      <c r="K184" s="266"/>
      <c r="L184" s="271"/>
      <c r="M184" s="272"/>
      <c r="N184" s="273"/>
      <c r="O184" s="273"/>
      <c r="P184" s="273"/>
      <c r="Q184" s="273"/>
      <c r="R184" s="273"/>
      <c r="S184" s="273"/>
      <c r="T184" s="27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75" t="s">
        <v>214</v>
      </c>
      <c r="AU184" s="275" t="s">
        <v>21</v>
      </c>
      <c r="AV184" s="13" t="s">
        <v>21</v>
      </c>
      <c r="AW184" s="13" t="s">
        <v>38</v>
      </c>
      <c r="AX184" s="13" t="s">
        <v>81</v>
      </c>
      <c r="AY184" s="275" t="s">
        <v>138</v>
      </c>
    </row>
    <row r="185" spans="1:51" s="13" customFormat="1" ht="12">
      <c r="A185" s="13"/>
      <c r="B185" s="265"/>
      <c r="C185" s="266"/>
      <c r="D185" s="250" t="s">
        <v>214</v>
      </c>
      <c r="E185" s="267" t="s">
        <v>1</v>
      </c>
      <c r="F185" s="268" t="s">
        <v>823</v>
      </c>
      <c r="G185" s="266"/>
      <c r="H185" s="269">
        <v>0.816</v>
      </c>
      <c r="I185" s="270"/>
      <c r="J185" s="266"/>
      <c r="K185" s="266"/>
      <c r="L185" s="271"/>
      <c r="M185" s="272"/>
      <c r="N185" s="273"/>
      <c r="O185" s="273"/>
      <c r="P185" s="273"/>
      <c r="Q185" s="273"/>
      <c r="R185" s="273"/>
      <c r="S185" s="273"/>
      <c r="T185" s="27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75" t="s">
        <v>214</v>
      </c>
      <c r="AU185" s="275" t="s">
        <v>21</v>
      </c>
      <c r="AV185" s="13" t="s">
        <v>21</v>
      </c>
      <c r="AW185" s="13" t="s">
        <v>38</v>
      </c>
      <c r="AX185" s="13" t="s">
        <v>81</v>
      </c>
      <c r="AY185" s="275" t="s">
        <v>138</v>
      </c>
    </row>
    <row r="186" spans="1:51" s="14" customFormat="1" ht="12">
      <c r="A186" s="14"/>
      <c r="B186" s="276"/>
      <c r="C186" s="277"/>
      <c r="D186" s="250" t="s">
        <v>214</v>
      </c>
      <c r="E186" s="278" t="s">
        <v>1</v>
      </c>
      <c r="F186" s="279" t="s">
        <v>216</v>
      </c>
      <c r="G186" s="277"/>
      <c r="H186" s="280">
        <v>3.33</v>
      </c>
      <c r="I186" s="281"/>
      <c r="J186" s="277"/>
      <c r="K186" s="277"/>
      <c r="L186" s="282"/>
      <c r="M186" s="283"/>
      <c r="N186" s="284"/>
      <c r="O186" s="284"/>
      <c r="P186" s="284"/>
      <c r="Q186" s="284"/>
      <c r="R186" s="284"/>
      <c r="S186" s="284"/>
      <c r="T186" s="28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86" t="s">
        <v>214</v>
      </c>
      <c r="AU186" s="286" t="s">
        <v>21</v>
      </c>
      <c r="AV186" s="14" t="s">
        <v>144</v>
      </c>
      <c r="AW186" s="14" t="s">
        <v>38</v>
      </c>
      <c r="AX186" s="14" t="s">
        <v>89</v>
      </c>
      <c r="AY186" s="286" t="s">
        <v>138</v>
      </c>
    </row>
    <row r="187" spans="1:65" s="2" customFormat="1" ht="16.5" customHeight="1">
      <c r="A187" s="38"/>
      <c r="B187" s="39"/>
      <c r="C187" s="236" t="s">
        <v>217</v>
      </c>
      <c r="D187" s="236" t="s">
        <v>140</v>
      </c>
      <c r="E187" s="237" t="s">
        <v>824</v>
      </c>
      <c r="F187" s="238" t="s">
        <v>825</v>
      </c>
      <c r="G187" s="239" t="s">
        <v>143</v>
      </c>
      <c r="H187" s="240">
        <v>1</v>
      </c>
      <c r="I187" s="241"/>
      <c r="J187" s="242">
        <f>ROUND(I187*H187,2)</f>
        <v>0</v>
      </c>
      <c r="K187" s="243"/>
      <c r="L187" s="44"/>
      <c r="M187" s="244" t="s">
        <v>1</v>
      </c>
      <c r="N187" s="245" t="s">
        <v>46</v>
      </c>
      <c r="O187" s="91"/>
      <c r="P187" s="246">
        <f>O187*H187</f>
        <v>0</v>
      </c>
      <c r="Q187" s="246">
        <v>0</v>
      </c>
      <c r="R187" s="246">
        <f>Q187*H187</f>
        <v>0</v>
      </c>
      <c r="S187" s="246">
        <v>0</v>
      </c>
      <c r="T187" s="24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8" t="s">
        <v>144</v>
      </c>
      <c r="AT187" s="248" t="s">
        <v>140</v>
      </c>
      <c r="AU187" s="248" t="s">
        <v>21</v>
      </c>
      <c r="AY187" s="16" t="s">
        <v>138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16" t="s">
        <v>89</v>
      </c>
      <c r="BK187" s="249">
        <f>ROUND(I187*H187,2)</f>
        <v>0</v>
      </c>
      <c r="BL187" s="16" t="s">
        <v>144</v>
      </c>
      <c r="BM187" s="248" t="s">
        <v>826</v>
      </c>
    </row>
    <row r="188" spans="1:65" s="2" customFormat="1" ht="21.75" customHeight="1">
      <c r="A188" s="38"/>
      <c r="B188" s="39"/>
      <c r="C188" s="254" t="s">
        <v>222</v>
      </c>
      <c r="D188" s="254" t="s">
        <v>197</v>
      </c>
      <c r="E188" s="255" t="s">
        <v>827</v>
      </c>
      <c r="F188" s="256" t="s">
        <v>828</v>
      </c>
      <c r="G188" s="257" t="s">
        <v>143</v>
      </c>
      <c r="H188" s="258">
        <v>1</v>
      </c>
      <c r="I188" s="259"/>
      <c r="J188" s="260">
        <f>ROUND(I188*H188,2)</f>
        <v>0</v>
      </c>
      <c r="K188" s="261"/>
      <c r="L188" s="262"/>
      <c r="M188" s="263" t="s">
        <v>1</v>
      </c>
      <c r="N188" s="264" t="s">
        <v>46</v>
      </c>
      <c r="O188" s="91"/>
      <c r="P188" s="246">
        <f>O188*H188</f>
        <v>0</v>
      </c>
      <c r="Q188" s="246">
        <v>0</v>
      </c>
      <c r="R188" s="246">
        <f>Q188*H188</f>
        <v>0</v>
      </c>
      <c r="S188" s="246">
        <v>0</v>
      </c>
      <c r="T188" s="24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8" t="s">
        <v>172</v>
      </c>
      <c r="AT188" s="248" t="s">
        <v>197</v>
      </c>
      <c r="AU188" s="248" t="s">
        <v>21</v>
      </c>
      <c r="AY188" s="16" t="s">
        <v>138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16" t="s">
        <v>89</v>
      </c>
      <c r="BK188" s="249">
        <f>ROUND(I188*H188,2)</f>
        <v>0</v>
      </c>
      <c r="BL188" s="16" t="s">
        <v>144</v>
      </c>
      <c r="BM188" s="248" t="s">
        <v>829</v>
      </c>
    </row>
    <row r="189" spans="1:63" s="12" customFormat="1" ht="22.8" customHeight="1">
      <c r="A189" s="12"/>
      <c r="B189" s="220"/>
      <c r="C189" s="221"/>
      <c r="D189" s="222" t="s">
        <v>80</v>
      </c>
      <c r="E189" s="234" t="s">
        <v>157</v>
      </c>
      <c r="F189" s="234" t="s">
        <v>741</v>
      </c>
      <c r="G189" s="221"/>
      <c r="H189" s="221"/>
      <c r="I189" s="224"/>
      <c r="J189" s="235">
        <f>BK189</f>
        <v>0</v>
      </c>
      <c r="K189" s="221"/>
      <c r="L189" s="226"/>
      <c r="M189" s="227"/>
      <c r="N189" s="228"/>
      <c r="O189" s="228"/>
      <c r="P189" s="229">
        <f>SUM(P190:P192)</f>
        <v>0</v>
      </c>
      <c r="Q189" s="228"/>
      <c r="R189" s="229">
        <f>SUM(R190:R192)</f>
        <v>0</v>
      </c>
      <c r="S189" s="228"/>
      <c r="T189" s="230">
        <f>SUM(T190:T192)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31" t="s">
        <v>89</v>
      </c>
      <c r="AT189" s="232" t="s">
        <v>80</v>
      </c>
      <c r="AU189" s="232" t="s">
        <v>89</v>
      </c>
      <c r="AY189" s="231" t="s">
        <v>138</v>
      </c>
      <c r="BK189" s="233">
        <f>SUM(BK190:BK192)</f>
        <v>0</v>
      </c>
    </row>
    <row r="190" spans="1:65" s="2" customFormat="1" ht="16.5" customHeight="1">
      <c r="A190" s="38"/>
      <c r="B190" s="39"/>
      <c r="C190" s="236" t="s">
        <v>227</v>
      </c>
      <c r="D190" s="236" t="s">
        <v>140</v>
      </c>
      <c r="E190" s="237" t="s">
        <v>830</v>
      </c>
      <c r="F190" s="238" t="s">
        <v>831</v>
      </c>
      <c r="G190" s="239" t="s">
        <v>155</v>
      </c>
      <c r="H190" s="240">
        <v>4.41</v>
      </c>
      <c r="I190" s="241"/>
      <c r="J190" s="242">
        <f>ROUND(I190*H190,2)</f>
        <v>0</v>
      </c>
      <c r="K190" s="243"/>
      <c r="L190" s="44"/>
      <c r="M190" s="244" t="s">
        <v>1</v>
      </c>
      <c r="N190" s="245" t="s">
        <v>46</v>
      </c>
      <c r="O190" s="91"/>
      <c r="P190" s="246">
        <f>O190*H190</f>
        <v>0</v>
      </c>
      <c r="Q190" s="246">
        <v>0</v>
      </c>
      <c r="R190" s="246">
        <f>Q190*H190</f>
        <v>0</v>
      </c>
      <c r="S190" s="246">
        <v>0</v>
      </c>
      <c r="T190" s="247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8" t="s">
        <v>144</v>
      </c>
      <c r="AT190" s="248" t="s">
        <v>140</v>
      </c>
      <c r="AU190" s="248" t="s">
        <v>21</v>
      </c>
      <c r="AY190" s="16" t="s">
        <v>138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16" t="s">
        <v>89</v>
      </c>
      <c r="BK190" s="249">
        <f>ROUND(I190*H190,2)</f>
        <v>0</v>
      </c>
      <c r="BL190" s="16" t="s">
        <v>144</v>
      </c>
      <c r="BM190" s="248" t="s">
        <v>832</v>
      </c>
    </row>
    <row r="191" spans="1:51" s="13" customFormat="1" ht="12">
      <c r="A191" s="13"/>
      <c r="B191" s="265"/>
      <c r="C191" s="266"/>
      <c r="D191" s="250" t="s">
        <v>214</v>
      </c>
      <c r="E191" s="267" t="s">
        <v>1</v>
      </c>
      <c r="F191" s="268" t="s">
        <v>808</v>
      </c>
      <c r="G191" s="266"/>
      <c r="H191" s="269">
        <v>4.41</v>
      </c>
      <c r="I191" s="270"/>
      <c r="J191" s="266"/>
      <c r="K191" s="266"/>
      <c r="L191" s="271"/>
      <c r="M191" s="272"/>
      <c r="N191" s="273"/>
      <c r="O191" s="273"/>
      <c r="P191" s="273"/>
      <c r="Q191" s="273"/>
      <c r="R191" s="273"/>
      <c r="S191" s="273"/>
      <c r="T191" s="27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75" t="s">
        <v>214</v>
      </c>
      <c r="AU191" s="275" t="s">
        <v>21</v>
      </c>
      <c r="AV191" s="13" t="s">
        <v>21</v>
      </c>
      <c r="AW191" s="13" t="s">
        <v>38</v>
      </c>
      <c r="AX191" s="13" t="s">
        <v>81</v>
      </c>
      <c r="AY191" s="275" t="s">
        <v>138</v>
      </c>
    </row>
    <row r="192" spans="1:51" s="14" customFormat="1" ht="12">
      <c r="A192" s="14"/>
      <c r="B192" s="276"/>
      <c r="C192" s="277"/>
      <c r="D192" s="250" t="s">
        <v>214</v>
      </c>
      <c r="E192" s="278" t="s">
        <v>1</v>
      </c>
      <c r="F192" s="279" t="s">
        <v>216</v>
      </c>
      <c r="G192" s="277"/>
      <c r="H192" s="280">
        <v>4.41</v>
      </c>
      <c r="I192" s="281"/>
      <c r="J192" s="277"/>
      <c r="K192" s="277"/>
      <c r="L192" s="282"/>
      <c r="M192" s="283"/>
      <c r="N192" s="284"/>
      <c r="O192" s="284"/>
      <c r="P192" s="284"/>
      <c r="Q192" s="284"/>
      <c r="R192" s="284"/>
      <c r="S192" s="284"/>
      <c r="T192" s="28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86" t="s">
        <v>214</v>
      </c>
      <c r="AU192" s="286" t="s">
        <v>21</v>
      </c>
      <c r="AV192" s="14" t="s">
        <v>144</v>
      </c>
      <c r="AW192" s="14" t="s">
        <v>38</v>
      </c>
      <c r="AX192" s="14" t="s">
        <v>89</v>
      </c>
      <c r="AY192" s="286" t="s">
        <v>138</v>
      </c>
    </row>
    <row r="193" spans="1:63" s="12" customFormat="1" ht="22.8" customHeight="1">
      <c r="A193" s="12"/>
      <c r="B193" s="220"/>
      <c r="C193" s="221"/>
      <c r="D193" s="222" t="s">
        <v>80</v>
      </c>
      <c r="E193" s="234" t="s">
        <v>161</v>
      </c>
      <c r="F193" s="234" t="s">
        <v>833</v>
      </c>
      <c r="G193" s="221"/>
      <c r="H193" s="221"/>
      <c r="I193" s="224"/>
      <c r="J193" s="235">
        <f>BK193</f>
        <v>0</v>
      </c>
      <c r="K193" s="221"/>
      <c r="L193" s="226"/>
      <c r="M193" s="227"/>
      <c r="N193" s="228"/>
      <c r="O193" s="228"/>
      <c r="P193" s="229">
        <f>SUM(P194:P202)</f>
        <v>0</v>
      </c>
      <c r="Q193" s="228"/>
      <c r="R193" s="229">
        <f>SUM(R194:R202)</f>
        <v>0</v>
      </c>
      <c r="S193" s="228"/>
      <c r="T193" s="230">
        <f>SUM(T194:T202)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31" t="s">
        <v>89</v>
      </c>
      <c r="AT193" s="232" t="s">
        <v>80</v>
      </c>
      <c r="AU193" s="232" t="s">
        <v>89</v>
      </c>
      <c r="AY193" s="231" t="s">
        <v>138</v>
      </c>
      <c r="BK193" s="233">
        <f>SUM(BK194:BK202)</f>
        <v>0</v>
      </c>
    </row>
    <row r="194" spans="1:65" s="2" customFormat="1" ht="21.75" customHeight="1">
      <c r="A194" s="38"/>
      <c r="B194" s="39"/>
      <c r="C194" s="236" t="s">
        <v>232</v>
      </c>
      <c r="D194" s="236" t="s">
        <v>140</v>
      </c>
      <c r="E194" s="237" t="s">
        <v>834</v>
      </c>
      <c r="F194" s="238" t="s">
        <v>835</v>
      </c>
      <c r="G194" s="239" t="s">
        <v>283</v>
      </c>
      <c r="H194" s="240">
        <v>0.662</v>
      </c>
      <c r="I194" s="241"/>
      <c r="J194" s="242">
        <f>ROUND(I194*H194,2)</f>
        <v>0</v>
      </c>
      <c r="K194" s="243"/>
      <c r="L194" s="44"/>
      <c r="M194" s="244" t="s">
        <v>1</v>
      </c>
      <c r="N194" s="245" t="s">
        <v>46</v>
      </c>
      <c r="O194" s="91"/>
      <c r="P194" s="246">
        <f>O194*H194</f>
        <v>0</v>
      </c>
      <c r="Q194" s="246">
        <v>0</v>
      </c>
      <c r="R194" s="246">
        <f>Q194*H194</f>
        <v>0</v>
      </c>
      <c r="S194" s="246">
        <v>0</v>
      </c>
      <c r="T194" s="247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8" t="s">
        <v>144</v>
      </c>
      <c r="AT194" s="248" t="s">
        <v>140</v>
      </c>
      <c r="AU194" s="248" t="s">
        <v>21</v>
      </c>
      <c r="AY194" s="16" t="s">
        <v>138</v>
      </c>
      <c r="BE194" s="249">
        <f>IF(N194="základní",J194,0)</f>
        <v>0</v>
      </c>
      <c r="BF194" s="249">
        <f>IF(N194="snížená",J194,0)</f>
        <v>0</v>
      </c>
      <c r="BG194" s="249">
        <f>IF(N194="zákl. přenesená",J194,0)</f>
        <v>0</v>
      </c>
      <c r="BH194" s="249">
        <f>IF(N194="sníž. přenesená",J194,0)</f>
        <v>0</v>
      </c>
      <c r="BI194" s="249">
        <f>IF(N194="nulová",J194,0)</f>
        <v>0</v>
      </c>
      <c r="BJ194" s="16" t="s">
        <v>89</v>
      </c>
      <c r="BK194" s="249">
        <f>ROUND(I194*H194,2)</f>
        <v>0</v>
      </c>
      <c r="BL194" s="16" t="s">
        <v>144</v>
      </c>
      <c r="BM194" s="248" t="s">
        <v>836</v>
      </c>
    </row>
    <row r="195" spans="1:51" s="13" customFormat="1" ht="12">
      <c r="A195" s="13"/>
      <c r="B195" s="265"/>
      <c r="C195" s="266"/>
      <c r="D195" s="250" t="s">
        <v>214</v>
      </c>
      <c r="E195" s="267" t="s">
        <v>1</v>
      </c>
      <c r="F195" s="268" t="s">
        <v>837</v>
      </c>
      <c r="G195" s="266"/>
      <c r="H195" s="269">
        <v>0.662</v>
      </c>
      <c r="I195" s="270"/>
      <c r="J195" s="266"/>
      <c r="K195" s="266"/>
      <c r="L195" s="271"/>
      <c r="M195" s="272"/>
      <c r="N195" s="273"/>
      <c r="O195" s="273"/>
      <c r="P195" s="273"/>
      <c r="Q195" s="273"/>
      <c r="R195" s="273"/>
      <c r="S195" s="273"/>
      <c r="T195" s="27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75" t="s">
        <v>214</v>
      </c>
      <c r="AU195" s="275" t="s">
        <v>21</v>
      </c>
      <c r="AV195" s="13" t="s">
        <v>21</v>
      </c>
      <c r="AW195" s="13" t="s">
        <v>38</v>
      </c>
      <c r="AX195" s="13" t="s">
        <v>81</v>
      </c>
      <c r="AY195" s="275" t="s">
        <v>138</v>
      </c>
    </row>
    <row r="196" spans="1:51" s="14" customFormat="1" ht="12">
      <c r="A196" s="14"/>
      <c r="B196" s="276"/>
      <c r="C196" s="277"/>
      <c r="D196" s="250" t="s">
        <v>214</v>
      </c>
      <c r="E196" s="278" t="s">
        <v>1</v>
      </c>
      <c r="F196" s="279" t="s">
        <v>216</v>
      </c>
      <c r="G196" s="277"/>
      <c r="H196" s="280">
        <v>0.662</v>
      </c>
      <c r="I196" s="281"/>
      <c r="J196" s="277"/>
      <c r="K196" s="277"/>
      <c r="L196" s="282"/>
      <c r="M196" s="283"/>
      <c r="N196" s="284"/>
      <c r="O196" s="284"/>
      <c r="P196" s="284"/>
      <c r="Q196" s="284"/>
      <c r="R196" s="284"/>
      <c r="S196" s="284"/>
      <c r="T196" s="28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86" t="s">
        <v>214</v>
      </c>
      <c r="AU196" s="286" t="s">
        <v>21</v>
      </c>
      <c r="AV196" s="14" t="s">
        <v>144</v>
      </c>
      <c r="AW196" s="14" t="s">
        <v>38</v>
      </c>
      <c r="AX196" s="14" t="s">
        <v>89</v>
      </c>
      <c r="AY196" s="286" t="s">
        <v>138</v>
      </c>
    </row>
    <row r="197" spans="1:65" s="2" customFormat="1" ht="21.75" customHeight="1">
      <c r="A197" s="38"/>
      <c r="B197" s="39"/>
      <c r="C197" s="236" t="s">
        <v>7</v>
      </c>
      <c r="D197" s="236" t="s">
        <v>140</v>
      </c>
      <c r="E197" s="237" t="s">
        <v>838</v>
      </c>
      <c r="F197" s="238" t="s">
        <v>839</v>
      </c>
      <c r="G197" s="239" t="s">
        <v>283</v>
      </c>
      <c r="H197" s="240">
        <v>0.331</v>
      </c>
      <c r="I197" s="241"/>
      <c r="J197" s="242">
        <f>ROUND(I197*H197,2)</f>
        <v>0</v>
      </c>
      <c r="K197" s="243"/>
      <c r="L197" s="44"/>
      <c r="M197" s="244" t="s">
        <v>1</v>
      </c>
      <c r="N197" s="245" t="s">
        <v>46</v>
      </c>
      <c r="O197" s="91"/>
      <c r="P197" s="246">
        <f>O197*H197</f>
        <v>0</v>
      </c>
      <c r="Q197" s="246">
        <v>0</v>
      </c>
      <c r="R197" s="246">
        <f>Q197*H197</f>
        <v>0</v>
      </c>
      <c r="S197" s="246">
        <v>0</v>
      </c>
      <c r="T197" s="247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8" t="s">
        <v>144</v>
      </c>
      <c r="AT197" s="248" t="s">
        <v>140</v>
      </c>
      <c r="AU197" s="248" t="s">
        <v>21</v>
      </c>
      <c r="AY197" s="16" t="s">
        <v>138</v>
      </c>
      <c r="BE197" s="249">
        <f>IF(N197="základní",J197,0)</f>
        <v>0</v>
      </c>
      <c r="BF197" s="249">
        <f>IF(N197="snížená",J197,0)</f>
        <v>0</v>
      </c>
      <c r="BG197" s="249">
        <f>IF(N197="zákl. přenesená",J197,0)</f>
        <v>0</v>
      </c>
      <c r="BH197" s="249">
        <f>IF(N197="sníž. přenesená",J197,0)</f>
        <v>0</v>
      </c>
      <c r="BI197" s="249">
        <f>IF(N197="nulová",J197,0)</f>
        <v>0</v>
      </c>
      <c r="BJ197" s="16" t="s">
        <v>89</v>
      </c>
      <c r="BK197" s="249">
        <f>ROUND(I197*H197,2)</f>
        <v>0</v>
      </c>
      <c r="BL197" s="16" t="s">
        <v>144</v>
      </c>
      <c r="BM197" s="248" t="s">
        <v>840</v>
      </c>
    </row>
    <row r="198" spans="1:51" s="13" customFormat="1" ht="12">
      <c r="A198" s="13"/>
      <c r="B198" s="265"/>
      <c r="C198" s="266"/>
      <c r="D198" s="250" t="s">
        <v>214</v>
      </c>
      <c r="E198" s="267" t="s">
        <v>1</v>
      </c>
      <c r="F198" s="268" t="s">
        <v>841</v>
      </c>
      <c r="G198" s="266"/>
      <c r="H198" s="269">
        <v>0.331</v>
      </c>
      <c r="I198" s="270"/>
      <c r="J198" s="266"/>
      <c r="K198" s="266"/>
      <c r="L198" s="271"/>
      <c r="M198" s="272"/>
      <c r="N198" s="273"/>
      <c r="O198" s="273"/>
      <c r="P198" s="273"/>
      <c r="Q198" s="273"/>
      <c r="R198" s="273"/>
      <c r="S198" s="273"/>
      <c r="T198" s="27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75" t="s">
        <v>214</v>
      </c>
      <c r="AU198" s="275" t="s">
        <v>21</v>
      </c>
      <c r="AV198" s="13" t="s">
        <v>21</v>
      </c>
      <c r="AW198" s="13" t="s">
        <v>38</v>
      </c>
      <c r="AX198" s="13" t="s">
        <v>81</v>
      </c>
      <c r="AY198" s="275" t="s">
        <v>138</v>
      </c>
    </row>
    <row r="199" spans="1:51" s="14" customFormat="1" ht="12">
      <c r="A199" s="14"/>
      <c r="B199" s="276"/>
      <c r="C199" s="277"/>
      <c r="D199" s="250" t="s">
        <v>214</v>
      </c>
      <c r="E199" s="278" t="s">
        <v>1</v>
      </c>
      <c r="F199" s="279" t="s">
        <v>216</v>
      </c>
      <c r="G199" s="277"/>
      <c r="H199" s="280">
        <v>0.331</v>
      </c>
      <c r="I199" s="281"/>
      <c r="J199" s="277"/>
      <c r="K199" s="277"/>
      <c r="L199" s="282"/>
      <c r="M199" s="283"/>
      <c r="N199" s="284"/>
      <c r="O199" s="284"/>
      <c r="P199" s="284"/>
      <c r="Q199" s="284"/>
      <c r="R199" s="284"/>
      <c r="S199" s="284"/>
      <c r="T199" s="28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86" t="s">
        <v>214</v>
      </c>
      <c r="AU199" s="286" t="s">
        <v>21</v>
      </c>
      <c r="AV199" s="14" t="s">
        <v>144</v>
      </c>
      <c r="AW199" s="14" t="s">
        <v>38</v>
      </c>
      <c r="AX199" s="14" t="s">
        <v>89</v>
      </c>
      <c r="AY199" s="286" t="s">
        <v>138</v>
      </c>
    </row>
    <row r="200" spans="1:65" s="2" customFormat="1" ht="16.5" customHeight="1">
      <c r="A200" s="38"/>
      <c r="B200" s="39"/>
      <c r="C200" s="236" t="s">
        <v>244</v>
      </c>
      <c r="D200" s="236" t="s">
        <v>140</v>
      </c>
      <c r="E200" s="237" t="s">
        <v>842</v>
      </c>
      <c r="F200" s="238" t="s">
        <v>843</v>
      </c>
      <c r="G200" s="239" t="s">
        <v>247</v>
      </c>
      <c r="H200" s="240">
        <v>0.085</v>
      </c>
      <c r="I200" s="241"/>
      <c r="J200" s="242">
        <f>ROUND(I200*H200,2)</f>
        <v>0</v>
      </c>
      <c r="K200" s="243"/>
      <c r="L200" s="44"/>
      <c r="M200" s="244" t="s">
        <v>1</v>
      </c>
      <c r="N200" s="245" t="s">
        <v>46</v>
      </c>
      <c r="O200" s="91"/>
      <c r="P200" s="246">
        <f>O200*H200</f>
        <v>0</v>
      </c>
      <c r="Q200" s="246">
        <v>0</v>
      </c>
      <c r="R200" s="246">
        <f>Q200*H200</f>
        <v>0</v>
      </c>
      <c r="S200" s="246">
        <v>0</v>
      </c>
      <c r="T200" s="247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8" t="s">
        <v>144</v>
      </c>
      <c r="AT200" s="248" t="s">
        <v>140</v>
      </c>
      <c r="AU200" s="248" t="s">
        <v>21</v>
      </c>
      <c r="AY200" s="16" t="s">
        <v>138</v>
      </c>
      <c r="BE200" s="249">
        <f>IF(N200="základní",J200,0)</f>
        <v>0</v>
      </c>
      <c r="BF200" s="249">
        <f>IF(N200="snížená",J200,0)</f>
        <v>0</v>
      </c>
      <c r="BG200" s="249">
        <f>IF(N200="zákl. přenesená",J200,0)</f>
        <v>0</v>
      </c>
      <c r="BH200" s="249">
        <f>IF(N200="sníž. přenesená",J200,0)</f>
        <v>0</v>
      </c>
      <c r="BI200" s="249">
        <f>IF(N200="nulová",J200,0)</f>
        <v>0</v>
      </c>
      <c r="BJ200" s="16" t="s">
        <v>89</v>
      </c>
      <c r="BK200" s="249">
        <f>ROUND(I200*H200,2)</f>
        <v>0</v>
      </c>
      <c r="BL200" s="16" t="s">
        <v>144</v>
      </c>
      <c r="BM200" s="248" t="s">
        <v>844</v>
      </c>
    </row>
    <row r="201" spans="1:51" s="13" customFormat="1" ht="12">
      <c r="A201" s="13"/>
      <c r="B201" s="265"/>
      <c r="C201" s="266"/>
      <c r="D201" s="250" t="s">
        <v>214</v>
      </c>
      <c r="E201" s="267" t="s">
        <v>1</v>
      </c>
      <c r="F201" s="268" t="s">
        <v>845</v>
      </c>
      <c r="G201" s="266"/>
      <c r="H201" s="269">
        <v>0.085</v>
      </c>
      <c r="I201" s="270"/>
      <c r="J201" s="266"/>
      <c r="K201" s="266"/>
      <c r="L201" s="271"/>
      <c r="M201" s="272"/>
      <c r="N201" s="273"/>
      <c r="O201" s="273"/>
      <c r="P201" s="273"/>
      <c r="Q201" s="273"/>
      <c r="R201" s="273"/>
      <c r="S201" s="273"/>
      <c r="T201" s="27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75" t="s">
        <v>214</v>
      </c>
      <c r="AU201" s="275" t="s">
        <v>21</v>
      </c>
      <c r="AV201" s="13" t="s">
        <v>21</v>
      </c>
      <c r="AW201" s="13" t="s">
        <v>38</v>
      </c>
      <c r="AX201" s="13" t="s">
        <v>81</v>
      </c>
      <c r="AY201" s="275" t="s">
        <v>138</v>
      </c>
    </row>
    <row r="202" spans="1:51" s="14" customFormat="1" ht="12">
      <c r="A202" s="14"/>
      <c r="B202" s="276"/>
      <c r="C202" s="277"/>
      <c r="D202" s="250" t="s">
        <v>214</v>
      </c>
      <c r="E202" s="278" t="s">
        <v>1</v>
      </c>
      <c r="F202" s="279" t="s">
        <v>216</v>
      </c>
      <c r="G202" s="277"/>
      <c r="H202" s="280">
        <v>0.085</v>
      </c>
      <c r="I202" s="281"/>
      <c r="J202" s="277"/>
      <c r="K202" s="277"/>
      <c r="L202" s="282"/>
      <c r="M202" s="283"/>
      <c r="N202" s="284"/>
      <c r="O202" s="284"/>
      <c r="P202" s="284"/>
      <c r="Q202" s="284"/>
      <c r="R202" s="284"/>
      <c r="S202" s="284"/>
      <c r="T202" s="285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86" t="s">
        <v>214</v>
      </c>
      <c r="AU202" s="286" t="s">
        <v>21</v>
      </c>
      <c r="AV202" s="14" t="s">
        <v>144</v>
      </c>
      <c r="AW202" s="14" t="s">
        <v>38</v>
      </c>
      <c r="AX202" s="14" t="s">
        <v>89</v>
      </c>
      <c r="AY202" s="286" t="s">
        <v>138</v>
      </c>
    </row>
    <row r="203" spans="1:63" s="12" customFormat="1" ht="22.8" customHeight="1">
      <c r="A203" s="12"/>
      <c r="B203" s="220"/>
      <c r="C203" s="221"/>
      <c r="D203" s="222" t="s">
        <v>80</v>
      </c>
      <c r="E203" s="234" t="s">
        <v>172</v>
      </c>
      <c r="F203" s="234" t="s">
        <v>201</v>
      </c>
      <c r="G203" s="221"/>
      <c r="H203" s="221"/>
      <c r="I203" s="224"/>
      <c r="J203" s="235">
        <f>BK203</f>
        <v>0</v>
      </c>
      <c r="K203" s="221"/>
      <c r="L203" s="226"/>
      <c r="M203" s="227"/>
      <c r="N203" s="228"/>
      <c r="O203" s="228"/>
      <c r="P203" s="229">
        <f>P204+SUM(P205:P241)+P248</f>
        <v>0</v>
      </c>
      <c r="Q203" s="228"/>
      <c r="R203" s="229">
        <f>R204+SUM(R205:R241)+R248</f>
        <v>2.229835</v>
      </c>
      <c r="S203" s="228"/>
      <c r="T203" s="230">
        <f>T204+SUM(T205:T241)+T248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31" t="s">
        <v>89</v>
      </c>
      <c r="AT203" s="232" t="s">
        <v>80</v>
      </c>
      <c r="AU203" s="232" t="s">
        <v>89</v>
      </c>
      <c r="AY203" s="231" t="s">
        <v>138</v>
      </c>
      <c r="BK203" s="233">
        <f>BK204+SUM(BK205:BK241)+BK248</f>
        <v>0</v>
      </c>
    </row>
    <row r="204" spans="1:65" s="2" customFormat="1" ht="16.5" customHeight="1">
      <c r="A204" s="38"/>
      <c r="B204" s="39"/>
      <c r="C204" s="236" t="s">
        <v>249</v>
      </c>
      <c r="D204" s="236" t="s">
        <v>140</v>
      </c>
      <c r="E204" s="237" t="s">
        <v>846</v>
      </c>
      <c r="F204" s="238" t="s">
        <v>847</v>
      </c>
      <c r="G204" s="239" t="s">
        <v>143</v>
      </c>
      <c r="H204" s="240">
        <v>3</v>
      </c>
      <c r="I204" s="241"/>
      <c r="J204" s="242">
        <f>ROUND(I204*H204,2)</f>
        <v>0</v>
      </c>
      <c r="K204" s="243"/>
      <c r="L204" s="44"/>
      <c r="M204" s="244" t="s">
        <v>1</v>
      </c>
      <c r="N204" s="245" t="s">
        <v>46</v>
      </c>
      <c r="O204" s="91"/>
      <c r="P204" s="246">
        <f>O204*H204</f>
        <v>0</v>
      </c>
      <c r="Q204" s="246">
        <v>0</v>
      </c>
      <c r="R204" s="246">
        <f>Q204*H204</f>
        <v>0</v>
      </c>
      <c r="S204" s="246">
        <v>0</v>
      </c>
      <c r="T204" s="247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8" t="s">
        <v>144</v>
      </c>
      <c r="AT204" s="248" t="s">
        <v>140</v>
      </c>
      <c r="AU204" s="248" t="s">
        <v>21</v>
      </c>
      <c r="AY204" s="16" t="s">
        <v>138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16" t="s">
        <v>89</v>
      </c>
      <c r="BK204" s="249">
        <f>ROUND(I204*H204,2)</f>
        <v>0</v>
      </c>
      <c r="BL204" s="16" t="s">
        <v>144</v>
      </c>
      <c r="BM204" s="248" t="s">
        <v>848</v>
      </c>
    </row>
    <row r="205" spans="1:47" s="2" customFormat="1" ht="12">
      <c r="A205" s="38"/>
      <c r="B205" s="39"/>
      <c r="C205" s="40"/>
      <c r="D205" s="250" t="s">
        <v>170</v>
      </c>
      <c r="E205" s="40"/>
      <c r="F205" s="251" t="s">
        <v>849</v>
      </c>
      <c r="G205" s="40"/>
      <c r="H205" s="40"/>
      <c r="I205" s="144"/>
      <c r="J205" s="40"/>
      <c r="K205" s="40"/>
      <c r="L205" s="44"/>
      <c r="M205" s="252"/>
      <c r="N205" s="253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6" t="s">
        <v>170</v>
      </c>
      <c r="AU205" s="16" t="s">
        <v>21</v>
      </c>
    </row>
    <row r="206" spans="1:65" s="2" customFormat="1" ht="21.75" customHeight="1">
      <c r="A206" s="38"/>
      <c r="B206" s="39"/>
      <c r="C206" s="236" t="s">
        <v>253</v>
      </c>
      <c r="D206" s="236" t="s">
        <v>140</v>
      </c>
      <c r="E206" s="237" t="s">
        <v>850</v>
      </c>
      <c r="F206" s="238" t="s">
        <v>851</v>
      </c>
      <c r="G206" s="239" t="s">
        <v>164</v>
      </c>
      <c r="H206" s="240">
        <v>41.9</v>
      </c>
      <c r="I206" s="241"/>
      <c r="J206" s="242">
        <f>ROUND(I206*H206,2)</f>
        <v>0</v>
      </c>
      <c r="K206" s="243"/>
      <c r="L206" s="44"/>
      <c r="M206" s="244" t="s">
        <v>1</v>
      </c>
      <c r="N206" s="245" t="s">
        <v>46</v>
      </c>
      <c r="O206" s="91"/>
      <c r="P206" s="246">
        <f>O206*H206</f>
        <v>0</v>
      </c>
      <c r="Q206" s="246">
        <v>0</v>
      </c>
      <c r="R206" s="246">
        <f>Q206*H206</f>
        <v>0</v>
      </c>
      <c r="S206" s="246">
        <v>0</v>
      </c>
      <c r="T206" s="247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48" t="s">
        <v>144</v>
      </c>
      <c r="AT206" s="248" t="s">
        <v>140</v>
      </c>
      <c r="AU206" s="248" t="s">
        <v>21</v>
      </c>
      <c r="AY206" s="16" t="s">
        <v>138</v>
      </c>
      <c r="BE206" s="249">
        <f>IF(N206="základní",J206,0)</f>
        <v>0</v>
      </c>
      <c r="BF206" s="249">
        <f>IF(N206="snížená",J206,0)</f>
        <v>0</v>
      </c>
      <c r="BG206" s="249">
        <f>IF(N206="zákl. přenesená",J206,0)</f>
        <v>0</v>
      </c>
      <c r="BH206" s="249">
        <f>IF(N206="sníž. přenesená",J206,0)</f>
        <v>0</v>
      </c>
      <c r="BI206" s="249">
        <f>IF(N206="nulová",J206,0)</f>
        <v>0</v>
      </c>
      <c r="BJ206" s="16" t="s">
        <v>89</v>
      </c>
      <c r="BK206" s="249">
        <f>ROUND(I206*H206,2)</f>
        <v>0</v>
      </c>
      <c r="BL206" s="16" t="s">
        <v>144</v>
      </c>
      <c r="BM206" s="248" t="s">
        <v>852</v>
      </c>
    </row>
    <row r="207" spans="1:51" s="13" customFormat="1" ht="12">
      <c r="A207" s="13"/>
      <c r="B207" s="265"/>
      <c r="C207" s="266"/>
      <c r="D207" s="250" t="s">
        <v>214</v>
      </c>
      <c r="E207" s="267" t="s">
        <v>1</v>
      </c>
      <c r="F207" s="268" t="s">
        <v>853</v>
      </c>
      <c r="G207" s="266"/>
      <c r="H207" s="269">
        <v>41.9</v>
      </c>
      <c r="I207" s="270"/>
      <c r="J207" s="266"/>
      <c r="K207" s="266"/>
      <c r="L207" s="271"/>
      <c r="M207" s="272"/>
      <c r="N207" s="273"/>
      <c r="O207" s="273"/>
      <c r="P207" s="273"/>
      <c r="Q207" s="273"/>
      <c r="R207" s="273"/>
      <c r="S207" s="273"/>
      <c r="T207" s="27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75" t="s">
        <v>214</v>
      </c>
      <c r="AU207" s="275" t="s">
        <v>21</v>
      </c>
      <c r="AV207" s="13" t="s">
        <v>21</v>
      </c>
      <c r="AW207" s="13" t="s">
        <v>38</v>
      </c>
      <c r="AX207" s="13" t="s">
        <v>81</v>
      </c>
      <c r="AY207" s="275" t="s">
        <v>138</v>
      </c>
    </row>
    <row r="208" spans="1:51" s="14" customFormat="1" ht="12">
      <c r="A208" s="14"/>
      <c r="B208" s="276"/>
      <c r="C208" s="277"/>
      <c r="D208" s="250" t="s">
        <v>214</v>
      </c>
      <c r="E208" s="278" t="s">
        <v>1</v>
      </c>
      <c r="F208" s="279" t="s">
        <v>216</v>
      </c>
      <c r="G208" s="277"/>
      <c r="H208" s="280">
        <v>41.9</v>
      </c>
      <c r="I208" s="281"/>
      <c r="J208" s="277"/>
      <c r="K208" s="277"/>
      <c r="L208" s="282"/>
      <c r="M208" s="283"/>
      <c r="N208" s="284"/>
      <c r="O208" s="284"/>
      <c r="P208" s="284"/>
      <c r="Q208" s="284"/>
      <c r="R208" s="284"/>
      <c r="S208" s="284"/>
      <c r="T208" s="285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86" t="s">
        <v>214</v>
      </c>
      <c r="AU208" s="286" t="s">
        <v>21</v>
      </c>
      <c r="AV208" s="14" t="s">
        <v>144</v>
      </c>
      <c r="AW208" s="14" t="s">
        <v>38</v>
      </c>
      <c r="AX208" s="14" t="s">
        <v>89</v>
      </c>
      <c r="AY208" s="286" t="s">
        <v>138</v>
      </c>
    </row>
    <row r="209" spans="1:65" s="2" customFormat="1" ht="21.75" customHeight="1">
      <c r="A209" s="38"/>
      <c r="B209" s="39"/>
      <c r="C209" s="254" t="s">
        <v>259</v>
      </c>
      <c r="D209" s="254" t="s">
        <v>197</v>
      </c>
      <c r="E209" s="255" t="s">
        <v>854</v>
      </c>
      <c r="F209" s="256" t="s">
        <v>855</v>
      </c>
      <c r="G209" s="257" t="s">
        <v>164</v>
      </c>
      <c r="H209" s="258">
        <v>45</v>
      </c>
      <c r="I209" s="259"/>
      <c r="J209" s="260">
        <f>ROUND(I209*H209,2)</f>
        <v>0</v>
      </c>
      <c r="K209" s="261"/>
      <c r="L209" s="262"/>
      <c r="M209" s="263" t="s">
        <v>1</v>
      </c>
      <c r="N209" s="264" t="s">
        <v>46</v>
      </c>
      <c r="O209" s="91"/>
      <c r="P209" s="246">
        <f>O209*H209</f>
        <v>0</v>
      </c>
      <c r="Q209" s="246">
        <v>0</v>
      </c>
      <c r="R209" s="246">
        <f>Q209*H209</f>
        <v>0</v>
      </c>
      <c r="S209" s="246">
        <v>0</v>
      </c>
      <c r="T209" s="247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8" t="s">
        <v>172</v>
      </c>
      <c r="AT209" s="248" t="s">
        <v>197</v>
      </c>
      <c r="AU209" s="248" t="s">
        <v>21</v>
      </c>
      <c r="AY209" s="16" t="s">
        <v>138</v>
      </c>
      <c r="BE209" s="249">
        <f>IF(N209="základní",J209,0)</f>
        <v>0</v>
      </c>
      <c r="BF209" s="249">
        <f>IF(N209="snížená",J209,0)</f>
        <v>0</v>
      </c>
      <c r="BG209" s="249">
        <f>IF(N209="zákl. přenesená",J209,0)</f>
        <v>0</v>
      </c>
      <c r="BH209" s="249">
        <f>IF(N209="sníž. přenesená",J209,0)</f>
        <v>0</v>
      </c>
      <c r="BI209" s="249">
        <f>IF(N209="nulová",J209,0)</f>
        <v>0</v>
      </c>
      <c r="BJ209" s="16" t="s">
        <v>89</v>
      </c>
      <c r="BK209" s="249">
        <f>ROUND(I209*H209,2)</f>
        <v>0</v>
      </c>
      <c r="BL209" s="16" t="s">
        <v>144</v>
      </c>
      <c r="BM209" s="248" t="s">
        <v>856</v>
      </c>
    </row>
    <row r="210" spans="1:51" s="13" customFormat="1" ht="12">
      <c r="A210" s="13"/>
      <c r="B210" s="265"/>
      <c r="C210" s="266"/>
      <c r="D210" s="250" t="s">
        <v>214</v>
      </c>
      <c r="E210" s="267" t="s">
        <v>1</v>
      </c>
      <c r="F210" s="268" t="s">
        <v>488</v>
      </c>
      <c r="G210" s="266"/>
      <c r="H210" s="269">
        <v>45</v>
      </c>
      <c r="I210" s="270"/>
      <c r="J210" s="266"/>
      <c r="K210" s="266"/>
      <c r="L210" s="271"/>
      <c r="M210" s="272"/>
      <c r="N210" s="273"/>
      <c r="O210" s="273"/>
      <c r="P210" s="273"/>
      <c r="Q210" s="273"/>
      <c r="R210" s="273"/>
      <c r="S210" s="273"/>
      <c r="T210" s="27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75" t="s">
        <v>214</v>
      </c>
      <c r="AU210" s="275" t="s">
        <v>21</v>
      </c>
      <c r="AV210" s="13" t="s">
        <v>21</v>
      </c>
      <c r="AW210" s="13" t="s">
        <v>38</v>
      </c>
      <c r="AX210" s="13" t="s">
        <v>81</v>
      </c>
      <c r="AY210" s="275" t="s">
        <v>138</v>
      </c>
    </row>
    <row r="211" spans="1:51" s="14" customFormat="1" ht="12">
      <c r="A211" s="14"/>
      <c r="B211" s="276"/>
      <c r="C211" s="277"/>
      <c r="D211" s="250" t="s">
        <v>214</v>
      </c>
      <c r="E211" s="278" t="s">
        <v>1</v>
      </c>
      <c r="F211" s="279" t="s">
        <v>216</v>
      </c>
      <c r="G211" s="277"/>
      <c r="H211" s="280">
        <v>45</v>
      </c>
      <c r="I211" s="281"/>
      <c r="J211" s="277"/>
      <c r="K211" s="277"/>
      <c r="L211" s="282"/>
      <c r="M211" s="283"/>
      <c r="N211" s="284"/>
      <c r="O211" s="284"/>
      <c r="P211" s="284"/>
      <c r="Q211" s="284"/>
      <c r="R211" s="284"/>
      <c r="S211" s="284"/>
      <c r="T211" s="285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86" t="s">
        <v>214</v>
      </c>
      <c r="AU211" s="286" t="s">
        <v>21</v>
      </c>
      <c r="AV211" s="14" t="s">
        <v>144</v>
      </c>
      <c r="AW211" s="14" t="s">
        <v>38</v>
      </c>
      <c r="AX211" s="14" t="s">
        <v>89</v>
      </c>
      <c r="AY211" s="286" t="s">
        <v>138</v>
      </c>
    </row>
    <row r="212" spans="1:65" s="2" customFormat="1" ht="21.75" customHeight="1">
      <c r="A212" s="38"/>
      <c r="B212" s="39"/>
      <c r="C212" s="236" t="s">
        <v>263</v>
      </c>
      <c r="D212" s="236" t="s">
        <v>140</v>
      </c>
      <c r="E212" s="237" t="s">
        <v>857</v>
      </c>
      <c r="F212" s="238" t="s">
        <v>858</v>
      </c>
      <c r="G212" s="239" t="s">
        <v>164</v>
      </c>
      <c r="H212" s="240">
        <v>13.6</v>
      </c>
      <c r="I212" s="241"/>
      <c r="J212" s="242">
        <f>ROUND(I212*H212,2)</f>
        <v>0</v>
      </c>
      <c r="K212" s="243"/>
      <c r="L212" s="44"/>
      <c r="M212" s="244" t="s">
        <v>1</v>
      </c>
      <c r="N212" s="245" t="s">
        <v>46</v>
      </c>
      <c r="O212" s="91"/>
      <c r="P212" s="246">
        <f>O212*H212</f>
        <v>0</v>
      </c>
      <c r="Q212" s="246">
        <v>0</v>
      </c>
      <c r="R212" s="246">
        <f>Q212*H212</f>
        <v>0</v>
      </c>
      <c r="S212" s="246">
        <v>0</v>
      </c>
      <c r="T212" s="247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48" t="s">
        <v>144</v>
      </c>
      <c r="AT212" s="248" t="s">
        <v>140</v>
      </c>
      <c r="AU212" s="248" t="s">
        <v>21</v>
      </c>
      <c r="AY212" s="16" t="s">
        <v>138</v>
      </c>
      <c r="BE212" s="249">
        <f>IF(N212="základní",J212,0)</f>
        <v>0</v>
      </c>
      <c r="BF212" s="249">
        <f>IF(N212="snížená",J212,0)</f>
        <v>0</v>
      </c>
      <c r="BG212" s="249">
        <f>IF(N212="zákl. přenesená",J212,0)</f>
        <v>0</v>
      </c>
      <c r="BH212" s="249">
        <f>IF(N212="sníž. přenesená",J212,0)</f>
        <v>0</v>
      </c>
      <c r="BI212" s="249">
        <f>IF(N212="nulová",J212,0)</f>
        <v>0</v>
      </c>
      <c r="BJ212" s="16" t="s">
        <v>89</v>
      </c>
      <c r="BK212" s="249">
        <f>ROUND(I212*H212,2)</f>
        <v>0</v>
      </c>
      <c r="BL212" s="16" t="s">
        <v>144</v>
      </c>
      <c r="BM212" s="248" t="s">
        <v>859</v>
      </c>
    </row>
    <row r="213" spans="1:65" s="2" customFormat="1" ht="21.75" customHeight="1">
      <c r="A213" s="38"/>
      <c r="B213" s="39"/>
      <c r="C213" s="254" t="s">
        <v>397</v>
      </c>
      <c r="D213" s="254" t="s">
        <v>197</v>
      </c>
      <c r="E213" s="255" t="s">
        <v>860</v>
      </c>
      <c r="F213" s="256" t="s">
        <v>861</v>
      </c>
      <c r="G213" s="257" t="s">
        <v>164</v>
      </c>
      <c r="H213" s="258">
        <v>15</v>
      </c>
      <c r="I213" s="259"/>
      <c r="J213" s="260">
        <f>ROUND(I213*H213,2)</f>
        <v>0</v>
      </c>
      <c r="K213" s="261"/>
      <c r="L213" s="262"/>
      <c r="M213" s="263" t="s">
        <v>1</v>
      </c>
      <c r="N213" s="264" t="s">
        <v>46</v>
      </c>
      <c r="O213" s="91"/>
      <c r="P213" s="246">
        <f>O213*H213</f>
        <v>0</v>
      </c>
      <c r="Q213" s="246">
        <v>0</v>
      </c>
      <c r="R213" s="246">
        <f>Q213*H213</f>
        <v>0</v>
      </c>
      <c r="S213" s="246">
        <v>0</v>
      </c>
      <c r="T213" s="247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48" t="s">
        <v>172</v>
      </c>
      <c r="AT213" s="248" t="s">
        <v>197</v>
      </c>
      <c r="AU213" s="248" t="s">
        <v>21</v>
      </c>
      <c r="AY213" s="16" t="s">
        <v>138</v>
      </c>
      <c r="BE213" s="249">
        <f>IF(N213="základní",J213,0)</f>
        <v>0</v>
      </c>
      <c r="BF213" s="249">
        <f>IF(N213="snížená",J213,0)</f>
        <v>0</v>
      </c>
      <c r="BG213" s="249">
        <f>IF(N213="zákl. přenesená",J213,0)</f>
        <v>0</v>
      </c>
      <c r="BH213" s="249">
        <f>IF(N213="sníž. přenesená",J213,0)</f>
        <v>0</v>
      </c>
      <c r="BI213" s="249">
        <f>IF(N213="nulová",J213,0)</f>
        <v>0</v>
      </c>
      <c r="BJ213" s="16" t="s">
        <v>89</v>
      </c>
      <c r="BK213" s="249">
        <f>ROUND(I213*H213,2)</f>
        <v>0</v>
      </c>
      <c r="BL213" s="16" t="s">
        <v>144</v>
      </c>
      <c r="BM213" s="248" t="s">
        <v>862</v>
      </c>
    </row>
    <row r="214" spans="1:51" s="13" customFormat="1" ht="12">
      <c r="A214" s="13"/>
      <c r="B214" s="265"/>
      <c r="C214" s="266"/>
      <c r="D214" s="250" t="s">
        <v>214</v>
      </c>
      <c r="E214" s="267" t="s">
        <v>1</v>
      </c>
      <c r="F214" s="268" t="s">
        <v>863</v>
      </c>
      <c r="G214" s="266"/>
      <c r="H214" s="269">
        <v>15</v>
      </c>
      <c r="I214" s="270"/>
      <c r="J214" s="266"/>
      <c r="K214" s="266"/>
      <c r="L214" s="271"/>
      <c r="M214" s="272"/>
      <c r="N214" s="273"/>
      <c r="O214" s="273"/>
      <c r="P214" s="273"/>
      <c r="Q214" s="273"/>
      <c r="R214" s="273"/>
      <c r="S214" s="273"/>
      <c r="T214" s="27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75" t="s">
        <v>214</v>
      </c>
      <c r="AU214" s="275" t="s">
        <v>21</v>
      </c>
      <c r="AV214" s="13" t="s">
        <v>21</v>
      </c>
      <c r="AW214" s="13" t="s">
        <v>38</v>
      </c>
      <c r="AX214" s="13" t="s">
        <v>81</v>
      </c>
      <c r="AY214" s="275" t="s">
        <v>138</v>
      </c>
    </row>
    <row r="215" spans="1:51" s="14" customFormat="1" ht="12">
      <c r="A215" s="14"/>
      <c r="B215" s="276"/>
      <c r="C215" s="277"/>
      <c r="D215" s="250" t="s">
        <v>214</v>
      </c>
      <c r="E215" s="278" t="s">
        <v>1</v>
      </c>
      <c r="F215" s="279" t="s">
        <v>216</v>
      </c>
      <c r="G215" s="277"/>
      <c r="H215" s="280">
        <v>15</v>
      </c>
      <c r="I215" s="281"/>
      <c r="J215" s="277"/>
      <c r="K215" s="277"/>
      <c r="L215" s="282"/>
      <c r="M215" s="283"/>
      <c r="N215" s="284"/>
      <c r="O215" s="284"/>
      <c r="P215" s="284"/>
      <c r="Q215" s="284"/>
      <c r="R215" s="284"/>
      <c r="S215" s="284"/>
      <c r="T215" s="285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86" t="s">
        <v>214</v>
      </c>
      <c r="AU215" s="286" t="s">
        <v>21</v>
      </c>
      <c r="AV215" s="14" t="s">
        <v>144</v>
      </c>
      <c r="AW215" s="14" t="s">
        <v>38</v>
      </c>
      <c r="AX215" s="14" t="s">
        <v>89</v>
      </c>
      <c r="AY215" s="286" t="s">
        <v>138</v>
      </c>
    </row>
    <row r="216" spans="1:65" s="2" customFormat="1" ht="21.75" customHeight="1">
      <c r="A216" s="38"/>
      <c r="B216" s="39"/>
      <c r="C216" s="236" t="s">
        <v>403</v>
      </c>
      <c r="D216" s="236" t="s">
        <v>140</v>
      </c>
      <c r="E216" s="237" t="s">
        <v>864</v>
      </c>
      <c r="F216" s="238" t="s">
        <v>865</v>
      </c>
      <c r="G216" s="239" t="s">
        <v>143</v>
      </c>
      <c r="H216" s="240">
        <v>1</v>
      </c>
      <c r="I216" s="241"/>
      <c r="J216" s="242">
        <f>ROUND(I216*H216,2)</f>
        <v>0</v>
      </c>
      <c r="K216" s="243"/>
      <c r="L216" s="44"/>
      <c r="M216" s="244" t="s">
        <v>1</v>
      </c>
      <c r="N216" s="245" t="s">
        <v>46</v>
      </c>
      <c r="O216" s="91"/>
      <c r="P216" s="246">
        <f>O216*H216</f>
        <v>0</v>
      </c>
      <c r="Q216" s="246">
        <v>0</v>
      </c>
      <c r="R216" s="246">
        <f>Q216*H216</f>
        <v>0</v>
      </c>
      <c r="S216" s="246">
        <v>0</v>
      </c>
      <c r="T216" s="247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48" t="s">
        <v>144</v>
      </c>
      <c r="AT216" s="248" t="s">
        <v>140</v>
      </c>
      <c r="AU216" s="248" t="s">
        <v>21</v>
      </c>
      <c r="AY216" s="16" t="s">
        <v>138</v>
      </c>
      <c r="BE216" s="249">
        <f>IF(N216="základní",J216,0)</f>
        <v>0</v>
      </c>
      <c r="BF216" s="249">
        <f>IF(N216="snížená",J216,0)</f>
        <v>0</v>
      </c>
      <c r="BG216" s="249">
        <f>IF(N216="zákl. přenesená",J216,0)</f>
        <v>0</v>
      </c>
      <c r="BH216" s="249">
        <f>IF(N216="sníž. přenesená",J216,0)</f>
        <v>0</v>
      </c>
      <c r="BI216" s="249">
        <f>IF(N216="nulová",J216,0)</f>
        <v>0</v>
      </c>
      <c r="BJ216" s="16" t="s">
        <v>89</v>
      </c>
      <c r="BK216" s="249">
        <f>ROUND(I216*H216,2)</f>
        <v>0</v>
      </c>
      <c r="BL216" s="16" t="s">
        <v>144</v>
      </c>
      <c r="BM216" s="248" t="s">
        <v>866</v>
      </c>
    </row>
    <row r="217" spans="1:65" s="2" customFormat="1" ht="16.5" customHeight="1">
      <c r="A217" s="38"/>
      <c r="B217" s="39"/>
      <c r="C217" s="254" t="s">
        <v>409</v>
      </c>
      <c r="D217" s="254" t="s">
        <v>197</v>
      </c>
      <c r="E217" s="255" t="s">
        <v>867</v>
      </c>
      <c r="F217" s="256" t="s">
        <v>868</v>
      </c>
      <c r="G217" s="257" t="s">
        <v>143</v>
      </c>
      <c r="H217" s="258">
        <v>1</v>
      </c>
      <c r="I217" s="259"/>
      <c r="J217" s="260">
        <f>ROUND(I217*H217,2)</f>
        <v>0</v>
      </c>
      <c r="K217" s="261"/>
      <c r="L217" s="262"/>
      <c r="M217" s="263" t="s">
        <v>1</v>
      </c>
      <c r="N217" s="264" t="s">
        <v>46</v>
      </c>
      <c r="O217" s="91"/>
      <c r="P217" s="246">
        <f>O217*H217</f>
        <v>0</v>
      </c>
      <c r="Q217" s="246">
        <v>0</v>
      </c>
      <c r="R217" s="246">
        <f>Q217*H217</f>
        <v>0</v>
      </c>
      <c r="S217" s="246">
        <v>0</v>
      </c>
      <c r="T217" s="247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48" t="s">
        <v>172</v>
      </c>
      <c r="AT217" s="248" t="s">
        <v>197</v>
      </c>
      <c r="AU217" s="248" t="s">
        <v>21</v>
      </c>
      <c r="AY217" s="16" t="s">
        <v>138</v>
      </c>
      <c r="BE217" s="249">
        <f>IF(N217="základní",J217,0)</f>
        <v>0</v>
      </c>
      <c r="BF217" s="249">
        <f>IF(N217="snížená",J217,0)</f>
        <v>0</v>
      </c>
      <c r="BG217" s="249">
        <f>IF(N217="zákl. přenesená",J217,0)</f>
        <v>0</v>
      </c>
      <c r="BH217" s="249">
        <f>IF(N217="sníž. přenesená",J217,0)</f>
        <v>0</v>
      </c>
      <c r="BI217" s="249">
        <f>IF(N217="nulová",J217,0)</f>
        <v>0</v>
      </c>
      <c r="BJ217" s="16" t="s">
        <v>89</v>
      </c>
      <c r="BK217" s="249">
        <f>ROUND(I217*H217,2)</f>
        <v>0</v>
      </c>
      <c r="BL217" s="16" t="s">
        <v>144</v>
      </c>
      <c r="BM217" s="248" t="s">
        <v>869</v>
      </c>
    </row>
    <row r="218" spans="1:65" s="2" customFormat="1" ht="21.75" customHeight="1">
      <c r="A218" s="38"/>
      <c r="B218" s="39"/>
      <c r="C218" s="236" t="s">
        <v>413</v>
      </c>
      <c r="D218" s="236" t="s">
        <v>140</v>
      </c>
      <c r="E218" s="237" t="s">
        <v>870</v>
      </c>
      <c r="F218" s="238" t="s">
        <v>871</v>
      </c>
      <c r="G218" s="239" t="s">
        <v>143</v>
      </c>
      <c r="H218" s="240">
        <v>1</v>
      </c>
      <c r="I218" s="241"/>
      <c r="J218" s="242">
        <f>ROUND(I218*H218,2)</f>
        <v>0</v>
      </c>
      <c r="K218" s="243"/>
      <c r="L218" s="44"/>
      <c r="M218" s="244" t="s">
        <v>1</v>
      </c>
      <c r="N218" s="245" t="s">
        <v>46</v>
      </c>
      <c r="O218" s="91"/>
      <c r="P218" s="246">
        <f>O218*H218</f>
        <v>0</v>
      </c>
      <c r="Q218" s="246">
        <v>0</v>
      </c>
      <c r="R218" s="246">
        <f>Q218*H218</f>
        <v>0</v>
      </c>
      <c r="S218" s="246">
        <v>0</v>
      </c>
      <c r="T218" s="247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48" t="s">
        <v>144</v>
      </c>
      <c r="AT218" s="248" t="s">
        <v>140</v>
      </c>
      <c r="AU218" s="248" t="s">
        <v>21</v>
      </c>
      <c r="AY218" s="16" t="s">
        <v>138</v>
      </c>
      <c r="BE218" s="249">
        <f>IF(N218="základní",J218,0)</f>
        <v>0</v>
      </c>
      <c r="BF218" s="249">
        <f>IF(N218="snížená",J218,0)</f>
        <v>0</v>
      </c>
      <c r="BG218" s="249">
        <f>IF(N218="zákl. přenesená",J218,0)</f>
        <v>0</v>
      </c>
      <c r="BH218" s="249">
        <f>IF(N218="sníž. přenesená",J218,0)</f>
        <v>0</v>
      </c>
      <c r="BI218" s="249">
        <f>IF(N218="nulová",J218,0)</f>
        <v>0</v>
      </c>
      <c r="BJ218" s="16" t="s">
        <v>89</v>
      </c>
      <c r="BK218" s="249">
        <f>ROUND(I218*H218,2)</f>
        <v>0</v>
      </c>
      <c r="BL218" s="16" t="s">
        <v>144</v>
      </c>
      <c r="BM218" s="248" t="s">
        <v>872</v>
      </c>
    </row>
    <row r="219" spans="1:65" s="2" customFormat="1" ht="16.5" customHeight="1">
      <c r="A219" s="38"/>
      <c r="B219" s="39"/>
      <c r="C219" s="254" t="s">
        <v>417</v>
      </c>
      <c r="D219" s="254" t="s">
        <v>197</v>
      </c>
      <c r="E219" s="255" t="s">
        <v>873</v>
      </c>
      <c r="F219" s="256" t="s">
        <v>874</v>
      </c>
      <c r="G219" s="257" t="s">
        <v>143</v>
      </c>
      <c r="H219" s="258">
        <v>1</v>
      </c>
      <c r="I219" s="259"/>
      <c r="J219" s="260">
        <f>ROUND(I219*H219,2)</f>
        <v>0</v>
      </c>
      <c r="K219" s="261"/>
      <c r="L219" s="262"/>
      <c r="M219" s="263" t="s">
        <v>1</v>
      </c>
      <c r="N219" s="264" t="s">
        <v>46</v>
      </c>
      <c r="O219" s="91"/>
      <c r="P219" s="246">
        <f>O219*H219</f>
        <v>0</v>
      </c>
      <c r="Q219" s="246">
        <v>0</v>
      </c>
      <c r="R219" s="246">
        <f>Q219*H219</f>
        <v>0</v>
      </c>
      <c r="S219" s="246">
        <v>0</v>
      </c>
      <c r="T219" s="247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8" t="s">
        <v>172</v>
      </c>
      <c r="AT219" s="248" t="s">
        <v>197</v>
      </c>
      <c r="AU219" s="248" t="s">
        <v>21</v>
      </c>
      <c r="AY219" s="16" t="s">
        <v>138</v>
      </c>
      <c r="BE219" s="249">
        <f>IF(N219="základní",J219,0)</f>
        <v>0</v>
      </c>
      <c r="BF219" s="249">
        <f>IF(N219="snížená",J219,0)</f>
        <v>0</v>
      </c>
      <c r="BG219" s="249">
        <f>IF(N219="zákl. přenesená",J219,0)</f>
        <v>0</v>
      </c>
      <c r="BH219" s="249">
        <f>IF(N219="sníž. přenesená",J219,0)</f>
        <v>0</v>
      </c>
      <c r="BI219" s="249">
        <f>IF(N219="nulová",J219,0)</f>
        <v>0</v>
      </c>
      <c r="BJ219" s="16" t="s">
        <v>89</v>
      </c>
      <c r="BK219" s="249">
        <f>ROUND(I219*H219,2)</f>
        <v>0</v>
      </c>
      <c r="BL219" s="16" t="s">
        <v>144</v>
      </c>
      <c r="BM219" s="248" t="s">
        <v>875</v>
      </c>
    </row>
    <row r="220" spans="1:65" s="2" customFormat="1" ht="21.75" customHeight="1">
      <c r="A220" s="38"/>
      <c r="B220" s="39"/>
      <c r="C220" s="236" t="s">
        <v>421</v>
      </c>
      <c r="D220" s="236" t="s">
        <v>140</v>
      </c>
      <c r="E220" s="237" t="s">
        <v>876</v>
      </c>
      <c r="F220" s="238" t="s">
        <v>877</v>
      </c>
      <c r="G220" s="239" t="s">
        <v>143</v>
      </c>
      <c r="H220" s="240">
        <v>6</v>
      </c>
      <c r="I220" s="241"/>
      <c r="J220" s="242">
        <f>ROUND(I220*H220,2)</f>
        <v>0</v>
      </c>
      <c r="K220" s="243"/>
      <c r="L220" s="44"/>
      <c r="M220" s="244" t="s">
        <v>1</v>
      </c>
      <c r="N220" s="245" t="s">
        <v>46</v>
      </c>
      <c r="O220" s="91"/>
      <c r="P220" s="246">
        <f>O220*H220</f>
        <v>0</v>
      </c>
      <c r="Q220" s="246">
        <v>0</v>
      </c>
      <c r="R220" s="246">
        <f>Q220*H220</f>
        <v>0</v>
      </c>
      <c r="S220" s="246">
        <v>0</v>
      </c>
      <c r="T220" s="247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48" t="s">
        <v>144</v>
      </c>
      <c r="AT220" s="248" t="s">
        <v>140</v>
      </c>
      <c r="AU220" s="248" t="s">
        <v>21</v>
      </c>
      <c r="AY220" s="16" t="s">
        <v>138</v>
      </c>
      <c r="BE220" s="249">
        <f>IF(N220="základní",J220,0)</f>
        <v>0</v>
      </c>
      <c r="BF220" s="249">
        <f>IF(N220="snížená",J220,0)</f>
        <v>0</v>
      </c>
      <c r="BG220" s="249">
        <f>IF(N220="zákl. přenesená",J220,0)</f>
        <v>0</v>
      </c>
      <c r="BH220" s="249">
        <f>IF(N220="sníž. přenesená",J220,0)</f>
        <v>0</v>
      </c>
      <c r="BI220" s="249">
        <f>IF(N220="nulová",J220,0)</f>
        <v>0</v>
      </c>
      <c r="BJ220" s="16" t="s">
        <v>89</v>
      </c>
      <c r="BK220" s="249">
        <f>ROUND(I220*H220,2)</f>
        <v>0</v>
      </c>
      <c r="BL220" s="16" t="s">
        <v>144</v>
      </c>
      <c r="BM220" s="248" t="s">
        <v>878</v>
      </c>
    </row>
    <row r="221" spans="1:65" s="2" customFormat="1" ht="21.75" customHeight="1">
      <c r="A221" s="38"/>
      <c r="B221" s="39"/>
      <c r="C221" s="236" t="s">
        <v>426</v>
      </c>
      <c r="D221" s="236" t="s">
        <v>140</v>
      </c>
      <c r="E221" s="237" t="s">
        <v>879</v>
      </c>
      <c r="F221" s="238" t="s">
        <v>880</v>
      </c>
      <c r="G221" s="239" t="s">
        <v>143</v>
      </c>
      <c r="H221" s="240">
        <v>2</v>
      </c>
      <c r="I221" s="241"/>
      <c r="J221" s="242">
        <f>ROUND(I221*H221,2)</f>
        <v>0</v>
      </c>
      <c r="K221" s="243"/>
      <c r="L221" s="44"/>
      <c r="M221" s="244" t="s">
        <v>1</v>
      </c>
      <c r="N221" s="245" t="s">
        <v>46</v>
      </c>
      <c r="O221" s="91"/>
      <c r="P221" s="246">
        <f>O221*H221</f>
        <v>0</v>
      </c>
      <c r="Q221" s="246">
        <v>0</v>
      </c>
      <c r="R221" s="246">
        <f>Q221*H221</f>
        <v>0</v>
      </c>
      <c r="S221" s="246">
        <v>0</v>
      </c>
      <c r="T221" s="247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48" t="s">
        <v>144</v>
      </c>
      <c r="AT221" s="248" t="s">
        <v>140</v>
      </c>
      <c r="AU221" s="248" t="s">
        <v>21</v>
      </c>
      <c r="AY221" s="16" t="s">
        <v>138</v>
      </c>
      <c r="BE221" s="249">
        <f>IF(N221="základní",J221,0)</f>
        <v>0</v>
      </c>
      <c r="BF221" s="249">
        <f>IF(N221="snížená",J221,0)</f>
        <v>0</v>
      </c>
      <c r="BG221" s="249">
        <f>IF(N221="zákl. přenesená",J221,0)</f>
        <v>0</v>
      </c>
      <c r="BH221" s="249">
        <f>IF(N221="sníž. přenesená",J221,0)</f>
        <v>0</v>
      </c>
      <c r="BI221" s="249">
        <f>IF(N221="nulová",J221,0)</f>
        <v>0</v>
      </c>
      <c r="BJ221" s="16" t="s">
        <v>89</v>
      </c>
      <c r="BK221" s="249">
        <f>ROUND(I221*H221,2)</f>
        <v>0</v>
      </c>
      <c r="BL221" s="16" t="s">
        <v>144</v>
      </c>
      <c r="BM221" s="248" t="s">
        <v>881</v>
      </c>
    </row>
    <row r="222" spans="1:65" s="2" customFormat="1" ht="21.75" customHeight="1">
      <c r="A222" s="38"/>
      <c r="B222" s="39"/>
      <c r="C222" s="254" t="s">
        <v>431</v>
      </c>
      <c r="D222" s="254" t="s">
        <v>197</v>
      </c>
      <c r="E222" s="255" t="s">
        <v>882</v>
      </c>
      <c r="F222" s="256" t="s">
        <v>883</v>
      </c>
      <c r="G222" s="257" t="s">
        <v>143</v>
      </c>
      <c r="H222" s="258">
        <v>2</v>
      </c>
      <c r="I222" s="259"/>
      <c r="J222" s="260">
        <f>ROUND(I222*H222,2)</f>
        <v>0</v>
      </c>
      <c r="K222" s="261"/>
      <c r="L222" s="262"/>
      <c r="M222" s="263" t="s">
        <v>1</v>
      </c>
      <c r="N222" s="264" t="s">
        <v>46</v>
      </c>
      <c r="O222" s="91"/>
      <c r="P222" s="246">
        <f>O222*H222</f>
        <v>0</v>
      </c>
      <c r="Q222" s="246">
        <v>0</v>
      </c>
      <c r="R222" s="246">
        <f>Q222*H222</f>
        <v>0</v>
      </c>
      <c r="S222" s="246">
        <v>0</v>
      </c>
      <c r="T222" s="247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48" t="s">
        <v>172</v>
      </c>
      <c r="AT222" s="248" t="s">
        <v>197</v>
      </c>
      <c r="AU222" s="248" t="s">
        <v>21</v>
      </c>
      <c r="AY222" s="16" t="s">
        <v>138</v>
      </c>
      <c r="BE222" s="249">
        <f>IF(N222="základní",J222,0)</f>
        <v>0</v>
      </c>
      <c r="BF222" s="249">
        <f>IF(N222="snížená",J222,0)</f>
        <v>0</v>
      </c>
      <c r="BG222" s="249">
        <f>IF(N222="zákl. přenesená",J222,0)</f>
        <v>0</v>
      </c>
      <c r="BH222" s="249">
        <f>IF(N222="sníž. přenesená",J222,0)</f>
        <v>0</v>
      </c>
      <c r="BI222" s="249">
        <f>IF(N222="nulová",J222,0)</f>
        <v>0</v>
      </c>
      <c r="BJ222" s="16" t="s">
        <v>89</v>
      </c>
      <c r="BK222" s="249">
        <f>ROUND(I222*H222,2)</f>
        <v>0</v>
      </c>
      <c r="BL222" s="16" t="s">
        <v>144</v>
      </c>
      <c r="BM222" s="248" t="s">
        <v>884</v>
      </c>
    </row>
    <row r="223" spans="1:65" s="2" customFormat="1" ht="21.75" customHeight="1">
      <c r="A223" s="38"/>
      <c r="B223" s="39"/>
      <c r="C223" s="254" t="s">
        <v>436</v>
      </c>
      <c r="D223" s="254" t="s">
        <v>197</v>
      </c>
      <c r="E223" s="255" t="s">
        <v>885</v>
      </c>
      <c r="F223" s="256" t="s">
        <v>886</v>
      </c>
      <c r="G223" s="257" t="s">
        <v>143</v>
      </c>
      <c r="H223" s="258">
        <v>2</v>
      </c>
      <c r="I223" s="259"/>
      <c r="J223" s="260">
        <f>ROUND(I223*H223,2)</f>
        <v>0</v>
      </c>
      <c r="K223" s="261"/>
      <c r="L223" s="262"/>
      <c r="M223" s="263" t="s">
        <v>1</v>
      </c>
      <c r="N223" s="264" t="s">
        <v>46</v>
      </c>
      <c r="O223" s="91"/>
      <c r="P223" s="246">
        <f>O223*H223</f>
        <v>0</v>
      </c>
      <c r="Q223" s="246">
        <v>0</v>
      </c>
      <c r="R223" s="246">
        <f>Q223*H223</f>
        <v>0</v>
      </c>
      <c r="S223" s="246">
        <v>0</v>
      </c>
      <c r="T223" s="247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48" t="s">
        <v>172</v>
      </c>
      <c r="AT223" s="248" t="s">
        <v>197</v>
      </c>
      <c r="AU223" s="248" t="s">
        <v>21</v>
      </c>
      <c r="AY223" s="16" t="s">
        <v>138</v>
      </c>
      <c r="BE223" s="249">
        <f>IF(N223="základní",J223,0)</f>
        <v>0</v>
      </c>
      <c r="BF223" s="249">
        <f>IF(N223="snížená",J223,0)</f>
        <v>0</v>
      </c>
      <c r="BG223" s="249">
        <f>IF(N223="zákl. přenesená",J223,0)</f>
        <v>0</v>
      </c>
      <c r="BH223" s="249">
        <f>IF(N223="sníž. přenesená",J223,0)</f>
        <v>0</v>
      </c>
      <c r="BI223" s="249">
        <f>IF(N223="nulová",J223,0)</f>
        <v>0</v>
      </c>
      <c r="BJ223" s="16" t="s">
        <v>89</v>
      </c>
      <c r="BK223" s="249">
        <f>ROUND(I223*H223,2)</f>
        <v>0</v>
      </c>
      <c r="BL223" s="16" t="s">
        <v>144</v>
      </c>
      <c r="BM223" s="248" t="s">
        <v>887</v>
      </c>
    </row>
    <row r="224" spans="1:65" s="2" customFormat="1" ht="16.5" customHeight="1">
      <c r="A224" s="38"/>
      <c r="B224" s="39"/>
      <c r="C224" s="254" t="s">
        <v>440</v>
      </c>
      <c r="D224" s="254" t="s">
        <v>197</v>
      </c>
      <c r="E224" s="255" t="s">
        <v>888</v>
      </c>
      <c r="F224" s="256" t="s">
        <v>889</v>
      </c>
      <c r="G224" s="257" t="s">
        <v>143</v>
      </c>
      <c r="H224" s="258">
        <v>2</v>
      </c>
      <c r="I224" s="259"/>
      <c r="J224" s="260">
        <f>ROUND(I224*H224,2)</f>
        <v>0</v>
      </c>
      <c r="K224" s="261"/>
      <c r="L224" s="262"/>
      <c r="M224" s="263" t="s">
        <v>1</v>
      </c>
      <c r="N224" s="264" t="s">
        <v>46</v>
      </c>
      <c r="O224" s="91"/>
      <c r="P224" s="246">
        <f>O224*H224</f>
        <v>0</v>
      </c>
      <c r="Q224" s="246">
        <v>0</v>
      </c>
      <c r="R224" s="246">
        <f>Q224*H224</f>
        <v>0</v>
      </c>
      <c r="S224" s="246">
        <v>0</v>
      </c>
      <c r="T224" s="247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48" t="s">
        <v>172</v>
      </c>
      <c r="AT224" s="248" t="s">
        <v>197</v>
      </c>
      <c r="AU224" s="248" t="s">
        <v>21</v>
      </c>
      <c r="AY224" s="16" t="s">
        <v>138</v>
      </c>
      <c r="BE224" s="249">
        <f>IF(N224="základní",J224,0)</f>
        <v>0</v>
      </c>
      <c r="BF224" s="249">
        <f>IF(N224="snížená",J224,0)</f>
        <v>0</v>
      </c>
      <c r="BG224" s="249">
        <f>IF(N224="zákl. přenesená",J224,0)</f>
        <v>0</v>
      </c>
      <c r="BH224" s="249">
        <f>IF(N224="sníž. přenesená",J224,0)</f>
        <v>0</v>
      </c>
      <c r="BI224" s="249">
        <f>IF(N224="nulová",J224,0)</f>
        <v>0</v>
      </c>
      <c r="BJ224" s="16" t="s">
        <v>89</v>
      </c>
      <c r="BK224" s="249">
        <f>ROUND(I224*H224,2)</f>
        <v>0</v>
      </c>
      <c r="BL224" s="16" t="s">
        <v>144</v>
      </c>
      <c r="BM224" s="248" t="s">
        <v>890</v>
      </c>
    </row>
    <row r="225" spans="1:65" s="2" customFormat="1" ht="16.5" customHeight="1">
      <c r="A225" s="38"/>
      <c r="B225" s="39"/>
      <c r="C225" s="254" t="s">
        <v>446</v>
      </c>
      <c r="D225" s="254" t="s">
        <v>197</v>
      </c>
      <c r="E225" s="255" t="s">
        <v>891</v>
      </c>
      <c r="F225" s="256" t="s">
        <v>892</v>
      </c>
      <c r="G225" s="257" t="s">
        <v>143</v>
      </c>
      <c r="H225" s="258">
        <v>4</v>
      </c>
      <c r="I225" s="259"/>
      <c r="J225" s="260">
        <f>ROUND(I225*H225,2)</f>
        <v>0</v>
      </c>
      <c r="K225" s="261"/>
      <c r="L225" s="262"/>
      <c r="M225" s="263" t="s">
        <v>1</v>
      </c>
      <c r="N225" s="264" t="s">
        <v>46</v>
      </c>
      <c r="O225" s="91"/>
      <c r="P225" s="246">
        <f>O225*H225</f>
        <v>0</v>
      </c>
      <c r="Q225" s="246">
        <v>0</v>
      </c>
      <c r="R225" s="246">
        <f>Q225*H225</f>
        <v>0</v>
      </c>
      <c r="S225" s="246">
        <v>0</v>
      </c>
      <c r="T225" s="247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48" t="s">
        <v>172</v>
      </c>
      <c r="AT225" s="248" t="s">
        <v>197</v>
      </c>
      <c r="AU225" s="248" t="s">
        <v>21</v>
      </c>
      <c r="AY225" s="16" t="s">
        <v>138</v>
      </c>
      <c r="BE225" s="249">
        <f>IF(N225="základní",J225,0)</f>
        <v>0</v>
      </c>
      <c r="BF225" s="249">
        <f>IF(N225="snížená",J225,0)</f>
        <v>0</v>
      </c>
      <c r="BG225" s="249">
        <f>IF(N225="zákl. přenesená",J225,0)</f>
        <v>0</v>
      </c>
      <c r="BH225" s="249">
        <f>IF(N225="sníž. přenesená",J225,0)</f>
        <v>0</v>
      </c>
      <c r="BI225" s="249">
        <f>IF(N225="nulová",J225,0)</f>
        <v>0</v>
      </c>
      <c r="BJ225" s="16" t="s">
        <v>89</v>
      </c>
      <c r="BK225" s="249">
        <f>ROUND(I225*H225,2)</f>
        <v>0</v>
      </c>
      <c r="BL225" s="16" t="s">
        <v>144</v>
      </c>
      <c r="BM225" s="248" t="s">
        <v>893</v>
      </c>
    </row>
    <row r="226" spans="1:65" s="2" customFormat="1" ht="16.5" customHeight="1">
      <c r="A226" s="38"/>
      <c r="B226" s="39"/>
      <c r="C226" s="236" t="s">
        <v>449</v>
      </c>
      <c r="D226" s="236" t="s">
        <v>140</v>
      </c>
      <c r="E226" s="237" t="s">
        <v>894</v>
      </c>
      <c r="F226" s="238" t="s">
        <v>895</v>
      </c>
      <c r="G226" s="239" t="s">
        <v>143</v>
      </c>
      <c r="H226" s="240">
        <v>4</v>
      </c>
      <c r="I226" s="241"/>
      <c r="J226" s="242">
        <f>ROUND(I226*H226,2)</f>
        <v>0</v>
      </c>
      <c r="K226" s="243"/>
      <c r="L226" s="44"/>
      <c r="M226" s="244" t="s">
        <v>1</v>
      </c>
      <c r="N226" s="245" t="s">
        <v>46</v>
      </c>
      <c r="O226" s="91"/>
      <c r="P226" s="246">
        <f>O226*H226</f>
        <v>0</v>
      </c>
      <c r="Q226" s="246">
        <v>0</v>
      </c>
      <c r="R226" s="246">
        <f>Q226*H226</f>
        <v>0</v>
      </c>
      <c r="S226" s="246">
        <v>0</v>
      </c>
      <c r="T226" s="247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48" t="s">
        <v>144</v>
      </c>
      <c r="AT226" s="248" t="s">
        <v>140</v>
      </c>
      <c r="AU226" s="248" t="s">
        <v>21</v>
      </c>
      <c r="AY226" s="16" t="s">
        <v>138</v>
      </c>
      <c r="BE226" s="249">
        <f>IF(N226="základní",J226,0)</f>
        <v>0</v>
      </c>
      <c r="BF226" s="249">
        <f>IF(N226="snížená",J226,0)</f>
        <v>0</v>
      </c>
      <c r="BG226" s="249">
        <f>IF(N226="zákl. přenesená",J226,0)</f>
        <v>0</v>
      </c>
      <c r="BH226" s="249">
        <f>IF(N226="sníž. přenesená",J226,0)</f>
        <v>0</v>
      </c>
      <c r="BI226" s="249">
        <f>IF(N226="nulová",J226,0)</f>
        <v>0</v>
      </c>
      <c r="BJ226" s="16" t="s">
        <v>89</v>
      </c>
      <c r="BK226" s="249">
        <f>ROUND(I226*H226,2)</f>
        <v>0</v>
      </c>
      <c r="BL226" s="16" t="s">
        <v>144</v>
      </c>
      <c r="BM226" s="248" t="s">
        <v>896</v>
      </c>
    </row>
    <row r="227" spans="1:65" s="2" customFormat="1" ht="21.75" customHeight="1">
      <c r="A227" s="38"/>
      <c r="B227" s="39"/>
      <c r="C227" s="236" t="s">
        <v>454</v>
      </c>
      <c r="D227" s="236" t="s">
        <v>140</v>
      </c>
      <c r="E227" s="237" t="s">
        <v>897</v>
      </c>
      <c r="F227" s="238" t="s">
        <v>898</v>
      </c>
      <c r="G227" s="239" t="s">
        <v>143</v>
      </c>
      <c r="H227" s="240">
        <v>1</v>
      </c>
      <c r="I227" s="241"/>
      <c r="J227" s="242">
        <f>ROUND(I227*H227,2)</f>
        <v>0</v>
      </c>
      <c r="K227" s="243"/>
      <c r="L227" s="44"/>
      <c r="M227" s="244" t="s">
        <v>1</v>
      </c>
      <c r="N227" s="245" t="s">
        <v>46</v>
      </c>
      <c r="O227" s="91"/>
      <c r="P227" s="246">
        <f>O227*H227</f>
        <v>0</v>
      </c>
      <c r="Q227" s="246">
        <v>0</v>
      </c>
      <c r="R227" s="246">
        <f>Q227*H227</f>
        <v>0</v>
      </c>
      <c r="S227" s="246">
        <v>0</v>
      </c>
      <c r="T227" s="247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48" t="s">
        <v>144</v>
      </c>
      <c r="AT227" s="248" t="s">
        <v>140</v>
      </c>
      <c r="AU227" s="248" t="s">
        <v>21</v>
      </c>
      <c r="AY227" s="16" t="s">
        <v>138</v>
      </c>
      <c r="BE227" s="249">
        <f>IF(N227="základní",J227,0)</f>
        <v>0</v>
      </c>
      <c r="BF227" s="249">
        <f>IF(N227="snížená",J227,0)</f>
        <v>0</v>
      </c>
      <c r="BG227" s="249">
        <f>IF(N227="zákl. přenesená",J227,0)</f>
        <v>0</v>
      </c>
      <c r="BH227" s="249">
        <f>IF(N227="sníž. přenesená",J227,0)</f>
        <v>0</v>
      </c>
      <c r="BI227" s="249">
        <f>IF(N227="nulová",J227,0)</f>
        <v>0</v>
      </c>
      <c r="BJ227" s="16" t="s">
        <v>89</v>
      </c>
      <c r="BK227" s="249">
        <f>ROUND(I227*H227,2)</f>
        <v>0</v>
      </c>
      <c r="BL227" s="16" t="s">
        <v>144</v>
      </c>
      <c r="BM227" s="248" t="s">
        <v>899</v>
      </c>
    </row>
    <row r="228" spans="1:65" s="2" customFormat="1" ht="21.75" customHeight="1">
      <c r="A228" s="38"/>
      <c r="B228" s="39"/>
      <c r="C228" s="254" t="s">
        <v>460</v>
      </c>
      <c r="D228" s="254" t="s">
        <v>197</v>
      </c>
      <c r="E228" s="255" t="s">
        <v>900</v>
      </c>
      <c r="F228" s="256" t="s">
        <v>901</v>
      </c>
      <c r="G228" s="257" t="s">
        <v>143</v>
      </c>
      <c r="H228" s="258">
        <v>1</v>
      </c>
      <c r="I228" s="259"/>
      <c r="J228" s="260">
        <f>ROUND(I228*H228,2)</f>
        <v>0</v>
      </c>
      <c r="K228" s="261"/>
      <c r="L228" s="262"/>
      <c r="M228" s="263" t="s">
        <v>1</v>
      </c>
      <c r="N228" s="264" t="s">
        <v>46</v>
      </c>
      <c r="O228" s="91"/>
      <c r="P228" s="246">
        <f>O228*H228</f>
        <v>0</v>
      </c>
      <c r="Q228" s="246">
        <v>0</v>
      </c>
      <c r="R228" s="246">
        <f>Q228*H228</f>
        <v>0</v>
      </c>
      <c r="S228" s="246">
        <v>0</v>
      </c>
      <c r="T228" s="247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48" t="s">
        <v>172</v>
      </c>
      <c r="AT228" s="248" t="s">
        <v>197</v>
      </c>
      <c r="AU228" s="248" t="s">
        <v>21</v>
      </c>
      <c r="AY228" s="16" t="s">
        <v>138</v>
      </c>
      <c r="BE228" s="249">
        <f>IF(N228="základní",J228,0)</f>
        <v>0</v>
      </c>
      <c r="BF228" s="249">
        <f>IF(N228="snížená",J228,0)</f>
        <v>0</v>
      </c>
      <c r="BG228" s="249">
        <f>IF(N228="zákl. přenesená",J228,0)</f>
        <v>0</v>
      </c>
      <c r="BH228" s="249">
        <f>IF(N228="sníž. přenesená",J228,0)</f>
        <v>0</v>
      </c>
      <c r="BI228" s="249">
        <f>IF(N228="nulová",J228,0)</f>
        <v>0</v>
      </c>
      <c r="BJ228" s="16" t="s">
        <v>89</v>
      </c>
      <c r="BK228" s="249">
        <f>ROUND(I228*H228,2)</f>
        <v>0</v>
      </c>
      <c r="BL228" s="16" t="s">
        <v>144</v>
      </c>
      <c r="BM228" s="248" t="s">
        <v>902</v>
      </c>
    </row>
    <row r="229" spans="1:65" s="2" customFormat="1" ht="21.75" customHeight="1">
      <c r="A229" s="38"/>
      <c r="B229" s="39"/>
      <c r="C229" s="236" t="s">
        <v>468</v>
      </c>
      <c r="D229" s="236" t="s">
        <v>140</v>
      </c>
      <c r="E229" s="237" t="s">
        <v>903</v>
      </c>
      <c r="F229" s="238" t="s">
        <v>904</v>
      </c>
      <c r="G229" s="239" t="s">
        <v>164</v>
      </c>
      <c r="H229" s="240">
        <v>5.5</v>
      </c>
      <c r="I229" s="241"/>
      <c r="J229" s="242">
        <f>ROUND(I229*H229,2)</f>
        <v>0</v>
      </c>
      <c r="K229" s="243"/>
      <c r="L229" s="44"/>
      <c r="M229" s="244" t="s">
        <v>1</v>
      </c>
      <c r="N229" s="245" t="s">
        <v>46</v>
      </c>
      <c r="O229" s="91"/>
      <c r="P229" s="246">
        <f>O229*H229</f>
        <v>0</v>
      </c>
      <c r="Q229" s="246">
        <v>0.29221</v>
      </c>
      <c r="R229" s="246">
        <f>Q229*H229</f>
        <v>1.6071550000000001</v>
      </c>
      <c r="S229" s="246">
        <v>0</v>
      </c>
      <c r="T229" s="247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48" t="s">
        <v>144</v>
      </c>
      <c r="AT229" s="248" t="s">
        <v>140</v>
      </c>
      <c r="AU229" s="248" t="s">
        <v>21</v>
      </c>
      <c r="AY229" s="16" t="s">
        <v>138</v>
      </c>
      <c r="BE229" s="249">
        <f>IF(N229="základní",J229,0)</f>
        <v>0</v>
      </c>
      <c r="BF229" s="249">
        <f>IF(N229="snížená",J229,0)</f>
        <v>0</v>
      </c>
      <c r="BG229" s="249">
        <f>IF(N229="zákl. přenesená",J229,0)</f>
        <v>0</v>
      </c>
      <c r="BH229" s="249">
        <f>IF(N229="sníž. přenesená",J229,0)</f>
        <v>0</v>
      </c>
      <c r="BI229" s="249">
        <f>IF(N229="nulová",J229,0)</f>
        <v>0</v>
      </c>
      <c r="BJ229" s="16" t="s">
        <v>89</v>
      </c>
      <c r="BK229" s="249">
        <f>ROUND(I229*H229,2)</f>
        <v>0</v>
      </c>
      <c r="BL229" s="16" t="s">
        <v>144</v>
      </c>
      <c r="BM229" s="248" t="s">
        <v>905</v>
      </c>
    </row>
    <row r="230" spans="1:47" s="2" customFormat="1" ht="12">
      <c r="A230" s="38"/>
      <c r="B230" s="39"/>
      <c r="C230" s="40"/>
      <c r="D230" s="250" t="s">
        <v>170</v>
      </c>
      <c r="E230" s="40"/>
      <c r="F230" s="251" t="s">
        <v>906</v>
      </c>
      <c r="G230" s="40"/>
      <c r="H230" s="40"/>
      <c r="I230" s="144"/>
      <c r="J230" s="40"/>
      <c r="K230" s="40"/>
      <c r="L230" s="44"/>
      <c r="M230" s="252"/>
      <c r="N230" s="253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6" t="s">
        <v>170</v>
      </c>
      <c r="AU230" s="16" t="s">
        <v>21</v>
      </c>
    </row>
    <row r="231" spans="1:65" s="2" customFormat="1" ht="16.5" customHeight="1">
      <c r="A231" s="38"/>
      <c r="B231" s="39"/>
      <c r="C231" s="236" t="s">
        <v>29</v>
      </c>
      <c r="D231" s="236" t="s">
        <v>140</v>
      </c>
      <c r="E231" s="237" t="s">
        <v>907</v>
      </c>
      <c r="F231" s="238" t="s">
        <v>908</v>
      </c>
      <c r="G231" s="239" t="s">
        <v>235</v>
      </c>
      <c r="H231" s="240">
        <v>5</v>
      </c>
      <c r="I231" s="241"/>
      <c r="J231" s="242">
        <f>ROUND(I231*H231,2)</f>
        <v>0</v>
      </c>
      <c r="K231" s="243"/>
      <c r="L231" s="44"/>
      <c r="M231" s="244" t="s">
        <v>1</v>
      </c>
      <c r="N231" s="245" t="s">
        <v>46</v>
      </c>
      <c r="O231" s="91"/>
      <c r="P231" s="246">
        <f>O231*H231</f>
        <v>0</v>
      </c>
      <c r="Q231" s="246">
        <v>0</v>
      </c>
      <c r="R231" s="246">
        <f>Q231*H231</f>
        <v>0</v>
      </c>
      <c r="S231" s="246">
        <v>0</v>
      </c>
      <c r="T231" s="247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48" t="s">
        <v>144</v>
      </c>
      <c r="AT231" s="248" t="s">
        <v>140</v>
      </c>
      <c r="AU231" s="248" t="s">
        <v>21</v>
      </c>
      <c r="AY231" s="16" t="s">
        <v>138</v>
      </c>
      <c r="BE231" s="249">
        <f>IF(N231="základní",J231,0)</f>
        <v>0</v>
      </c>
      <c r="BF231" s="249">
        <f>IF(N231="snížená",J231,0)</f>
        <v>0</v>
      </c>
      <c r="BG231" s="249">
        <f>IF(N231="zákl. přenesená",J231,0)</f>
        <v>0</v>
      </c>
      <c r="BH231" s="249">
        <f>IF(N231="sníž. přenesená",J231,0)</f>
        <v>0</v>
      </c>
      <c r="BI231" s="249">
        <f>IF(N231="nulová",J231,0)</f>
        <v>0</v>
      </c>
      <c r="BJ231" s="16" t="s">
        <v>89</v>
      </c>
      <c r="BK231" s="249">
        <f>ROUND(I231*H231,2)</f>
        <v>0</v>
      </c>
      <c r="BL231" s="16" t="s">
        <v>144</v>
      </c>
      <c r="BM231" s="248" t="s">
        <v>909</v>
      </c>
    </row>
    <row r="232" spans="1:47" s="2" customFormat="1" ht="12">
      <c r="A232" s="38"/>
      <c r="B232" s="39"/>
      <c r="C232" s="40"/>
      <c r="D232" s="250" t="s">
        <v>170</v>
      </c>
      <c r="E232" s="40"/>
      <c r="F232" s="251" t="s">
        <v>813</v>
      </c>
      <c r="G232" s="40"/>
      <c r="H232" s="40"/>
      <c r="I232" s="144"/>
      <c r="J232" s="40"/>
      <c r="K232" s="40"/>
      <c r="L232" s="44"/>
      <c r="M232" s="252"/>
      <c r="N232" s="253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6" t="s">
        <v>170</v>
      </c>
      <c r="AU232" s="16" t="s">
        <v>21</v>
      </c>
    </row>
    <row r="233" spans="1:65" s="2" customFormat="1" ht="16.5" customHeight="1">
      <c r="A233" s="38"/>
      <c r="B233" s="39"/>
      <c r="C233" s="236" t="s">
        <v>476</v>
      </c>
      <c r="D233" s="236" t="s">
        <v>140</v>
      </c>
      <c r="E233" s="237" t="s">
        <v>910</v>
      </c>
      <c r="F233" s="238" t="s">
        <v>911</v>
      </c>
      <c r="G233" s="239" t="s">
        <v>235</v>
      </c>
      <c r="H233" s="240">
        <v>1</v>
      </c>
      <c r="I233" s="241"/>
      <c r="J233" s="242">
        <f>ROUND(I233*H233,2)</f>
        <v>0</v>
      </c>
      <c r="K233" s="243"/>
      <c r="L233" s="44"/>
      <c r="M233" s="244" t="s">
        <v>1</v>
      </c>
      <c r="N233" s="245" t="s">
        <v>46</v>
      </c>
      <c r="O233" s="91"/>
      <c r="P233" s="246">
        <f>O233*H233</f>
        <v>0</v>
      </c>
      <c r="Q233" s="246">
        <v>0</v>
      </c>
      <c r="R233" s="246">
        <f>Q233*H233</f>
        <v>0</v>
      </c>
      <c r="S233" s="246">
        <v>0</v>
      </c>
      <c r="T233" s="247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48" t="s">
        <v>144</v>
      </c>
      <c r="AT233" s="248" t="s">
        <v>140</v>
      </c>
      <c r="AU233" s="248" t="s">
        <v>21</v>
      </c>
      <c r="AY233" s="16" t="s">
        <v>138</v>
      </c>
      <c r="BE233" s="249">
        <f>IF(N233="základní",J233,0)</f>
        <v>0</v>
      </c>
      <c r="BF233" s="249">
        <f>IF(N233="snížená",J233,0)</f>
        <v>0</v>
      </c>
      <c r="BG233" s="249">
        <f>IF(N233="zákl. přenesená",J233,0)</f>
        <v>0</v>
      </c>
      <c r="BH233" s="249">
        <f>IF(N233="sníž. přenesená",J233,0)</f>
        <v>0</v>
      </c>
      <c r="BI233" s="249">
        <f>IF(N233="nulová",J233,0)</f>
        <v>0</v>
      </c>
      <c r="BJ233" s="16" t="s">
        <v>89</v>
      </c>
      <c r="BK233" s="249">
        <f>ROUND(I233*H233,2)</f>
        <v>0</v>
      </c>
      <c r="BL233" s="16" t="s">
        <v>144</v>
      </c>
      <c r="BM233" s="248" t="s">
        <v>912</v>
      </c>
    </row>
    <row r="234" spans="1:47" s="2" customFormat="1" ht="12">
      <c r="A234" s="38"/>
      <c r="B234" s="39"/>
      <c r="C234" s="40"/>
      <c r="D234" s="250" t="s">
        <v>170</v>
      </c>
      <c r="E234" s="40"/>
      <c r="F234" s="251" t="s">
        <v>813</v>
      </c>
      <c r="G234" s="40"/>
      <c r="H234" s="40"/>
      <c r="I234" s="144"/>
      <c r="J234" s="40"/>
      <c r="K234" s="40"/>
      <c r="L234" s="44"/>
      <c r="M234" s="252"/>
      <c r="N234" s="253"/>
      <c r="O234" s="91"/>
      <c r="P234" s="91"/>
      <c r="Q234" s="91"/>
      <c r="R234" s="91"/>
      <c r="S234" s="91"/>
      <c r="T234" s="92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6" t="s">
        <v>170</v>
      </c>
      <c r="AU234" s="16" t="s">
        <v>21</v>
      </c>
    </row>
    <row r="235" spans="1:65" s="2" customFormat="1" ht="16.5" customHeight="1">
      <c r="A235" s="38"/>
      <c r="B235" s="39"/>
      <c r="C235" s="236" t="s">
        <v>481</v>
      </c>
      <c r="D235" s="236" t="s">
        <v>140</v>
      </c>
      <c r="E235" s="237" t="s">
        <v>913</v>
      </c>
      <c r="F235" s="238" t="s">
        <v>914</v>
      </c>
      <c r="G235" s="239" t="s">
        <v>235</v>
      </c>
      <c r="H235" s="240">
        <v>2</v>
      </c>
      <c r="I235" s="241"/>
      <c r="J235" s="242">
        <f>ROUND(I235*H235,2)</f>
        <v>0</v>
      </c>
      <c r="K235" s="243"/>
      <c r="L235" s="44"/>
      <c r="M235" s="244" t="s">
        <v>1</v>
      </c>
      <c r="N235" s="245" t="s">
        <v>46</v>
      </c>
      <c r="O235" s="91"/>
      <c r="P235" s="246">
        <f>O235*H235</f>
        <v>0</v>
      </c>
      <c r="Q235" s="246">
        <v>0</v>
      </c>
      <c r="R235" s="246">
        <f>Q235*H235</f>
        <v>0</v>
      </c>
      <c r="S235" s="246">
        <v>0</v>
      </c>
      <c r="T235" s="247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48" t="s">
        <v>144</v>
      </c>
      <c r="AT235" s="248" t="s">
        <v>140</v>
      </c>
      <c r="AU235" s="248" t="s">
        <v>21</v>
      </c>
      <c r="AY235" s="16" t="s">
        <v>138</v>
      </c>
      <c r="BE235" s="249">
        <f>IF(N235="základní",J235,0)</f>
        <v>0</v>
      </c>
      <c r="BF235" s="249">
        <f>IF(N235="snížená",J235,0)</f>
        <v>0</v>
      </c>
      <c r="BG235" s="249">
        <f>IF(N235="zákl. přenesená",J235,0)</f>
        <v>0</v>
      </c>
      <c r="BH235" s="249">
        <f>IF(N235="sníž. přenesená",J235,0)</f>
        <v>0</v>
      </c>
      <c r="BI235" s="249">
        <f>IF(N235="nulová",J235,0)</f>
        <v>0</v>
      </c>
      <c r="BJ235" s="16" t="s">
        <v>89</v>
      </c>
      <c r="BK235" s="249">
        <f>ROUND(I235*H235,2)</f>
        <v>0</v>
      </c>
      <c r="BL235" s="16" t="s">
        <v>144</v>
      </c>
      <c r="BM235" s="248" t="s">
        <v>915</v>
      </c>
    </row>
    <row r="236" spans="1:47" s="2" customFormat="1" ht="12">
      <c r="A236" s="38"/>
      <c r="B236" s="39"/>
      <c r="C236" s="40"/>
      <c r="D236" s="250" t="s">
        <v>170</v>
      </c>
      <c r="E236" s="40"/>
      <c r="F236" s="251" t="s">
        <v>813</v>
      </c>
      <c r="G236" s="40"/>
      <c r="H236" s="40"/>
      <c r="I236" s="144"/>
      <c r="J236" s="40"/>
      <c r="K236" s="40"/>
      <c r="L236" s="44"/>
      <c r="M236" s="252"/>
      <c r="N236" s="253"/>
      <c r="O236" s="91"/>
      <c r="P236" s="91"/>
      <c r="Q236" s="91"/>
      <c r="R236" s="91"/>
      <c r="S236" s="91"/>
      <c r="T236" s="92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6" t="s">
        <v>170</v>
      </c>
      <c r="AU236" s="16" t="s">
        <v>21</v>
      </c>
    </row>
    <row r="237" spans="1:65" s="2" customFormat="1" ht="16.5" customHeight="1">
      <c r="A237" s="38"/>
      <c r="B237" s="39"/>
      <c r="C237" s="236" t="s">
        <v>488</v>
      </c>
      <c r="D237" s="236" t="s">
        <v>140</v>
      </c>
      <c r="E237" s="237" t="s">
        <v>916</v>
      </c>
      <c r="F237" s="238" t="s">
        <v>917</v>
      </c>
      <c r="G237" s="239" t="s">
        <v>235</v>
      </c>
      <c r="H237" s="240">
        <v>1</v>
      </c>
      <c r="I237" s="241"/>
      <c r="J237" s="242">
        <f>ROUND(I237*H237,2)</f>
        <v>0</v>
      </c>
      <c r="K237" s="243"/>
      <c r="L237" s="44"/>
      <c r="M237" s="244" t="s">
        <v>1</v>
      </c>
      <c r="N237" s="245" t="s">
        <v>46</v>
      </c>
      <c r="O237" s="91"/>
      <c r="P237" s="246">
        <f>O237*H237</f>
        <v>0</v>
      </c>
      <c r="Q237" s="246">
        <v>0</v>
      </c>
      <c r="R237" s="246">
        <f>Q237*H237</f>
        <v>0</v>
      </c>
      <c r="S237" s="246">
        <v>0</v>
      </c>
      <c r="T237" s="247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48" t="s">
        <v>144</v>
      </c>
      <c r="AT237" s="248" t="s">
        <v>140</v>
      </c>
      <c r="AU237" s="248" t="s">
        <v>21</v>
      </c>
      <c r="AY237" s="16" t="s">
        <v>138</v>
      </c>
      <c r="BE237" s="249">
        <f>IF(N237="základní",J237,0)</f>
        <v>0</v>
      </c>
      <c r="BF237" s="249">
        <f>IF(N237="snížená",J237,0)</f>
        <v>0</v>
      </c>
      <c r="BG237" s="249">
        <f>IF(N237="zákl. přenesená",J237,0)</f>
        <v>0</v>
      </c>
      <c r="BH237" s="249">
        <f>IF(N237="sníž. přenesená",J237,0)</f>
        <v>0</v>
      </c>
      <c r="BI237" s="249">
        <f>IF(N237="nulová",J237,0)</f>
        <v>0</v>
      </c>
      <c r="BJ237" s="16" t="s">
        <v>89</v>
      </c>
      <c r="BK237" s="249">
        <f>ROUND(I237*H237,2)</f>
        <v>0</v>
      </c>
      <c r="BL237" s="16" t="s">
        <v>144</v>
      </c>
      <c r="BM237" s="248" t="s">
        <v>918</v>
      </c>
    </row>
    <row r="238" spans="1:47" s="2" customFormat="1" ht="12">
      <c r="A238" s="38"/>
      <c r="B238" s="39"/>
      <c r="C238" s="40"/>
      <c r="D238" s="250" t="s">
        <v>170</v>
      </c>
      <c r="E238" s="40"/>
      <c r="F238" s="251" t="s">
        <v>813</v>
      </c>
      <c r="G238" s="40"/>
      <c r="H238" s="40"/>
      <c r="I238" s="144"/>
      <c r="J238" s="40"/>
      <c r="K238" s="40"/>
      <c r="L238" s="44"/>
      <c r="M238" s="252"/>
      <c r="N238" s="253"/>
      <c r="O238" s="91"/>
      <c r="P238" s="91"/>
      <c r="Q238" s="91"/>
      <c r="R238" s="91"/>
      <c r="S238" s="91"/>
      <c r="T238" s="92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6" t="s">
        <v>170</v>
      </c>
      <c r="AU238" s="16" t="s">
        <v>21</v>
      </c>
    </row>
    <row r="239" spans="1:65" s="2" customFormat="1" ht="16.5" customHeight="1">
      <c r="A239" s="38"/>
      <c r="B239" s="39"/>
      <c r="C239" s="236" t="s">
        <v>493</v>
      </c>
      <c r="D239" s="236" t="s">
        <v>140</v>
      </c>
      <c r="E239" s="237" t="s">
        <v>919</v>
      </c>
      <c r="F239" s="238" t="s">
        <v>920</v>
      </c>
      <c r="G239" s="239" t="s">
        <v>235</v>
      </c>
      <c r="H239" s="240">
        <v>11</v>
      </c>
      <c r="I239" s="241"/>
      <c r="J239" s="242">
        <f>ROUND(I239*H239,2)</f>
        <v>0</v>
      </c>
      <c r="K239" s="243"/>
      <c r="L239" s="44"/>
      <c r="M239" s="244" t="s">
        <v>1</v>
      </c>
      <c r="N239" s="245" t="s">
        <v>46</v>
      </c>
      <c r="O239" s="91"/>
      <c r="P239" s="246">
        <f>O239*H239</f>
        <v>0</v>
      </c>
      <c r="Q239" s="246">
        <v>0</v>
      </c>
      <c r="R239" s="246">
        <f>Q239*H239</f>
        <v>0</v>
      </c>
      <c r="S239" s="246">
        <v>0</v>
      </c>
      <c r="T239" s="247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48" t="s">
        <v>144</v>
      </c>
      <c r="AT239" s="248" t="s">
        <v>140</v>
      </c>
      <c r="AU239" s="248" t="s">
        <v>21</v>
      </c>
      <c r="AY239" s="16" t="s">
        <v>138</v>
      </c>
      <c r="BE239" s="249">
        <f>IF(N239="základní",J239,0)</f>
        <v>0</v>
      </c>
      <c r="BF239" s="249">
        <f>IF(N239="snížená",J239,0)</f>
        <v>0</v>
      </c>
      <c r="BG239" s="249">
        <f>IF(N239="zákl. přenesená",J239,0)</f>
        <v>0</v>
      </c>
      <c r="BH239" s="249">
        <f>IF(N239="sníž. přenesená",J239,0)</f>
        <v>0</v>
      </c>
      <c r="BI239" s="249">
        <f>IF(N239="nulová",J239,0)</f>
        <v>0</v>
      </c>
      <c r="BJ239" s="16" t="s">
        <v>89</v>
      </c>
      <c r="BK239" s="249">
        <f>ROUND(I239*H239,2)</f>
        <v>0</v>
      </c>
      <c r="BL239" s="16" t="s">
        <v>144</v>
      </c>
      <c r="BM239" s="248" t="s">
        <v>921</v>
      </c>
    </row>
    <row r="240" spans="1:47" s="2" customFormat="1" ht="12">
      <c r="A240" s="38"/>
      <c r="B240" s="39"/>
      <c r="C240" s="40"/>
      <c r="D240" s="250" t="s">
        <v>170</v>
      </c>
      <c r="E240" s="40"/>
      <c r="F240" s="251" t="s">
        <v>813</v>
      </c>
      <c r="G240" s="40"/>
      <c r="H240" s="40"/>
      <c r="I240" s="144"/>
      <c r="J240" s="40"/>
      <c r="K240" s="40"/>
      <c r="L240" s="44"/>
      <c r="M240" s="252"/>
      <c r="N240" s="253"/>
      <c r="O240" s="91"/>
      <c r="P240" s="91"/>
      <c r="Q240" s="91"/>
      <c r="R240" s="91"/>
      <c r="S240" s="91"/>
      <c r="T240" s="92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6" t="s">
        <v>170</v>
      </c>
      <c r="AU240" s="16" t="s">
        <v>21</v>
      </c>
    </row>
    <row r="241" spans="1:63" s="12" customFormat="1" ht="20.85" customHeight="1">
      <c r="A241" s="12"/>
      <c r="B241" s="220"/>
      <c r="C241" s="221"/>
      <c r="D241" s="222" t="s">
        <v>80</v>
      </c>
      <c r="E241" s="234" t="s">
        <v>683</v>
      </c>
      <c r="F241" s="234" t="s">
        <v>922</v>
      </c>
      <c r="G241" s="221"/>
      <c r="H241" s="221"/>
      <c r="I241" s="224"/>
      <c r="J241" s="235">
        <f>BK241</f>
        <v>0</v>
      </c>
      <c r="K241" s="221"/>
      <c r="L241" s="226"/>
      <c r="M241" s="227"/>
      <c r="N241" s="228"/>
      <c r="O241" s="228"/>
      <c r="P241" s="229">
        <f>SUM(P242:P247)</f>
        <v>0</v>
      </c>
      <c r="Q241" s="228"/>
      <c r="R241" s="229">
        <f>SUM(R242:R247)</f>
        <v>0.01894</v>
      </c>
      <c r="S241" s="228"/>
      <c r="T241" s="230">
        <f>SUM(T242:T247)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31" t="s">
        <v>89</v>
      </c>
      <c r="AT241" s="232" t="s">
        <v>80</v>
      </c>
      <c r="AU241" s="232" t="s">
        <v>21</v>
      </c>
      <c r="AY241" s="231" t="s">
        <v>138</v>
      </c>
      <c r="BK241" s="233">
        <f>SUM(BK242:BK247)</f>
        <v>0</v>
      </c>
    </row>
    <row r="242" spans="1:65" s="2" customFormat="1" ht="16.5" customHeight="1">
      <c r="A242" s="38"/>
      <c r="B242" s="39"/>
      <c r="C242" s="236" t="s">
        <v>498</v>
      </c>
      <c r="D242" s="236" t="s">
        <v>140</v>
      </c>
      <c r="E242" s="237" t="s">
        <v>923</v>
      </c>
      <c r="F242" s="238" t="s">
        <v>924</v>
      </c>
      <c r="G242" s="239" t="s">
        <v>143</v>
      </c>
      <c r="H242" s="240">
        <v>2</v>
      </c>
      <c r="I242" s="241"/>
      <c r="J242" s="242">
        <f>ROUND(I242*H242,2)</f>
        <v>0</v>
      </c>
      <c r="K242" s="243"/>
      <c r="L242" s="44"/>
      <c r="M242" s="244" t="s">
        <v>1</v>
      </c>
      <c r="N242" s="245" t="s">
        <v>46</v>
      </c>
      <c r="O242" s="91"/>
      <c r="P242" s="246">
        <f>O242*H242</f>
        <v>0</v>
      </c>
      <c r="Q242" s="246">
        <v>0.00947</v>
      </c>
      <c r="R242" s="246">
        <f>Q242*H242</f>
        <v>0.01894</v>
      </c>
      <c r="S242" s="246">
        <v>0</v>
      </c>
      <c r="T242" s="247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48" t="s">
        <v>144</v>
      </c>
      <c r="AT242" s="248" t="s">
        <v>140</v>
      </c>
      <c r="AU242" s="248" t="s">
        <v>149</v>
      </c>
      <c r="AY242" s="16" t="s">
        <v>138</v>
      </c>
      <c r="BE242" s="249">
        <f>IF(N242="základní",J242,0)</f>
        <v>0</v>
      </c>
      <c r="BF242" s="249">
        <f>IF(N242="snížená",J242,0)</f>
        <v>0</v>
      </c>
      <c r="BG242" s="249">
        <f>IF(N242="zákl. přenesená",J242,0)</f>
        <v>0</v>
      </c>
      <c r="BH242" s="249">
        <f>IF(N242="sníž. přenesená",J242,0)</f>
        <v>0</v>
      </c>
      <c r="BI242" s="249">
        <f>IF(N242="nulová",J242,0)</f>
        <v>0</v>
      </c>
      <c r="BJ242" s="16" t="s">
        <v>89</v>
      </c>
      <c r="BK242" s="249">
        <f>ROUND(I242*H242,2)</f>
        <v>0</v>
      </c>
      <c r="BL242" s="16" t="s">
        <v>144</v>
      </c>
      <c r="BM242" s="248" t="s">
        <v>925</v>
      </c>
    </row>
    <row r="243" spans="1:65" s="2" customFormat="1" ht="16.5" customHeight="1">
      <c r="A243" s="38"/>
      <c r="B243" s="39"/>
      <c r="C243" s="236" t="s">
        <v>503</v>
      </c>
      <c r="D243" s="236" t="s">
        <v>140</v>
      </c>
      <c r="E243" s="237" t="s">
        <v>926</v>
      </c>
      <c r="F243" s="238" t="s">
        <v>927</v>
      </c>
      <c r="G243" s="239" t="s">
        <v>143</v>
      </c>
      <c r="H243" s="240">
        <v>2</v>
      </c>
      <c r="I243" s="241"/>
      <c r="J243" s="242">
        <f>ROUND(I243*H243,2)</f>
        <v>0</v>
      </c>
      <c r="K243" s="243"/>
      <c r="L243" s="44"/>
      <c r="M243" s="244" t="s">
        <v>1</v>
      </c>
      <c r="N243" s="245" t="s">
        <v>46</v>
      </c>
      <c r="O243" s="91"/>
      <c r="P243" s="246">
        <f>O243*H243</f>
        <v>0</v>
      </c>
      <c r="Q243" s="246">
        <v>0</v>
      </c>
      <c r="R243" s="246">
        <f>Q243*H243</f>
        <v>0</v>
      </c>
      <c r="S243" s="246">
        <v>0</v>
      </c>
      <c r="T243" s="247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48" t="s">
        <v>144</v>
      </c>
      <c r="AT243" s="248" t="s">
        <v>140</v>
      </c>
      <c r="AU243" s="248" t="s">
        <v>149</v>
      </c>
      <c r="AY243" s="16" t="s">
        <v>138</v>
      </c>
      <c r="BE243" s="249">
        <f>IF(N243="základní",J243,0)</f>
        <v>0</v>
      </c>
      <c r="BF243" s="249">
        <f>IF(N243="snížená",J243,0)</f>
        <v>0</v>
      </c>
      <c r="BG243" s="249">
        <f>IF(N243="zákl. přenesená",J243,0)</f>
        <v>0</v>
      </c>
      <c r="BH243" s="249">
        <f>IF(N243="sníž. přenesená",J243,0)</f>
        <v>0</v>
      </c>
      <c r="BI243" s="249">
        <f>IF(N243="nulová",J243,0)</f>
        <v>0</v>
      </c>
      <c r="BJ243" s="16" t="s">
        <v>89</v>
      </c>
      <c r="BK243" s="249">
        <f>ROUND(I243*H243,2)</f>
        <v>0</v>
      </c>
      <c r="BL243" s="16" t="s">
        <v>144</v>
      </c>
      <c r="BM243" s="248" t="s">
        <v>928</v>
      </c>
    </row>
    <row r="244" spans="1:47" s="2" customFormat="1" ht="12">
      <c r="A244" s="38"/>
      <c r="B244" s="39"/>
      <c r="C244" s="40"/>
      <c r="D244" s="250" t="s">
        <v>170</v>
      </c>
      <c r="E244" s="40"/>
      <c r="F244" s="251" t="s">
        <v>929</v>
      </c>
      <c r="G244" s="40"/>
      <c r="H244" s="40"/>
      <c r="I244" s="144"/>
      <c r="J244" s="40"/>
      <c r="K244" s="40"/>
      <c r="L244" s="44"/>
      <c r="M244" s="252"/>
      <c r="N244" s="253"/>
      <c r="O244" s="91"/>
      <c r="P244" s="91"/>
      <c r="Q244" s="91"/>
      <c r="R244" s="91"/>
      <c r="S244" s="91"/>
      <c r="T244" s="92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6" t="s">
        <v>170</v>
      </c>
      <c r="AU244" s="16" t="s">
        <v>149</v>
      </c>
    </row>
    <row r="245" spans="1:65" s="2" customFormat="1" ht="16.5" customHeight="1">
      <c r="A245" s="38"/>
      <c r="B245" s="39"/>
      <c r="C245" s="236" t="s">
        <v>508</v>
      </c>
      <c r="D245" s="236" t="s">
        <v>140</v>
      </c>
      <c r="E245" s="237" t="s">
        <v>930</v>
      </c>
      <c r="F245" s="238" t="s">
        <v>931</v>
      </c>
      <c r="G245" s="239" t="s">
        <v>235</v>
      </c>
      <c r="H245" s="240">
        <v>2</v>
      </c>
      <c r="I245" s="241"/>
      <c r="J245" s="242">
        <f>ROUND(I245*H245,2)</f>
        <v>0</v>
      </c>
      <c r="K245" s="243"/>
      <c r="L245" s="44"/>
      <c r="M245" s="244" t="s">
        <v>1</v>
      </c>
      <c r="N245" s="245" t="s">
        <v>46</v>
      </c>
      <c r="O245" s="91"/>
      <c r="P245" s="246">
        <f>O245*H245</f>
        <v>0</v>
      </c>
      <c r="Q245" s="246">
        <v>0</v>
      </c>
      <c r="R245" s="246">
        <f>Q245*H245</f>
        <v>0</v>
      </c>
      <c r="S245" s="246">
        <v>0</v>
      </c>
      <c r="T245" s="247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48" t="s">
        <v>144</v>
      </c>
      <c r="AT245" s="248" t="s">
        <v>140</v>
      </c>
      <c r="AU245" s="248" t="s">
        <v>149</v>
      </c>
      <c r="AY245" s="16" t="s">
        <v>138</v>
      </c>
      <c r="BE245" s="249">
        <f>IF(N245="základní",J245,0)</f>
        <v>0</v>
      </c>
      <c r="BF245" s="249">
        <f>IF(N245="snížená",J245,0)</f>
        <v>0</v>
      </c>
      <c r="BG245" s="249">
        <f>IF(N245="zákl. přenesená",J245,0)</f>
        <v>0</v>
      </c>
      <c r="BH245" s="249">
        <f>IF(N245="sníž. přenesená",J245,0)</f>
        <v>0</v>
      </c>
      <c r="BI245" s="249">
        <f>IF(N245="nulová",J245,0)</f>
        <v>0</v>
      </c>
      <c r="BJ245" s="16" t="s">
        <v>89</v>
      </c>
      <c r="BK245" s="249">
        <f>ROUND(I245*H245,2)</f>
        <v>0</v>
      </c>
      <c r="BL245" s="16" t="s">
        <v>144</v>
      </c>
      <c r="BM245" s="248" t="s">
        <v>932</v>
      </c>
    </row>
    <row r="246" spans="1:65" s="2" customFormat="1" ht="16.5" customHeight="1">
      <c r="A246" s="38"/>
      <c r="B246" s="39"/>
      <c r="C246" s="236" t="s">
        <v>512</v>
      </c>
      <c r="D246" s="236" t="s">
        <v>140</v>
      </c>
      <c r="E246" s="237" t="s">
        <v>933</v>
      </c>
      <c r="F246" s="238" t="s">
        <v>934</v>
      </c>
      <c r="G246" s="239" t="s">
        <v>235</v>
      </c>
      <c r="H246" s="240">
        <v>4</v>
      </c>
      <c r="I246" s="241"/>
      <c r="J246" s="242">
        <f>ROUND(I246*H246,2)</f>
        <v>0</v>
      </c>
      <c r="K246" s="243"/>
      <c r="L246" s="44"/>
      <c r="M246" s="244" t="s">
        <v>1</v>
      </c>
      <c r="N246" s="245" t="s">
        <v>46</v>
      </c>
      <c r="O246" s="91"/>
      <c r="P246" s="246">
        <f>O246*H246</f>
        <v>0</v>
      </c>
      <c r="Q246" s="246">
        <v>0</v>
      </c>
      <c r="R246" s="246">
        <f>Q246*H246</f>
        <v>0</v>
      </c>
      <c r="S246" s="246">
        <v>0</v>
      </c>
      <c r="T246" s="247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48" t="s">
        <v>144</v>
      </c>
      <c r="AT246" s="248" t="s">
        <v>140</v>
      </c>
      <c r="AU246" s="248" t="s">
        <v>149</v>
      </c>
      <c r="AY246" s="16" t="s">
        <v>138</v>
      </c>
      <c r="BE246" s="249">
        <f>IF(N246="základní",J246,0)</f>
        <v>0</v>
      </c>
      <c r="BF246" s="249">
        <f>IF(N246="snížená",J246,0)</f>
        <v>0</v>
      </c>
      <c r="BG246" s="249">
        <f>IF(N246="zákl. přenesená",J246,0)</f>
        <v>0</v>
      </c>
      <c r="BH246" s="249">
        <f>IF(N246="sníž. přenesená",J246,0)</f>
        <v>0</v>
      </c>
      <c r="BI246" s="249">
        <f>IF(N246="nulová",J246,0)</f>
        <v>0</v>
      </c>
      <c r="BJ246" s="16" t="s">
        <v>89</v>
      </c>
      <c r="BK246" s="249">
        <f>ROUND(I246*H246,2)</f>
        <v>0</v>
      </c>
      <c r="BL246" s="16" t="s">
        <v>144</v>
      </c>
      <c r="BM246" s="248" t="s">
        <v>935</v>
      </c>
    </row>
    <row r="247" spans="1:65" s="2" customFormat="1" ht="16.5" customHeight="1">
      <c r="A247" s="38"/>
      <c r="B247" s="39"/>
      <c r="C247" s="236" t="s">
        <v>516</v>
      </c>
      <c r="D247" s="236" t="s">
        <v>140</v>
      </c>
      <c r="E247" s="237" t="s">
        <v>936</v>
      </c>
      <c r="F247" s="238" t="s">
        <v>937</v>
      </c>
      <c r="G247" s="239" t="s">
        <v>235</v>
      </c>
      <c r="H247" s="240">
        <v>2</v>
      </c>
      <c r="I247" s="241"/>
      <c r="J247" s="242">
        <f>ROUND(I247*H247,2)</f>
        <v>0</v>
      </c>
      <c r="K247" s="243"/>
      <c r="L247" s="44"/>
      <c r="M247" s="244" t="s">
        <v>1</v>
      </c>
      <c r="N247" s="245" t="s">
        <v>46</v>
      </c>
      <c r="O247" s="91"/>
      <c r="P247" s="246">
        <f>O247*H247</f>
        <v>0</v>
      </c>
      <c r="Q247" s="246">
        <v>0</v>
      </c>
      <c r="R247" s="246">
        <f>Q247*H247</f>
        <v>0</v>
      </c>
      <c r="S247" s="246">
        <v>0</v>
      </c>
      <c r="T247" s="247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48" t="s">
        <v>144</v>
      </c>
      <c r="AT247" s="248" t="s">
        <v>140</v>
      </c>
      <c r="AU247" s="248" t="s">
        <v>149</v>
      </c>
      <c r="AY247" s="16" t="s">
        <v>138</v>
      </c>
      <c r="BE247" s="249">
        <f>IF(N247="základní",J247,0)</f>
        <v>0</v>
      </c>
      <c r="BF247" s="249">
        <f>IF(N247="snížená",J247,0)</f>
        <v>0</v>
      </c>
      <c r="BG247" s="249">
        <f>IF(N247="zákl. přenesená",J247,0)</f>
        <v>0</v>
      </c>
      <c r="BH247" s="249">
        <f>IF(N247="sníž. přenesená",J247,0)</f>
        <v>0</v>
      </c>
      <c r="BI247" s="249">
        <f>IF(N247="nulová",J247,0)</f>
        <v>0</v>
      </c>
      <c r="BJ247" s="16" t="s">
        <v>89</v>
      </c>
      <c r="BK247" s="249">
        <f>ROUND(I247*H247,2)</f>
        <v>0</v>
      </c>
      <c r="BL247" s="16" t="s">
        <v>144</v>
      </c>
      <c r="BM247" s="248" t="s">
        <v>938</v>
      </c>
    </row>
    <row r="248" spans="1:63" s="12" customFormat="1" ht="20.85" customHeight="1">
      <c r="A248" s="12"/>
      <c r="B248" s="220"/>
      <c r="C248" s="221"/>
      <c r="D248" s="222" t="s">
        <v>80</v>
      </c>
      <c r="E248" s="234" t="s">
        <v>939</v>
      </c>
      <c r="F248" s="234" t="s">
        <v>940</v>
      </c>
      <c r="G248" s="221"/>
      <c r="H248" s="221"/>
      <c r="I248" s="224"/>
      <c r="J248" s="235">
        <f>BK248</f>
        <v>0</v>
      </c>
      <c r="K248" s="221"/>
      <c r="L248" s="226"/>
      <c r="M248" s="227"/>
      <c r="N248" s="228"/>
      <c r="O248" s="228"/>
      <c r="P248" s="229">
        <f>SUM(P249:P263)</f>
        <v>0</v>
      </c>
      <c r="Q248" s="228"/>
      <c r="R248" s="229">
        <f>SUM(R249:R263)</f>
        <v>0.6037399999999999</v>
      </c>
      <c r="S248" s="228"/>
      <c r="T248" s="230">
        <f>SUM(T249:T263)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31" t="s">
        <v>89</v>
      </c>
      <c r="AT248" s="232" t="s">
        <v>80</v>
      </c>
      <c r="AU248" s="232" t="s">
        <v>21</v>
      </c>
      <c r="AY248" s="231" t="s">
        <v>138</v>
      </c>
      <c r="BK248" s="233">
        <f>SUM(BK249:BK263)</f>
        <v>0</v>
      </c>
    </row>
    <row r="249" spans="1:65" s="2" customFormat="1" ht="16.5" customHeight="1">
      <c r="A249" s="38"/>
      <c r="B249" s="39"/>
      <c r="C249" s="236" t="s">
        <v>519</v>
      </c>
      <c r="D249" s="236" t="s">
        <v>140</v>
      </c>
      <c r="E249" s="237" t="s">
        <v>941</v>
      </c>
      <c r="F249" s="238" t="s">
        <v>942</v>
      </c>
      <c r="G249" s="239" t="s">
        <v>143</v>
      </c>
      <c r="H249" s="240">
        <v>2</v>
      </c>
      <c r="I249" s="241"/>
      <c r="J249" s="242">
        <f>ROUND(I249*H249,2)</f>
        <v>0</v>
      </c>
      <c r="K249" s="243"/>
      <c r="L249" s="44"/>
      <c r="M249" s="244" t="s">
        <v>1</v>
      </c>
      <c r="N249" s="245" t="s">
        <v>46</v>
      </c>
      <c r="O249" s="91"/>
      <c r="P249" s="246">
        <f>O249*H249</f>
        <v>0</v>
      </c>
      <c r="Q249" s="246">
        <v>0.00947</v>
      </c>
      <c r="R249" s="246">
        <f>Q249*H249</f>
        <v>0.01894</v>
      </c>
      <c r="S249" s="246">
        <v>0</v>
      </c>
      <c r="T249" s="247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48" t="s">
        <v>144</v>
      </c>
      <c r="AT249" s="248" t="s">
        <v>140</v>
      </c>
      <c r="AU249" s="248" t="s">
        <v>149</v>
      </c>
      <c r="AY249" s="16" t="s">
        <v>138</v>
      </c>
      <c r="BE249" s="249">
        <f>IF(N249="základní",J249,0)</f>
        <v>0</v>
      </c>
      <c r="BF249" s="249">
        <f>IF(N249="snížená",J249,0)</f>
        <v>0</v>
      </c>
      <c r="BG249" s="249">
        <f>IF(N249="zákl. přenesená",J249,0)</f>
        <v>0</v>
      </c>
      <c r="BH249" s="249">
        <f>IF(N249="sníž. přenesená",J249,0)</f>
        <v>0</v>
      </c>
      <c r="BI249" s="249">
        <f>IF(N249="nulová",J249,0)</f>
        <v>0</v>
      </c>
      <c r="BJ249" s="16" t="s">
        <v>89</v>
      </c>
      <c r="BK249" s="249">
        <f>ROUND(I249*H249,2)</f>
        <v>0</v>
      </c>
      <c r="BL249" s="16" t="s">
        <v>144</v>
      </c>
      <c r="BM249" s="248" t="s">
        <v>943</v>
      </c>
    </row>
    <row r="250" spans="1:65" s="2" customFormat="1" ht="21.75" customHeight="1">
      <c r="A250" s="38"/>
      <c r="B250" s="39"/>
      <c r="C250" s="254" t="s">
        <v>524</v>
      </c>
      <c r="D250" s="254" t="s">
        <v>197</v>
      </c>
      <c r="E250" s="255" t="s">
        <v>944</v>
      </c>
      <c r="F250" s="256" t="s">
        <v>945</v>
      </c>
      <c r="G250" s="257" t="s">
        <v>143</v>
      </c>
      <c r="H250" s="258">
        <v>2</v>
      </c>
      <c r="I250" s="259"/>
      <c r="J250" s="260">
        <f>ROUND(I250*H250,2)</f>
        <v>0</v>
      </c>
      <c r="K250" s="261"/>
      <c r="L250" s="262"/>
      <c r="M250" s="263" t="s">
        <v>1</v>
      </c>
      <c r="N250" s="264" t="s">
        <v>46</v>
      </c>
      <c r="O250" s="91"/>
      <c r="P250" s="246">
        <f>O250*H250</f>
        <v>0</v>
      </c>
      <c r="Q250" s="246">
        <v>0.072</v>
      </c>
      <c r="R250" s="246">
        <f>Q250*H250</f>
        <v>0.144</v>
      </c>
      <c r="S250" s="246">
        <v>0</v>
      </c>
      <c r="T250" s="247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48" t="s">
        <v>172</v>
      </c>
      <c r="AT250" s="248" t="s">
        <v>197</v>
      </c>
      <c r="AU250" s="248" t="s">
        <v>149</v>
      </c>
      <c r="AY250" s="16" t="s">
        <v>138</v>
      </c>
      <c r="BE250" s="249">
        <f>IF(N250="základní",J250,0)</f>
        <v>0</v>
      </c>
      <c r="BF250" s="249">
        <f>IF(N250="snížená",J250,0)</f>
        <v>0</v>
      </c>
      <c r="BG250" s="249">
        <f>IF(N250="zákl. přenesená",J250,0)</f>
        <v>0</v>
      </c>
      <c r="BH250" s="249">
        <f>IF(N250="sníž. přenesená",J250,0)</f>
        <v>0</v>
      </c>
      <c r="BI250" s="249">
        <f>IF(N250="nulová",J250,0)</f>
        <v>0</v>
      </c>
      <c r="BJ250" s="16" t="s">
        <v>89</v>
      </c>
      <c r="BK250" s="249">
        <f>ROUND(I250*H250,2)</f>
        <v>0</v>
      </c>
      <c r="BL250" s="16" t="s">
        <v>144</v>
      </c>
      <c r="BM250" s="248" t="s">
        <v>946</v>
      </c>
    </row>
    <row r="251" spans="1:47" s="2" customFormat="1" ht="12">
      <c r="A251" s="38"/>
      <c r="B251" s="39"/>
      <c r="C251" s="40"/>
      <c r="D251" s="250" t="s">
        <v>170</v>
      </c>
      <c r="E251" s="40"/>
      <c r="F251" s="251" t="s">
        <v>929</v>
      </c>
      <c r="G251" s="40"/>
      <c r="H251" s="40"/>
      <c r="I251" s="144"/>
      <c r="J251" s="40"/>
      <c r="K251" s="40"/>
      <c r="L251" s="44"/>
      <c r="M251" s="252"/>
      <c r="N251" s="253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6" t="s">
        <v>170</v>
      </c>
      <c r="AU251" s="16" t="s">
        <v>149</v>
      </c>
    </row>
    <row r="252" spans="1:65" s="2" customFormat="1" ht="21.75" customHeight="1">
      <c r="A252" s="38"/>
      <c r="B252" s="39"/>
      <c r="C252" s="254" t="s">
        <v>529</v>
      </c>
      <c r="D252" s="254" t="s">
        <v>197</v>
      </c>
      <c r="E252" s="255" t="s">
        <v>947</v>
      </c>
      <c r="F252" s="256" t="s">
        <v>948</v>
      </c>
      <c r="G252" s="257" t="s">
        <v>143</v>
      </c>
      <c r="H252" s="258">
        <v>2</v>
      </c>
      <c r="I252" s="259"/>
      <c r="J252" s="260">
        <f>ROUND(I252*H252,2)</f>
        <v>0</v>
      </c>
      <c r="K252" s="261"/>
      <c r="L252" s="262"/>
      <c r="M252" s="263" t="s">
        <v>1</v>
      </c>
      <c r="N252" s="264" t="s">
        <v>46</v>
      </c>
      <c r="O252" s="91"/>
      <c r="P252" s="246">
        <f>O252*H252</f>
        <v>0</v>
      </c>
      <c r="Q252" s="246">
        <v>0.04</v>
      </c>
      <c r="R252" s="246">
        <f>Q252*H252</f>
        <v>0.08</v>
      </c>
      <c r="S252" s="246">
        <v>0</v>
      </c>
      <c r="T252" s="247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48" t="s">
        <v>172</v>
      </c>
      <c r="AT252" s="248" t="s">
        <v>197</v>
      </c>
      <c r="AU252" s="248" t="s">
        <v>149</v>
      </c>
      <c r="AY252" s="16" t="s">
        <v>138</v>
      </c>
      <c r="BE252" s="249">
        <f>IF(N252="základní",J252,0)</f>
        <v>0</v>
      </c>
      <c r="BF252" s="249">
        <f>IF(N252="snížená",J252,0)</f>
        <v>0</v>
      </c>
      <c r="BG252" s="249">
        <f>IF(N252="zákl. přenesená",J252,0)</f>
        <v>0</v>
      </c>
      <c r="BH252" s="249">
        <f>IF(N252="sníž. přenesená",J252,0)</f>
        <v>0</v>
      </c>
      <c r="BI252" s="249">
        <f>IF(N252="nulová",J252,0)</f>
        <v>0</v>
      </c>
      <c r="BJ252" s="16" t="s">
        <v>89</v>
      </c>
      <c r="BK252" s="249">
        <f>ROUND(I252*H252,2)</f>
        <v>0</v>
      </c>
      <c r="BL252" s="16" t="s">
        <v>144</v>
      </c>
      <c r="BM252" s="248" t="s">
        <v>949</v>
      </c>
    </row>
    <row r="253" spans="1:47" s="2" customFormat="1" ht="12">
      <c r="A253" s="38"/>
      <c r="B253" s="39"/>
      <c r="C253" s="40"/>
      <c r="D253" s="250" t="s">
        <v>170</v>
      </c>
      <c r="E253" s="40"/>
      <c r="F253" s="251" t="s">
        <v>929</v>
      </c>
      <c r="G253" s="40"/>
      <c r="H253" s="40"/>
      <c r="I253" s="144"/>
      <c r="J253" s="40"/>
      <c r="K253" s="40"/>
      <c r="L253" s="44"/>
      <c r="M253" s="252"/>
      <c r="N253" s="253"/>
      <c r="O253" s="91"/>
      <c r="P253" s="91"/>
      <c r="Q253" s="91"/>
      <c r="R253" s="91"/>
      <c r="S253" s="91"/>
      <c r="T253" s="92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6" t="s">
        <v>170</v>
      </c>
      <c r="AU253" s="16" t="s">
        <v>149</v>
      </c>
    </row>
    <row r="254" spans="1:65" s="2" customFormat="1" ht="21.75" customHeight="1">
      <c r="A254" s="38"/>
      <c r="B254" s="39"/>
      <c r="C254" s="254" t="s">
        <v>534</v>
      </c>
      <c r="D254" s="254" t="s">
        <v>197</v>
      </c>
      <c r="E254" s="255" t="s">
        <v>950</v>
      </c>
      <c r="F254" s="256" t="s">
        <v>951</v>
      </c>
      <c r="G254" s="257" t="s">
        <v>143</v>
      </c>
      <c r="H254" s="258">
        <v>2</v>
      </c>
      <c r="I254" s="259"/>
      <c r="J254" s="260">
        <f>ROUND(I254*H254,2)</f>
        <v>0</v>
      </c>
      <c r="K254" s="261"/>
      <c r="L254" s="262"/>
      <c r="M254" s="263" t="s">
        <v>1</v>
      </c>
      <c r="N254" s="264" t="s">
        <v>46</v>
      </c>
      <c r="O254" s="91"/>
      <c r="P254" s="246">
        <f>O254*H254</f>
        <v>0</v>
      </c>
      <c r="Q254" s="246">
        <v>0.057</v>
      </c>
      <c r="R254" s="246">
        <f>Q254*H254</f>
        <v>0.114</v>
      </c>
      <c r="S254" s="246">
        <v>0</v>
      </c>
      <c r="T254" s="247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48" t="s">
        <v>172</v>
      </c>
      <c r="AT254" s="248" t="s">
        <v>197</v>
      </c>
      <c r="AU254" s="248" t="s">
        <v>149</v>
      </c>
      <c r="AY254" s="16" t="s">
        <v>138</v>
      </c>
      <c r="BE254" s="249">
        <f>IF(N254="základní",J254,0)</f>
        <v>0</v>
      </c>
      <c r="BF254" s="249">
        <f>IF(N254="snížená",J254,0)</f>
        <v>0</v>
      </c>
      <c r="BG254" s="249">
        <f>IF(N254="zákl. přenesená",J254,0)</f>
        <v>0</v>
      </c>
      <c r="BH254" s="249">
        <f>IF(N254="sníž. přenesená",J254,0)</f>
        <v>0</v>
      </c>
      <c r="BI254" s="249">
        <f>IF(N254="nulová",J254,0)</f>
        <v>0</v>
      </c>
      <c r="BJ254" s="16" t="s">
        <v>89</v>
      </c>
      <c r="BK254" s="249">
        <f>ROUND(I254*H254,2)</f>
        <v>0</v>
      </c>
      <c r="BL254" s="16" t="s">
        <v>144</v>
      </c>
      <c r="BM254" s="248" t="s">
        <v>952</v>
      </c>
    </row>
    <row r="255" spans="1:47" s="2" customFormat="1" ht="12">
      <c r="A255" s="38"/>
      <c r="B255" s="39"/>
      <c r="C255" s="40"/>
      <c r="D255" s="250" t="s">
        <v>170</v>
      </c>
      <c r="E255" s="40"/>
      <c r="F255" s="251" t="s">
        <v>929</v>
      </c>
      <c r="G255" s="40"/>
      <c r="H255" s="40"/>
      <c r="I255" s="144"/>
      <c r="J255" s="40"/>
      <c r="K255" s="40"/>
      <c r="L255" s="44"/>
      <c r="M255" s="252"/>
      <c r="N255" s="253"/>
      <c r="O255" s="91"/>
      <c r="P255" s="91"/>
      <c r="Q255" s="91"/>
      <c r="R255" s="91"/>
      <c r="S255" s="91"/>
      <c r="T255" s="92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6" t="s">
        <v>170</v>
      </c>
      <c r="AU255" s="16" t="s">
        <v>149</v>
      </c>
    </row>
    <row r="256" spans="1:65" s="2" customFormat="1" ht="21.75" customHeight="1">
      <c r="A256" s="38"/>
      <c r="B256" s="39"/>
      <c r="C256" s="254" t="s">
        <v>527</v>
      </c>
      <c r="D256" s="254" t="s">
        <v>197</v>
      </c>
      <c r="E256" s="255" t="s">
        <v>953</v>
      </c>
      <c r="F256" s="256" t="s">
        <v>954</v>
      </c>
      <c r="G256" s="257" t="s">
        <v>143</v>
      </c>
      <c r="H256" s="258">
        <v>2</v>
      </c>
      <c r="I256" s="259"/>
      <c r="J256" s="260">
        <f>ROUND(I256*H256,2)</f>
        <v>0</v>
      </c>
      <c r="K256" s="261"/>
      <c r="L256" s="262"/>
      <c r="M256" s="263" t="s">
        <v>1</v>
      </c>
      <c r="N256" s="264" t="s">
        <v>46</v>
      </c>
      <c r="O256" s="91"/>
      <c r="P256" s="246">
        <f>O256*H256</f>
        <v>0</v>
      </c>
      <c r="Q256" s="246">
        <v>0.027</v>
      </c>
      <c r="R256" s="246">
        <f>Q256*H256</f>
        <v>0.054</v>
      </c>
      <c r="S256" s="246">
        <v>0</v>
      </c>
      <c r="T256" s="247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48" t="s">
        <v>172</v>
      </c>
      <c r="AT256" s="248" t="s">
        <v>197</v>
      </c>
      <c r="AU256" s="248" t="s">
        <v>149</v>
      </c>
      <c r="AY256" s="16" t="s">
        <v>138</v>
      </c>
      <c r="BE256" s="249">
        <f>IF(N256="základní",J256,0)</f>
        <v>0</v>
      </c>
      <c r="BF256" s="249">
        <f>IF(N256="snížená",J256,0)</f>
        <v>0</v>
      </c>
      <c r="BG256" s="249">
        <f>IF(N256="zákl. přenesená",J256,0)</f>
        <v>0</v>
      </c>
      <c r="BH256" s="249">
        <f>IF(N256="sníž. přenesená",J256,0)</f>
        <v>0</v>
      </c>
      <c r="BI256" s="249">
        <f>IF(N256="nulová",J256,0)</f>
        <v>0</v>
      </c>
      <c r="BJ256" s="16" t="s">
        <v>89</v>
      </c>
      <c r="BK256" s="249">
        <f>ROUND(I256*H256,2)</f>
        <v>0</v>
      </c>
      <c r="BL256" s="16" t="s">
        <v>144</v>
      </c>
      <c r="BM256" s="248" t="s">
        <v>955</v>
      </c>
    </row>
    <row r="257" spans="1:47" s="2" customFormat="1" ht="12">
      <c r="A257" s="38"/>
      <c r="B257" s="39"/>
      <c r="C257" s="40"/>
      <c r="D257" s="250" t="s">
        <v>170</v>
      </c>
      <c r="E257" s="40"/>
      <c r="F257" s="251" t="s">
        <v>929</v>
      </c>
      <c r="G257" s="40"/>
      <c r="H257" s="40"/>
      <c r="I257" s="144"/>
      <c r="J257" s="40"/>
      <c r="K257" s="40"/>
      <c r="L257" s="44"/>
      <c r="M257" s="252"/>
      <c r="N257" s="253"/>
      <c r="O257" s="91"/>
      <c r="P257" s="91"/>
      <c r="Q257" s="91"/>
      <c r="R257" s="91"/>
      <c r="S257" s="91"/>
      <c r="T257" s="92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6" t="s">
        <v>170</v>
      </c>
      <c r="AU257" s="16" t="s">
        <v>149</v>
      </c>
    </row>
    <row r="258" spans="1:65" s="2" customFormat="1" ht="16.5" customHeight="1">
      <c r="A258" s="38"/>
      <c r="B258" s="39"/>
      <c r="C258" s="254" t="s">
        <v>486</v>
      </c>
      <c r="D258" s="254" t="s">
        <v>197</v>
      </c>
      <c r="E258" s="255" t="s">
        <v>956</v>
      </c>
      <c r="F258" s="256" t="s">
        <v>957</v>
      </c>
      <c r="G258" s="257" t="s">
        <v>143</v>
      </c>
      <c r="H258" s="258">
        <v>2</v>
      </c>
      <c r="I258" s="259"/>
      <c r="J258" s="260">
        <f>ROUND(I258*H258,2)</f>
        <v>0</v>
      </c>
      <c r="K258" s="261"/>
      <c r="L258" s="262"/>
      <c r="M258" s="263" t="s">
        <v>1</v>
      </c>
      <c r="N258" s="264" t="s">
        <v>46</v>
      </c>
      <c r="O258" s="91"/>
      <c r="P258" s="246">
        <f>O258*H258</f>
        <v>0</v>
      </c>
      <c r="Q258" s="246">
        <v>0.04</v>
      </c>
      <c r="R258" s="246">
        <f>Q258*H258</f>
        <v>0.08</v>
      </c>
      <c r="S258" s="246">
        <v>0</v>
      </c>
      <c r="T258" s="247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48" t="s">
        <v>172</v>
      </c>
      <c r="AT258" s="248" t="s">
        <v>197</v>
      </c>
      <c r="AU258" s="248" t="s">
        <v>149</v>
      </c>
      <c r="AY258" s="16" t="s">
        <v>138</v>
      </c>
      <c r="BE258" s="249">
        <f>IF(N258="základní",J258,0)</f>
        <v>0</v>
      </c>
      <c r="BF258" s="249">
        <f>IF(N258="snížená",J258,0)</f>
        <v>0</v>
      </c>
      <c r="BG258" s="249">
        <f>IF(N258="zákl. přenesená",J258,0)</f>
        <v>0</v>
      </c>
      <c r="BH258" s="249">
        <f>IF(N258="sníž. přenesená",J258,0)</f>
        <v>0</v>
      </c>
      <c r="BI258" s="249">
        <f>IF(N258="nulová",J258,0)</f>
        <v>0</v>
      </c>
      <c r="BJ258" s="16" t="s">
        <v>89</v>
      </c>
      <c r="BK258" s="249">
        <f>ROUND(I258*H258,2)</f>
        <v>0</v>
      </c>
      <c r="BL258" s="16" t="s">
        <v>144</v>
      </c>
      <c r="BM258" s="248" t="s">
        <v>958</v>
      </c>
    </row>
    <row r="259" spans="1:47" s="2" customFormat="1" ht="12">
      <c r="A259" s="38"/>
      <c r="B259" s="39"/>
      <c r="C259" s="40"/>
      <c r="D259" s="250" t="s">
        <v>170</v>
      </c>
      <c r="E259" s="40"/>
      <c r="F259" s="251" t="s">
        <v>929</v>
      </c>
      <c r="G259" s="40"/>
      <c r="H259" s="40"/>
      <c r="I259" s="144"/>
      <c r="J259" s="40"/>
      <c r="K259" s="40"/>
      <c r="L259" s="44"/>
      <c r="M259" s="252"/>
      <c r="N259" s="253"/>
      <c r="O259" s="91"/>
      <c r="P259" s="91"/>
      <c r="Q259" s="91"/>
      <c r="R259" s="91"/>
      <c r="S259" s="91"/>
      <c r="T259" s="92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6" t="s">
        <v>170</v>
      </c>
      <c r="AU259" s="16" t="s">
        <v>149</v>
      </c>
    </row>
    <row r="260" spans="1:65" s="2" customFormat="1" ht="21.75" customHeight="1">
      <c r="A260" s="38"/>
      <c r="B260" s="39"/>
      <c r="C260" s="254" t="s">
        <v>458</v>
      </c>
      <c r="D260" s="254" t="s">
        <v>197</v>
      </c>
      <c r="E260" s="255" t="s">
        <v>959</v>
      </c>
      <c r="F260" s="256" t="s">
        <v>960</v>
      </c>
      <c r="G260" s="257" t="s">
        <v>143</v>
      </c>
      <c r="H260" s="258">
        <v>2</v>
      </c>
      <c r="I260" s="259"/>
      <c r="J260" s="260">
        <f>ROUND(I260*H260,2)</f>
        <v>0</v>
      </c>
      <c r="K260" s="261"/>
      <c r="L260" s="262"/>
      <c r="M260" s="263" t="s">
        <v>1</v>
      </c>
      <c r="N260" s="264" t="s">
        <v>46</v>
      </c>
      <c r="O260" s="91"/>
      <c r="P260" s="246">
        <f>O260*H260</f>
        <v>0</v>
      </c>
      <c r="Q260" s="246">
        <v>0.004</v>
      </c>
      <c r="R260" s="246">
        <f>Q260*H260</f>
        <v>0.008</v>
      </c>
      <c r="S260" s="246">
        <v>0</v>
      </c>
      <c r="T260" s="247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48" t="s">
        <v>172</v>
      </c>
      <c r="AT260" s="248" t="s">
        <v>197</v>
      </c>
      <c r="AU260" s="248" t="s">
        <v>149</v>
      </c>
      <c r="AY260" s="16" t="s">
        <v>138</v>
      </c>
      <c r="BE260" s="249">
        <f>IF(N260="základní",J260,0)</f>
        <v>0</v>
      </c>
      <c r="BF260" s="249">
        <f>IF(N260="snížená",J260,0)</f>
        <v>0</v>
      </c>
      <c r="BG260" s="249">
        <f>IF(N260="zákl. přenesená",J260,0)</f>
        <v>0</v>
      </c>
      <c r="BH260" s="249">
        <f>IF(N260="sníž. přenesená",J260,0)</f>
        <v>0</v>
      </c>
      <c r="BI260" s="249">
        <f>IF(N260="nulová",J260,0)</f>
        <v>0</v>
      </c>
      <c r="BJ260" s="16" t="s">
        <v>89</v>
      </c>
      <c r="BK260" s="249">
        <f>ROUND(I260*H260,2)</f>
        <v>0</v>
      </c>
      <c r="BL260" s="16" t="s">
        <v>144</v>
      </c>
      <c r="BM260" s="248" t="s">
        <v>961</v>
      </c>
    </row>
    <row r="261" spans="1:47" s="2" customFormat="1" ht="12">
      <c r="A261" s="38"/>
      <c r="B261" s="39"/>
      <c r="C261" s="40"/>
      <c r="D261" s="250" t="s">
        <v>170</v>
      </c>
      <c r="E261" s="40"/>
      <c r="F261" s="251" t="s">
        <v>929</v>
      </c>
      <c r="G261" s="40"/>
      <c r="H261" s="40"/>
      <c r="I261" s="144"/>
      <c r="J261" s="40"/>
      <c r="K261" s="40"/>
      <c r="L261" s="44"/>
      <c r="M261" s="252"/>
      <c r="N261" s="253"/>
      <c r="O261" s="91"/>
      <c r="P261" s="91"/>
      <c r="Q261" s="91"/>
      <c r="R261" s="91"/>
      <c r="S261" s="91"/>
      <c r="T261" s="92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6" t="s">
        <v>170</v>
      </c>
      <c r="AU261" s="16" t="s">
        <v>149</v>
      </c>
    </row>
    <row r="262" spans="1:65" s="2" customFormat="1" ht="16.5" customHeight="1">
      <c r="A262" s="38"/>
      <c r="B262" s="39"/>
      <c r="C262" s="254" t="s">
        <v>548</v>
      </c>
      <c r="D262" s="254" t="s">
        <v>197</v>
      </c>
      <c r="E262" s="255" t="s">
        <v>962</v>
      </c>
      <c r="F262" s="256" t="s">
        <v>963</v>
      </c>
      <c r="G262" s="257" t="s">
        <v>143</v>
      </c>
      <c r="H262" s="258">
        <v>2</v>
      </c>
      <c r="I262" s="259"/>
      <c r="J262" s="260">
        <f>ROUND(I262*H262,2)</f>
        <v>0</v>
      </c>
      <c r="K262" s="261"/>
      <c r="L262" s="262"/>
      <c r="M262" s="263" t="s">
        <v>1</v>
      </c>
      <c r="N262" s="264" t="s">
        <v>46</v>
      </c>
      <c r="O262" s="91"/>
      <c r="P262" s="246">
        <f>O262*H262</f>
        <v>0</v>
      </c>
      <c r="Q262" s="246">
        <v>0.0524</v>
      </c>
      <c r="R262" s="246">
        <f>Q262*H262</f>
        <v>0.1048</v>
      </c>
      <c r="S262" s="246">
        <v>0</v>
      </c>
      <c r="T262" s="247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48" t="s">
        <v>172</v>
      </c>
      <c r="AT262" s="248" t="s">
        <v>197</v>
      </c>
      <c r="AU262" s="248" t="s">
        <v>149</v>
      </c>
      <c r="AY262" s="16" t="s">
        <v>138</v>
      </c>
      <c r="BE262" s="249">
        <f>IF(N262="základní",J262,0)</f>
        <v>0</v>
      </c>
      <c r="BF262" s="249">
        <f>IF(N262="snížená",J262,0)</f>
        <v>0</v>
      </c>
      <c r="BG262" s="249">
        <f>IF(N262="zákl. přenesená",J262,0)</f>
        <v>0</v>
      </c>
      <c r="BH262" s="249">
        <f>IF(N262="sníž. přenesená",J262,0)</f>
        <v>0</v>
      </c>
      <c r="BI262" s="249">
        <f>IF(N262="nulová",J262,0)</f>
        <v>0</v>
      </c>
      <c r="BJ262" s="16" t="s">
        <v>89</v>
      </c>
      <c r="BK262" s="249">
        <f>ROUND(I262*H262,2)</f>
        <v>0</v>
      </c>
      <c r="BL262" s="16" t="s">
        <v>144</v>
      </c>
      <c r="BM262" s="248" t="s">
        <v>964</v>
      </c>
    </row>
    <row r="263" spans="1:47" s="2" customFormat="1" ht="12">
      <c r="A263" s="38"/>
      <c r="B263" s="39"/>
      <c r="C263" s="40"/>
      <c r="D263" s="250" t="s">
        <v>170</v>
      </c>
      <c r="E263" s="40"/>
      <c r="F263" s="251" t="s">
        <v>965</v>
      </c>
      <c r="G263" s="40"/>
      <c r="H263" s="40"/>
      <c r="I263" s="144"/>
      <c r="J263" s="40"/>
      <c r="K263" s="40"/>
      <c r="L263" s="44"/>
      <c r="M263" s="252"/>
      <c r="N263" s="253"/>
      <c r="O263" s="91"/>
      <c r="P263" s="91"/>
      <c r="Q263" s="91"/>
      <c r="R263" s="91"/>
      <c r="S263" s="91"/>
      <c r="T263" s="92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6" t="s">
        <v>170</v>
      </c>
      <c r="AU263" s="16" t="s">
        <v>149</v>
      </c>
    </row>
    <row r="264" spans="1:63" s="12" customFormat="1" ht="22.8" customHeight="1">
      <c r="A264" s="12"/>
      <c r="B264" s="220"/>
      <c r="C264" s="221"/>
      <c r="D264" s="222" t="s">
        <v>80</v>
      </c>
      <c r="E264" s="234" t="s">
        <v>687</v>
      </c>
      <c r="F264" s="234" t="s">
        <v>688</v>
      </c>
      <c r="G264" s="221"/>
      <c r="H264" s="221"/>
      <c r="I264" s="224"/>
      <c r="J264" s="235">
        <f>BK264</f>
        <v>0</v>
      </c>
      <c r="K264" s="221"/>
      <c r="L264" s="226"/>
      <c r="M264" s="227"/>
      <c r="N264" s="228"/>
      <c r="O264" s="228"/>
      <c r="P264" s="229">
        <f>P265</f>
        <v>0</v>
      </c>
      <c r="Q264" s="228"/>
      <c r="R264" s="229">
        <f>R265</f>
        <v>0</v>
      </c>
      <c r="S264" s="228"/>
      <c r="T264" s="230">
        <f>T265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31" t="s">
        <v>89</v>
      </c>
      <c r="AT264" s="232" t="s">
        <v>80</v>
      </c>
      <c r="AU264" s="232" t="s">
        <v>89</v>
      </c>
      <c r="AY264" s="231" t="s">
        <v>138</v>
      </c>
      <c r="BK264" s="233">
        <f>BK265</f>
        <v>0</v>
      </c>
    </row>
    <row r="265" spans="1:65" s="2" customFormat="1" ht="21.75" customHeight="1">
      <c r="A265" s="38"/>
      <c r="B265" s="39"/>
      <c r="C265" s="236" t="s">
        <v>552</v>
      </c>
      <c r="D265" s="236" t="s">
        <v>140</v>
      </c>
      <c r="E265" s="237" t="s">
        <v>966</v>
      </c>
      <c r="F265" s="238" t="s">
        <v>967</v>
      </c>
      <c r="G265" s="239" t="s">
        <v>247</v>
      </c>
      <c r="H265" s="240">
        <v>13.84</v>
      </c>
      <c r="I265" s="241"/>
      <c r="J265" s="242">
        <f>ROUND(I265*H265,2)</f>
        <v>0</v>
      </c>
      <c r="K265" s="243"/>
      <c r="L265" s="44"/>
      <c r="M265" s="244" t="s">
        <v>1</v>
      </c>
      <c r="N265" s="245" t="s">
        <v>46</v>
      </c>
      <c r="O265" s="91"/>
      <c r="P265" s="246">
        <f>O265*H265</f>
        <v>0</v>
      </c>
      <c r="Q265" s="246">
        <v>0</v>
      </c>
      <c r="R265" s="246">
        <f>Q265*H265</f>
        <v>0</v>
      </c>
      <c r="S265" s="246">
        <v>0</v>
      </c>
      <c r="T265" s="247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48" t="s">
        <v>144</v>
      </c>
      <c r="AT265" s="248" t="s">
        <v>140</v>
      </c>
      <c r="AU265" s="248" t="s">
        <v>21</v>
      </c>
      <c r="AY265" s="16" t="s">
        <v>138</v>
      </c>
      <c r="BE265" s="249">
        <f>IF(N265="základní",J265,0)</f>
        <v>0</v>
      </c>
      <c r="BF265" s="249">
        <f>IF(N265="snížená",J265,0)</f>
        <v>0</v>
      </c>
      <c r="BG265" s="249">
        <f>IF(N265="zákl. přenesená",J265,0)</f>
        <v>0</v>
      </c>
      <c r="BH265" s="249">
        <f>IF(N265="sníž. přenesená",J265,0)</f>
        <v>0</v>
      </c>
      <c r="BI265" s="249">
        <f>IF(N265="nulová",J265,0)</f>
        <v>0</v>
      </c>
      <c r="BJ265" s="16" t="s">
        <v>89</v>
      </c>
      <c r="BK265" s="249">
        <f>ROUND(I265*H265,2)</f>
        <v>0</v>
      </c>
      <c r="BL265" s="16" t="s">
        <v>144</v>
      </c>
      <c r="BM265" s="248" t="s">
        <v>968</v>
      </c>
    </row>
    <row r="266" spans="1:63" s="12" customFormat="1" ht="22.8" customHeight="1">
      <c r="A266" s="12"/>
      <c r="B266" s="220"/>
      <c r="C266" s="221"/>
      <c r="D266" s="222" t="s">
        <v>80</v>
      </c>
      <c r="E266" s="234" t="s">
        <v>969</v>
      </c>
      <c r="F266" s="234" t="s">
        <v>970</v>
      </c>
      <c r="G266" s="221"/>
      <c r="H266" s="221"/>
      <c r="I266" s="224"/>
      <c r="J266" s="235">
        <f>BK266</f>
        <v>0</v>
      </c>
      <c r="K266" s="221"/>
      <c r="L266" s="226"/>
      <c r="M266" s="227"/>
      <c r="N266" s="228"/>
      <c r="O266" s="228"/>
      <c r="P266" s="229">
        <f>SUM(P267:P271)</f>
        <v>0</v>
      </c>
      <c r="Q266" s="228"/>
      <c r="R266" s="229">
        <f>SUM(R267:R271)</f>
        <v>0</v>
      </c>
      <c r="S266" s="228"/>
      <c r="T266" s="230">
        <f>SUM(T267:T271)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31" t="s">
        <v>144</v>
      </c>
      <c r="AT266" s="232" t="s">
        <v>80</v>
      </c>
      <c r="AU266" s="232" t="s">
        <v>89</v>
      </c>
      <c r="AY266" s="231" t="s">
        <v>138</v>
      </c>
      <c r="BK266" s="233">
        <f>SUM(BK267:BK271)</f>
        <v>0</v>
      </c>
    </row>
    <row r="267" spans="1:65" s="2" customFormat="1" ht="16.5" customHeight="1">
      <c r="A267" s="38"/>
      <c r="B267" s="39"/>
      <c r="C267" s="236" t="s">
        <v>555</v>
      </c>
      <c r="D267" s="236" t="s">
        <v>140</v>
      </c>
      <c r="E267" s="237" t="s">
        <v>971</v>
      </c>
      <c r="F267" s="238" t="s">
        <v>972</v>
      </c>
      <c r="G267" s="239" t="s">
        <v>973</v>
      </c>
      <c r="H267" s="240">
        <v>1</v>
      </c>
      <c r="I267" s="241"/>
      <c r="J267" s="242">
        <f>ROUND(I267*H267,2)</f>
        <v>0</v>
      </c>
      <c r="K267" s="243"/>
      <c r="L267" s="44"/>
      <c r="M267" s="244" t="s">
        <v>1</v>
      </c>
      <c r="N267" s="245" t="s">
        <v>46</v>
      </c>
      <c r="O267" s="91"/>
      <c r="P267" s="246">
        <f>O267*H267</f>
        <v>0</v>
      </c>
      <c r="Q267" s="246">
        <v>0</v>
      </c>
      <c r="R267" s="246">
        <f>Q267*H267</f>
        <v>0</v>
      </c>
      <c r="S267" s="246">
        <v>0</v>
      </c>
      <c r="T267" s="247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48" t="s">
        <v>974</v>
      </c>
      <c r="AT267" s="248" t="s">
        <v>140</v>
      </c>
      <c r="AU267" s="248" t="s">
        <v>21</v>
      </c>
      <c r="AY267" s="16" t="s">
        <v>138</v>
      </c>
      <c r="BE267" s="249">
        <f>IF(N267="základní",J267,0)</f>
        <v>0</v>
      </c>
      <c r="BF267" s="249">
        <f>IF(N267="snížená",J267,0)</f>
        <v>0</v>
      </c>
      <c r="BG267" s="249">
        <f>IF(N267="zákl. přenesená",J267,0)</f>
        <v>0</v>
      </c>
      <c r="BH267" s="249">
        <f>IF(N267="sníž. přenesená",J267,0)</f>
        <v>0</v>
      </c>
      <c r="BI267" s="249">
        <f>IF(N267="nulová",J267,0)</f>
        <v>0</v>
      </c>
      <c r="BJ267" s="16" t="s">
        <v>89</v>
      </c>
      <c r="BK267" s="249">
        <f>ROUND(I267*H267,2)</f>
        <v>0</v>
      </c>
      <c r="BL267" s="16" t="s">
        <v>974</v>
      </c>
      <c r="BM267" s="248" t="s">
        <v>975</v>
      </c>
    </row>
    <row r="268" spans="1:65" s="2" customFormat="1" ht="16.5" customHeight="1">
      <c r="A268" s="38"/>
      <c r="B268" s="39"/>
      <c r="C268" s="236" t="s">
        <v>558</v>
      </c>
      <c r="D268" s="236" t="s">
        <v>140</v>
      </c>
      <c r="E268" s="237" t="s">
        <v>976</v>
      </c>
      <c r="F268" s="238" t="s">
        <v>977</v>
      </c>
      <c r="G268" s="239" t="s">
        <v>973</v>
      </c>
      <c r="H268" s="240">
        <v>1</v>
      </c>
      <c r="I268" s="241"/>
      <c r="J268" s="242">
        <f>ROUND(I268*H268,2)</f>
        <v>0</v>
      </c>
      <c r="K268" s="243"/>
      <c r="L268" s="44"/>
      <c r="M268" s="244" t="s">
        <v>1</v>
      </c>
      <c r="N268" s="245" t="s">
        <v>46</v>
      </c>
      <c r="O268" s="91"/>
      <c r="P268" s="246">
        <f>O268*H268</f>
        <v>0</v>
      </c>
      <c r="Q268" s="246">
        <v>0</v>
      </c>
      <c r="R268" s="246">
        <f>Q268*H268</f>
        <v>0</v>
      </c>
      <c r="S268" s="246">
        <v>0</v>
      </c>
      <c r="T268" s="247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48" t="s">
        <v>974</v>
      </c>
      <c r="AT268" s="248" t="s">
        <v>140</v>
      </c>
      <c r="AU268" s="248" t="s">
        <v>21</v>
      </c>
      <c r="AY268" s="16" t="s">
        <v>138</v>
      </c>
      <c r="BE268" s="249">
        <f>IF(N268="základní",J268,0)</f>
        <v>0</v>
      </c>
      <c r="BF268" s="249">
        <f>IF(N268="snížená",J268,0)</f>
        <v>0</v>
      </c>
      <c r="BG268" s="249">
        <f>IF(N268="zákl. přenesená",J268,0)</f>
        <v>0</v>
      </c>
      <c r="BH268" s="249">
        <f>IF(N268="sníž. přenesená",J268,0)</f>
        <v>0</v>
      </c>
      <c r="BI268" s="249">
        <f>IF(N268="nulová",J268,0)</f>
        <v>0</v>
      </c>
      <c r="BJ268" s="16" t="s">
        <v>89</v>
      </c>
      <c r="BK268" s="249">
        <f>ROUND(I268*H268,2)</f>
        <v>0</v>
      </c>
      <c r="BL268" s="16" t="s">
        <v>974</v>
      </c>
      <c r="BM268" s="248" t="s">
        <v>978</v>
      </c>
    </row>
    <row r="269" spans="1:65" s="2" customFormat="1" ht="16.5" customHeight="1">
      <c r="A269" s="38"/>
      <c r="B269" s="39"/>
      <c r="C269" s="236" t="s">
        <v>563</v>
      </c>
      <c r="D269" s="236" t="s">
        <v>140</v>
      </c>
      <c r="E269" s="237" t="s">
        <v>979</v>
      </c>
      <c r="F269" s="238" t="s">
        <v>980</v>
      </c>
      <c r="G269" s="239" t="s">
        <v>164</v>
      </c>
      <c r="H269" s="240">
        <v>55.5</v>
      </c>
      <c r="I269" s="241"/>
      <c r="J269" s="242">
        <f>ROUND(I269*H269,2)</f>
        <v>0</v>
      </c>
      <c r="K269" s="243"/>
      <c r="L269" s="44"/>
      <c r="M269" s="244" t="s">
        <v>1</v>
      </c>
      <c r="N269" s="245" t="s">
        <v>46</v>
      </c>
      <c r="O269" s="91"/>
      <c r="P269" s="246">
        <f>O269*H269</f>
        <v>0</v>
      </c>
      <c r="Q269" s="246">
        <v>0</v>
      </c>
      <c r="R269" s="246">
        <f>Q269*H269</f>
        <v>0</v>
      </c>
      <c r="S269" s="246">
        <v>0</v>
      </c>
      <c r="T269" s="247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48" t="s">
        <v>144</v>
      </c>
      <c r="AT269" s="248" t="s">
        <v>140</v>
      </c>
      <c r="AU269" s="248" t="s">
        <v>21</v>
      </c>
      <c r="AY269" s="16" t="s">
        <v>138</v>
      </c>
      <c r="BE269" s="249">
        <f>IF(N269="základní",J269,0)</f>
        <v>0</v>
      </c>
      <c r="BF269" s="249">
        <f>IF(N269="snížená",J269,0)</f>
        <v>0</v>
      </c>
      <c r="BG269" s="249">
        <f>IF(N269="zákl. přenesená",J269,0)</f>
        <v>0</v>
      </c>
      <c r="BH269" s="249">
        <f>IF(N269="sníž. přenesená",J269,0)</f>
        <v>0</v>
      </c>
      <c r="BI269" s="249">
        <f>IF(N269="nulová",J269,0)</f>
        <v>0</v>
      </c>
      <c r="BJ269" s="16" t="s">
        <v>89</v>
      </c>
      <c r="BK269" s="249">
        <f>ROUND(I269*H269,2)</f>
        <v>0</v>
      </c>
      <c r="BL269" s="16" t="s">
        <v>144</v>
      </c>
      <c r="BM269" s="248" t="s">
        <v>981</v>
      </c>
    </row>
    <row r="270" spans="1:65" s="2" customFormat="1" ht="16.5" customHeight="1">
      <c r="A270" s="38"/>
      <c r="B270" s="39"/>
      <c r="C270" s="236" t="s">
        <v>567</v>
      </c>
      <c r="D270" s="236" t="s">
        <v>140</v>
      </c>
      <c r="E270" s="237" t="s">
        <v>982</v>
      </c>
      <c r="F270" s="238" t="s">
        <v>983</v>
      </c>
      <c r="G270" s="239" t="s">
        <v>984</v>
      </c>
      <c r="H270" s="240">
        <v>1</v>
      </c>
      <c r="I270" s="241"/>
      <c r="J270" s="242">
        <f>ROUND(I270*H270,2)</f>
        <v>0</v>
      </c>
      <c r="K270" s="243"/>
      <c r="L270" s="44"/>
      <c r="M270" s="244" t="s">
        <v>1</v>
      </c>
      <c r="N270" s="245" t="s">
        <v>46</v>
      </c>
      <c r="O270" s="91"/>
      <c r="P270" s="246">
        <f>O270*H270</f>
        <v>0</v>
      </c>
      <c r="Q270" s="246">
        <v>0</v>
      </c>
      <c r="R270" s="246">
        <f>Q270*H270</f>
        <v>0</v>
      </c>
      <c r="S270" s="246">
        <v>0</v>
      </c>
      <c r="T270" s="247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48" t="s">
        <v>144</v>
      </c>
      <c r="AT270" s="248" t="s">
        <v>140</v>
      </c>
      <c r="AU270" s="248" t="s">
        <v>21</v>
      </c>
      <c r="AY270" s="16" t="s">
        <v>138</v>
      </c>
      <c r="BE270" s="249">
        <f>IF(N270="základní",J270,0)</f>
        <v>0</v>
      </c>
      <c r="BF270" s="249">
        <f>IF(N270="snížená",J270,0)</f>
        <v>0</v>
      </c>
      <c r="BG270" s="249">
        <f>IF(N270="zákl. přenesená",J270,0)</f>
        <v>0</v>
      </c>
      <c r="BH270" s="249">
        <f>IF(N270="sníž. přenesená",J270,0)</f>
        <v>0</v>
      </c>
      <c r="BI270" s="249">
        <f>IF(N270="nulová",J270,0)</f>
        <v>0</v>
      </c>
      <c r="BJ270" s="16" t="s">
        <v>89</v>
      </c>
      <c r="BK270" s="249">
        <f>ROUND(I270*H270,2)</f>
        <v>0</v>
      </c>
      <c r="BL270" s="16" t="s">
        <v>144</v>
      </c>
      <c r="BM270" s="248" t="s">
        <v>985</v>
      </c>
    </row>
    <row r="271" spans="1:47" s="2" customFormat="1" ht="12">
      <c r="A271" s="38"/>
      <c r="B271" s="39"/>
      <c r="C271" s="40"/>
      <c r="D271" s="250" t="s">
        <v>170</v>
      </c>
      <c r="E271" s="40"/>
      <c r="F271" s="251" t="s">
        <v>986</v>
      </c>
      <c r="G271" s="40"/>
      <c r="H271" s="40"/>
      <c r="I271" s="144"/>
      <c r="J271" s="40"/>
      <c r="K271" s="40"/>
      <c r="L271" s="44"/>
      <c r="M271" s="295"/>
      <c r="N271" s="296"/>
      <c r="O271" s="292"/>
      <c r="P271" s="292"/>
      <c r="Q271" s="292"/>
      <c r="R271" s="292"/>
      <c r="S271" s="292"/>
      <c r="T271" s="297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6" t="s">
        <v>170</v>
      </c>
      <c r="AU271" s="16" t="s">
        <v>21</v>
      </c>
    </row>
    <row r="272" spans="1:31" s="2" customFormat="1" ht="6.95" customHeight="1">
      <c r="A272" s="38"/>
      <c r="B272" s="66"/>
      <c r="C272" s="67"/>
      <c r="D272" s="67"/>
      <c r="E272" s="67"/>
      <c r="F272" s="67"/>
      <c r="G272" s="67"/>
      <c r="H272" s="67"/>
      <c r="I272" s="183"/>
      <c r="J272" s="67"/>
      <c r="K272" s="67"/>
      <c r="L272" s="44"/>
      <c r="M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</row>
  </sheetData>
  <sheetProtection password="CC35" sheet="1" objects="1" scenarios="1" formatColumns="0" formatRows="0" autoFilter="0"/>
  <autoFilter ref="C126:K271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19"/>
      <c r="AT3" s="16" t="s">
        <v>21</v>
      </c>
    </row>
    <row r="4" spans="2:46" s="1" customFormat="1" ht="24.95" customHeight="1">
      <c r="B4" s="19"/>
      <c r="D4" s="140" t="s">
        <v>109</v>
      </c>
      <c r="I4" s="136"/>
      <c r="L4" s="19"/>
      <c r="M4" s="141" t="s">
        <v>10</v>
      </c>
      <c r="AT4" s="16" t="s">
        <v>4</v>
      </c>
    </row>
    <row r="5" spans="2:12" s="1" customFormat="1" ht="6.95" customHeight="1">
      <c r="B5" s="19"/>
      <c r="I5" s="136"/>
      <c r="L5" s="19"/>
    </row>
    <row r="6" spans="2:12" s="1" customFormat="1" ht="12" customHeight="1">
      <c r="B6" s="19"/>
      <c r="D6" s="142" t="s">
        <v>16</v>
      </c>
      <c r="I6" s="136"/>
      <c r="L6" s="19"/>
    </row>
    <row r="7" spans="2:12" s="1" customFormat="1" ht="16.5" customHeight="1">
      <c r="B7" s="19"/>
      <c r="E7" s="143" t="str">
        <f>'Rekapitulace stavby'!K6</f>
        <v>Stavební úprava ulice Bezručova, Cheb</v>
      </c>
      <c r="F7" s="142"/>
      <c r="G7" s="142"/>
      <c r="H7" s="142"/>
      <c r="I7" s="136"/>
      <c r="L7" s="19"/>
    </row>
    <row r="8" spans="1:31" s="2" customFormat="1" ht="12" customHeight="1">
      <c r="A8" s="38"/>
      <c r="B8" s="44"/>
      <c r="C8" s="38"/>
      <c r="D8" s="142" t="s">
        <v>110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987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19</v>
      </c>
      <c r="G11" s="38"/>
      <c r="H11" s="38"/>
      <c r="I11" s="147" t="s">
        <v>20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22</v>
      </c>
      <c r="E12" s="38"/>
      <c r="F12" s="146" t="s">
        <v>23</v>
      </c>
      <c r="G12" s="38"/>
      <c r="H12" s="38"/>
      <c r="I12" s="147" t="s">
        <v>24</v>
      </c>
      <c r="J12" s="148" t="str">
        <f>'Rekapitulace stavby'!AN8</f>
        <v>28. 2. 2020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30</v>
      </c>
      <c r="E14" s="38"/>
      <c r="F14" s="38"/>
      <c r="G14" s="38"/>
      <c r="H14" s="38"/>
      <c r="I14" s="147" t="s">
        <v>31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32</v>
      </c>
      <c r="F15" s="38"/>
      <c r="G15" s="38"/>
      <c r="H15" s="38"/>
      <c r="I15" s="147" t="s">
        <v>33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34</v>
      </c>
      <c r="E17" s="38"/>
      <c r="F17" s="38"/>
      <c r="G17" s="38"/>
      <c r="H17" s="38"/>
      <c r="I17" s="147" t="s">
        <v>31</v>
      </c>
      <c r="J17" s="32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46"/>
      <c r="G18" s="146"/>
      <c r="H18" s="146"/>
      <c r="I18" s="147" t="s">
        <v>33</v>
      </c>
      <c r="J18" s="32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36</v>
      </c>
      <c r="E20" s="38"/>
      <c r="F20" s="38"/>
      <c r="G20" s="38"/>
      <c r="H20" s="38"/>
      <c r="I20" s="147" t="s">
        <v>31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37</v>
      </c>
      <c r="F21" s="38"/>
      <c r="G21" s="38"/>
      <c r="H21" s="38"/>
      <c r="I21" s="147" t="s">
        <v>33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39</v>
      </c>
      <c r="E23" s="38"/>
      <c r="F23" s="38"/>
      <c r="G23" s="38"/>
      <c r="H23" s="38"/>
      <c r="I23" s="147" t="s">
        <v>31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37</v>
      </c>
      <c r="F24" s="38"/>
      <c r="G24" s="38"/>
      <c r="H24" s="38"/>
      <c r="I24" s="147" t="s">
        <v>33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40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41</v>
      </c>
      <c r="E30" s="38"/>
      <c r="F30" s="38"/>
      <c r="G30" s="38"/>
      <c r="H30" s="38"/>
      <c r="I30" s="144"/>
      <c r="J30" s="157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43</v>
      </c>
      <c r="G32" s="38"/>
      <c r="H32" s="38"/>
      <c r="I32" s="159" t="s">
        <v>42</v>
      </c>
      <c r="J32" s="158" t="s">
        <v>44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45</v>
      </c>
      <c r="E33" s="142" t="s">
        <v>46</v>
      </c>
      <c r="F33" s="161">
        <f>ROUND((SUM(BE118:BE183)),2)</f>
        <v>0</v>
      </c>
      <c r="G33" s="38"/>
      <c r="H33" s="38"/>
      <c r="I33" s="162">
        <v>0.21</v>
      </c>
      <c r="J33" s="161">
        <f>ROUND(((SUM(BE118:BE183))*I33),2)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47</v>
      </c>
      <c r="F34" s="161">
        <f>ROUND((SUM(BF118:BF183)),2)</f>
        <v>0</v>
      </c>
      <c r="G34" s="38"/>
      <c r="H34" s="38"/>
      <c r="I34" s="162">
        <v>0.15</v>
      </c>
      <c r="J34" s="161">
        <f>ROUND(((SUM(BF118:BF183))*I34),2)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48</v>
      </c>
      <c r="F35" s="161">
        <f>ROUND((SUM(BG118:BG183)),2)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49</v>
      </c>
      <c r="F36" s="161">
        <f>ROUND((SUM(BH118:BH183)),2)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50</v>
      </c>
      <c r="F37" s="161">
        <f>ROUND((SUM(BI118:BI183)),2)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51</v>
      </c>
      <c r="E39" s="165"/>
      <c r="F39" s="165"/>
      <c r="G39" s="166" t="s">
        <v>52</v>
      </c>
      <c r="H39" s="167" t="s">
        <v>53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19"/>
      <c r="I41" s="136"/>
      <c r="L41" s="19"/>
    </row>
    <row r="42" spans="2:12" s="1" customFormat="1" ht="14.4" customHeight="1">
      <c r="B42" s="19"/>
      <c r="I42" s="136"/>
      <c r="L42" s="19"/>
    </row>
    <row r="43" spans="2:12" s="1" customFormat="1" ht="14.4" customHeight="1">
      <c r="B43" s="19"/>
      <c r="I43" s="136"/>
      <c r="L43" s="19"/>
    </row>
    <row r="44" spans="2:12" s="1" customFormat="1" ht="14.4" customHeight="1">
      <c r="B44" s="19"/>
      <c r="I44" s="136"/>
      <c r="L44" s="19"/>
    </row>
    <row r="45" spans="2:12" s="1" customFormat="1" ht="14.4" customHeight="1">
      <c r="B45" s="19"/>
      <c r="I45" s="136"/>
      <c r="L45" s="19"/>
    </row>
    <row r="46" spans="2:12" s="1" customFormat="1" ht="14.4" customHeight="1">
      <c r="B46" s="19"/>
      <c r="I46" s="136"/>
      <c r="L46" s="19"/>
    </row>
    <row r="47" spans="2:12" s="1" customFormat="1" ht="14.4" customHeight="1">
      <c r="B47" s="19"/>
      <c r="I47" s="136"/>
      <c r="L47" s="19"/>
    </row>
    <row r="48" spans="2:12" s="1" customFormat="1" ht="14.4" customHeight="1">
      <c r="B48" s="19"/>
      <c r="I48" s="136"/>
      <c r="L48" s="19"/>
    </row>
    <row r="49" spans="2:12" s="1" customFormat="1" ht="14.4" customHeight="1">
      <c r="B49" s="19"/>
      <c r="I49" s="136"/>
      <c r="L49" s="19"/>
    </row>
    <row r="50" spans="2:12" s="2" customFormat="1" ht="14.4" customHeight="1">
      <c r="B50" s="63"/>
      <c r="D50" s="171" t="s">
        <v>54</v>
      </c>
      <c r="E50" s="172"/>
      <c r="F50" s="172"/>
      <c r="G50" s="171" t="s">
        <v>55</v>
      </c>
      <c r="H50" s="172"/>
      <c r="I50" s="173"/>
      <c r="J50" s="172"/>
      <c r="K50" s="172"/>
      <c r="L50" s="63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8"/>
      <c r="B61" s="44"/>
      <c r="C61" s="38"/>
      <c r="D61" s="174" t="s">
        <v>56</v>
      </c>
      <c r="E61" s="175"/>
      <c r="F61" s="176" t="s">
        <v>57</v>
      </c>
      <c r="G61" s="174" t="s">
        <v>56</v>
      </c>
      <c r="H61" s="175"/>
      <c r="I61" s="177"/>
      <c r="J61" s="178" t="s">
        <v>57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8"/>
      <c r="B65" s="44"/>
      <c r="C65" s="38"/>
      <c r="D65" s="171" t="s">
        <v>58</v>
      </c>
      <c r="E65" s="179"/>
      <c r="F65" s="179"/>
      <c r="G65" s="171" t="s">
        <v>59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8"/>
      <c r="B76" s="44"/>
      <c r="C76" s="38"/>
      <c r="D76" s="174" t="s">
        <v>56</v>
      </c>
      <c r="E76" s="175"/>
      <c r="F76" s="176" t="s">
        <v>57</v>
      </c>
      <c r="G76" s="174" t="s">
        <v>56</v>
      </c>
      <c r="H76" s="175"/>
      <c r="I76" s="177"/>
      <c r="J76" s="178" t="s">
        <v>57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112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Stavební úprava ulice Bezručova, Cheb</v>
      </c>
      <c r="F85" s="31"/>
      <c r="G85" s="31"/>
      <c r="H85" s="31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1" t="s">
        <v>110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431 - SO 431 Veřejné osvětlení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1" t="s">
        <v>22</v>
      </c>
      <c r="D89" s="40"/>
      <c r="E89" s="40"/>
      <c r="F89" s="26" t="str">
        <f>F12</f>
        <v>Cheb</v>
      </c>
      <c r="G89" s="40"/>
      <c r="H89" s="40"/>
      <c r="I89" s="147" t="s">
        <v>24</v>
      </c>
      <c r="J89" s="79" t="str">
        <f>IF(J12="","",J12)</f>
        <v>28. 2. 2020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1" t="s">
        <v>30</v>
      </c>
      <c r="D91" s="40"/>
      <c r="E91" s="40"/>
      <c r="F91" s="26" t="str">
        <f>E15</f>
        <v>Město Cheb</v>
      </c>
      <c r="G91" s="40"/>
      <c r="H91" s="40"/>
      <c r="I91" s="147" t="s">
        <v>36</v>
      </c>
      <c r="J91" s="36" t="str">
        <f>E21</f>
        <v>DSVA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1" t="s">
        <v>34</v>
      </c>
      <c r="D92" s="40"/>
      <c r="E92" s="40"/>
      <c r="F92" s="26" t="str">
        <f>IF(E18="","",E18)</f>
        <v>Vyplň údaj</v>
      </c>
      <c r="G92" s="40"/>
      <c r="H92" s="40"/>
      <c r="I92" s="147" t="s">
        <v>39</v>
      </c>
      <c r="J92" s="36" t="str">
        <f>E24</f>
        <v>DSVA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113</v>
      </c>
      <c r="D94" s="189"/>
      <c r="E94" s="189"/>
      <c r="F94" s="189"/>
      <c r="G94" s="189"/>
      <c r="H94" s="189"/>
      <c r="I94" s="190"/>
      <c r="J94" s="191" t="s">
        <v>114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115</v>
      </c>
      <c r="D96" s="40"/>
      <c r="E96" s="40"/>
      <c r="F96" s="40"/>
      <c r="G96" s="40"/>
      <c r="H96" s="40"/>
      <c r="I96" s="144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6" t="s">
        <v>116</v>
      </c>
    </row>
    <row r="97" spans="1:31" s="9" customFormat="1" ht="24.95" customHeight="1">
      <c r="A97" s="9"/>
      <c r="B97" s="193"/>
      <c r="C97" s="194"/>
      <c r="D97" s="195" t="s">
        <v>988</v>
      </c>
      <c r="E97" s="196"/>
      <c r="F97" s="196"/>
      <c r="G97" s="196"/>
      <c r="H97" s="196"/>
      <c r="I97" s="197"/>
      <c r="J97" s="198">
        <f>J119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989</v>
      </c>
      <c r="E98" s="203"/>
      <c r="F98" s="203"/>
      <c r="G98" s="203"/>
      <c r="H98" s="203"/>
      <c r="I98" s="204"/>
      <c r="J98" s="205">
        <f>J120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144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183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86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2" t="s">
        <v>123</v>
      </c>
      <c r="D105" s="40"/>
      <c r="E105" s="40"/>
      <c r="F105" s="40"/>
      <c r="G105" s="40"/>
      <c r="H105" s="40"/>
      <c r="I105" s="14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4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1" t="s">
        <v>16</v>
      </c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87" t="str">
        <f>E7</f>
        <v>Stavební úprava ulice Bezručova, Cheb</v>
      </c>
      <c r="F108" s="31"/>
      <c r="G108" s="31"/>
      <c r="H108" s="31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1" t="s">
        <v>110</v>
      </c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SO 431 - SO 431 Veřejné osvětlení</v>
      </c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1" t="s">
        <v>22</v>
      </c>
      <c r="D112" s="40"/>
      <c r="E112" s="40"/>
      <c r="F112" s="26" t="str">
        <f>F12</f>
        <v>Cheb</v>
      </c>
      <c r="G112" s="40"/>
      <c r="H112" s="40"/>
      <c r="I112" s="147" t="s">
        <v>24</v>
      </c>
      <c r="J112" s="79" t="str">
        <f>IF(J12="","",J12)</f>
        <v>28. 2. 2020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1" t="s">
        <v>30</v>
      </c>
      <c r="D114" s="40"/>
      <c r="E114" s="40"/>
      <c r="F114" s="26" t="str">
        <f>E15</f>
        <v>Město Cheb</v>
      </c>
      <c r="G114" s="40"/>
      <c r="H114" s="40"/>
      <c r="I114" s="147" t="s">
        <v>36</v>
      </c>
      <c r="J114" s="36" t="str">
        <f>E21</f>
        <v>DSVA s.r.o.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1" t="s">
        <v>34</v>
      </c>
      <c r="D115" s="40"/>
      <c r="E115" s="40"/>
      <c r="F115" s="26" t="str">
        <f>IF(E18="","",E18)</f>
        <v>Vyplň údaj</v>
      </c>
      <c r="G115" s="40"/>
      <c r="H115" s="40"/>
      <c r="I115" s="147" t="s">
        <v>39</v>
      </c>
      <c r="J115" s="36" t="str">
        <f>E24</f>
        <v>DSVA s.r.o.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207"/>
      <c r="B117" s="208"/>
      <c r="C117" s="209" t="s">
        <v>124</v>
      </c>
      <c r="D117" s="210" t="s">
        <v>66</v>
      </c>
      <c r="E117" s="210" t="s">
        <v>62</v>
      </c>
      <c r="F117" s="210" t="s">
        <v>63</v>
      </c>
      <c r="G117" s="210" t="s">
        <v>125</v>
      </c>
      <c r="H117" s="210" t="s">
        <v>126</v>
      </c>
      <c r="I117" s="211" t="s">
        <v>127</v>
      </c>
      <c r="J117" s="212" t="s">
        <v>114</v>
      </c>
      <c r="K117" s="213" t="s">
        <v>128</v>
      </c>
      <c r="L117" s="214"/>
      <c r="M117" s="100" t="s">
        <v>1</v>
      </c>
      <c r="N117" s="101" t="s">
        <v>45</v>
      </c>
      <c r="O117" s="101" t="s">
        <v>129</v>
      </c>
      <c r="P117" s="101" t="s">
        <v>130</v>
      </c>
      <c r="Q117" s="101" t="s">
        <v>131</v>
      </c>
      <c r="R117" s="101" t="s">
        <v>132</v>
      </c>
      <c r="S117" s="101" t="s">
        <v>133</v>
      </c>
      <c r="T117" s="102" t="s">
        <v>134</v>
      </c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</row>
    <row r="118" spans="1:63" s="2" customFormat="1" ht="22.8" customHeight="1">
      <c r="A118" s="38"/>
      <c r="B118" s="39"/>
      <c r="C118" s="107" t="s">
        <v>135</v>
      </c>
      <c r="D118" s="40"/>
      <c r="E118" s="40"/>
      <c r="F118" s="40"/>
      <c r="G118" s="40"/>
      <c r="H118" s="40"/>
      <c r="I118" s="144"/>
      <c r="J118" s="215">
        <f>BK118</f>
        <v>0</v>
      </c>
      <c r="K118" s="40"/>
      <c r="L118" s="44"/>
      <c r="M118" s="103"/>
      <c r="N118" s="216"/>
      <c r="O118" s="104"/>
      <c r="P118" s="217">
        <f>P119</f>
        <v>0</v>
      </c>
      <c r="Q118" s="104"/>
      <c r="R118" s="217">
        <f>R119</f>
        <v>0</v>
      </c>
      <c r="S118" s="104"/>
      <c r="T118" s="218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6" t="s">
        <v>80</v>
      </c>
      <c r="AU118" s="16" t="s">
        <v>116</v>
      </c>
      <c r="BK118" s="219">
        <f>BK119</f>
        <v>0</v>
      </c>
    </row>
    <row r="119" spans="1:63" s="12" customFormat="1" ht="25.9" customHeight="1">
      <c r="A119" s="12"/>
      <c r="B119" s="220"/>
      <c r="C119" s="221"/>
      <c r="D119" s="222" t="s">
        <v>80</v>
      </c>
      <c r="E119" s="223" t="s">
        <v>990</v>
      </c>
      <c r="F119" s="223" t="s">
        <v>991</v>
      </c>
      <c r="G119" s="221"/>
      <c r="H119" s="221"/>
      <c r="I119" s="224"/>
      <c r="J119" s="225">
        <f>BK119</f>
        <v>0</v>
      </c>
      <c r="K119" s="221"/>
      <c r="L119" s="226"/>
      <c r="M119" s="227"/>
      <c r="N119" s="228"/>
      <c r="O119" s="228"/>
      <c r="P119" s="229">
        <f>P120</f>
        <v>0</v>
      </c>
      <c r="Q119" s="228"/>
      <c r="R119" s="229">
        <f>R120</f>
        <v>0</v>
      </c>
      <c r="S119" s="228"/>
      <c r="T119" s="230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31" t="s">
        <v>21</v>
      </c>
      <c r="AT119" s="232" t="s">
        <v>80</v>
      </c>
      <c r="AU119" s="232" t="s">
        <v>81</v>
      </c>
      <c r="AY119" s="231" t="s">
        <v>138</v>
      </c>
      <c r="BK119" s="233">
        <f>BK120</f>
        <v>0</v>
      </c>
    </row>
    <row r="120" spans="1:63" s="12" customFormat="1" ht="22.8" customHeight="1">
      <c r="A120" s="12"/>
      <c r="B120" s="220"/>
      <c r="C120" s="221"/>
      <c r="D120" s="222" t="s">
        <v>80</v>
      </c>
      <c r="E120" s="234" t="s">
        <v>992</v>
      </c>
      <c r="F120" s="234" t="s">
        <v>993</v>
      </c>
      <c r="G120" s="221"/>
      <c r="H120" s="221"/>
      <c r="I120" s="224"/>
      <c r="J120" s="235">
        <f>BK120</f>
        <v>0</v>
      </c>
      <c r="K120" s="221"/>
      <c r="L120" s="226"/>
      <c r="M120" s="227"/>
      <c r="N120" s="228"/>
      <c r="O120" s="228"/>
      <c r="P120" s="229">
        <f>SUM(P121:P183)</f>
        <v>0</v>
      </c>
      <c r="Q120" s="228"/>
      <c r="R120" s="229">
        <f>SUM(R121:R183)</f>
        <v>0</v>
      </c>
      <c r="S120" s="228"/>
      <c r="T120" s="230">
        <f>SUM(T121:T183)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31" t="s">
        <v>21</v>
      </c>
      <c r="AT120" s="232" t="s">
        <v>80</v>
      </c>
      <c r="AU120" s="232" t="s">
        <v>89</v>
      </c>
      <c r="AY120" s="231" t="s">
        <v>138</v>
      </c>
      <c r="BK120" s="233">
        <f>SUM(BK121:BK183)</f>
        <v>0</v>
      </c>
    </row>
    <row r="121" spans="1:65" s="2" customFormat="1" ht="16.5" customHeight="1">
      <c r="A121" s="38"/>
      <c r="B121" s="39"/>
      <c r="C121" s="236" t="s">
        <v>89</v>
      </c>
      <c r="D121" s="236" t="s">
        <v>140</v>
      </c>
      <c r="E121" s="237" t="s">
        <v>994</v>
      </c>
      <c r="F121" s="238" t="s">
        <v>995</v>
      </c>
      <c r="G121" s="239" t="s">
        <v>235</v>
      </c>
      <c r="H121" s="240">
        <v>4</v>
      </c>
      <c r="I121" s="241"/>
      <c r="J121" s="242">
        <f>ROUND(I121*H121,2)</f>
        <v>0</v>
      </c>
      <c r="K121" s="243"/>
      <c r="L121" s="44"/>
      <c r="M121" s="244" t="s">
        <v>1</v>
      </c>
      <c r="N121" s="245" t="s">
        <v>46</v>
      </c>
      <c r="O121" s="91"/>
      <c r="P121" s="246">
        <f>O121*H121</f>
        <v>0</v>
      </c>
      <c r="Q121" s="246">
        <v>0</v>
      </c>
      <c r="R121" s="246">
        <f>Q121*H121</f>
        <v>0</v>
      </c>
      <c r="S121" s="246">
        <v>0</v>
      </c>
      <c r="T121" s="247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48" t="s">
        <v>144</v>
      </c>
      <c r="AT121" s="248" t="s">
        <v>140</v>
      </c>
      <c r="AU121" s="248" t="s">
        <v>21</v>
      </c>
      <c r="AY121" s="16" t="s">
        <v>138</v>
      </c>
      <c r="BE121" s="249">
        <f>IF(N121="základní",J121,0)</f>
        <v>0</v>
      </c>
      <c r="BF121" s="249">
        <f>IF(N121="snížená",J121,0)</f>
        <v>0</v>
      </c>
      <c r="BG121" s="249">
        <f>IF(N121="zákl. přenesená",J121,0)</f>
        <v>0</v>
      </c>
      <c r="BH121" s="249">
        <f>IF(N121="sníž. přenesená",J121,0)</f>
        <v>0</v>
      </c>
      <c r="BI121" s="249">
        <f>IF(N121="nulová",J121,0)</f>
        <v>0</v>
      </c>
      <c r="BJ121" s="16" t="s">
        <v>89</v>
      </c>
      <c r="BK121" s="249">
        <f>ROUND(I121*H121,2)</f>
        <v>0</v>
      </c>
      <c r="BL121" s="16" t="s">
        <v>144</v>
      </c>
      <c r="BM121" s="248" t="s">
        <v>996</v>
      </c>
    </row>
    <row r="122" spans="1:65" s="2" customFormat="1" ht="16.5" customHeight="1">
      <c r="A122" s="38"/>
      <c r="B122" s="39"/>
      <c r="C122" s="236" t="s">
        <v>21</v>
      </c>
      <c r="D122" s="236" t="s">
        <v>140</v>
      </c>
      <c r="E122" s="237" t="s">
        <v>997</v>
      </c>
      <c r="F122" s="238" t="s">
        <v>998</v>
      </c>
      <c r="G122" s="239" t="s">
        <v>235</v>
      </c>
      <c r="H122" s="240">
        <v>4</v>
      </c>
      <c r="I122" s="241"/>
      <c r="J122" s="242">
        <f>ROUND(I122*H122,2)</f>
        <v>0</v>
      </c>
      <c r="K122" s="243"/>
      <c r="L122" s="44"/>
      <c r="M122" s="244" t="s">
        <v>1</v>
      </c>
      <c r="N122" s="245" t="s">
        <v>46</v>
      </c>
      <c r="O122" s="91"/>
      <c r="P122" s="246">
        <f>O122*H122</f>
        <v>0</v>
      </c>
      <c r="Q122" s="246">
        <v>0</v>
      </c>
      <c r="R122" s="246">
        <f>Q122*H122</f>
        <v>0</v>
      </c>
      <c r="S122" s="246">
        <v>0</v>
      </c>
      <c r="T122" s="247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48" t="s">
        <v>144</v>
      </c>
      <c r="AT122" s="248" t="s">
        <v>140</v>
      </c>
      <c r="AU122" s="248" t="s">
        <v>21</v>
      </c>
      <c r="AY122" s="16" t="s">
        <v>138</v>
      </c>
      <c r="BE122" s="249">
        <f>IF(N122="základní",J122,0)</f>
        <v>0</v>
      </c>
      <c r="BF122" s="249">
        <f>IF(N122="snížená",J122,0)</f>
        <v>0</v>
      </c>
      <c r="BG122" s="249">
        <f>IF(N122="zákl. přenesená",J122,0)</f>
        <v>0</v>
      </c>
      <c r="BH122" s="249">
        <f>IF(N122="sníž. přenesená",J122,0)</f>
        <v>0</v>
      </c>
      <c r="BI122" s="249">
        <f>IF(N122="nulová",J122,0)</f>
        <v>0</v>
      </c>
      <c r="BJ122" s="16" t="s">
        <v>89</v>
      </c>
      <c r="BK122" s="249">
        <f>ROUND(I122*H122,2)</f>
        <v>0</v>
      </c>
      <c r="BL122" s="16" t="s">
        <v>144</v>
      </c>
      <c r="BM122" s="248" t="s">
        <v>999</v>
      </c>
    </row>
    <row r="123" spans="1:65" s="2" customFormat="1" ht="21.75" customHeight="1">
      <c r="A123" s="38"/>
      <c r="B123" s="39"/>
      <c r="C123" s="236" t="s">
        <v>149</v>
      </c>
      <c r="D123" s="236" t="s">
        <v>140</v>
      </c>
      <c r="E123" s="237" t="s">
        <v>1000</v>
      </c>
      <c r="F123" s="238" t="s">
        <v>1001</v>
      </c>
      <c r="G123" s="239" t="s">
        <v>235</v>
      </c>
      <c r="H123" s="240">
        <v>3</v>
      </c>
      <c r="I123" s="241"/>
      <c r="J123" s="242">
        <f>ROUND(I123*H123,2)</f>
        <v>0</v>
      </c>
      <c r="K123" s="243"/>
      <c r="L123" s="44"/>
      <c r="M123" s="244" t="s">
        <v>1</v>
      </c>
      <c r="N123" s="245" t="s">
        <v>46</v>
      </c>
      <c r="O123" s="91"/>
      <c r="P123" s="246">
        <f>O123*H123</f>
        <v>0</v>
      </c>
      <c r="Q123" s="246">
        <v>0</v>
      </c>
      <c r="R123" s="246">
        <f>Q123*H123</f>
        <v>0</v>
      </c>
      <c r="S123" s="246">
        <v>0</v>
      </c>
      <c r="T123" s="247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48" t="s">
        <v>144</v>
      </c>
      <c r="AT123" s="248" t="s">
        <v>140</v>
      </c>
      <c r="AU123" s="248" t="s">
        <v>21</v>
      </c>
      <c r="AY123" s="16" t="s">
        <v>138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16" t="s">
        <v>89</v>
      </c>
      <c r="BK123" s="249">
        <f>ROUND(I123*H123,2)</f>
        <v>0</v>
      </c>
      <c r="BL123" s="16" t="s">
        <v>144</v>
      </c>
      <c r="BM123" s="248" t="s">
        <v>1002</v>
      </c>
    </row>
    <row r="124" spans="1:65" s="2" customFormat="1" ht="21.75" customHeight="1">
      <c r="A124" s="38"/>
      <c r="B124" s="39"/>
      <c r="C124" s="236" t="s">
        <v>144</v>
      </c>
      <c r="D124" s="236" t="s">
        <v>140</v>
      </c>
      <c r="E124" s="237" t="s">
        <v>1003</v>
      </c>
      <c r="F124" s="238" t="s">
        <v>1004</v>
      </c>
      <c r="G124" s="239" t="s">
        <v>235</v>
      </c>
      <c r="H124" s="240">
        <v>1</v>
      </c>
      <c r="I124" s="241"/>
      <c r="J124" s="242">
        <f>ROUND(I124*H124,2)</f>
        <v>0</v>
      </c>
      <c r="K124" s="243"/>
      <c r="L124" s="44"/>
      <c r="M124" s="244" t="s">
        <v>1</v>
      </c>
      <c r="N124" s="245" t="s">
        <v>46</v>
      </c>
      <c r="O124" s="91"/>
      <c r="P124" s="246">
        <f>O124*H124</f>
        <v>0</v>
      </c>
      <c r="Q124" s="246">
        <v>0</v>
      </c>
      <c r="R124" s="246">
        <f>Q124*H124</f>
        <v>0</v>
      </c>
      <c r="S124" s="246">
        <v>0</v>
      </c>
      <c r="T124" s="247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8" t="s">
        <v>144</v>
      </c>
      <c r="AT124" s="248" t="s">
        <v>140</v>
      </c>
      <c r="AU124" s="248" t="s">
        <v>21</v>
      </c>
      <c r="AY124" s="16" t="s">
        <v>138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16" t="s">
        <v>89</v>
      </c>
      <c r="BK124" s="249">
        <f>ROUND(I124*H124,2)</f>
        <v>0</v>
      </c>
      <c r="BL124" s="16" t="s">
        <v>144</v>
      </c>
      <c r="BM124" s="248" t="s">
        <v>1005</v>
      </c>
    </row>
    <row r="125" spans="1:65" s="2" customFormat="1" ht="21.75" customHeight="1">
      <c r="A125" s="38"/>
      <c r="B125" s="39"/>
      <c r="C125" s="236" t="s">
        <v>157</v>
      </c>
      <c r="D125" s="236" t="s">
        <v>140</v>
      </c>
      <c r="E125" s="237" t="s">
        <v>1006</v>
      </c>
      <c r="F125" s="238" t="s">
        <v>1007</v>
      </c>
      <c r="G125" s="239" t="s">
        <v>235</v>
      </c>
      <c r="H125" s="240">
        <v>4</v>
      </c>
      <c r="I125" s="241"/>
      <c r="J125" s="242">
        <f>ROUND(I125*H125,2)</f>
        <v>0</v>
      </c>
      <c r="K125" s="243"/>
      <c r="L125" s="44"/>
      <c r="M125" s="244" t="s">
        <v>1</v>
      </c>
      <c r="N125" s="245" t="s">
        <v>46</v>
      </c>
      <c r="O125" s="91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8" t="s">
        <v>144</v>
      </c>
      <c r="AT125" s="248" t="s">
        <v>140</v>
      </c>
      <c r="AU125" s="248" t="s">
        <v>21</v>
      </c>
      <c r="AY125" s="16" t="s">
        <v>138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16" t="s">
        <v>89</v>
      </c>
      <c r="BK125" s="249">
        <f>ROUND(I125*H125,2)</f>
        <v>0</v>
      </c>
      <c r="BL125" s="16" t="s">
        <v>144</v>
      </c>
      <c r="BM125" s="248" t="s">
        <v>1008</v>
      </c>
    </row>
    <row r="126" spans="1:65" s="2" customFormat="1" ht="16.5" customHeight="1">
      <c r="A126" s="38"/>
      <c r="B126" s="39"/>
      <c r="C126" s="236" t="s">
        <v>161</v>
      </c>
      <c r="D126" s="236" t="s">
        <v>140</v>
      </c>
      <c r="E126" s="237" t="s">
        <v>1009</v>
      </c>
      <c r="F126" s="238" t="s">
        <v>1010</v>
      </c>
      <c r="G126" s="239" t="s">
        <v>164</v>
      </c>
      <c r="H126" s="240">
        <v>147</v>
      </c>
      <c r="I126" s="241"/>
      <c r="J126" s="242">
        <f>ROUND(I126*H126,2)</f>
        <v>0</v>
      </c>
      <c r="K126" s="243"/>
      <c r="L126" s="44"/>
      <c r="M126" s="244" t="s">
        <v>1</v>
      </c>
      <c r="N126" s="245" t="s">
        <v>46</v>
      </c>
      <c r="O126" s="91"/>
      <c r="P126" s="246">
        <f>O126*H126</f>
        <v>0</v>
      </c>
      <c r="Q126" s="246">
        <v>0</v>
      </c>
      <c r="R126" s="246">
        <f>Q126*H126</f>
        <v>0</v>
      </c>
      <c r="S126" s="246">
        <v>0</v>
      </c>
      <c r="T126" s="24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8" t="s">
        <v>144</v>
      </c>
      <c r="AT126" s="248" t="s">
        <v>140</v>
      </c>
      <c r="AU126" s="248" t="s">
        <v>21</v>
      </c>
      <c r="AY126" s="16" t="s">
        <v>138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16" t="s">
        <v>89</v>
      </c>
      <c r="BK126" s="249">
        <f>ROUND(I126*H126,2)</f>
        <v>0</v>
      </c>
      <c r="BL126" s="16" t="s">
        <v>144</v>
      </c>
      <c r="BM126" s="248" t="s">
        <v>1011</v>
      </c>
    </row>
    <row r="127" spans="1:65" s="2" customFormat="1" ht="16.5" customHeight="1">
      <c r="A127" s="38"/>
      <c r="B127" s="39"/>
      <c r="C127" s="236" t="s">
        <v>166</v>
      </c>
      <c r="D127" s="236" t="s">
        <v>140</v>
      </c>
      <c r="E127" s="237" t="s">
        <v>1012</v>
      </c>
      <c r="F127" s="238" t="s">
        <v>1013</v>
      </c>
      <c r="G127" s="239" t="s">
        <v>164</v>
      </c>
      <c r="H127" s="240">
        <v>32</v>
      </c>
      <c r="I127" s="241"/>
      <c r="J127" s="242">
        <f>ROUND(I127*H127,2)</f>
        <v>0</v>
      </c>
      <c r="K127" s="243"/>
      <c r="L127" s="44"/>
      <c r="M127" s="244" t="s">
        <v>1</v>
      </c>
      <c r="N127" s="245" t="s">
        <v>46</v>
      </c>
      <c r="O127" s="91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8" t="s">
        <v>144</v>
      </c>
      <c r="AT127" s="248" t="s">
        <v>140</v>
      </c>
      <c r="AU127" s="248" t="s">
        <v>21</v>
      </c>
      <c r="AY127" s="16" t="s">
        <v>138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6" t="s">
        <v>89</v>
      </c>
      <c r="BK127" s="249">
        <f>ROUND(I127*H127,2)</f>
        <v>0</v>
      </c>
      <c r="BL127" s="16" t="s">
        <v>144</v>
      </c>
      <c r="BM127" s="248" t="s">
        <v>1014</v>
      </c>
    </row>
    <row r="128" spans="1:65" s="2" customFormat="1" ht="16.5" customHeight="1">
      <c r="A128" s="38"/>
      <c r="B128" s="39"/>
      <c r="C128" s="236" t="s">
        <v>172</v>
      </c>
      <c r="D128" s="236" t="s">
        <v>140</v>
      </c>
      <c r="E128" s="237" t="s">
        <v>1015</v>
      </c>
      <c r="F128" s="238" t="s">
        <v>1016</v>
      </c>
      <c r="G128" s="239" t="s">
        <v>235</v>
      </c>
      <c r="H128" s="240">
        <v>1</v>
      </c>
      <c r="I128" s="241"/>
      <c r="J128" s="242">
        <f>ROUND(I128*H128,2)</f>
        <v>0</v>
      </c>
      <c r="K128" s="243"/>
      <c r="L128" s="44"/>
      <c r="M128" s="244" t="s">
        <v>1</v>
      </c>
      <c r="N128" s="245" t="s">
        <v>46</v>
      </c>
      <c r="O128" s="91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8" t="s">
        <v>144</v>
      </c>
      <c r="AT128" s="248" t="s">
        <v>140</v>
      </c>
      <c r="AU128" s="248" t="s">
        <v>21</v>
      </c>
      <c r="AY128" s="16" t="s">
        <v>138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6" t="s">
        <v>89</v>
      </c>
      <c r="BK128" s="249">
        <f>ROUND(I128*H128,2)</f>
        <v>0</v>
      </c>
      <c r="BL128" s="16" t="s">
        <v>144</v>
      </c>
      <c r="BM128" s="248" t="s">
        <v>1017</v>
      </c>
    </row>
    <row r="129" spans="1:65" s="2" customFormat="1" ht="16.5" customHeight="1">
      <c r="A129" s="38"/>
      <c r="B129" s="39"/>
      <c r="C129" s="236" t="s">
        <v>177</v>
      </c>
      <c r="D129" s="236" t="s">
        <v>140</v>
      </c>
      <c r="E129" s="237" t="s">
        <v>1018</v>
      </c>
      <c r="F129" s="238" t="s">
        <v>1019</v>
      </c>
      <c r="G129" s="239" t="s">
        <v>164</v>
      </c>
      <c r="H129" s="240">
        <v>93</v>
      </c>
      <c r="I129" s="241"/>
      <c r="J129" s="242">
        <f>ROUND(I129*H129,2)</f>
        <v>0</v>
      </c>
      <c r="K129" s="243"/>
      <c r="L129" s="44"/>
      <c r="M129" s="244" t="s">
        <v>1</v>
      </c>
      <c r="N129" s="245" t="s">
        <v>46</v>
      </c>
      <c r="O129" s="91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8" t="s">
        <v>144</v>
      </c>
      <c r="AT129" s="248" t="s">
        <v>140</v>
      </c>
      <c r="AU129" s="248" t="s">
        <v>21</v>
      </c>
      <c r="AY129" s="16" t="s">
        <v>138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6" t="s">
        <v>89</v>
      </c>
      <c r="BK129" s="249">
        <f>ROUND(I129*H129,2)</f>
        <v>0</v>
      </c>
      <c r="BL129" s="16" t="s">
        <v>144</v>
      </c>
      <c r="BM129" s="248" t="s">
        <v>1020</v>
      </c>
    </row>
    <row r="130" spans="1:65" s="2" customFormat="1" ht="16.5" customHeight="1">
      <c r="A130" s="38"/>
      <c r="B130" s="39"/>
      <c r="C130" s="236" t="s">
        <v>182</v>
      </c>
      <c r="D130" s="236" t="s">
        <v>140</v>
      </c>
      <c r="E130" s="237" t="s">
        <v>1021</v>
      </c>
      <c r="F130" s="238" t="s">
        <v>1022</v>
      </c>
      <c r="G130" s="239" t="s">
        <v>164</v>
      </c>
      <c r="H130" s="240">
        <v>8</v>
      </c>
      <c r="I130" s="241"/>
      <c r="J130" s="242">
        <f>ROUND(I130*H130,2)</f>
        <v>0</v>
      </c>
      <c r="K130" s="243"/>
      <c r="L130" s="44"/>
      <c r="M130" s="244" t="s">
        <v>1</v>
      </c>
      <c r="N130" s="245" t="s">
        <v>46</v>
      </c>
      <c r="O130" s="91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8" t="s">
        <v>144</v>
      </c>
      <c r="AT130" s="248" t="s">
        <v>140</v>
      </c>
      <c r="AU130" s="248" t="s">
        <v>21</v>
      </c>
      <c r="AY130" s="16" t="s">
        <v>138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6" t="s">
        <v>89</v>
      </c>
      <c r="BK130" s="249">
        <f>ROUND(I130*H130,2)</f>
        <v>0</v>
      </c>
      <c r="BL130" s="16" t="s">
        <v>144</v>
      </c>
      <c r="BM130" s="248" t="s">
        <v>1023</v>
      </c>
    </row>
    <row r="131" spans="1:65" s="2" customFormat="1" ht="16.5" customHeight="1">
      <c r="A131" s="38"/>
      <c r="B131" s="39"/>
      <c r="C131" s="236" t="s">
        <v>186</v>
      </c>
      <c r="D131" s="236" t="s">
        <v>140</v>
      </c>
      <c r="E131" s="237" t="s">
        <v>1024</v>
      </c>
      <c r="F131" s="238" t="s">
        <v>1025</v>
      </c>
      <c r="G131" s="239" t="s">
        <v>164</v>
      </c>
      <c r="H131" s="240">
        <v>112</v>
      </c>
      <c r="I131" s="241"/>
      <c r="J131" s="242">
        <f>ROUND(I131*H131,2)</f>
        <v>0</v>
      </c>
      <c r="K131" s="243"/>
      <c r="L131" s="44"/>
      <c r="M131" s="244" t="s">
        <v>1</v>
      </c>
      <c r="N131" s="245" t="s">
        <v>46</v>
      </c>
      <c r="O131" s="91"/>
      <c r="P131" s="246">
        <f>O131*H131</f>
        <v>0</v>
      </c>
      <c r="Q131" s="246">
        <v>0</v>
      </c>
      <c r="R131" s="246">
        <f>Q131*H131</f>
        <v>0</v>
      </c>
      <c r="S131" s="246">
        <v>0</v>
      </c>
      <c r="T131" s="24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8" t="s">
        <v>144</v>
      </c>
      <c r="AT131" s="248" t="s">
        <v>140</v>
      </c>
      <c r="AU131" s="248" t="s">
        <v>21</v>
      </c>
      <c r="AY131" s="16" t="s">
        <v>138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16" t="s">
        <v>89</v>
      </c>
      <c r="BK131" s="249">
        <f>ROUND(I131*H131,2)</f>
        <v>0</v>
      </c>
      <c r="BL131" s="16" t="s">
        <v>144</v>
      </c>
      <c r="BM131" s="248" t="s">
        <v>1026</v>
      </c>
    </row>
    <row r="132" spans="1:65" s="2" customFormat="1" ht="16.5" customHeight="1">
      <c r="A132" s="38"/>
      <c r="B132" s="39"/>
      <c r="C132" s="236" t="s">
        <v>191</v>
      </c>
      <c r="D132" s="236" t="s">
        <v>140</v>
      </c>
      <c r="E132" s="237" t="s">
        <v>1027</v>
      </c>
      <c r="F132" s="238" t="s">
        <v>1028</v>
      </c>
      <c r="G132" s="239" t="s">
        <v>235</v>
      </c>
      <c r="H132" s="240">
        <v>8</v>
      </c>
      <c r="I132" s="241"/>
      <c r="J132" s="242">
        <f>ROUND(I132*H132,2)</f>
        <v>0</v>
      </c>
      <c r="K132" s="243"/>
      <c r="L132" s="44"/>
      <c r="M132" s="244" t="s">
        <v>1</v>
      </c>
      <c r="N132" s="245" t="s">
        <v>46</v>
      </c>
      <c r="O132" s="91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8" t="s">
        <v>144</v>
      </c>
      <c r="AT132" s="248" t="s">
        <v>140</v>
      </c>
      <c r="AU132" s="248" t="s">
        <v>21</v>
      </c>
      <c r="AY132" s="16" t="s">
        <v>138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6" t="s">
        <v>89</v>
      </c>
      <c r="BK132" s="249">
        <f>ROUND(I132*H132,2)</f>
        <v>0</v>
      </c>
      <c r="BL132" s="16" t="s">
        <v>144</v>
      </c>
      <c r="BM132" s="248" t="s">
        <v>1029</v>
      </c>
    </row>
    <row r="133" spans="1:65" s="2" customFormat="1" ht="16.5" customHeight="1">
      <c r="A133" s="38"/>
      <c r="B133" s="39"/>
      <c r="C133" s="236" t="s">
        <v>196</v>
      </c>
      <c r="D133" s="236" t="s">
        <v>140</v>
      </c>
      <c r="E133" s="237" t="s">
        <v>1030</v>
      </c>
      <c r="F133" s="238" t="s">
        <v>1031</v>
      </c>
      <c r="G133" s="239" t="s">
        <v>164</v>
      </c>
      <c r="H133" s="240">
        <v>11</v>
      </c>
      <c r="I133" s="241"/>
      <c r="J133" s="242">
        <f>ROUND(I133*H133,2)</f>
        <v>0</v>
      </c>
      <c r="K133" s="243"/>
      <c r="L133" s="44"/>
      <c r="M133" s="244" t="s">
        <v>1</v>
      </c>
      <c r="N133" s="245" t="s">
        <v>46</v>
      </c>
      <c r="O133" s="91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8" t="s">
        <v>144</v>
      </c>
      <c r="AT133" s="248" t="s">
        <v>140</v>
      </c>
      <c r="AU133" s="248" t="s">
        <v>21</v>
      </c>
      <c r="AY133" s="16" t="s">
        <v>138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16" t="s">
        <v>89</v>
      </c>
      <c r="BK133" s="249">
        <f>ROUND(I133*H133,2)</f>
        <v>0</v>
      </c>
      <c r="BL133" s="16" t="s">
        <v>144</v>
      </c>
      <c r="BM133" s="248" t="s">
        <v>1032</v>
      </c>
    </row>
    <row r="134" spans="1:65" s="2" customFormat="1" ht="16.5" customHeight="1">
      <c r="A134" s="38"/>
      <c r="B134" s="39"/>
      <c r="C134" s="236" t="s">
        <v>202</v>
      </c>
      <c r="D134" s="236" t="s">
        <v>140</v>
      </c>
      <c r="E134" s="237" t="s">
        <v>1033</v>
      </c>
      <c r="F134" s="238" t="s">
        <v>1034</v>
      </c>
      <c r="G134" s="239" t="s">
        <v>164</v>
      </c>
      <c r="H134" s="240">
        <v>100</v>
      </c>
      <c r="I134" s="241"/>
      <c r="J134" s="242">
        <f>ROUND(I134*H134,2)</f>
        <v>0</v>
      </c>
      <c r="K134" s="243"/>
      <c r="L134" s="44"/>
      <c r="M134" s="244" t="s">
        <v>1</v>
      </c>
      <c r="N134" s="245" t="s">
        <v>46</v>
      </c>
      <c r="O134" s="91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8" t="s">
        <v>144</v>
      </c>
      <c r="AT134" s="248" t="s">
        <v>140</v>
      </c>
      <c r="AU134" s="248" t="s">
        <v>21</v>
      </c>
      <c r="AY134" s="16" t="s">
        <v>138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16" t="s">
        <v>89</v>
      </c>
      <c r="BK134" s="249">
        <f>ROUND(I134*H134,2)</f>
        <v>0</v>
      </c>
      <c r="BL134" s="16" t="s">
        <v>144</v>
      </c>
      <c r="BM134" s="248" t="s">
        <v>1035</v>
      </c>
    </row>
    <row r="135" spans="1:65" s="2" customFormat="1" ht="16.5" customHeight="1">
      <c r="A135" s="38"/>
      <c r="B135" s="39"/>
      <c r="C135" s="236" t="s">
        <v>8</v>
      </c>
      <c r="D135" s="236" t="s">
        <v>140</v>
      </c>
      <c r="E135" s="237" t="s">
        <v>1036</v>
      </c>
      <c r="F135" s="238" t="s">
        <v>1037</v>
      </c>
      <c r="G135" s="239" t="s">
        <v>235</v>
      </c>
      <c r="H135" s="240">
        <v>4</v>
      </c>
      <c r="I135" s="241"/>
      <c r="J135" s="242">
        <f>ROUND(I135*H135,2)</f>
        <v>0</v>
      </c>
      <c r="K135" s="243"/>
      <c r="L135" s="44"/>
      <c r="M135" s="244" t="s">
        <v>1</v>
      </c>
      <c r="N135" s="245" t="s">
        <v>46</v>
      </c>
      <c r="O135" s="91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8" t="s">
        <v>144</v>
      </c>
      <c r="AT135" s="248" t="s">
        <v>140</v>
      </c>
      <c r="AU135" s="248" t="s">
        <v>21</v>
      </c>
      <c r="AY135" s="16" t="s">
        <v>138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16" t="s">
        <v>89</v>
      </c>
      <c r="BK135" s="249">
        <f>ROUND(I135*H135,2)</f>
        <v>0</v>
      </c>
      <c r="BL135" s="16" t="s">
        <v>144</v>
      </c>
      <c r="BM135" s="248" t="s">
        <v>1038</v>
      </c>
    </row>
    <row r="136" spans="1:65" s="2" customFormat="1" ht="16.5" customHeight="1">
      <c r="A136" s="38"/>
      <c r="B136" s="39"/>
      <c r="C136" s="236" t="s">
        <v>210</v>
      </c>
      <c r="D136" s="236" t="s">
        <v>140</v>
      </c>
      <c r="E136" s="237" t="s">
        <v>1039</v>
      </c>
      <c r="F136" s="238" t="s">
        <v>1040</v>
      </c>
      <c r="G136" s="239" t="s">
        <v>283</v>
      </c>
      <c r="H136" s="240">
        <v>1.64</v>
      </c>
      <c r="I136" s="241"/>
      <c r="J136" s="242">
        <f>ROUND(I136*H136,2)</f>
        <v>0</v>
      </c>
      <c r="K136" s="243"/>
      <c r="L136" s="44"/>
      <c r="M136" s="244" t="s">
        <v>1</v>
      </c>
      <c r="N136" s="245" t="s">
        <v>46</v>
      </c>
      <c r="O136" s="91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8" t="s">
        <v>144</v>
      </c>
      <c r="AT136" s="248" t="s">
        <v>140</v>
      </c>
      <c r="AU136" s="248" t="s">
        <v>21</v>
      </c>
      <c r="AY136" s="16" t="s">
        <v>138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6" t="s">
        <v>89</v>
      </c>
      <c r="BK136" s="249">
        <f>ROUND(I136*H136,2)</f>
        <v>0</v>
      </c>
      <c r="BL136" s="16" t="s">
        <v>144</v>
      </c>
      <c r="BM136" s="248" t="s">
        <v>1041</v>
      </c>
    </row>
    <row r="137" spans="1:65" s="2" customFormat="1" ht="16.5" customHeight="1">
      <c r="A137" s="38"/>
      <c r="B137" s="39"/>
      <c r="C137" s="236" t="s">
        <v>217</v>
      </c>
      <c r="D137" s="236" t="s">
        <v>140</v>
      </c>
      <c r="E137" s="237" t="s">
        <v>1042</v>
      </c>
      <c r="F137" s="238" t="s">
        <v>1043</v>
      </c>
      <c r="G137" s="239" t="s">
        <v>283</v>
      </c>
      <c r="H137" s="240">
        <v>1.92</v>
      </c>
      <c r="I137" s="241"/>
      <c r="J137" s="242">
        <f>ROUND(I137*H137,2)</f>
        <v>0</v>
      </c>
      <c r="K137" s="243"/>
      <c r="L137" s="44"/>
      <c r="M137" s="244" t="s">
        <v>1</v>
      </c>
      <c r="N137" s="245" t="s">
        <v>46</v>
      </c>
      <c r="O137" s="91"/>
      <c r="P137" s="246">
        <f>O137*H137</f>
        <v>0</v>
      </c>
      <c r="Q137" s="246">
        <v>0</v>
      </c>
      <c r="R137" s="246">
        <f>Q137*H137</f>
        <v>0</v>
      </c>
      <c r="S137" s="246">
        <v>0</v>
      </c>
      <c r="T137" s="24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8" t="s">
        <v>144</v>
      </c>
      <c r="AT137" s="248" t="s">
        <v>140</v>
      </c>
      <c r="AU137" s="248" t="s">
        <v>21</v>
      </c>
      <c r="AY137" s="16" t="s">
        <v>138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6" t="s">
        <v>89</v>
      </c>
      <c r="BK137" s="249">
        <f>ROUND(I137*H137,2)</f>
        <v>0</v>
      </c>
      <c r="BL137" s="16" t="s">
        <v>144</v>
      </c>
      <c r="BM137" s="248" t="s">
        <v>1044</v>
      </c>
    </row>
    <row r="138" spans="1:65" s="2" customFormat="1" ht="16.5" customHeight="1">
      <c r="A138" s="38"/>
      <c r="B138" s="39"/>
      <c r="C138" s="236" t="s">
        <v>222</v>
      </c>
      <c r="D138" s="236" t="s">
        <v>140</v>
      </c>
      <c r="E138" s="237" t="s">
        <v>1045</v>
      </c>
      <c r="F138" s="238" t="s">
        <v>1046</v>
      </c>
      <c r="G138" s="239" t="s">
        <v>247</v>
      </c>
      <c r="H138" s="240">
        <v>6.44</v>
      </c>
      <c r="I138" s="241"/>
      <c r="J138" s="242">
        <f>ROUND(I138*H138,2)</f>
        <v>0</v>
      </c>
      <c r="K138" s="243"/>
      <c r="L138" s="44"/>
      <c r="M138" s="244" t="s">
        <v>1</v>
      </c>
      <c r="N138" s="245" t="s">
        <v>46</v>
      </c>
      <c r="O138" s="91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8" t="s">
        <v>144</v>
      </c>
      <c r="AT138" s="248" t="s">
        <v>140</v>
      </c>
      <c r="AU138" s="248" t="s">
        <v>21</v>
      </c>
      <c r="AY138" s="16" t="s">
        <v>138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6" t="s">
        <v>89</v>
      </c>
      <c r="BK138" s="249">
        <f>ROUND(I138*H138,2)</f>
        <v>0</v>
      </c>
      <c r="BL138" s="16" t="s">
        <v>144</v>
      </c>
      <c r="BM138" s="248" t="s">
        <v>1047</v>
      </c>
    </row>
    <row r="139" spans="1:65" s="2" customFormat="1" ht="16.5" customHeight="1">
      <c r="A139" s="38"/>
      <c r="B139" s="39"/>
      <c r="C139" s="236" t="s">
        <v>227</v>
      </c>
      <c r="D139" s="236" t="s">
        <v>140</v>
      </c>
      <c r="E139" s="237" t="s">
        <v>1048</v>
      </c>
      <c r="F139" s="238" t="s">
        <v>1049</v>
      </c>
      <c r="G139" s="239" t="s">
        <v>235</v>
      </c>
      <c r="H139" s="240">
        <v>1</v>
      </c>
      <c r="I139" s="241"/>
      <c r="J139" s="242">
        <f>ROUND(I139*H139,2)</f>
        <v>0</v>
      </c>
      <c r="K139" s="243"/>
      <c r="L139" s="44"/>
      <c r="M139" s="244" t="s">
        <v>1</v>
      </c>
      <c r="N139" s="245" t="s">
        <v>46</v>
      </c>
      <c r="O139" s="91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8" t="s">
        <v>144</v>
      </c>
      <c r="AT139" s="248" t="s">
        <v>140</v>
      </c>
      <c r="AU139" s="248" t="s">
        <v>21</v>
      </c>
      <c r="AY139" s="16" t="s">
        <v>138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6" t="s">
        <v>89</v>
      </c>
      <c r="BK139" s="249">
        <f>ROUND(I139*H139,2)</f>
        <v>0</v>
      </c>
      <c r="BL139" s="16" t="s">
        <v>144</v>
      </c>
      <c r="BM139" s="248" t="s">
        <v>1050</v>
      </c>
    </row>
    <row r="140" spans="1:65" s="2" customFormat="1" ht="16.5" customHeight="1">
      <c r="A140" s="38"/>
      <c r="B140" s="39"/>
      <c r="C140" s="236" t="s">
        <v>232</v>
      </c>
      <c r="D140" s="236" t="s">
        <v>140</v>
      </c>
      <c r="E140" s="237" t="s">
        <v>1051</v>
      </c>
      <c r="F140" s="238" t="s">
        <v>1052</v>
      </c>
      <c r="G140" s="239" t="s">
        <v>235</v>
      </c>
      <c r="H140" s="240">
        <v>24</v>
      </c>
      <c r="I140" s="241"/>
      <c r="J140" s="242">
        <f>ROUND(I140*H140,2)</f>
        <v>0</v>
      </c>
      <c r="K140" s="243"/>
      <c r="L140" s="44"/>
      <c r="M140" s="244" t="s">
        <v>1</v>
      </c>
      <c r="N140" s="245" t="s">
        <v>46</v>
      </c>
      <c r="O140" s="91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8" t="s">
        <v>144</v>
      </c>
      <c r="AT140" s="248" t="s">
        <v>140</v>
      </c>
      <c r="AU140" s="248" t="s">
        <v>21</v>
      </c>
      <c r="AY140" s="16" t="s">
        <v>138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6" t="s">
        <v>89</v>
      </c>
      <c r="BK140" s="249">
        <f>ROUND(I140*H140,2)</f>
        <v>0</v>
      </c>
      <c r="BL140" s="16" t="s">
        <v>144</v>
      </c>
      <c r="BM140" s="248" t="s">
        <v>1053</v>
      </c>
    </row>
    <row r="141" spans="1:65" s="2" customFormat="1" ht="16.5" customHeight="1">
      <c r="A141" s="38"/>
      <c r="B141" s="39"/>
      <c r="C141" s="236" t="s">
        <v>7</v>
      </c>
      <c r="D141" s="236" t="s">
        <v>140</v>
      </c>
      <c r="E141" s="237" t="s">
        <v>1054</v>
      </c>
      <c r="F141" s="238" t="s">
        <v>1055</v>
      </c>
      <c r="G141" s="239" t="s">
        <v>164</v>
      </c>
      <c r="H141" s="240">
        <v>20</v>
      </c>
      <c r="I141" s="241"/>
      <c r="J141" s="242">
        <f>ROUND(I141*H141,2)</f>
        <v>0</v>
      </c>
      <c r="K141" s="243"/>
      <c r="L141" s="44"/>
      <c r="M141" s="244" t="s">
        <v>1</v>
      </c>
      <c r="N141" s="245" t="s">
        <v>46</v>
      </c>
      <c r="O141" s="91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8" t="s">
        <v>144</v>
      </c>
      <c r="AT141" s="248" t="s">
        <v>140</v>
      </c>
      <c r="AU141" s="248" t="s">
        <v>21</v>
      </c>
      <c r="AY141" s="16" t="s">
        <v>138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6" t="s">
        <v>89</v>
      </c>
      <c r="BK141" s="249">
        <f>ROUND(I141*H141,2)</f>
        <v>0</v>
      </c>
      <c r="BL141" s="16" t="s">
        <v>144</v>
      </c>
      <c r="BM141" s="248" t="s">
        <v>1056</v>
      </c>
    </row>
    <row r="142" spans="1:65" s="2" customFormat="1" ht="16.5" customHeight="1">
      <c r="A142" s="38"/>
      <c r="B142" s="39"/>
      <c r="C142" s="236" t="s">
        <v>244</v>
      </c>
      <c r="D142" s="236" t="s">
        <v>140</v>
      </c>
      <c r="E142" s="237" t="s">
        <v>1057</v>
      </c>
      <c r="F142" s="238" t="s">
        <v>1058</v>
      </c>
      <c r="G142" s="239" t="s">
        <v>235</v>
      </c>
      <c r="H142" s="240">
        <v>32</v>
      </c>
      <c r="I142" s="241"/>
      <c r="J142" s="242">
        <f>ROUND(I142*H142,2)</f>
        <v>0</v>
      </c>
      <c r="K142" s="243"/>
      <c r="L142" s="44"/>
      <c r="M142" s="244" t="s">
        <v>1</v>
      </c>
      <c r="N142" s="245" t="s">
        <v>46</v>
      </c>
      <c r="O142" s="91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8" t="s">
        <v>144</v>
      </c>
      <c r="AT142" s="248" t="s">
        <v>140</v>
      </c>
      <c r="AU142" s="248" t="s">
        <v>21</v>
      </c>
      <c r="AY142" s="16" t="s">
        <v>138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6" t="s">
        <v>89</v>
      </c>
      <c r="BK142" s="249">
        <f>ROUND(I142*H142,2)</f>
        <v>0</v>
      </c>
      <c r="BL142" s="16" t="s">
        <v>144</v>
      </c>
      <c r="BM142" s="248" t="s">
        <v>1059</v>
      </c>
    </row>
    <row r="143" spans="1:65" s="2" customFormat="1" ht="16.5" customHeight="1">
      <c r="A143" s="38"/>
      <c r="B143" s="39"/>
      <c r="C143" s="236" t="s">
        <v>249</v>
      </c>
      <c r="D143" s="236" t="s">
        <v>140</v>
      </c>
      <c r="E143" s="237" t="s">
        <v>1060</v>
      </c>
      <c r="F143" s="238" t="s">
        <v>1061</v>
      </c>
      <c r="G143" s="239" t="s">
        <v>235</v>
      </c>
      <c r="H143" s="240">
        <v>4</v>
      </c>
      <c r="I143" s="241"/>
      <c r="J143" s="242">
        <f>ROUND(I143*H143,2)</f>
        <v>0</v>
      </c>
      <c r="K143" s="243"/>
      <c r="L143" s="44"/>
      <c r="M143" s="244" t="s">
        <v>1</v>
      </c>
      <c r="N143" s="245" t="s">
        <v>46</v>
      </c>
      <c r="O143" s="91"/>
      <c r="P143" s="246">
        <f>O143*H143</f>
        <v>0</v>
      </c>
      <c r="Q143" s="246">
        <v>0</v>
      </c>
      <c r="R143" s="246">
        <f>Q143*H143</f>
        <v>0</v>
      </c>
      <c r="S143" s="246">
        <v>0</v>
      </c>
      <c r="T143" s="24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8" t="s">
        <v>144</v>
      </c>
      <c r="AT143" s="248" t="s">
        <v>140</v>
      </c>
      <c r="AU143" s="248" t="s">
        <v>21</v>
      </c>
      <c r="AY143" s="16" t="s">
        <v>138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16" t="s">
        <v>89</v>
      </c>
      <c r="BK143" s="249">
        <f>ROUND(I143*H143,2)</f>
        <v>0</v>
      </c>
      <c r="BL143" s="16" t="s">
        <v>144</v>
      </c>
      <c r="BM143" s="248" t="s">
        <v>1062</v>
      </c>
    </row>
    <row r="144" spans="1:65" s="2" customFormat="1" ht="21.75" customHeight="1">
      <c r="A144" s="38"/>
      <c r="B144" s="39"/>
      <c r="C144" s="236" t="s">
        <v>253</v>
      </c>
      <c r="D144" s="236" t="s">
        <v>140</v>
      </c>
      <c r="E144" s="237" t="s">
        <v>1063</v>
      </c>
      <c r="F144" s="238" t="s">
        <v>1064</v>
      </c>
      <c r="G144" s="239" t="s">
        <v>235</v>
      </c>
      <c r="H144" s="240">
        <v>4</v>
      </c>
      <c r="I144" s="241"/>
      <c r="J144" s="242">
        <f>ROUND(I144*H144,2)</f>
        <v>0</v>
      </c>
      <c r="K144" s="243"/>
      <c r="L144" s="44"/>
      <c r="M144" s="244" t="s">
        <v>1</v>
      </c>
      <c r="N144" s="245" t="s">
        <v>46</v>
      </c>
      <c r="O144" s="91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8" t="s">
        <v>144</v>
      </c>
      <c r="AT144" s="248" t="s">
        <v>140</v>
      </c>
      <c r="AU144" s="248" t="s">
        <v>21</v>
      </c>
      <c r="AY144" s="16" t="s">
        <v>138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6" t="s">
        <v>89</v>
      </c>
      <c r="BK144" s="249">
        <f>ROUND(I144*H144,2)</f>
        <v>0</v>
      </c>
      <c r="BL144" s="16" t="s">
        <v>144</v>
      </c>
      <c r="BM144" s="248" t="s">
        <v>1065</v>
      </c>
    </row>
    <row r="145" spans="1:65" s="2" customFormat="1" ht="16.5" customHeight="1">
      <c r="A145" s="38"/>
      <c r="B145" s="39"/>
      <c r="C145" s="236" t="s">
        <v>259</v>
      </c>
      <c r="D145" s="236" t="s">
        <v>140</v>
      </c>
      <c r="E145" s="237" t="s">
        <v>1066</v>
      </c>
      <c r="F145" s="238" t="s">
        <v>1067</v>
      </c>
      <c r="G145" s="239" t="s">
        <v>235</v>
      </c>
      <c r="H145" s="240">
        <v>4</v>
      </c>
      <c r="I145" s="241"/>
      <c r="J145" s="242">
        <f>ROUND(I145*H145,2)</f>
        <v>0</v>
      </c>
      <c r="K145" s="243"/>
      <c r="L145" s="44"/>
      <c r="M145" s="244" t="s">
        <v>1</v>
      </c>
      <c r="N145" s="245" t="s">
        <v>46</v>
      </c>
      <c r="O145" s="91"/>
      <c r="P145" s="246">
        <f>O145*H145</f>
        <v>0</v>
      </c>
      <c r="Q145" s="246">
        <v>0</v>
      </c>
      <c r="R145" s="246">
        <f>Q145*H145</f>
        <v>0</v>
      </c>
      <c r="S145" s="246">
        <v>0</v>
      </c>
      <c r="T145" s="24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8" t="s">
        <v>144</v>
      </c>
      <c r="AT145" s="248" t="s">
        <v>140</v>
      </c>
      <c r="AU145" s="248" t="s">
        <v>21</v>
      </c>
      <c r="AY145" s="16" t="s">
        <v>138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16" t="s">
        <v>89</v>
      </c>
      <c r="BK145" s="249">
        <f>ROUND(I145*H145,2)</f>
        <v>0</v>
      </c>
      <c r="BL145" s="16" t="s">
        <v>144</v>
      </c>
      <c r="BM145" s="248" t="s">
        <v>1068</v>
      </c>
    </row>
    <row r="146" spans="1:65" s="2" customFormat="1" ht="21.75" customHeight="1">
      <c r="A146" s="38"/>
      <c r="B146" s="39"/>
      <c r="C146" s="236" t="s">
        <v>263</v>
      </c>
      <c r="D146" s="236" t="s">
        <v>140</v>
      </c>
      <c r="E146" s="237" t="s">
        <v>1069</v>
      </c>
      <c r="F146" s="238" t="s">
        <v>1070</v>
      </c>
      <c r="G146" s="239" t="s">
        <v>235</v>
      </c>
      <c r="H146" s="240">
        <v>4</v>
      </c>
      <c r="I146" s="241"/>
      <c r="J146" s="242">
        <f>ROUND(I146*H146,2)</f>
        <v>0</v>
      </c>
      <c r="K146" s="243"/>
      <c r="L146" s="44"/>
      <c r="M146" s="244" t="s">
        <v>1</v>
      </c>
      <c r="N146" s="245" t="s">
        <v>46</v>
      </c>
      <c r="O146" s="91"/>
      <c r="P146" s="246">
        <f>O146*H146</f>
        <v>0</v>
      </c>
      <c r="Q146" s="246">
        <v>0</v>
      </c>
      <c r="R146" s="246">
        <f>Q146*H146</f>
        <v>0</v>
      </c>
      <c r="S146" s="246">
        <v>0</v>
      </c>
      <c r="T146" s="24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8" t="s">
        <v>144</v>
      </c>
      <c r="AT146" s="248" t="s">
        <v>140</v>
      </c>
      <c r="AU146" s="248" t="s">
        <v>21</v>
      </c>
      <c r="AY146" s="16" t="s">
        <v>138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16" t="s">
        <v>89</v>
      </c>
      <c r="BK146" s="249">
        <f>ROUND(I146*H146,2)</f>
        <v>0</v>
      </c>
      <c r="BL146" s="16" t="s">
        <v>144</v>
      </c>
      <c r="BM146" s="248" t="s">
        <v>1071</v>
      </c>
    </row>
    <row r="147" spans="1:65" s="2" customFormat="1" ht="21.75" customHeight="1">
      <c r="A147" s="38"/>
      <c r="B147" s="39"/>
      <c r="C147" s="236" t="s">
        <v>397</v>
      </c>
      <c r="D147" s="236" t="s">
        <v>140</v>
      </c>
      <c r="E147" s="237" t="s">
        <v>1072</v>
      </c>
      <c r="F147" s="238" t="s">
        <v>1073</v>
      </c>
      <c r="G147" s="239" t="s">
        <v>235</v>
      </c>
      <c r="H147" s="240">
        <v>4</v>
      </c>
      <c r="I147" s="241"/>
      <c r="J147" s="242">
        <f>ROUND(I147*H147,2)</f>
        <v>0</v>
      </c>
      <c r="K147" s="243"/>
      <c r="L147" s="44"/>
      <c r="M147" s="244" t="s">
        <v>1</v>
      </c>
      <c r="N147" s="245" t="s">
        <v>46</v>
      </c>
      <c r="O147" s="91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8" t="s">
        <v>144</v>
      </c>
      <c r="AT147" s="248" t="s">
        <v>140</v>
      </c>
      <c r="AU147" s="248" t="s">
        <v>21</v>
      </c>
      <c r="AY147" s="16" t="s">
        <v>138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6" t="s">
        <v>89</v>
      </c>
      <c r="BK147" s="249">
        <f>ROUND(I147*H147,2)</f>
        <v>0</v>
      </c>
      <c r="BL147" s="16" t="s">
        <v>144</v>
      </c>
      <c r="BM147" s="248" t="s">
        <v>1074</v>
      </c>
    </row>
    <row r="148" spans="1:65" s="2" customFormat="1" ht="16.5" customHeight="1">
      <c r="A148" s="38"/>
      <c r="B148" s="39"/>
      <c r="C148" s="236" t="s">
        <v>403</v>
      </c>
      <c r="D148" s="236" t="s">
        <v>140</v>
      </c>
      <c r="E148" s="237" t="s">
        <v>1075</v>
      </c>
      <c r="F148" s="238" t="s">
        <v>1076</v>
      </c>
      <c r="G148" s="239" t="s">
        <v>164</v>
      </c>
      <c r="H148" s="240">
        <v>2</v>
      </c>
      <c r="I148" s="241"/>
      <c r="J148" s="242">
        <f>ROUND(I148*H148,2)</f>
        <v>0</v>
      </c>
      <c r="K148" s="243"/>
      <c r="L148" s="44"/>
      <c r="M148" s="244" t="s">
        <v>1</v>
      </c>
      <c r="N148" s="245" t="s">
        <v>46</v>
      </c>
      <c r="O148" s="91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8" t="s">
        <v>144</v>
      </c>
      <c r="AT148" s="248" t="s">
        <v>140</v>
      </c>
      <c r="AU148" s="248" t="s">
        <v>21</v>
      </c>
      <c r="AY148" s="16" t="s">
        <v>138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6" t="s">
        <v>89</v>
      </c>
      <c r="BK148" s="249">
        <f>ROUND(I148*H148,2)</f>
        <v>0</v>
      </c>
      <c r="BL148" s="16" t="s">
        <v>144</v>
      </c>
      <c r="BM148" s="248" t="s">
        <v>1077</v>
      </c>
    </row>
    <row r="149" spans="1:65" s="2" customFormat="1" ht="16.5" customHeight="1">
      <c r="A149" s="38"/>
      <c r="B149" s="39"/>
      <c r="C149" s="236" t="s">
        <v>409</v>
      </c>
      <c r="D149" s="236" t="s">
        <v>140</v>
      </c>
      <c r="E149" s="237" t="s">
        <v>1078</v>
      </c>
      <c r="F149" s="238" t="s">
        <v>1079</v>
      </c>
      <c r="G149" s="239" t="s">
        <v>164</v>
      </c>
      <c r="H149" s="240">
        <v>7</v>
      </c>
      <c r="I149" s="241"/>
      <c r="J149" s="242">
        <f>ROUND(I149*H149,2)</f>
        <v>0</v>
      </c>
      <c r="K149" s="243"/>
      <c r="L149" s="44"/>
      <c r="M149" s="244" t="s">
        <v>1</v>
      </c>
      <c r="N149" s="245" t="s">
        <v>46</v>
      </c>
      <c r="O149" s="91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8" t="s">
        <v>144</v>
      </c>
      <c r="AT149" s="248" t="s">
        <v>140</v>
      </c>
      <c r="AU149" s="248" t="s">
        <v>21</v>
      </c>
      <c r="AY149" s="16" t="s">
        <v>138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6" t="s">
        <v>89</v>
      </c>
      <c r="BK149" s="249">
        <f>ROUND(I149*H149,2)</f>
        <v>0</v>
      </c>
      <c r="BL149" s="16" t="s">
        <v>144</v>
      </c>
      <c r="BM149" s="248" t="s">
        <v>1080</v>
      </c>
    </row>
    <row r="150" spans="1:65" s="2" customFormat="1" ht="16.5" customHeight="1">
      <c r="A150" s="38"/>
      <c r="B150" s="39"/>
      <c r="C150" s="236" t="s">
        <v>413</v>
      </c>
      <c r="D150" s="236" t="s">
        <v>140</v>
      </c>
      <c r="E150" s="237" t="s">
        <v>1081</v>
      </c>
      <c r="F150" s="238" t="s">
        <v>1082</v>
      </c>
      <c r="G150" s="239" t="s">
        <v>164</v>
      </c>
      <c r="H150" s="240">
        <v>48</v>
      </c>
      <c r="I150" s="241"/>
      <c r="J150" s="242">
        <f>ROUND(I150*H150,2)</f>
        <v>0</v>
      </c>
      <c r="K150" s="243"/>
      <c r="L150" s="44"/>
      <c r="M150" s="244" t="s">
        <v>1</v>
      </c>
      <c r="N150" s="245" t="s">
        <v>46</v>
      </c>
      <c r="O150" s="91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8" t="s">
        <v>144</v>
      </c>
      <c r="AT150" s="248" t="s">
        <v>140</v>
      </c>
      <c r="AU150" s="248" t="s">
        <v>21</v>
      </c>
      <c r="AY150" s="16" t="s">
        <v>138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16" t="s">
        <v>89</v>
      </c>
      <c r="BK150" s="249">
        <f>ROUND(I150*H150,2)</f>
        <v>0</v>
      </c>
      <c r="BL150" s="16" t="s">
        <v>144</v>
      </c>
      <c r="BM150" s="248" t="s">
        <v>1083</v>
      </c>
    </row>
    <row r="151" spans="1:65" s="2" customFormat="1" ht="16.5" customHeight="1">
      <c r="A151" s="38"/>
      <c r="B151" s="39"/>
      <c r="C151" s="236" t="s">
        <v>417</v>
      </c>
      <c r="D151" s="236" t="s">
        <v>140</v>
      </c>
      <c r="E151" s="237" t="s">
        <v>1084</v>
      </c>
      <c r="F151" s="238" t="s">
        <v>1085</v>
      </c>
      <c r="G151" s="239" t="s">
        <v>164</v>
      </c>
      <c r="H151" s="240">
        <v>33</v>
      </c>
      <c r="I151" s="241"/>
      <c r="J151" s="242">
        <f>ROUND(I151*H151,2)</f>
        <v>0</v>
      </c>
      <c r="K151" s="243"/>
      <c r="L151" s="44"/>
      <c r="M151" s="244" t="s">
        <v>1</v>
      </c>
      <c r="N151" s="245" t="s">
        <v>46</v>
      </c>
      <c r="O151" s="91"/>
      <c r="P151" s="246">
        <f>O151*H151</f>
        <v>0</v>
      </c>
      <c r="Q151" s="246">
        <v>0</v>
      </c>
      <c r="R151" s="246">
        <f>Q151*H151</f>
        <v>0</v>
      </c>
      <c r="S151" s="246">
        <v>0</v>
      </c>
      <c r="T151" s="24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8" t="s">
        <v>144</v>
      </c>
      <c r="AT151" s="248" t="s">
        <v>140</v>
      </c>
      <c r="AU151" s="248" t="s">
        <v>21</v>
      </c>
      <c r="AY151" s="16" t="s">
        <v>138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16" t="s">
        <v>89</v>
      </c>
      <c r="BK151" s="249">
        <f>ROUND(I151*H151,2)</f>
        <v>0</v>
      </c>
      <c r="BL151" s="16" t="s">
        <v>144</v>
      </c>
      <c r="BM151" s="248" t="s">
        <v>1086</v>
      </c>
    </row>
    <row r="152" spans="1:65" s="2" customFormat="1" ht="16.5" customHeight="1">
      <c r="A152" s="38"/>
      <c r="B152" s="39"/>
      <c r="C152" s="236" t="s">
        <v>421</v>
      </c>
      <c r="D152" s="236" t="s">
        <v>140</v>
      </c>
      <c r="E152" s="237" t="s">
        <v>1087</v>
      </c>
      <c r="F152" s="238" t="s">
        <v>1088</v>
      </c>
      <c r="G152" s="239" t="s">
        <v>235</v>
      </c>
      <c r="H152" s="240">
        <v>88</v>
      </c>
      <c r="I152" s="241"/>
      <c r="J152" s="242">
        <f>ROUND(I152*H152,2)</f>
        <v>0</v>
      </c>
      <c r="K152" s="243"/>
      <c r="L152" s="44"/>
      <c r="M152" s="244" t="s">
        <v>1</v>
      </c>
      <c r="N152" s="245" t="s">
        <v>46</v>
      </c>
      <c r="O152" s="91"/>
      <c r="P152" s="246">
        <f>O152*H152</f>
        <v>0</v>
      </c>
      <c r="Q152" s="246">
        <v>0</v>
      </c>
      <c r="R152" s="246">
        <f>Q152*H152</f>
        <v>0</v>
      </c>
      <c r="S152" s="246">
        <v>0</v>
      </c>
      <c r="T152" s="24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8" t="s">
        <v>144</v>
      </c>
      <c r="AT152" s="248" t="s">
        <v>140</v>
      </c>
      <c r="AU152" s="248" t="s">
        <v>21</v>
      </c>
      <c r="AY152" s="16" t="s">
        <v>138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16" t="s">
        <v>89</v>
      </c>
      <c r="BK152" s="249">
        <f>ROUND(I152*H152,2)</f>
        <v>0</v>
      </c>
      <c r="BL152" s="16" t="s">
        <v>144</v>
      </c>
      <c r="BM152" s="248" t="s">
        <v>1089</v>
      </c>
    </row>
    <row r="153" spans="1:65" s="2" customFormat="1" ht="16.5" customHeight="1">
      <c r="A153" s="38"/>
      <c r="B153" s="39"/>
      <c r="C153" s="236" t="s">
        <v>426</v>
      </c>
      <c r="D153" s="236" t="s">
        <v>140</v>
      </c>
      <c r="E153" s="237" t="s">
        <v>1090</v>
      </c>
      <c r="F153" s="238" t="s">
        <v>1091</v>
      </c>
      <c r="G153" s="239" t="s">
        <v>235</v>
      </c>
      <c r="H153" s="240">
        <v>9</v>
      </c>
      <c r="I153" s="241"/>
      <c r="J153" s="242">
        <f>ROUND(I153*H153,2)</f>
        <v>0</v>
      </c>
      <c r="K153" s="243"/>
      <c r="L153" s="44"/>
      <c r="M153" s="244" t="s">
        <v>1</v>
      </c>
      <c r="N153" s="245" t="s">
        <v>46</v>
      </c>
      <c r="O153" s="91"/>
      <c r="P153" s="246">
        <f>O153*H153</f>
        <v>0</v>
      </c>
      <c r="Q153" s="246">
        <v>0</v>
      </c>
      <c r="R153" s="246">
        <f>Q153*H153</f>
        <v>0</v>
      </c>
      <c r="S153" s="246">
        <v>0</v>
      </c>
      <c r="T153" s="24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8" t="s">
        <v>144</v>
      </c>
      <c r="AT153" s="248" t="s">
        <v>140</v>
      </c>
      <c r="AU153" s="248" t="s">
        <v>21</v>
      </c>
      <c r="AY153" s="16" t="s">
        <v>138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16" t="s">
        <v>89</v>
      </c>
      <c r="BK153" s="249">
        <f>ROUND(I153*H153,2)</f>
        <v>0</v>
      </c>
      <c r="BL153" s="16" t="s">
        <v>144</v>
      </c>
      <c r="BM153" s="248" t="s">
        <v>1092</v>
      </c>
    </row>
    <row r="154" spans="1:65" s="2" customFormat="1" ht="16.5" customHeight="1">
      <c r="A154" s="38"/>
      <c r="B154" s="39"/>
      <c r="C154" s="236" t="s">
        <v>431</v>
      </c>
      <c r="D154" s="236" t="s">
        <v>140</v>
      </c>
      <c r="E154" s="237" t="s">
        <v>1093</v>
      </c>
      <c r="F154" s="238" t="s">
        <v>1094</v>
      </c>
      <c r="G154" s="239" t="s">
        <v>235</v>
      </c>
      <c r="H154" s="240">
        <v>4</v>
      </c>
      <c r="I154" s="241"/>
      <c r="J154" s="242">
        <f>ROUND(I154*H154,2)</f>
        <v>0</v>
      </c>
      <c r="K154" s="243"/>
      <c r="L154" s="44"/>
      <c r="M154" s="244" t="s">
        <v>1</v>
      </c>
      <c r="N154" s="245" t="s">
        <v>46</v>
      </c>
      <c r="O154" s="91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8" t="s">
        <v>144</v>
      </c>
      <c r="AT154" s="248" t="s">
        <v>140</v>
      </c>
      <c r="AU154" s="248" t="s">
        <v>21</v>
      </c>
      <c r="AY154" s="16" t="s">
        <v>138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6" t="s">
        <v>89</v>
      </c>
      <c r="BK154" s="249">
        <f>ROUND(I154*H154,2)</f>
        <v>0</v>
      </c>
      <c r="BL154" s="16" t="s">
        <v>144</v>
      </c>
      <c r="BM154" s="248" t="s">
        <v>1095</v>
      </c>
    </row>
    <row r="155" spans="1:65" s="2" customFormat="1" ht="16.5" customHeight="1">
      <c r="A155" s="38"/>
      <c r="B155" s="39"/>
      <c r="C155" s="236" t="s">
        <v>436</v>
      </c>
      <c r="D155" s="236" t="s">
        <v>140</v>
      </c>
      <c r="E155" s="237" t="s">
        <v>1096</v>
      </c>
      <c r="F155" s="238" t="s">
        <v>1097</v>
      </c>
      <c r="G155" s="239" t="s">
        <v>235</v>
      </c>
      <c r="H155" s="240">
        <v>4</v>
      </c>
      <c r="I155" s="241"/>
      <c r="J155" s="242">
        <f>ROUND(I155*H155,2)</f>
        <v>0</v>
      </c>
      <c r="K155" s="243"/>
      <c r="L155" s="44"/>
      <c r="M155" s="244" t="s">
        <v>1</v>
      </c>
      <c r="N155" s="245" t="s">
        <v>46</v>
      </c>
      <c r="O155" s="91"/>
      <c r="P155" s="246">
        <f>O155*H155</f>
        <v>0</v>
      </c>
      <c r="Q155" s="246">
        <v>0</v>
      </c>
      <c r="R155" s="246">
        <f>Q155*H155</f>
        <v>0</v>
      </c>
      <c r="S155" s="246">
        <v>0</v>
      </c>
      <c r="T155" s="24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8" t="s">
        <v>144</v>
      </c>
      <c r="AT155" s="248" t="s">
        <v>140</v>
      </c>
      <c r="AU155" s="248" t="s">
        <v>21</v>
      </c>
      <c r="AY155" s="16" t="s">
        <v>138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6" t="s">
        <v>89</v>
      </c>
      <c r="BK155" s="249">
        <f>ROUND(I155*H155,2)</f>
        <v>0</v>
      </c>
      <c r="BL155" s="16" t="s">
        <v>144</v>
      </c>
      <c r="BM155" s="248" t="s">
        <v>1098</v>
      </c>
    </row>
    <row r="156" spans="1:65" s="2" customFormat="1" ht="16.5" customHeight="1">
      <c r="A156" s="38"/>
      <c r="B156" s="39"/>
      <c r="C156" s="236" t="s">
        <v>440</v>
      </c>
      <c r="D156" s="236" t="s">
        <v>140</v>
      </c>
      <c r="E156" s="237" t="s">
        <v>1099</v>
      </c>
      <c r="F156" s="238" t="s">
        <v>1100</v>
      </c>
      <c r="G156" s="239" t="s">
        <v>235</v>
      </c>
      <c r="H156" s="240">
        <v>4</v>
      </c>
      <c r="I156" s="241"/>
      <c r="J156" s="242">
        <f>ROUND(I156*H156,2)</f>
        <v>0</v>
      </c>
      <c r="K156" s="243"/>
      <c r="L156" s="44"/>
      <c r="M156" s="244" t="s">
        <v>1</v>
      </c>
      <c r="N156" s="245" t="s">
        <v>46</v>
      </c>
      <c r="O156" s="91"/>
      <c r="P156" s="246">
        <f>O156*H156</f>
        <v>0</v>
      </c>
      <c r="Q156" s="246">
        <v>0</v>
      </c>
      <c r="R156" s="246">
        <f>Q156*H156</f>
        <v>0</v>
      </c>
      <c r="S156" s="246">
        <v>0</v>
      </c>
      <c r="T156" s="24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8" t="s">
        <v>144</v>
      </c>
      <c r="AT156" s="248" t="s">
        <v>140</v>
      </c>
      <c r="AU156" s="248" t="s">
        <v>21</v>
      </c>
      <c r="AY156" s="16" t="s">
        <v>138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16" t="s">
        <v>89</v>
      </c>
      <c r="BK156" s="249">
        <f>ROUND(I156*H156,2)</f>
        <v>0</v>
      </c>
      <c r="BL156" s="16" t="s">
        <v>144</v>
      </c>
      <c r="BM156" s="248" t="s">
        <v>1101</v>
      </c>
    </row>
    <row r="157" spans="1:65" s="2" customFormat="1" ht="16.5" customHeight="1">
      <c r="A157" s="38"/>
      <c r="B157" s="39"/>
      <c r="C157" s="236" t="s">
        <v>446</v>
      </c>
      <c r="D157" s="236" t="s">
        <v>140</v>
      </c>
      <c r="E157" s="237" t="s">
        <v>1102</v>
      </c>
      <c r="F157" s="238" t="s">
        <v>1103</v>
      </c>
      <c r="G157" s="239" t="s">
        <v>235</v>
      </c>
      <c r="H157" s="240">
        <v>4</v>
      </c>
      <c r="I157" s="241"/>
      <c r="J157" s="242">
        <f>ROUND(I157*H157,2)</f>
        <v>0</v>
      </c>
      <c r="K157" s="243"/>
      <c r="L157" s="44"/>
      <c r="M157" s="244" t="s">
        <v>1</v>
      </c>
      <c r="N157" s="245" t="s">
        <v>46</v>
      </c>
      <c r="O157" s="91"/>
      <c r="P157" s="246">
        <f>O157*H157</f>
        <v>0</v>
      </c>
      <c r="Q157" s="246">
        <v>0</v>
      </c>
      <c r="R157" s="246">
        <f>Q157*H157</f>
        <v>0</v>
      </c>
      <c r="S157" s="246">
        <v>0</v>
      </c>
      <c r="T157" s="24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8" t="s">
        <v>144</v>
      </c>
      <c r="AT157" s="248" t="s">
        <v>140</v>
      </c>
      <c r="AU157" s="248" t="s">
        <v>21</v>
      </c>
      <c r="AY157" s="16" t="s">
        <v>138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16" t="s">
        <v>89</v>
      </c>
      <c r="BK157" s="249">
        <f>ROUND(I157*H157,2)</f>
        <v>0</v>
      </c>
      <c r="BL157" s="16" t="s">
        <v>144</v>
      </c>
      <c r="BM157" s="248" t="s">
        <v>1104</v>
      </c>
    </row>
    <row r="158" spans="1:65" s="2" customFormat="1" ht="16.5" customHeight="1">
      <c r="A158" s="38"/>
      <c r="B158" s="39"/>
      <c r="C158" s="236" t="s">
        <v>449</v>
      </c>
      <c r="D158" s="236" t="s">
        <v>140</v>
      </c>
      <c r="E158" s="237" t="s">
        <v>1105</v>
      </c>
      <c r="F158" s="238" t="s">
        <v>1106</v>
      </c>
      <c r="G158" s="239" t="s">
        <v>235</v>
      </c>
      <c r="H158" s="240">
        <v>4</v>
      </c>
      <c r="I158" s="241"/>
      <c r="J158" s="242">
        <f>ROUND(I158*H158,2)</f>
        <v>0</v>
      </c>
      <c r="K158" s="243"/>
      <c r="L158" s="44"/>
      <c r="M158" s="244" t="s">
        <v>1</v>
      </c>
      <c r="N158" s="245" t="s">
        <v>46</v>
      </c>
      <c r="O158" s="91"/>
      <c r="P158" s="246">
        <f>O158*H158</f>
        <v>0</v>
      </c>
      <c r="Q158" s="246">
        <v>0</v>
      </c>
      <c r="R158" s="246">
        <f>Q158*H158</f>
        <v>0</v>
      </c>
      <c r="S158" s="246">
        <v>0</v>
      </c>
      <c r="T158" s="24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8" t="s">
        <v>144</v>
      </c>
      <c r="AT158" s="248" t="s">
        <v>140</v>
      </c>
      <c r="AU158" s="248" t="s">
        <v>21</v>
      </c>
      <c r="AY158" s="16" t="s">
        <v>138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16" t="s">
        <v>89</v>
      </c>
      <c r="BK158" s="249">
        <f>ROUND(I158*H158,2)</f>
        <v>0</v>
      </c>
      <c r="BL158" s="16" t="s">
        <v>144</v>
      </c>
      <c r="BM158" s="248" t="s">
        <v>1107</v>
      </c>
    </row>
    <row r="159" spans="1:65" s="2" customFormat="1" ht="16.5" customHeight="1">
      <c r="A159" s="38"/>
      <c r="B159" s="39"/>
      <c r="C159" s="236" t="s">
        <v>454</v>
      </c>
      <c r="D159" s="236" t="s">
        <v>140</v>
      </c>
      <c r="E159" s="237" t="s">
        <v>1108</v>
      </c>
      <c r="F159" s="238" t="s">
        <v>1109</v>
      </c>
      <c r="G159" s="239" t="s">
        <v>235</v>
      </c>
      <c r="H159" s="240">
        <v>4</v>
      </c>
      <c r="I159" s="241"/>
      <c r="J159" s="242">
        <f>ROUND(I159*H159,2)</f>
        <v>0</v>
      </c>
      <c r="K159" s="243"/>
      <c r="L159" s="44"/>
      <c r="M159" s="244" t="s">
        <v>1</v>
      </c>
      <c r="N159" s="245" t="s">
        <v>46</v>
      </c>
      <c r="O159" s="91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8" t="s">
        <v>144</v>
      </c>
      <c r="AT159" s="248" t="s">
        <v>140</v>
      </c>
      <c r="AU159" s="248" t="s">
        <v>21</v>
      </c>
      <c r="AY159" s="16" t="s">
        <v>138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6" t="s">
        <v>89</v>
      </c>
      <c r="BK159" s="249">
        <f>ROUND(I159*H159,2)</f>
        <v>0</v>
      </c>
      <c r="BL159" s="16" t="s">
        <v>144</v>
      </c>
      <c r="BM159" s="248" t="s">
        <v>1110</v>
      </c>
    </row>
    <row r="160" spans="1:65" s="2" customFormat="1" ht="16.5" customHeight="1">
      <c r="A160" s="38"/>
      <c r="B160" s="39"/>
      <c r="C160" s="236" t="s">
        <v>460</v>
      </c>
      <c r="D160" s="236" t="s">
        <v>140</v>
      </c>
      <c r="E160" s="237" t="s">
        <v>1111</v>
      </c>
      <c r="F160" s="238" t="s">
        <v>1112</v>
      </c>
      <c r="G160" s="239" t="s">
        <v>164</v>
      </c>
      <c r="H160" s="240">
        <v>32</v>
      </c>
      <c r="I160" s="241"/>
      <c r="J160" s="242">
        <f>ROUND(I160*H160,2)</f>
        <v>0</v>
      </c>
      <c r="K160" s="243"/>
      <c r="L160" s="44"/>
      <c r="M160" s="244" t="s">
        <v>1</v>
      </c>
      <c r="N160" s="245" t="s">
        <v>46</v>
      </c>
      <c r="O160" s="91"/>
      <c r="P160" s="246">
        <f>O160*H160</f>
        <v>0</v>
      </c>
      <c r="Q160" s="246">
        <v>0</v>
      </c>
      <c r="R160" s="246">
        <f>Q160*H160</f>
        <v>0</v>
      </c>
      <c r="S160" s="246">
        <v>0</v>
      </c>
      <c r="T160" s="24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8" t="s">
        <v>144</v>
      </c>
      <c r="AT160" s="248" t="s">
        <v>140</v>
      </c>
      <c r="AU160" s="248" t="s">
        <v>21</v>
      </c>
      <c r="AY160" s="16" t="s">
        <v>138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16" t="s">
        <v>89</v>
      </c>
      <c r="BK160" s="249">
        <f>ROUND(I160*H160,2)</f>
        <v>0</v>
      </c>
      <c r="BL160" s="16" t="s">
        <v>144</v>
      </c>
      <c r="BM160" s="248" t="s">
        <v>1113</v>
      </c>
    </row>
    <row r="161" spans="1:65" s="2" customFormat="1" ht="16.5" customHeight="1">
      <c r="A161" s="38"/>
      <c r="B161" s="39"/>
      <c r="C161" s="236" t="s">
        <v>468</v>
      </c>
      <c r="D161" s="236" t="s">
        <v>140</v>
      </c>
      <c r="E161" s="237" t="s">
        <v>1114</v>
      </c>
      <c r="F161" s="238" t="s">
        <v>1115</v>
      </c>
      <c r="G161" s="239" t="s">
        <v>235</v>
      </c>
      <c r="H161" s="240">
        <v>32</v>
      </c>
      <c r="I161" s="241"/>
      <c r="J161" s="242">
        <f>ROUND(I161*H161,2)</f>
        <v>0</v>
      </c>
      <c r="K161" s="243"/>
      <c r="L161" s="44"/>
      <c r="M161" s="244" t="s">
        <v>1</v>
      </c>
      <c r="N161" s="245" t="s">
        <v>46</v>
      </c>
      <c r="O161" s="91"/>
      <c r="P161" s="246">
        <f>O161*H161</f>
        <v>0</v>
      </c>
      <c r="Q161" s="246">
        <v>0</v>
      </c>
      <c r="R161" s="246">
        <f>Q161*H161</f>
        <v>0</v>
      </c>
      <c r="S161" s="246">
        <v>0</v>
      </c>
      <c r="T161" s="24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8" t="s">
        <v>144</v>
      </c>
      <c r="AT161" s="248" t="s">
        <v>140</v>
      </c>
      <c r="AU161" s="248" t="s">
        <v>21</v>
      </c>
      <c r="AY161" s="16" t="s">
        <v>138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16" t="s">
        <v>89</v>
      </c>
      <c r="BK161" s="249">
        <f>ROUND(I161*H161,2)</f>
        <v>0</v>
      </c>
      <c r="BL161" s="16" t="s">
        <v>144</v>
      </c>
      <c r="BM161" s="248" t="s">
        <v>1116</v>
      </c>
    </row>
    <row r="162" spans="1:65" s="2" customFormat="1" ht="16.5" customHeight="1">
      <c r="A162" s="38"/>
      <c r="B162" s="39"/>
      <c r="C162" s="236" t="s">
        <v>29</v>
      </c>
      <c r="D162" s="236" t="s">
        <v>140</v>
      </c>
      <c r="E162" s="237" t="s">
        <v>1117</v>
      </c>
      <c r="F162" s="238" t="s">
        <v>1118</v>
      </c>
      <c r="G162" s="239" t="s">
        <v>235</v>
      </c>
      <c r="H162" s="240">
        <v>8</v>
      </c>
      <c r="I162" s="241"/>
      <c r="J162" s="242">
        <f>ROUND(I162*H162,2)</f>
        <v>0</v>
      </c>
      <c r="K162" s="243"/>
      <c r="L162" s="44"/>
      <c r="M162" s="244" t="s">
        <v>1</v>
      </c>
      <c r="N162" s="245" t="s">
        <v>46</v>
      </c>
      <c r="O162" s="91"/>
      <c r="P162" s="246">
        <f>O162*H162</f>
        <v>0</v>
      </c>
      <c r="Q162" s="246">
        <v>0</v>
      </c>
      <c r="R162" s="246">
        <f>Q162*H162</f>
        <v>0</v>
      </c>
      <c r="S162" s="246">
        <v>0</v>
      </c>
      <c r="T162" s="24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8" t="s">
        <v>144</v>
      </c>
      <c r="AT162" s="248" t="s">
        <v>140</v>
      </c>
      <c r="AU162" s="248" t="s">
        <v>21</v>
      </c>
      <c r="AY162" s="16" t="s">
        <v>138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16" t="s">
        <v>89</v>
      </c>
      <c r="BK162" s="249">
        <f>ROUND(I162*H162,2)</f>
        <v>0</v>
      </c>
      <c r="BL162" s="16" t="s">
        <v>144</v>
      </c>
      <c r="BM162" s="248" t="s">
        <v>1119</v>
      </c>
    </row>
    <row r="163" spans="1:65" s="2" customFormat="1" ht="16.5" customHeight="1">
      <c r="A163" s="38"/>
      <c r="B163" s="39"/>
      <c r="C163" s="236" t="s">
        <v>476</v>
      </c>
      <c r="D163" s="236" t="s">
        <v>140</v>
      </c>
      <c r="E163" s="237" t="s">
        <v>1120</v>
      </c>
      <c r="F163" s="238" t="s">
        <v>1121</v>
      </c>
      <c r="G163" s="239" t="s">
        <v>235</v>
      </c>
      <c r="H163" s="240">
        <v>28</v>
      </c>
      <c r="I163" s="241"/>
      <c r="J163" s="242">
        <f>ROUND(I163*H163,2)</f>
        <v>0</v>
      </c>
      <c r="K163" s="243"/>
      <c r="L163" s="44"/>
      <c r="M163" s="244" t="s">
        <v>1</v>
      </c>
      <c r="N163" s="245" t="s">
        <v>46</v>
      </c>
      <c r="O163" s="91"/>
      <c r="P163" s="246">
        <f>O163*H163</f>
        <v>0</v>
      </c>
      <c r="Q163" s="246">
        <v>0</v>
      </c>
      <c r="R163" s="246">
        <f>Q163*H163</f>
        <v>0</v>
      </c>
      <c r="S163" s="246">
        <v>0</v>
      </c>
      <c r="T163" s="24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8" t="s">
        <v>144</v>
      </c>
      <c r="AT163" s="248" t="s">
        <v>140</v>
      </c>
      <c r="AU163" s="248" t="s">
        <v>21</v>
      </c>
      <c r="AY163" s="16" t="s">
        <v>138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16" t="s">
        <v>89</v>
      </c>
      <c r="BK163" s="249">
        <f>ROUND(I163*H163,2)</f>
        <v>0</v>
      </c>
      <c r="BL163" s="16" t="s">
        <v>144</v>
      </c>
      <c r="BM163" s="248" t="s">
        <v>1122</v>
      </c>
    </row>
    <row r="164" spans="1:65" s="2" customFormat="1" ht="16.5" customHeight="1">
      <c r="A164" s="38"/>
      <c r="B164" s="39"/>
      <c r="C164" s="236" t="s">
        <v>481</v>
      </c>
      <c r="D164" s="236" t="s">
        <v>140</v>
      </c>
      <c r="E164" s="237" t="s">
        <v>1123</v>
      </c>
      <c r="F164" s="238" t="s">
        <v>1124</v>
      </c>
      <c r="G164" s="239" t="s">
        <v>164</v>
      </c>
      <c r="H164" s="240">
        <v>106.5</v>
      </c>
      <c r="I164" s="241"/>
      <c r="J164" s="242">
        <f>ROUND(I164*H164,2)</f>
        <v>0</v>
      </c>
      <c r="K164" s="243"/>
      <c r="L164" s="44"/>
      <c r="M164" s="244" t="s">
        <v>1</v>
      </c>
      <c r="N164" s="245" t="s">
        <v>46</v>
      </c>
      <c r="O164" s="91"/>
      <c r="P164" s="246">
        <f>O164*H164</f>
        <v>0</v>
      </c>
      <c r="Q164" s="246">
        <v>0</v>
      </c>
      <c r="R164" s="246">
        <f>Q164*H164</f>
        <v>0</v>
      </c>
      <c r="S164" s="246">
        <v>0</v>
      </c>
      <c r="T164" s="24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8" t="s">
        <v>144</v>
      </c>
      <c r="AT164" s="248" t="s">
        <v>140</v>
      </c>
      <c r="AU164" s="248" t="s">
        <v>21</v>
      </c>
      <c r="AY164" s="16" t="s">
        <v>138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16" t="s">
        <v>89</v>
      </c>
      <c r="BK164" s="249">
        <f>ROUND(I164*H164,2)</f>
        <v>0</v>
      </c>
      <c r="BL164" s="16" t="s">
        <v>144</v>
      </c>
      <c r="BM164" s="248" t="s">
        <v>1125</v>
      </c>
    </row>
    <row r="165" spans="1:65" s="2" customFormat="1" ht="16.5" customHeight="1">
      <c r="A165" s="38"/>
      <c r="B165" s="39"/>
      <c r="C165" s="236" t="s">
        <v>488</v>
      </c>
      <c r="D165" s="236" t="s">
        <v>140</v>
      </c>
      <c r="E165" s="237" t="s">
        <v>1126</v>
      </c>
      <c r="F165" s="238" t="s">
        <v>1127</v>
      </c>
      <c r="G165" s="239" t="s">
        <v>164</v>
      </c>
      <c r="H165" s="240">
        <v>32</v>
      </c>
      <c r="I165" s="241"/>
      <c r="J165" s="242">
        <f>ROUND(I165*H165,2)</f>
        <v>0</v>
      </c>
      <c r="K165" s="243"/>
      <c r="L165" s="44"/>
      <c r="M165" s="244" t="s">
        <v>1</v>
      </c>
      <c r="N165" s="245" t="s">
        <v>46</v>
      </c>
      <c r="O165" s="91"/>
      <c r="P165" s="246">
        <f>O165*H165</f>
        <v>0</v>
      </c>
      <c r="Q165" s="246">
        <v>0</v>
      </c>
      <c r="R165" s="246">
        <f>Q165*H165</f>
        <v>0</v>
      </c>
      <c r="S165" s="246">
        <v>0</v>
      </c>
      <c r="T165" s="24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8" t="s">
        <v>144</v>
      </c>
      <c r="AT165" s="248" t="s">
        <v>140</v>
      </c>
      <c r="AU165" s="248" t="s">
        <v>21</v>
      </c>
      <c r="AY165" s="16" t="s">
        <v>138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16" t="s">
        <v>89</v>
      </c>
      <c r="BK165" s="249">
        <f>ROUND(I165*H165,2)</f>
        <v>0</v>
      </c>
      <c r="BL165" s="16" t="s">
        <v>144</v>
      </c>
      <c r="BM165" s="248" t="s">
        <v>1128</v>
      </c>
    </row>
    <row r="166" spans="1:65" s="2" customFormat="1" ht="16.5" customHeight="1">
      <c r="A166" s="38"/>
      <c r="B166" s="39"/>
      <c r="C166" s="236" t="s">
        <v>493</v>
      </c>
      <c r="D166" s="236" t="s">
        <v>140</v>
      </c>
      <c r="E166" s="237" t="s">
        <v>1129</v>
      </c>
      <c r="F166" s="238" t="s">
        <v>1130</v>
      </c>
      <c r="G166" s="239" t="s">
        <v>164</v>
      </c>
      <c r="H166" s="240">
        <v>65.5</v>
      </c>
      <c r="I166" s="241"/>
      <c r="J166" s="242">
        <f>ROUND(I166*H166,2)</f>
        <v>0</v>
      </c>
      <c r="K166" s="243"/>
      <c r="L166" s="44"/>
      <c r="M166" s="244" t="s">
        <v>1</v>
      </c>
      <c r="N166" s="245" t="s">
        <v>46</v>
      </c>
      <c r="O166" s="91"/>
      <c r="P166" s="246">
        <f>O166*H166</f>
        <v>0</v>
      </c>
      <c r="Q166" s="246">
        <v>0</v>
      </c>
      <c r="R166" s="246">
        <f>Q166*H166</f>
        <v>0</v>
      </c>
      <c r="S166" s="246">
        <v>0</v>
      </c>
      <c r="T166" s="24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8" t="s">
        <v>144</v>
      </c>
      <c r="AT166" s="248" t="s">
        <v>140</v>
      </c>
      <c r="AU166" s="248" t="s">
        <v>21</v>
      </c>
      <c r="AY166" s="16" t="s">
        <v>138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16" t="s">
        <v>89</v>
      </c>
      <c r="BK166" s="249">
        <f>ROUND(I166*H166,2)</f>
        <v>0</v>
      </c>
      <c r="BL166" s="16" t="s">
        <v>144</v>
      </c>
      <c r="BM166" s="248" t="s">
        <v>1131</v>
      </c>
    </row>
    <row r="167" spans="1:65" s="2" customFormat="1" ht="16.5" customHeight="1">
      <c r="A167" s="38"/>
      <c r="B167" s="39"/>
      <c r="C167" s="236" t="s">
        <v>498</v>
      </c>
      <c r="D167" s="236" t="s">
        <v>140</v>
      </c>
      <c r="E167" s="237" t="s">
        <v>1132</v>
      </c>
      <c r="F167" s="238" t="s">
        <v>1133</v>
      </c>
      <c r="G167" s="239" t="s">
        <v>164</v>
      </c>
      <c r="H167" s="240">
        <v>9</v>
      </c>
      <c r="I167" s="241"/>
      <c r="J167" s="242">
        <f>ROUND(I167*H167,2)</f>
        <v>0</v>
      </c>
      <c r="K167" s="243"/>
      <c r="L167" s="44"/>
      <c r="M167" s="244" t="s">
        <v>1</v>
      </c>
      <c r="N167" s="245" t="s">
        <v>46</v>
      </c>
      <c r="O167" s="91"/>
      <c r="P167" s="246">
        <f>O167*H167</f>
        <v>0</v>
      </c>
      <c r="Q167" s="246">
        <v>0</v>
      </c>
      <c r="R167" s="246">
        <f>Q167*H167</f>
        <v>0</v>
      </c>
      <c r="S167" s="246">
        <v>0</v>
      </c>
      <c r="T167" s="24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8" t="s">
        <v>144</v>
      </c>
      <c r="AT167" s="248" t="s">
        <v>140</v>
      </c>
      <c r="AU167" s="248" t="s">
        <v>21</v>
      </c>
      <c r="AY167" s="16" t="s">
        <v>138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16" t="s">
        <v>89</v>
      </c>
      <c r="BK167" s="249">
        <f>ROUND(I167*H167,2)</f>
        <v>0</v>
      </c>
      <c r="BL167" s="16" t="s">
        <v>144</v>
      </c>
      <c r="BM167" s="248" t="s">
        <v>1134</v>
      </c>
    </row>
    <row r="168" spans="1:65" s="2" customFormat="1" ht="16.5" customHeight="1">
      <c r="A168" s="38"/>
      <c r="B168" s="39"/>
      <c r="C168" s="236" t="s">
        <v>503</v>
      </c>
      <c r="D168" s="236" t="s">
        <v>140</v>
      </c>
      <c r="E168" s="237" t="s">
        <v>1135</v>
      </c>
      <c r="F168" s="238" t="s">
        <v>1136</v>
      </c>
      <c r="G168" s="239" t="s">
        <v>164</v>
      </c>
      <c r="H168" s="240">
        <v>112</v>
      </c>
      <c r="I168" s="241"/>
      <c r="J168" s="242">
        <f>ROUND(I168*H168,2)</f>
        <v>0</v>
      </c>
      <c r="K168" s="243"/>
      <c r="L168" s="44"/>
      <c r="M168" s="244" t="s">
        <v>1</v>
      </c>
      <c r="N168" s="245" t="s">
        <v>46</v>
      </c>
      <c r="O168" s="91"/>
      <c r="P168" s="246">
        <f>O168*H168</f>
        <v>0</v>
      </c>
      <c r="Q168" s="246">
        <v>0</v>
      </c>
      <c r="R168" s="246">
        <f>Q168*H168</f>
        <v>0</v>
      </c>
      <c r="S168" s="246">
        <v>0</v>
      </c>
      <c r="T168" s="24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8" t="s">
        <v>144</v>
      </c>
      <c r="AT168" s="248" t="s">
        <v>140</v>
      </c>
      <c r="AU168" s="248" t="s">
        <v>21</v>
      </c>
      <c r="AY168" s="16" t="s">
        <v>138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16" t="s">
        <v>89</v>
      </c>
      <c r="BK168" s="249">
        <f>ROUND(I168*H168,2)</f>
        <v>0</v>
      </c>
      <c r="BL168" s="16" t="s">
        <v>144</v>
      </c>
      <c r="BM168" s="248" t="s">
        <v>1137</v>
      </c>
    </row>
    <row r="169" spans="1:65" s="2" customFormat="1" ht="16.5" customHeight="1">
      <c r="A169" s="38"/>
      <c r="B169" s="39"/>
      <c r="C169" s="236" t="s">
        <v>508</v>
      </c>
      <c r="D169" s="236" t="s">
        <v>140</v>
      </c>
      <c r="E169" s="237" t="s">
        <v>1138</v>
      </c>
      <c r="F169" s="238" t="s">
        <v>1139</v>
      </c>
      <c r="G169" s="239" t="s">
        <v>164</v>
      </c>
      <c r="H169" s="240">
        <v>147</v>
      </c>
      <c r="I169" s="241"/>
      <c r="J169" s="242">
        <f>ROUND(I169*H169,2)</f>
        <v>0</v>
      </c>
      <c r="K169" s="243"/>
      <c r="L169" s="44"/>
      <c r="M169" s="244" t="s">
        <v>1</v>
      </c>
      <c r="N169" s="245" t="s">
        <v>46</v>
      </c>
      <c r="O169" s="91"/>
      <c r="P169" s="246">
        <f>O169*H169</f>
        <v>0</v>
      </c>
      <c r="Q169" s="246">
        <v>0</v>
      </c>
      <c r="R169" s="246">
        <f>Q169*H169</f>
        <v>0</v>
      </c>
      <c r="S169" s="246">
        <v>0</v>
      </c>
      <c r="T169" s="24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8" t="s">
        <v>144</v>
      </c>
      <c r="AT169" s="248" t="s">
        <v>140</v>
      </c>
      <c r="AU169" s="248" t="s">
        <v>21</v>
      </c>
      <c r="AY169" s="16" t="s">
        <v>138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16" t="s">
        <v>89</v>
      </c>
      <c r="BK169" s="249">
        <f>ROUND(I169*H169,2)</f>
        <v>0</v>
      </c>
      <c r="BL169" s="16" t="s">
        <v>144</v>
      </c>
      <c r="BM169" s="248" t="s">
        <v>1140</v>
      </c>
    </row>
    <row r="170" spans="1:65" s="2" customFormat="1" ht="16.5" customHeight="1">
      <c r="A170" s="38"/>
      <c r="B170" s="39"/>
      <c r="C170" s="236" t="s">
        <v>512</v>
      </c>
      <c r="D170" s="236" t="s">
        <v>140</v>
      </c>
      <c r="E170" s="237" t="s">
        <v>1141</v>
      </c>
      <c r="F170" s="238" t="s">
        <v>1142</v>
      </c>
      <c r="G170" s="239" t="s">
        <v>164</v>
      </c>
      <c r="H170" s="240">
        <v>101</v>
      </c>
      <c r="I170" s="241"/>
      <c r="J170" s="242">
        <f>ROUND(I170*H170,2)</f>
        <v>0</v>
      </c>
      <c r="K170" s="243"/>
      <c r="L170" s="44"/>
      <c r="M170" s="244" t="s">
        <v>1</v>
      </c>
      <c r="N170" s="245" t="s">
        <v>46</v>
      </c>
      <c r="O170" s="91"/>
      <c r="P170" s="246">
        <f>O170*H170</f>
        <v>0</v>
      </c>
      <c r="Q170" s="246">
        <v>0</v>
      </c>
      <c r="R170" s="246">
        <f>Q170*H170</f>
        <v>0</v>
      </c>
      <c r="S170" s="246">
        <v>0</v>
      </c>
      <c r="T170" s="24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8" t="s">
        <v>144</v>
      </c>
      <c r="AT170" s="248" t="s">
        <v>140</v>
      </c>
      <c r="AU170" s="248" t="s">
        <v>21</v>
      </c>
      <c r="AY170" s="16" t="s">
        <v>138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16" t="s">
        <v>89</v>
      </c>
      <c r="BK170" s="249">
        <f>ROUND(I170*H170,2)</f>
        <v>0</v>
      </c>
      <c r="BL170" s="16" t="s">
        <v>144</v>
      </c>
      <c r="BM170" s="248" t="s">
        <v>1143</v>
      </c>
    </row>
    <row r="171" spans="1:65" s="2" customFormat="1" ht="16.5" customHeight="1">
      <c r="A171" s="38"/>
      <c r="B171" s="39"/>
      <c r="C171" s="236" t="s">
        <v>516</v>
      </c>
      <c r="D171" s="236" t="s">
        <v>140</v>
      </c>
      <c r="E171" s="237" t="s">
        <v>1144</v>
      </c>
      <c r="F171" s="238" t="s">
        <v>1145</v>
      </c>
      <c r="G171" s="239" t="s">
        <v>164</v>
      </c>
      <c r="H171" s="240">
        <v>76</v>
      </c>
      <c r="I171" s="241"/>
      <c r="J171" s="242">
        <f>ROUND(I171*H171,2)</f>
        <v>0</v>
      </c>
      <c r="K171" s="243"/>
      <c r="L171" s="44"/>
      <c r="M171" s="244" t="s">
        <v>1</v>
      </c>
      <c r="N171" s="245" t="s">
        <v>46</v>
      </c>
      <c r="O171" s="91"/>
      <c r="P171" s="246">
        <f>O171*H171</f>
        <v>0</v>
      </c>
      <c r="Q171" s="246">
        <v>0</v>
      </c>
      <c r="R171" s="246">
        <f>Q171*H171</f>
        <v>0</v>
      </c>
      <c r="S171" s="246">
        <v>0</v>
      </c>
      <c r="T171" s="24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8" t="s">
        <v>144</v>
      </c>
      <c r="AT171" s="248" t="s">
        <v>140</v>
      </c>
      <c r="AU171" s="248" t="s">
        <v>21</v>
      </c>
      <c r="AY171" s="16" t="s">
        <v>138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16" t="s">
        <v>89</v>
      </c>
      <c r="BK171" s="249">
        <f>ROUND(I171*H171,2)</f>
        <v>0</v>
      </c>
      <c r="BL171" s="16" t="s">
        <v>144</v>
      </c>
      <c r="BM171" s="248" t="s">
        <v>1146</v>
      </c>
    </row>
    <row r="172" spans="1:65" s="2" customFormat="1" ht="16.5" customHeight="1">
      <c r="A172" s="38"/>
      <c r="B172" s="39"/>
      <c r="C172" s="236" t="s">
        <v>519</v>
      </c>
      <c r="D172" s="236" t="s">
        <v>140</v>
      </c>
      <c r="E172" s="237" t="s">
        <v>1147</v>
      </c>
      <c r="F172" s="238" t="s">
        <v>1148</v>
      </c>
      <c r="G172" s="239" t="s">
        <v>235</v>
      </c>
      <c r="H172" s="240">
        <v>1</v>
      </c>
      <c r="I172" s="241"/>
      <c r="J172" s="242">
        <f>ROUND(I172*H172,2)</f>
        <v>0</v>
      </c>
      <c r="K172" s="243"/>
      <c r="L172" s="44"/>
      <c r="M172" s="244" t="s">
        <v>1</v>
      </c>
      <c r="N172" s="245" t="s">
        <v>46</v>
      </c>
      <c r="O172" s="91"/>
      <c r="P172" s="246">
        <f>O172*H172</f>
        <v>0</v>
      </c>
      <c r="Q172" s="246">
        <v>0</v>
      </c>
      <c r="R172" s="246">
        <f>Q172*H172</f>
        <v>0</v>
      </c>
      <c r="S172" s="246">
        <v>0</v>
      </c>
      <c r="T172" s="24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8" t="s">
        <v>144</v>
      </c>
      <c r="AT172" s="248" t="s">
        <v>140</v>
      </c>
      <c r="AU172" s="248" t="s">
        <v>21</v>
      </c>
      <c r="AY172" s="16" t="s">
        <v>138</v>
      </c>
      <c r="BE172" s="249">
        <f>IF(N172="základní",J172,0)</f>
        <v>0</v>
      </c>
      <c r="BF172" s="249">
        <f>IF(N172="snížená",J172,0)</f>
        <v>0</v>
      </c>
      <c r="BG172" s="249">
        <f>IF(N172="zákl. přenesená",J172,0)</f>
        <v>0</v>
      </c>
      <c r="BH172" s="249">
        <f>IF(N172="sníž. přenesená",J172,0)</f>
        <v>0</v>
      </c>
      <c r="BI172" s="249">
        <f>IF(N172="nulová",J172,0)</f>
        <v>0</v>
      </c>
      <c r="BJ172" s="16" t="s">
        <v>89</v>
      </c>
      <c r="BK172" s="249">
        <f>ROUND(I172*H172,2)</f>
        <v>0</v>
      </c>
      <c r="BL172" s="16" t="s">
        <v>144</v>
      </c>
      <c r="BM172" s="248" t="s">
        <v>1149</v>
      </c>
    </row>
    <row r="173" spans="1:65" s="2" customFormat="1" ht="16.5" customHeight="1">
      <c r="A173" s="38"/>
      <c r="B173" s="39"/>
      <c r="C173" s="236" t="s">
        <v>524</v>
      </c>
      <c r="D173" s="236" t="s">
        <v>140</v>
      </c>
      <c r="E173" s="237" t="s">
        <v>1150</v>
      </c>
      <c r="F173" s="238" t="s">
        <v>1151</v>
      </c>
      <c r="G173" s="239" t="s">
        <v>164</v>
      </c>
      <c r="H173" s="240">
        <v>32</v>
      </c>
      <c r="I173" s="241"/>
      <c r="J173" s="242">
        <f>ROUND(I173*H173,2)</f>
        <v>0</v>
      </c>
      <c r="K173" s="243"/>
      <c r="L173" s="44"/>
      <c r="M173" s="244" t="s">
        <v>1</v>
      </c>
      <c r="N173" s="245" t="s">
        <v>46</v>
      </c>
      <c r="O173" s="91"/>
      <c r="P173" s="246">
        <f>O173*H173</f>
        <v>0</v>
      </c>
      <c r="Q173" s="246">
        <v>0</v>
      </c>
      <c r="R173" s="246">
        <f>Q173*H173</f>
        <v>0</v>
      </c>
      <c r="S173" s="246">
        <v>0</v>
      </c>
      <c r="T173" s="24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8" t="s">
        <v>144</v>
      </c>
      <c r="AT173" s="248" t="s">
        <v>140</v>
      </c>
      <c r="AU173" s="248" t="s">
        <v>21</v>
      </c>
      <c r="AY173" s="16" t="s">
        <v>138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16" t="s">
        <v>89</v>
      </c>
      <c r="BK173" s="249">
        <f>ROUND(I173*H173,2)</f>
        <v>0</v>
      </c>
      <c r="BL173" s="16" t="s">
        <v>144</v>
      </c>
      <c r="BM173" s="248" t="s">
        <v>1152</v>
      </c>
    </row>
    <row r="174" spans="1:65" s="2" customFormat="1" ht="16.5" customHeight="1">
      <c r="A174" s="38"/>
      <c r="B174" s="39"/>
      <c r="C174" s="236" t="s">
        <v>529</v>
      </c>
      <c r="D174" s="236" t="s">
        <v>140</v>
      </c>
      <c r="E174" s="237" t="s">
        <v>1153</v>
      </c>
      <c r="F174" s="238" t="s">
        <v>1154</v>
      </c>
      <c r="G174" s="239" t="s">
        <v>164</v>
      </c>
      <c r="H174" s="240">
        <v>74.5</v>
      </c>
      <c r="I174" s="241"/>
      <c r="J174" s="242">
        <f>ROUND(I174*H174,2)</f>
        <v>0</v>
      </c>
      <c r="K174" s="243"/>
      <c r="L174" s="44"/>
      <c r="M174" s="244" t="s">
        <v>1</v>
      </c>
      <c r="N174" s="245" t="s">
        <v>46</v>
      </c>
      <c r="O174" s="91"/>
      <c r="P174" s="246">
        <f>O174*H174</f>
        <v>0</v>
      </c>
      <c r="Q174" s="246">
        <v>0</v>
      </c>
      <c r="R174" s="246">
        <f>Q174*H174</f>
        <v>0</v>
      </c>
      <c r="S174" s="246">
        <v>0</v>
      </c>
      <c r="T174" s="24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8" t="s">
        <v>144</v>
      </c>
      <c r="AT174" s="248" t="s">
        <v>140</v>
      </c>
      <c r="AU174" s="248" t="s">
        <v>21</v>
      </c>
      <c r="AY174" s="16" t="s">
        <v>138</v>
      </c>
      <c r="BE174" s="249">
        <f>IF(N174="základní",J174,0)</f>
        <v>0</v>
      </c>
      <c r="BF174" s="249">
        <f>IF(N174="snížená",J174,0)</f>
        <v>0</v>
      </c>
      <c r="BG174" s="249">
        <f>IF(N174="zákl. přenesená",J174,0)</f>
        <v>0</v>
      </c>
      <c r="BH174" s="249">
        <f>IF(N174="sníž. přenesená",J174,0)</f>
        <v>0</v>
      </c>
      <c r="BI174" s="249">
        <f>IF(N174="nulová",J174,0)</f>
        <v>0</v>
      </c>
      <c r="BJ174" s="16" t="s">
        <v>89</v>
      </c>
      <c r="BK174" s="249">
        <f>ROUND(I174*H174,2)</f>
        <v>0</v>
      </c>
      <c r="BL174" s="16" t="s">
        <v>144</v>
      </c>
      <c r="BM174" s="248" t="s">
        <v>1155</v>
      </c>
    </row>
    <row r="175" spans="1:65" s="2" customFormat="1" ht="16.5" customHeight="1">
      <c r="A175" s="38"/>
      <c r="B175" s="39"/>
      <c r="C175" s="236" t="s">
        <v>534</v>
      </c>
      <c r="D175" s="236" t="s">
        <v>140</v>
      </c>
      <c r="E175" s="237" t="s">
        <v>1156</v>
      </c>
      <c r="F175" s="238" t="s">
        <v>1157</v>
      </c>
      <c r="G175" s="239" t="s">
        <v>164</v>
      </c>
      <c r="H175" s="240">
        <v>11</v>
      </c>
      <c r="I175" s="241"/>
      <c r="J175" s="242">
        <f>ROUND(I175*H175,2)</f>
        <v>0</v>
      </c>
      <c r="K175" s="243"/>
      <c r="L175" s="44"/>
      <c r="M175" s="244" t="s">
        <v>1</v>
      </c>
      <c r="N175" s="245" t="s">
        <v>46</v>
      </c>
      <c r="O175" s="91"/>
      <c r="P175" s="246">
        <f>O175*H175</f>
        <v>0</v>
      </c>
      <c r="Q175" s="246">
        <v>0</v>
      </c>
      <c r="R175" s="246">
        <f>Q175*H175</f>
        <v>0</v>
      </c>
      <c r="S175" s="246">
        <v>0</v>
      </c>
      <c r="T175" s="24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8" t="s">
        <v>144</v>
      </c>
      <c r="AT175" s="248" t="s">
        <v>140</v>
      </c>
      <c r="AU175" s="248" t="s">
        <v>21</v>
      </c>
      <c r="AY175" s="16" t="s">
        <v>138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16" t="s">
        <v>89</v>
      </c>
      <c r="BK175" s="249">
        <f>ROUND(I175*H175,2)</f>
        <v>0</v>
      </c>
      <c r="BL175" s="16" t="s">
        <v>144</v>
      </c>
      <c r="BM175" s="248" t="s">
        <v>1158</v>
      </c>
    </row>
    <row r="176" spans="1:65" s="2" customFormat="1" ht="16.5" customHeight="1">
      <c r="A176" s="38"/>
      <c r="B176" s="39"/>
      <c r="C176" s="236" t="s">
        <v>527</v>
      </c>
      <c r="D176" s="236" t="s">
        <v>140</v>
      </c>
      <c r="E176" s="237" t="s">
        <v>1159</v>
      </c>
      <c r="F176" s="238" t="s">
        <v>1160</v>
      </c>
      <c r="G176" s="239" t="s">
        <v>164</v>
      </c>
      <c r="H176" s="240">
        <v>32</v>
      </c>
      <c r="I176" s="241"/>
      <c r="J176" s="242">
        <f>ROUND(I176*H176,2)</f>
        <v>0</v>
      </c>
      <c r="K176" s="243"/>
      <c r="L176" s="44"/>
      <c r="M176" s="244" t="s">
        <v>1</v>
      </c>
      <c r="N176" s="245" t="s">
        <v>46</v>
      </c>
      <c r="O176" s="91"/>
      <c r="P176" s="246">
        <f>O176*H176</f>
        <v>0</v>
      </c>
      <c r="Q176" s="246">
        <v>0</v>
      </c>
      <c r="R176" s="246">
        <f>Q176*H176</f>
        <v>0</v>
      </c>
      <c r="S176" s="246">
        <v>0</v>
      </c>
      <c r="T176" s="24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8" t="s">
        <v>144</v>
      </c>
      <c r="AT176" s="248" t="s">
        <v>140</v>
      </c>
      <c r="AU176" s="248" t="s">
        <v>21</v>
      </c>
      <c r="AY176" s="16" t="s">
        <v>138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16" t="s">
        <v>89</v>
      </c>
      <c r="BK176" s="249">
        <f>ROUND(I176*H176,2)</f>
        <v>0</v>
      </c>
      <c r="BL176" s="16" t="s">
        <v>144</v>
      </c>
      <c r="BM176" s="248" t="s">
        <v>1161</v>
      </c>
    </row>
    <row r="177" spans="1:65" s="2" customFormat="1" ht="16.5" customHeight="1">
      <c r="A177" s="38"/>
      <c r="B177" s="39"/>
      <c r="C177" s="236" t="s">
        <v>486</v>
      </c>
      <c r="D177" s="236" t="s">
        <v>140</v>
      </c>
      <c r="E177" s="237" t="s">
        <v>1162</v>
      </c>
      <c r="F177" s="238" t="s">
        <v>1163</v>
      </c>
      <c r="G177" s="239" t="s">
        <v>164</v>
      </c>
      <c r="H177" s="240">
        <v>65.5</v>
      </c>
      <c r="I177" s="241"/>
      <c r="J177" s="242">
        <f>ROUND(I177*H177,2)</f>
        <v>0</v>
      </c>
      <c r="K177" s="243"/>
      <c r="L177" s="44"/>
      <c r="M177" s="244" t="s">
        <v>1</v>
      </c>
      <c r="N177" s="245" t="s">
        <v>46</v>
      </c>
      <c r="O177" s="91"/>
      <c r="P177" s="246">
        <f>O177*H177</f>
        <v>0</v>
      </c>
      <c r="Q177" s="246">
        <v>0</v>
      </c>
      <c r="R177" s="246">
        <f>Q177*H177</f>
        <v>0</v>
      </c>
      <c r="S177" s="246">
        <v>0</v>
      </c>
      <c r="T177" s="24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8" t="s">
        <v>144</v>
      </c>
      <c r="AT177" s="248" t="s">
        <v>140</v>
      </c>
      <c r="AU177" s="248" t="s">
        <v>21</v>
      </c>
      <c r="AY177" s="16" t="s">
        <v>138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16" t="s">
        <v>89</v>
      </c>
      <c r="BK177" s="249">
        <f>ROUND(I177*H177,2)</f>
        <v>0</v>
      </c>
      <c r="BL177" s="16" t="s">
        <v>144</v>
      </c>
      <c r="BM177" s="248" t="s">
        <v>1164</v>
      </c>
    </row>
    <row r="178" spans="1:65" s="2" customFormat="1" ht="16.5" customHeight="1">
      <c r="A178" s="38"/>
      <c r="B178" s="39"/>
      <c r="C178" s="236" t="s">
        <v>458</v>
      </c>
      <c r="D178" s="236" t="s">
        <v>140</v>
      </c>
      <c r="E178" s="237" t="s">
        <v>1165</v>
      </c>
      <c r="F178" s="238" t="s">
        <v>1166</v>
      </c>
      <c r="G178" s="239" t="s">
        <v>164</v>
      </c>
      <c r="H178" s="240">
        <v>9</v>
      </c>
      <c r="I178" s="241"/>
      <c r="J178" s="242">
        <f>ROUND(I178*H178,2)</f>
        <v>0</v>
      </c>
      <c r="K178" s="243"/>
      <c r="L178" s="44"/>
      <c r="M178" s="244" t="s">
        <v>1</v>
      </c>
      <c r="N178" s="245" t="s">
        <v>46</v>
      </c>
      <c r="O178" s="91"/>
      <c r="P178" s="246">
        <f>O178*H178</f>
        <v>0</v>
      </c>
      <c r="Q178" s="246">
        <v>0</v>
      </c>
      <c r="R178" s="246">
        <f>Q178*H178</f>
        <v>0</v>
      </c>
      <c r="S178" s="246">
        <v>0</v>
      </c>
      <c r="T178" s="24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8" t="s">
        <v>144</v>
      </c>
      <c r="AT178" s="248" t="s">
        <v>140</v>
      </c>
      <c r="AU178" s="248" t="s">
        <v>21</v>
      </c>
      <c r="AY178" s="16" t="s">
        <v>138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16" t="s">
        <v>89</v>
      </c>
      <c r="BK178" s="249">
        <f>ROUND(I178*H178,2)</f>
        <v>0</v>
      </c>
      <c r="BL178" s="16" t="s">
        <v>144</v>
      </c>
      <c r="BM178" s="248" t="s">
        <v>1167</v>
      </c>
    </row>
    <row r="179" spans="1:65" s="2" customFormat="1" ht="16.5" customHeight="1">
      <c r="A179" s="38"/>
      <c r="B179" s="39"/>
      <c r="C179" s="236" t="s">
        <v>548</v>
      </c>
      <c r="D179" s="236" t="s">
        <v>140</v>
      </c>
      <c r="E179" s="237" t="s">
        <v>1168</v>
      </c>
      <c r="F179" s="238" t="s">
        <v>1169</v>
      </c>
      <c r="G179" s="239" t="s">
        <v>235</v>
      </c>
      <c r="H179" s="240">
        <v>1</v>
      </c>
      <c r="I179" s="241"/>
      <c r="J179" s="242">
        <f>ROUND(I179*H179,2)</f>
        <v>0</v>
      </c>
      <c r="K179" s="243"/>
      <c r="L179" s="44"/>
      <c r="M179" s="244" t="s">
        <v>1</v>
      </c>
      <c r="N179" s="245" t="s">
        <v>46</v>
      </c>
      <c r="O179" s="91"/>
      <c r="P179" s="246">
        <f>O179*H179</f>
        <v>0</v>
      </c>
      <c r="Q179" s="246">
        <v>0</v>
      </c>
      <c r="R179" s="246">
        <f>Q179*H179</f>
        <v>0</v>
      </c>
      <c r="S179" s="246">
        <v>0</v>
      </c>
      <c r="T179" s="247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8" t="s">
        <v>144</v>
      </c>
      <c r="AT179" s="248" t="s">
        <v>140</v>
      </c>
      <c r="AU179" s="248" t="s">
        <v>21</v>
      </c>
      <c r="AY179" s="16" t="s">
        <v>138</v>
      </c>
      <c r="BE179" s="249">
        <f>IF(N179="základní",J179,0)</f>
        <v>0</v>
      </c>
      <c r="BF179" s="249">
        <f>IF(N179="snížená",J179,0)</f>
        <v>0</v>
      </c>
      <c r="BG179" s="249">
        <f>IF(N179="zákl. přenesená",J179,0)</f>
        <v>0</v>
      </c>
      <c r="BH179" s="249">
        <f>IF(N179="sníž. přenesená",J179,0)</f>
        <v>0</v>
      </c>
      <c r="BI179" s="249">
        <f>IF(N179="nulová",J179,0)</f>
        <v>0</v>
      </c>
      <c r="BJ179" s="16" t="s">
        <v>89</v>
      </c>
      <c r="BK179" s="249">
        <f>ROUND(I179*H179,2)</f>
        <v>0</v>
      </c>
      <c r="BL179" s="16" t="s">
        <v>144</v>
      </c>
      <c r="BM179" s="248" t="s">
        <v>1170</v>
      </c>
    </row>
    <row r="180" spans="1:65" s="2" customFormat="1" ht="21.75" customHeight="1">
      <c r="A180" s="38"/>
      <c r="B180" s="39"/>
      <c r="C180" s="236" t="s">
        <v>552</v>
      </c>
      <c r="D180" s="236" t="s">
        <v>140</v>
      </c>
      <c r="E180" s="237" t="s">
        <v>1171</v>
      </c>
      <c r="F180" s="238" t="s">
        <v>1172</v>
      </c>
      <c r="G180" s="239" t="s">
        <v>247</v>
      </c>
      <c r="H180" s="240">
        <v>16</v>
      </c>
      <c r="I180" s="241"/>
      <c r="J180" s="242">
        <f>ROUND(I180*H180,2)</f>
        <v>0</v>
      </c>
      <c r="K180" s="243"/>
      <c r="L180" s="44"/>
      <c r="M180" s="244" t="s">
        <v>1</v>
      </c>
      <c r="N180" s="245" t="s">
        <v>46</v>
      </c>
      <c r="O180" s="91"/>
      <c r="P180" s="246">
        <f>O180*H180</f>
        <v>0</v>
      </c>
      <c r="Q180" s="246">
        <v>0</v>
      </c>
      <c r="R180" s="246">
        <f>Q180*H180</f>
        <v>0</v>
      </c>
      <c r="S180" s="246">
        <v>0</v>
      </c>
      <c r="T180" s="247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8" t="s">
        <v>144</v>
      </c>
      <c r="AT180" s="248" t="s">
        <v>140</v>
      </c>
      <c r="AU180" s="248" t="s">
        <v>21</v>
      </c>
      <c r="AY180" s="16" t="s">
        <v>138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16" t="s">
        <v>89</v>
      </c>
      <c r="BK180" s="249">
        <f>ROUND(I180*H180,2)</f>
        <v>0</v>
      </c>
      <c r="BL180" s="16" t="s">
        <v>144</v>
      </c>
      <c r="BM180" s="248" t="s">
        <v>1173</v>
      </c>
    </row>
    <row r="181" spans="1:65" s="2" customFormat="1" ht="16.5" customHeight="1">
      <c r="A181" s="38"/>
      <c r="B181" s="39"/>
      <c r="C181" s="236" t="s">
        <v>555</v>
      </c>
      <c r="D181" s="236" t="s">
        <v>140</v>
      </c>
      <c r="E181" s="237" t="s">
        <v>1174</v>
      </c>
      <c r="F181" s="238" t="s">
        <v>1175</v>
      </c>
      <c r="G181" s="239" t="s">
        <v>235</v>
      </c>
      <c r="H181" s="240">
        <v>4</v>
      </c>
      <c r="I181" s="241"/>
      <c r="J181" s="242">
        <f>ROUND(I181*H181,2)</f>
        <v>0</v>
      </c>
      <c r="K181" s="243"/>
      <c r="L181" s="44"/>
      <c r="M181" s="244" t="s">
        <v>1</v>
      </c>
      <c r="N181" s="245" t="s">
        <v>46</v>
      </c>
      <c r="O181" s="91"/>
      <c r="P181" s="246">
        <f>O181*H181</f>
        <v>0</v>
      </c>
      <c r="Q181" s="246">
        <v>0</v>
      </c>
      <c r="R181" s="246">
        <f>Q181*H181</f>
        <v>0</v>
      </c>
      <c r="S181" s="246">
        <v>0</v>
      </c>
      <c r="T181" s="247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8" t="s">
        <v>144</v>
      </c>
      <c r="AT181" s="248" t="s">
        <v>140</v>
      </c>
      <c r="AU181" s="248" t="s">
        <v>21</v>
      </c>
      <c r="AY181" s="16" t="s">
        <v>138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16" t="s">
        <v>89</v>
      </c>
      <c r="BK181" s="249">
        <f>ROUND(I181*H181,2)</f>
        <v>0</v>
      </c>
      <c r="BL181" s="16" t="s">
        <v>144</v>
      </c>
      <c r="BM181" s="248" t="s">
        <v>1176</v>
      </c>
    </row>
    <row r="182" spans="1:65" s="2" customFormat="1" ht="16.5" customHeight="1">
      <c r="A182" s="38"/>
      <c r="B182" s="39"/>
      <c r="C182" s="236" t="s">
        <v>558</v>
      </c>
      <c r="D182" s="236" t="s">
        <v>140</v>
      </c>
      <c r="E182" s="237" t="s">
        <v>1177</v>
      </c>
      <c r="F182" s="238" t="s">
        <v>1178</v>
      </c>
      <c r="G182" s="239" t="s">
        <v>235</v>
      </c>
      <c r="H182" s="240">
        <v>1</v>
      </c>
      <c r="I182" s="241"/>
      <c r="J182" s="242">
        <f>ROUND(I182*H182,2)</f>
        <v>0</v>
      </c>
      <c r="K182" s="243"/>
      <c r="L182" s="44"/>
      <c r="M182" s="244" t="s">
        <v>1</v>
      </c>
      <c r="N182" s="245" t="s">
        <v>46</v>
      </c>
      <c r="O182" s="91"/>
      <c r="P182" s="246">
        <f>O182*H182</f>
        <v>0</v>
      </c>
      <c r="Q182" s="246">
        <v>0</v>
      </c>
      <c r="R182" s="246">
        <f>Q182*H182</f>
        <v>0</v>
      </c>
      <c r="S182" s="246">
        <v>0</v>
      </c>
      <c r="T182" s="24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8" t="s">
        <v>144</v>
      </c>
      <c r="AT182" s="248" t="s">
        <v>140</v>
      </c>
      <c r="AU182" s="248" t="s">
        <v>21</v>
      </c>
      <c r="AY182" s="16" t="s">
        <v>138</v>
      </c>
      <c r="BE182" s="249">
        <f>IF(N182="základní",J182,0)</f>
        <v>0</v>
      </c>
      <c r="BF182" s="249">
        <f>IF(N182="snížená",J182,0)</f>
        <v>0</v>
      </c>
      <c r="BG182" s="249">
        <f>IF(N182="zákl. přenesená",J182,0)</f>
        <v>0</v>
      </c>
      <c r="BH182" s="249">
        <f>IF(N182="sníž. přenesená",J182,0)</f>
        <v>0</v>
      </c>
      <c r="BI182" s="249">
        <f>IF(N182="nulová",J182,0)</f>
        <v>0</v>
      </c>
      <c r="BJ182" s="16" t="s">
        <v>89</v>
      </c>
      <c r="BK182" s="249">
        <f>ROUND(I182*H182,2)</f>
        <v>0</v>
      </c>
      <c r="BL182" s="16" t="s">
        <v>144</v>
      </c>
      <c r="BM182" s="248" t="s">
        <v>1179</v>
      </c>
    </row>
    <row r="183" spans="1:65" s="2" customFormat="1" ht="16.5" customHeight="1">
      <c r="A183" s="38"/>
      <c r="B183" s="39"/>
      <c r="C183" s="236" t="s">
        <v>563</v>
      </c>
      <c r="D183" s="236" t="s">
        <v>140</v>
      </c>
      <c r="E183" s="237" t="s">
        <v>1180</v>
      </c>
      <c r="F183" s="238" t="s">
        <v>1181</v>
      </c>
      <c r="G183" s="239" t="s">
        <v>235</v>
      </c>
      <c r="H183" s="240">
        <v>1</v>
      </c>
      <c r="I183" s="241"/>
      <c r="J183" s="242">
        <f>ROUND(I183*H183,2)</f>
        <v>0</v>
      </c>
      <c r="K183" s="243"/>
      <c r="L183" s="44"/>
      <c r="M183" s="290" t="s">
        <v>1</v>
      </c>
      <c r="N183" s="291" t="s">
        <v>46</v>
      </c>
      <c r="O183" s="292"/>
      <c r="P183" s="293">
        <f>O183*H183</f>
        <v>0</v>
      </c>
      <c r="Q183" s="293">
        <v>0</v>
      </c>
      <c r="R183" s="293">
        <f>Q183*H183</f>
        <v>0</v>
      </c>
      <c r="S183" s="293">
        <v>0</v>
      </c>
      <c r="T183" s="294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8" t="s">
        <v>144</v>
      </c>
      <c r="AT183" s="248" t="s">
        <v>140</v>
      </c>
      <c r="AU183" s="248" t="s">
        <v>21</v>
      </c>
      <c r="AY183" s="16" t="s">
        <v>138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16" t="s">
        <v>89</v>
      </c>
      <c r="BK183" s="249">
        <f>ROUND(I183*H183,2)</f>
        <v>0</v>
      </c>
      <c r="BL183" s="16" t="s">
        <v>144</v>
      </c>
      <c r="BM183" s="248" t="s">
        <v>1182</v>
      </c>
    </row>
    <row r="184" spans="1:31" s="2" customFormat="1" ht="6.95" customHeight="1">
      <c r="A184" s="38"/>
      <c r="B184" s="66"/>
      <c r="C184" s="67"/>
      <c r="D184" s="67"/>
      <c r="E184" s="67"/>
      <c r="F184" s="67"/>
      <c r="G184" s="67"/>
      <c r="H184" s="67"/>
      <c r="I184" s="183"/>
      <c r="J184" s="67"/>
      <c r="K184" s="67"/>
      <c r="L184" s="44"/>
      <c r="M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</row>
  </sheetData>
  <sheetProtection password="CC35" sheet="1" objects="1" scenarios="1" formatColumns="0" formatRows="0" autoFilter="0"/>
  <autoFilter ref="C117:K183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19"/>
      <c r="AT3" s="16" t="s">
        <v>21</v>
      </c>
    </row>
    <row r="4" spans="2:46" s="1" customFormat="1" ht="24.95" customHeight="1">
      <c r="B4" s="19"/>
      <c r="D4" s="140" t="s">
        <v>109</v>
      </c>
      <c r="I4" s="136"/>
      <c r="L4" s="19"/>
      <c r="M4" s="141" t="s">
        <v>10</v>
      </c>
      <c r="AT4" s="16" t="s">
        <v>4</v>
      </c>
    </row>
    <row r="5" spans="2:12" s="1" customFormat="1" ht="6.95" customHeight="1">
      <c r="B5" s="19"/>
      <c r="I5" s="136"/>
      <c r="L5" s="19"/>
    </row>
    <row r="6" spans="2:12" s="1" customFormat="1" ht="12" customHeight="1">
      <c r="B6" s="19"/>
      <c r="D6" s="142" t="s">
        <v>16</v>
      </c>
      <c r="I6" s="136"/>
      <c r="L6" s="19"/>
    </row>
    <row r="7" spans="2:12" s="1" customFormat="1" ht="16.5" customHeight="1">
      <c r="B7" s="19"/>
      <c r="E7" s="143" t="str">
        <f>'Rekapitulace stavby'!K6</f>
        <v>Stavební úprava ulice Bezručova, Cheb</v>
      </c>
      <c r="F7" s="142"/>
      <c r="G7" s="142"/>
      <c r="H7" s="142"/>
      <c r="I7" s="136"/>
      <c r="L7" s="19"/>
    </row>
    <row r="8" spans="1:31" s="2" customFormat="1" ht="12" customHeight="1">
      <c r="A8" s="38"/>
      <c r="B8" s="44"/>
      <c r="C8" s="38"/>
      <c r="D8" s="142" t="s">
        <v>110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1183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19</v>
      </c>
      <c r="G11" s="38"/>
      <c r="H11" s="38"/>
      <c r="I11" s="147" t="s">
        <v>20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22</v>
      </c>
      <c r="E12" s="38"/>
      <c r="F12" s="146" t="s">
        <v>23</v>
      </c>
      <c r="G12" s="38"/>
      <c r="H12" s="38"/>
      <c r="I12" s="147" t="s">
        <v>24</v>
      </c>
      <c r="J12" s="148" t="str">
        <f>'Rekapitulace stavby'!AN8</f>
        <v>28. 2. 2020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30</v>
      </c>
      <c r="E14" s="38"/>
      <c r="F14" s="38"/>
      <c r="G14" s="38"/>
      <c r="H14" s="38"/>
      <c r="I14" s="147" t="s">
        <v>31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32</v>
      </c>
      <c r="F15" s="38"/>
      <c r="G15" s="38"/>
      <c r="H15" s="38"/>
      <c r="I15" s="147" t="s">
        <v>33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34</v>
      </c>
      <c r="E17" s="38"/>
      <c r="F17" s="38"/>
      <c r="G17" s="38"/>
      <c r="H17" s="38"/>
      <c r="I17" s="147" t="s">
        <v>31</v>
      </c>
      <c r="J17" s="32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46"/>
      <c r="G18" s="146"/>
      <c r="H18" s="146"/>
      <c r="I18" s="147" t="s">
        <v>33</v>
      </c>
      <c r="J18" s="32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36</v>
      </c>
      <c r="E20" s="38"/>
      <c r="F20" s="38"/>
      <c r="G20" s="38"/>
      <c r="H20" s="38"/>
      <c r="I20" s="147" t="s">
        <v>31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37</v>
      </c>
      <c r="F21" s="38"/>
      <c r="G21" s="38"/>
      <c r="H21" s="38"/>
      <c r="I21" s="147" t="s">
        <v>33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39</v>
      </c>
      <c r="E23" s="38"/>
      <c r="F23" s="38"/>
      <c r="G23" s="38"/>
      <c r="H23" s="38"/>
      <c r="I23" s="147" t="s">
        <v>31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37</v>
      </c>
      <c r="F24" s="38"/>
      <c r="G24" s="38"/>
      <c r="H24" s="38"/>
      <c r="I24" s="147" t="s">
        <v>33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40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41</v>
      </c>
      <c r="E30" s="38"/>
      <c r="F30" s="38"/>
      <c r="G30" s="38"/>
      <c r="H30" s="38"/>
      <c r="I30" s="144"/>
      <c r="J30" s="157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43</v>
      </c>
      <c r="G32" s="38"/>
      <c r="H32" s="38"/>
      <c r="I32" s="159" t="s">
        <v>42</v>
      </c>
      <c r="J32" s="158" t="s">
        <v>44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45</v>
      </c>
      <c r="E33" s="142" t="s">
        <v>46</v>
      </c>
      <c r="F33" s="161">
        <f>ROUND((SUM(BE118:BE154)),2)</f>
        <v>0</v>
      </c>
      <c r="G33" s="38"/>
      <c r="H33" s="38"/>
      <c r="I33" s="162">
        <v>0.21</v>
      </c>
      <c r="J33" s="161">
        <f>ROUND(((SUM(BE118:BE154))*I33),2)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47</v>
      </c>
      <c r="F34" s="161">
        <f>ROUND((SUM(BF118:BF154)),2)</f>
        <v>0</v>
      </c>
      <c r="G34" s="38"/>
      <c r="H34" s="38"/>
      <c r="I34" s="162">
        <v>0.15</v>
      </c>
      <c r="J34" s="161">
        <f>ROUND(((SUM(BF118:BF154))*I34),2)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48</v>
      </c>
      <c r="F35" s="161">
        <f>ROUND((SUM(BG118:BG154)),2)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49</v>
      </c>
      <c r="F36" s="161">
        <f>ROUND((SUM(BH118:BH154)),2)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50</v>
      </c>
      <c r="F37" s="161">
        <f>ROUND((SUM(BI118:BI154)),2)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51</v>
      </c>
      <c r="E39" s="165"/>
      <c r="F39" s="165"/>
      <c r="G39" s="166" t="s">
        <v>52</v>
      </c>
      <c r="H39" s="167" t="s">
        <v>53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19"/>
      <c r="I41" s="136"/>
      <c r="L41" s="19"/>
    </row>
    <row r="42" spans="2:12" s="1" customFormat="1" ht="14.4" customHeight="1">
      <c r="B42" s="19"/>
      <c r="I42" s="136"/>
      <c r="L42" s="19"/>
    </row>
    <row r="43" spans="2:12" s="1" customFormat="1" ht="14.4" customHeight="1">
      <c r="B43" s="19"/>
      <c r="I43" s="136"/>
      <c r="L43" s="19"/>
    </row>
    <row r="44" spans="2:12" s="1" customFormat="1" ht="14.4" customHeight="1">
      <c r="B44" s="19"/>
      <c r="I44" s="136"/>
      <c r="L44" s="19"/>
    </row>
    <row r="45" spans="2:12" s="1" customFormat="1" ht="14.4" customHeight="1">
      <c r="B45" s="19"/>
      <c r="I45" s="136"/>
      <c r="L45" s="19"/>
    </row>
    <row r="46" spans="2:12" s="1" customFormat="1" ht="14.4" customHeight="1">
      <c r="B46" s="19"/>
      <c r="I46" s="136"/>
      <c r="L46" s="19"/>
    </row>
    <row r="47" spans="2:12" s="1" customFormat="1" ht="14.4" customHeight="1">
      <c r="B47" s="19"/>
      <c r="I47" s="136"/>
      <c r="L47" s="19"/>
    </row>
    <row r="48" spans="2:12" s="1" customFormat="1" ht="14.4" customHeight="1">
      <c r="B48" s="19"/>
      <c r="I48" s="136"/>
      <c r="L48" s="19"/>
    </row>
    <row r="49" spans="2:12" s="1" customFormat="1" ht="14.4" customHeight="1">
      <c r="B49" s="19"/>
      <c r="I49" s="136"/>
      <c r="L49" s="19"/>
    </row>
    <row r="50" spans="2:12" s="2" customFormat="1" ht="14.4" customHeight="1">
      <c r="B50" s="63"/>
      <c r="D50" s="171" t="s">
        <v>54</v>
      </c>
      <c r="E50" s="172"/>
      <c r="F50" s="172"/>
      <c r="G50" s="171" t="s">
        <v>55</v>
      </c>
      <c r="H50" s="172"/>
      <c r="I50" s="173"/>
      <c r="J50" s="172"/>
      <c r="K50" s="172"/>
      <c r="L50" s="63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8"/>
      <c r="B61" s="44"/>
      <c r="C61" s="38"/>
      <c r="D61" s="174" t="s">
        <v>56</v>
      </c>
      <c r="E61" s="175"/>
      <c r="F61" s="176" t="s">
        <v>57</v>
      </c>
      <c r="G61" s="174" t="s">
        <v>56</v>
      </c>
      <c r="H61" s="175"/>
      <c r="I61" s="177"/>
      <c r="J61" s="178" t="s">
        <v>57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8"/>
      <c r="B65" s="44"/>
      <c r="C65" s="38"/>
      <c r="D65" s="171" t="s">
        <v>58</v>
      </c>
      <c r="E65" s="179"/>
      <c r="F65" s="179"/>
      <c r="G65" s="171" t="s">
        <v>59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8"/>
      <c r="B76" s="44"/>
      <c r="C76" s="38"/>
      <c r="D76" s="174" t="s">
        <v>56</v>
      </c>
      <c r="E76" s="175"/>
      <c r="F76" s="176" t="s">
        <v>57</v>
      </c>
      <c r="G76" s="174" t="s">
        <v>56</v>
      </c>
      <c r="H76" s="175"/>
      <c r="I76" s="177"/>
      <c r="J76" s="178" t="s">
        <v>57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112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Stavební úprava ulice Bezručova, Cheb</v>
      </c>
      <c r="F85" s="31"/>
      <c r="G85" s="31"/>
      <c r="H85" s="31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1" t="s">
        <v>110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432 - SO 432 Optika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1" t="s">
        <v>22</v>
      </c>
      <c r="D89" s="40"/>
      <c r="E89" s="40"/>
      <c r="F89" s="26" t="str">
        <f>F12</f>
        <v>Cheb</v>
      </c>
      <c r="G89" s="40"/>
      <c r="H89" s="40"/>
      <c r="I89" s="147" t="s">
        <v>24</v>
      </c>
      <c r="J89" s="79" t="str">
        <f>IF(J12="","",J12)</f>
        <v>28. 2. 2020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1" t="s">
        <v>30</v>
      </c>
      <c r="D91" s="40"/>
      <c r="E91" s="40"/>
      <c r="F91" s="26" t="str">
        <f>E15</f>
        <v>Město Cheb</v>
      </c>
      <c r="G91" s="40"/>
      <c r="H91" s="40"/>
      <c r="I91" s="147" t="s">
        <v>36</v>
      </c>
      <c r="J91" s="36" t="str">
        <f>E21</f>
        <v>DSVA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1" t="s">
        <v>34</v>
      </c>
      <c r="D92" s="40"/>
      <c r="E92" s="40"/>
      <c r="F92" s="26" t="str">
        <f>IF(E18="","",E18)</f>
        <v>Vyplň údaj</v>
      </c>
      <c r="G92" s="40"/>
      <c r="H92" s="40"/>
      <c r="I92" s="147" t="s">
        <v>39</v>
      </c>
      <c r="J92" s="36" t="str">
        <f>E24</f>
        <v>DSVA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113</v>
      </c>
      <c r="D94" s="189"/>
      <c r="E94" s="189"/>
      <c r="F94" s="189"/>
      <c r="G94" s="189"/>
      <c r="H94" s="189"/>
      <c r="I94" s="190"/>
      <c r="J94" s="191" t="s">
        <v>114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115</v>
      </c>
      <c r="D96" s="40"/>
      <c r="E96" s="40"/>
      <c r="F96" s="40"/>
      <c r="G96" s="40"/>
      <c r="H96" s="40"/>
      <c r="I96" s="144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6" t="s">
        <v>116</v>
      </c>
    </row>
    <row r="97" spans="1:31" s="9" customFormat="1" ht="24.95" customHeight="1">
      <c r="A97" s="9"/>
      <c r="B97" s="193"/>
      <c r="C97" s="194"/>
      <c r="D97" s="195" t="s">
        <v>988</v>
      </c>
      <c r="E97" s="196"/>
      <c r="F97" s="196"/>
      <c r="G97" s="196"/>
      <c r="H97" s="196"/>
      <c r="I97" s="197"/>
      <c r="J97" s="198">
        <f>J119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1184</v>
      </c>
      <c r="E98" s="203"/>
      <c r="F98" s="203"/>
      <c r="G98" s="203"/>
      <c r="H98" s="203"/>
      <c r="I98" s="204"/>
      <c r="J98" s="205">
        <f>J120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144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183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86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2" t="s">
        <v>123</v>
      </c>
      <c r="D105" s="40"/>
      <c r="E105" s="40"/>
      <c r="F105" s="40"/>
      <c r="G105" s="40"/>
      <c r="H105" s="40"/>
      <c r="I105" s="14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4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1" t="s">
        <v>16</v>
      </c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87" t="str">
        <f>E7</f>
        <v>Stavební úprava ulice Bezručova, Cheb</v>
      </c>
      <c r="F108" s="31"/>
      <c r="G108" s="31"/>
      <c r="H108" s="31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1" t="s">
        <v>110</v>
      </c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SO 432 - SO 432 Optika</v>
      </c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1" t="s">
        <v>22</v>
      </c>
      <c r="D112" s="40"/>
      <c r="E112" s="40"/>
      <c r="F112" s="26" t="str">
        <f>F12</f>
        <v>Cheb</v>
      </c>
      <c r="G112" s="40"/>
      <c r="H112" s="40"/>
      <c r="I112" s="147" t="s">
        <v>24</v>
      </c>
      <c r="J112" s="79" t="str">
        <f>IF(J12="","",J12)</f>
        <v>28. 2. 2020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1" t="s">
        <v>30</v>
      </c>
      <c r="D114" s="40"/>
      <c r="E114" s="40"/>
      <c r="F114" s="26" t="str">
        <f>E15</f>
        <v>Město Cheb</v>
      </c>
      <c r="G114" s="40"/>
      <c r="H114" s="40"/>
      <c r="I114" s="147" t="s">
        <v>36</v>
      </c>
      <c r="J114" s="36" t="str">
        <f>E21</f>
        <v>DSVA s.r.o.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1" t="s">
        <v>34</v>
      </c>
      <c r="D115" s="40"/>
      <c r="E115" s="40"/>
      <c r="F115" s="26" t="str">
        <f>IF(E18="","",E18)</f>
        <v>Vyplň údaj</v>
      </c>
      <c r="G115" s="40"/>
      <c r="H115" s="40"/>
      <c r="I115" s="147" t="s">
        <v>39</v>
      </c>
      <c r="J115" s="36" t="str">
        <f>E24</f>
        <v>DSVA s.r.o.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207"/>
      <c r="B117" s="208"/>
      <c r="C117" s="209" t="s">
        <v>124</v>
      </c>
      <c r="D117" s="210" t="s">
        <v>66</v>
      </c>
      <c r="E117" s="210" t="s">
        <v>62</v>
      </c>
      <c r="F117" s="210" t="s">
        <v>63</v>
      </c>
      <c r="G117" s="210" t="s">
        <v>125</v>
      </c>
      <c r="H117" s="210" t="s">
        <v>126</v>
      </c>
      <c r="I117" s="211" t="s">
        <v>127</v>
      </c>
      <c r="J117" s="212" t="s">
        <v>114</v>
      </c>
      <c r="K117" s="213" t="s">
        <v>128</v>
      </c>
      <c r="L117" s="214"/>
      <c r="M117" s="100" t="s">
        <v>1</v>
      </c>
      <c r="N117" s="101" t="s">
        <v>45</v>
      </c>
      <c r="O117" s="101" t="s">
        <v>129</v>
      </c>
      <c r="P117" s="101" t="s">
        <v>130</v>
      </c>
      <c r="Q117" s="101" t="s">
        <v>131</v>
      </c>
      <c r="R117" s="101" t="s">
        <v>132</v>
      </c>
      <c r="S117" s="101" t="s">
        <v>133</v>
      </c>
      <c r="T117" s="102" t="s">
        <v>134</v>
      </c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</row>
    <row r="118" spans="1:63" s="2" customFormat="1" ht="22.8" customHeight="1">
      <c r="A118" s="38"/>
      <c r="B118" s="39"/>
      <c r="C118" s="107" t="s">
        <v>135</v>
      </c>
      <c r="D118" s="40"/>
      <c r="E118" s="40"/>
      <c r="F118" s="40"/>
      <c r="G118" s="40"/>
      <c r="H118" s="40"/>
      <c r="I118" s="144"/>
      <c r="J118" s="215">
        <f>BK118</f>
        <v>0</v>
      </c>
      <c r="K118" s="40"/>
      <c r="L118" s="44"/>
      <c r="M118" s="103"/>
      <c r="N118" s="216"/>
      <c r="O118" s="104"/>
      <c r="P118" s="217">
        <f>P119</f>
        <v>0</v>
      </c>
      <c r="Q118" s="104"/>
      <c r="R118" s="217">
        <f>R119</f>
        <v>0</v>
      </c>
      <c r="S118" s="104"/>
      <c r="T118" s="218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6" t="s">
        <v>80</v>
      </c>
      <c r="AU118" s="16" t="s">
        <v>116</v>
      </c>
      <c r="BK118" s="219">
        <f>BK119</f>
        <v>0</v>
      </c>
    </row>
    <row r="119" spans="1:63" s="12" customFormat="1" ht="25.9" customHeight="1">
      <c r="A119" s="12"/>
      <c r="B119" s="220"/>
      <c r="C119" s="221"/>
      <c r="D119" s="222" t="s">
        <v>80</v>
      </c>
      <c r="E119" s="223" t="s">
        <v>990</v>
      </c>
      <c r="F119" s="223" t="s">
        <v>991</v>
      </c>
      <c r="G119" s="221"/>
      <c r="H119" s="221"/>
      <c r="I119" s="224"/>
      <c r="J119" s="225">
        <f>BK119</f>
        <v>0</v>
      </c>
      <c r="K119" s="221"/>
      <c r="L119" s="226"/>
      <c r="M119" s="227"/>
      <c r="N119" s="228"/>
      <c r="O119" s="228"/>
      <c r="P119" s="229">
        <f>P120</f>
        <v>0</v>
      </c>
      <c r="Q119" s="228"/>
      <c r="R119" s="229">
        <f>R120</f>
        <v>0</v>
      </c>
      <c r="S119" s="228"/>
      <c r="T119" s="230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31" t="s">
        <v>21</v>
      </c>
      <c r="AT119" s="232" t="s">
        <v>80</v>
      </c>
      <c r="AU119" s="232" t="s">
        <v>81</v>
      </c>
      <c r="AY119" s="231" t="s">
        <v>138</v>
      </c>
      <c r="BK119" s="233">
        <f>BK120</f>
        <v>0</v>
      </c>
    </row>
    <row r="120" spans="1:63" s="12" customFormat="1" ht="22.8" customHeight="1">
      <c r="A120" s="12"/>
      <c r="B120" s="220"/>
      <c r="C120" s="221"/>
      <c r="D120" s="222" t="s">
        <v>80</v>
      </c>
      <c r="E120" s="234" t="s">
        <v>1185</v>
      </c>
      <c r="F120" s="234" t="s">
        <v>1186</v>
      </c>
      <c r="G120" s="221"/>
      <c r="H120" s="221"/>
      <c r="I120" s="224"/>
      <c r="J120" s="235">
        <f>BK120</f>
        <v>0</v>
      </c>
      <c r="K120" s="221"/>
      <c r="L120" s="226"/>
      <c r="M120" s="227"/>
      <c r="N120" s="228"/>
      <c r="O120" s="228"/>
      <c r="P120" s="229">
        <f>SUM(P121:P154)</f>
        <v>0</v>
      </c>
      <c r="Q120" s="228"/>
      <c r="R120" s="229">
        <f>SUM(R121:R154)</f>
        <v>0</v>
      </c>
      <c r="S120" s="228"/>
      <c r="T120" s="230">
        <f>SUM(T121:T154)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31" t="s">
        <v>21</v>
      </c>
      <c r="AT120" s="232" t="s">
        <v>80</v>
      </c>
      <c r="AU120" s="232" t="s">
        <v>89</v>
      </c>
      <c r="AY120" s="231" t="s">
        <v>138</v>
      </c>
      <c r="BK120" s="233">
        <f>SUM(BK121:BK154)</f>
        <v>0</v>
      </c>
    </row>
    <row r="121" spans="1:65" s="2" customFormat="1" ht="16.5" customHeight="1">
      <c r="A121" s="38"/>
      <c r="B121" s="39"/>
      <c r="C121" s="236" t="s">
        <v>89</v>
      </c>
      <c r="D121" s="236" t="s">
        <v>140</v>
      </c>
      <c r="E121" s="237" t="s">
        <v>1187</v>
      </c>
      <c r="F121" s="238" t="s">
        <v>1188</v>
      </c>
      <c r="G121" s="239" t="s">
        <v>235</v>
      </c>
      <c r="H121" s="240">
        <v>1</v>
      </c>
      <c r="I121" s="241"/>
      <c r="J121" s="242">
        <f>ROUND(I121*H121,2)</f>
        <v>0</v>
      </c>
      <c r="K121" s="243"/>
      <c r="L121" s="44"/>
      <c r="M121" s="244" t="s">
        <v>1</v>
      </c>
      <c r="N121" s="245" t="s">
        <v>46</v>
      </c>
      <c r="O121" s="91"/>
      <c r="P121" s="246">
        <f>O121*H121</f>
        <v>0</v>
      </c>
      <c r="Q121" s="246">
        <v>0</v>
      </c>
      <c r="R121" s="246">
        <f>Q121*H121</f>
        <v>0</v>
      </c>
      <c r="S121" s="246">
        <v>0</v>
      </c>
      <c r="T121" s="247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48" t="s">
        <v>144</v>
      </c>
      <c r="AT121" s="248" t="s">
        <v>140</v>
      </c>
      <c r="AU121" s="248" t="s">
        <v>21</v>
      </c>
      <c r="AY121" s="16" t="s">
        <v>138</v>
      </c>
      <c r="BE121" s="249">
        <f>IF(N121="základní",J121,0)</f>
        <v>0</v>
      </c>
      <c r="BF121" s="249">
        <f>IF(N121="snížená",J121,0)</f>
        <v>0</v>
      </c>
      <c r="BG121" s="249">
        <f>IF(N121="zákl. přenesená",J121,0)</f>
        <v>0</v>
      </c>
      <c r="BH121" s="249">
        <f>IF(N121="sníž. přenesená",J121,0)</f>
        <v>0</v>
      </c>
      <c r="BI121" s="249">
        <f>IF(N121="nulová",J121,0)</f>
        <v>0</v>
      </c>
      <c r="BJ121" s="16" t="s">
        <v>89</v>
      </c>
      <c r="BK121" s="249">
        <f>ROUND(I121*H121,2)</f>
        <v>0</v>
      </c>
      <c r="BL121" s="16" t="s">
        <v>144</v>
      </c>
      <c r="BM121" s="248" t="s">
        <v>1189</v>
      </c>
    </row>
    <row r="122" spans="1:65" s="2" customFormat="1" ht="16.5" customHeight="1">
      <c r="A122" s="38"/>
      <c r="B122" s="39"/>
      <c r="C122" s="236" t="s">
        <v>21</v>
      </c>
      <c r="D122" s="236" t="s">
        <v>140</v>
      </c>
      <c r="E122" s="237" t="s">
        <v>1190</v>
      </c>
      <c r="F122" s="238" t="s">
        <v>1191</v>
      </c>
      <c r="G122" s="239" t="s">
        <v>164</v>
      </c>
      <c r="H122" s="240">
        <v>100</v>
      </c>
      <c r="I122" s="241"/>
      <c r="J122" s="242">
        <f>ROUND(I122*H122,2)</f>
        <v>0</v>
      </c>
      <c r="K122" s="243"/>
      <c r="L122" s="44"/>
      <c r="M122" s="244" t="s">
        <v>1</v>
      </c>
      <c r="N122" s="245" t="s">
        <v>46</v>
      </c>
      <c r="O122" s="91"/>
      <c r="P122" s="246">
        <f>O122*H122</f>
        <v>0</v>
      </c>
      <c r="Q122" s="246">
        <v>0</v>
      </c>
      <c r="R122" s="246">
        <f>Q122*H122</f>
        <v>0</v>
      </c>
      <c r="S122" s="246">
        <v>0</v>
      </c>
      <c r="T122" s="247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48" t="s">
        <v>144</v>
      </c>
      <c r="AT122" s="248" t="s">
        <v>140</v>
      </c>
      <c r="AU122" s="248" t="s">
        <v>21</v>
      </c>
      <c r="AY122" s="16" t="s">
        <v>138</v>
      </c>
      <c r="BE122" s="249">
        <f>IF(N122="základní",J122,0)</f>
        <v>0</v>
      </c>
      <c r="BF122" s="249">
        <f>IF(N122="snížená",J122,0)</f>
        <v>0</v>
      </c>
      <c r="BG122" s="249">
        <f>IF(N122="zákl. přenesená",J122,0)</f>
        <v>0</v>
      </c>
      <c r="BH122" s="249">
        <f>IF(N122="sníž. přenesená",J122,0)</f>
        <v>0</v>
      </c>
      <c r="BI122" s="249">
        <f>IF(N122="nulová",J122,0)</f>
        <v>0</v>
      </c>
      <c r="BJ122" s="16" t="s">
        <v>89</v>
      </c>
      <c r="BK122" s="249">
        <f>ROUND(I122*H122,2)</f>
        <v>0</v>
      </c>
      <c r="BL122" s="16" t="s">
        <v>144</v>
      </c>
      <c r="BM122" s="248" t="s">
        <v>1192</v>
      </c>
    </row>
    <row r="123" spans="1:65" s="2" customFormat="1" ht="21.75" customHeight="1">
      <c r="A123" s="38"/>
      <c r="B123" s="39"/>
      <c r="C123" s="236" t="s">
        <v>149</v>
      </c>
      <c r="D123" s="236" t="s">
        <v>140</v>
      </c>
      <c r="E123" s="237" t="s">
        <v>1193</v>
      </c>
      <c r="F123" s="238" t="s">
        <v>1194</v>
      </c>
      <c r="G123" s="239" t="s">
        <v>164</v>
      </c>
      <c r="H123" s="240">
        <v>162</v>
      </c>
      <c r="I123" s="241"/>
      <c r="J123" s="242">
        <f>ROUND(I123*H123,2)</f>
        <v>0</v>
      </c>
      <c r="K123" s="243"/>
      <c r="L123" s="44"/>
      <c r="M123" s="244" t="s">
        <v>1</v>
      </c>
      <c r="N123" s="245" t="s">
        <v>46</v>
      </c>
      <c r="O123" s="91"/>
      <c r="P123" s="246">
        <f>O123*H123</f>
        <v>0</v>
      </c>
      <c r="Q123" s="246">
        <v>0</v>
      </c>
      <c r="R123" s="246">
        <f>Q123*H123</f>
        <v>0</v>
      </c>
      <c r="S123" s="246">
        <v>0</v>
      </c>
      <c r="T123" s="247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48" t="s">
        <v>144</v>
      </c>
      <c r="AT123" s="248" t="s">
        <v>140</v>
      </c>
      <c r="AU123" s="248" t="s">
        <v>21</v>
      </c>
      <c r="AY123" s="16" t="s">
        <v>138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16" t="s">
        <v>89</v>
      </c>
      <c r="BK123" s="249">
        <f>ROUND(I123*H123,2)</f>
        <v>0</v>
      </c>
      <c r="BL123" s="16" t="s">
        <v>144</v>
      </c>
      <c r="BM123" s="248" t="s">
        <v>1195</v>
      </c>
    </row>
    <row r="124" spans="1:65" s="2" customFormat="1" ht="16.5" customHeight="1">
      <c r="A124" s="38"/>
      <c r="B124" s="39"/>
      <c r="C124" s="236" t="s">
        <v>144</v>
      </c>
      <c r="D124" s="236" t="s">
        <v>140</v>
      </c>
      <c r="E124" s="237" t="s">
        <v>1196</v>
      </c>
      <c r="F124" s="238" t="s">
        <v>1197</v>
      </c>
      <c r="G124" s="239" t="s">
        <v>235</v>
      </c>
      <c r="H124" s="240">
        <v>1</v>
      </c>
      <c r="I124" s="241"/>
      <c r="J124" s="242">
        <f>ROUND(I124*H124,2)</f>
        <v>0</v>
      </c>
      <c r="K124" s="243"/>
      <c r="L124" s="44"/>
      <c r="M124" s="244" t="s">
        <v>1</v>
      </c>
      <c r="N124" s="245" t="s">
        <v>46</v>
      </c>
      <c r="O124" s="91"/>
      <c r="P124" s="246">
        <f>O124*H124</f>
        <v>0</v>
      </c>
      <c r="Q124" s="246">
        <v>0</v>
      </c>
      <c r="R124" s="246">
        <f>Q124*H124</f>
        <v>0</v>
      </c>
      <c r="S124" s="246">
        <v>0</v>
      </c>
      <c r="T124" s="247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8" t="s">
        <v>144</v>
      </c>
      <c r="AT124" s="248" t="s">
        <v>140</v>
      </c>
      <c r="AU124" s="248" t="s">
        <v>21</v>
      </c>
      <c r="AY124" s="16" t="s">
        <v>138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16" t="s">
        <v>89</v>
      </c>
      <c r="BK124" s="249">
        <f>ROUND(I124*H124,2)</f>
        <v>0</v>
      </c>
      <c r="BL124" s="16" t="s">
        <v>144</v>
      </c>
      <c r="BM124" s="248" t="s">
        <v>1198</v>
      </c>
    </row>
    <row r="125" spans="1:65" s="2" customFormat="1" ht="16.5" customHeight="1">
      <c r="A125" s="38"/>
      <c r="B125" s="39"/>
      <c r="C125" s="236" t="s">
        <v>157</v>
      </c>
      <c r="D125" s="236" t="s">
        <v>140</v>
      </c>
      <c r="E125" s="237" t="s">
        <v>1199</v>
      </c>
      <c r="F125" s="238" t="s">
        <v>1200</v>
      </c>
      <c r="G125" s="239" t="s">
        <v>235</v>
      </c>
      <c r="H125" s="240">
        <v>4</v>
      </c>
      <c r="I125" s="241"/>
      <c r="J125" s="242">
        <f>ROUND(I125*H125,2)</f>
        <v>0</v>
      </c>
      <c r="K125" s="243"/>
      <c r="L125" s="44"/>
      <c r="M125" s="244" t="s">
        <v>1</v>
      </c>
      <c r="N125" s="245" t="s">
        <v>46</v>
      </c>
      <c r="O125" s="91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8" t="s">
        <v>144</v>
      </c>
      <c r="AT125" s="248" t="s">
        <v>140</v>
      </c>
      <c r="AU125" s="248" t="s">
        <v>21</v>
      </c>
      <c r="AY125" s="16" t="s">
        <v>138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16" t="s">
        <v>89</v>
      </c>
      <c r="BK125" s="249">
        <f>ROUND(I125*H125,2)</f>
        <v>0</v>
      </c>
      <c r="BL125" s="16" t="s">
        <v>144</v>
      </c>
      <c r="BM125" s="248" t="s">
        <v>1201</v>
      </c>
    </row>
    <row r="126" spans="1:65" s="2" customFormat="1" ht="16.5" customHeight="1">
      <c r="A126" s="38"/>
      <c r="B126" s="39"/>
      <c r="C126" s="236" t="s">
        <v>161</v>
      </c>
      <c r="D126" s="236" t="s">
        <v>140</v>
      </c>
      <c r="E126" s="237" t="s">
        <v>1202</v>
      </c>
      <c r="F126" s="238" t="s">
        <v>1203</v>
      </c>
      <c r="G126" s="239" t="s">
        <v>235</v>
      </c>
      <c r="H126" s="240">
        <v>4</v>
      </c>
      <c r="I126" s="241"/>
      <c r="J126" s="242">
        <f>ROUND(I126*H126,2)</f>
        <v>0</v>
      </c>
      <c r="K126" s="243"/>
      <c r="L126" s="44"/>
      <c r="M126" s="244" t="s">
        <v>1</v>
      </c>
      <c r="N126" s="245" t="s">
        <v>46</v>
      </c>
      <c r="O126" s="91"/>
      <c r="P126" s="246">
        <f>O126*H126</f>
        <v>0</v>
      </c>
      <c r="Q126" s="246">
        <v>0</v>
      </c>
      <c r="R126" s="246">
        <f>Q126*H126</f>
        <v>0</v>
      </c>
      <c r="S126" s="246">
        <v>0</v>
      </c>
      <c r="T126" s="24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8" t="s">
        <v>144</v>
      </c>
      <c r="AT126" s="248" t="s">
        <v>140</v>
      </c>
      <c r="AU126" s="248" t="s">
        <v>21</v>
      </c>
      <c r="AY126" s="16" t="s">
        <v>138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16" t="s">
        <v>89</v>
      </c>
      <c r="BK126" s="249">
        <f>ROUND(I126*H126,2)</f>
        <v>0</v>
      </c>
      <c r="BL126" s="16" t="s">
        <v>144</v>
      </c>
      <c r="BM126" s="248" t="s">
        <v>1204</v>
      </c>
    </row>
    <row r="127" spans="1:65" s="2" customFormat="1" ht="16.5" customHeight="1">
      <c r="A127" s="38"/>
      <c r="B127" s="39"/>
      <c r="C127" s="236" t="s">
        <v>166</v>
      </c>
      <c r="D127" s="236" t="s">
        <v>140</v>
      </c>
      <c r="E127" s="237" t="s">
        <v>1205</v>
      </c>
      <c r="F127" s="238" t="s">
        <v>1206</v>
      </c>
      <c r="G127" s="239" t="s">
        <v>164</v>
      </c>
      <c r="H127" s="240">
        <v>200</v>
      </c>
      <c r="I127" s="241"/>
      <c r="J127" s="242">
        <f>ROUND(I127*H127,2)</f>
        <v>0</v>
      </c>
      <c r="K127" s="243"/>
      <c r="L127" s="44"/>
      <c r="M127" s="244" t="s">
        <v>1</v>
      </c>
      <c r="N127" s="245" t="s">
        <v>46</v>
      </c>
      <c r="O127" s="91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8" t="s">
        <v>144</v>
      </c>
      <c r="AT127" s="248" t="s">
        <v>140</v>
      </c>
      <c r="AU127" s="248" t="s">
        <v>21</v>
      </c>
      <c r="AY127" s="16" t="s">
        <v>138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6" t="s">
        <v>89</v>
      </c>
      <c r="BK127" s="249">
        <f>ROUND(I127*H127,2)</f>
        <v>0</v>
      </c>
      <c r="BL127" s="16" t="s">
        <v>144</v>
      </c>
      <c r="BM127" s="248" t="s">
        <v>1207</v>
      </c>
    </row>
    <row r="128" spans="1:65" s="2" customFormat="1" ht="16.5" customHeight="1">
      <c r="A128" s="38"/>
      <c r="B128" s="39"/>
      <c r="C128" s="236" t="s">
        <v>172</v>
      </c>
      <c r="D128" s="236" t="s">
        <v>140</v>
      </c>
      <c r="E128" s="237" t="s">
        <v>1208</v>
      </c>
      <c r="F128" s="238" t="s">
        <v>1209</v>
      </c>
      <c r="G128" s="239" t="s">
        <v>164</v>
      </c>
      <c r="H128" s="240">
        <v>9</v>
      </c>
      <c r="I128" s="241"/>
      <c r="J128" s="242">
        <f>ROUND(I128*H128,2)</f>
        <v>0</v>
      </c>
      <c r="K128" s="243"/>
      <c r="L128" s="44"/>
      <c r="M128" s="244" t="s">
        <v>1</v>
      </c>
      <c r="N128" s="245" t="s">
        <v>46</v>
      </c>
      <c r="O128" s="91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8" t="s">
        <v>144</v>
      </c>
      <c r="AT128" s="248" t="s">
        <v>140</v>
      </c>
      <c r="AU128" s="248" t="s">
        <v>21</v>
      </c>
      <c r="AY128" s="16" t="s">
        <v>138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6" t="s">
        <v>89</v>
      </c>
      <c r="BK128" s="249">
        <f>ROUND(I128*H128,2)</f>
        <v>0</v>
      </c>
      <c r="BL128" s="16" t="s">
        <v>144</v>
      </c>
      <c r="BM128" s="248" t="s">
        <v>1210</v>
      </c>
    </row>
    <row r="129" spans="1:65" s="2" customFormat="1" ht="16.5" customHeight="1">
      <c r="A129" s="38"/>
      <c r="B129" s="39"/>
      <c r="C129" s="236" t="s">
        <v>177</v>
      </c>
      <c r="D129" s="236" t="s">
        <v>140</v>
      </c>
      <c r="E129" s="237" t="s">
        <v>1211</v>
      </c>
      <c r="F129" s="238" t="s">
        <v>1212</v>
      </c>
      <c r="G129" s="239" t="s">
        <v>164</v>
      </c>
      <c r="H129" s="240">
        <v>196</v>
      </c>
      <c r="I129" s="241"/>
      <c r="J129" s="242">
        <f>ROUND(I129*H129,2)</f>
        <v>0</v>
      </c>
      <c r="K129" s="243"/>
      <c r="L129" s="44"/>
      <c r="M129" s="244" t="s">
        <v>1</v>
      </c>
      <c r="N129" s="245" t="s">
        <v>46</v>
      </c>
      <c r="O129" s="91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8" t="s">
        <v>144</v>
      </c>
      <c r="AT129" s="248" t="s">
        <v>140</v>
      </c>
      <c r="AU129" s="248" t="s">
        <v>21</v>
      </c>
      <c r="AY129" s="16" t="s">
        <v>138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6" t="s">
        <v>89</v>
      </c>
      <c r="BK129" s="249">
        <f>ROUND(I129*H129,2)</f>
        <v>0</v>
      </c>
      <c r="BL129" s="16" t="s">
        <v>144</v>
      </c>
      <c r="BM129" s="248" t="s">
        <v>1213</v>
      </c>
    </row>
    <row r="130" spans="1:65" s="2" customFormat="1" ht="16.5" customHeight="1">
      <c r="A130" s="38"/>
      <c r="B130" s="39"/>
      <c r="C130" s="236" t="s">
        <v>182</v>
      </c>
      <c r="D130" s="236" t="s">
        <v>140</v>
      </c>
      <c r="E130" s="237" t="s">
        <v>1214</v>
      </c>
      <c r="F130" s="238" t="s">
        <v>1215</v>
      </c>
      <c r="G130" s="239" t="s">
        <v>235</v>
      </c>
      <c r="H130" s="240">
        <v>67</v>
      </c>
      <c r="I130" s="241"/>
      <c r="J130" s="242">
        <f>ROUND(I130*H130,2)</f>
        <v>0</v>
      </c>
      <c r="K130" s="243"/>
      <c r="L130" s="44"/>
      <c r="M130" s="244" t="s">
        <v>1</v>
      </c>
      <c r="N130" s="245" t="s">
        <v>46</v>
      </c>
      <c r="O130" s="91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8" t="s">
        <v>144</v>
      </c>
      <c r="AT130" s="248" t="s">
        <v>140</v>
      </c>
      <c r="AU130" s="248" t="s">
        <v>21</v>
      </c>
      <c r="AY130" s="16" t="s">
        <v>138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6" t="s">
        <v>89</v>
      </c>
      <c r="BK130" s="249">
        <f>ROUND(I130*H130,2)</f>
        <v>0</v>
      </c>
      <c r="BL130" s="16" t="s">
        <v>144</v>
      </c>
      <c r="BM130" s="248" t="s">
        <v>1216</v>
      </c>
    </row>
    <row r="131" spans="1:65" s="2" customFormat="1" ht="16.5" customHeight="1">
      <c r="A131" s="38"/>
      <c r="B131" s="39"/>
      <c r="C131" s="236" t="s">
        <v>186</v>
      </c>
      <c r="D131" s="236" t="s">
        <v>140</v>
      </c>
      <c r="E131" s="237" t="s">
        <v>1042</v>
      </c>
      <c r="F131" s="238" t="s">
        <v>1043</v>
      </c>
      <c r="G131" s="239" t="s">
        <v>283</v>
      </c>
      <c r="H131" s="240">
        <v>0.54</v>
      </c>
      <c r="I131" s="241"/>
      <c r="J131" s="242">
        <f>ROUND(I131*H131,2)</f>
        <v>0</v>
      </c>
      <c r="K131" s="243"/>
      <c r="L131" s="44"/>
      <c r="M131" s="244" t="s">
        <v>1</v>
      </c>
      <c r="N131" s="245" t="s">
        <v>46</v>
      </c>
      <c r="O131" s="91"/>
      <c r="P131" s="246">
        <f>O131*H131</f>
        <v>0</v>
      </c>
      <c r="Q131" s="246">
        <v>0</v>
      </c>
      <c r="R131" s="246">
        <f>Q131*H131</f>
        <v>0</v>
      </c>
      <c r="S131" s="246">
        <v>0</v>
      </c>
      <c r="T131" s="24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8" t="s">
        <v>144</v>
      </c>
      <c r="AT131" s="248" t="s">
        <v>140</v>
      </c>
      <c r="AU131" s="248" t="s">
        <v>21</v>
      </c>
      <c r="AY131" s="16" t="s">
        <v>138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16" t="s">
        <v>89</v>
      </c>
      <c r="BK131" s="249">
        <f>ROUND(I131*H131,2)</f>
        <v>0</v>
      </c>
      <c r="BL131" s="16" t="s">
        <v>144</v>
      </c>
      <c r="BM131" s="248" t="s">
        <v>1217</v>
      </c>
    </row>
    <row r="132" spans="1:65" s="2" customFormat="1" ht="16.5" customHeight="1">
      <c r="A132" s="38"/>
      <c r="B132" s="39"/>
      <c r="C132" s="236" t="s">
        <v>191</v>
      </c>
      <c r="D132" s="236" t="s">
        <v>140</v>
      </c>
      <c r="E132" s="237" t="s">
        <v>1045</v>
      </c>
      <c r="F132" s="238" t="s">
        <v>1046</v>
      </c>
      <c r="G132" s="239" t="s">
        <v>247</v>
      </c>
      <c r="H132" s="240">
        <v>6.4</v>
      </c>
      <c r="I132" s="241"/>
      <c r="J132" s="242">
        <f>ROUND(I132*H132,2)</f>
        <v>0</v>
      </c>
      <c r="K132" s="243"/>
      <c r="L132" s="44"/>
      <c r="M132" s="244" t="s">
        <v>1</v>
      </c>
      <c r="N132" s="245" t="s">
        <v>46</v>
      </c>
      <c r="O132" s="91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8" t="s">
        <v>144</v>
      </c>
      <c r="AT132" s="248" t="s">
        <v>140</v>
      </c>
      <c r="AU132" s="248" t="s">
        <v>21</v>
      </c>
      <c r="AY132" s="16" t="s">
        <v>138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6" t="s">
        <v>89</v>
      </c>
      <c r="BK132" s="249">
        <f>ROUND(I132*H132,2)</f>
        <v>0</v>
      </c>
      <c r="BL132" s="16" t="s">
        <v>144</v>
      </c>
      <c r="BM132" s="248" t="s">
        <v>1218</v>
      </c>
    </row>
    <row r="133" spans="1:65" s="2" customFormat="1" ht="16.5" customHeight="1">
      <c r="A133" s="38"/>
      <c r="B133" s="39"/>
      <c r="C133" s="236" t="s">
        <v>196</v>
      </c>
      <c r="D133" s="236" t="s">
        <v>140</v>
      </c>
      <c r="E133" s="237" t="s">
        <v>1219</v>
      </c>
      <c r="F133" s="238" t="s">
        <v>1220</v>
      </c>
      <c r="G133" s="239" t="s">
        <v>235</v>
      </c>
      <c r="H133" s="240">
        <v>1</v>
      </c>
      <c r="I133" s="241"/>
      <c r="J133" s="242">
        <f>ROUND(I133*H133,2)</f>
        <v>0</v>
      </c>
      <c r="K133" s="243"/>
      <c r="L133" s="44"/>
      <c r="M133" s="244" t="s">
        <v>1</v>
      </c>
      <c r="N133" s="245" t="s">
        <v>46</v>
      </c>
      <c r="O133" s="91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8" t="s">
        <v>144</v>
      </c>
      <c r="AT133" s="248" t="s">
        <v>140</v>
      </c>
      <c r="AU133" s="248" t="s">
        <v>21</v>
      </c>
      <c r="AY133" s="16" t="s">
        <v>138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16" t="s">
        <v>89</v>
      </c>
      <c r="BK133" s="249">
        <f>ROUND(I133*H133,2)</f>
        <v>0</v>
      </c>
      <c r="BL133" s="16" t="s">
        <v>144</v>
      </c>
      <c r="BM133" s="248" t="s">
        <v>1221</v>
      </c>
    </row>
    <row r="134" spans="1:65" s="2" customFormat="1" ht="16.5" customHeight="1">
      <c r="A134" s="38"/>
      <c r="B134" s="39"/>
      <c r="C134" s="236" t="s">
        <v>202</v>
      </c>
      <c r="D134" s="236" t="s">
        <v>140</v>
      </c>
      <c r="E134" s="237" t="s">
        <v>1222</v>
      </c>
      <c r="F134" s="238" t="s">
        <v>1223</v>
      </c>
      <c r="G134" s="239" t="s">
        <v>235</v>
      </c>
      <c r="H134" s="240">
        <v>1</v>
      </c>
      <c r="I134" s="241"/>
      <c r="J134" s="242">
        <f>ROUND(I134*H134,2)</f>
        <v>0</v>
      </c>
      <c r="K134" s="243"/>
      <c r="L134" s="44"/>
      <c r="M134" s="244" t="s">
        <v>1</v>
      </c>
      <c r="N134" s="245" t="s">
        <v>46</v>
      </c>
      <c r="O134" s="91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8" t="s">
        <v>144</v>
      </c>
      <c r="AT134" s="248" t="s">
        <v>140</v>
      </c>
      <c r="AU134" s="248" t="s">
        <v>21</v>
      </c>
      <c r="AY134" s="16" t="s">
        <v>138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16" t="s">
        <v>89</v>
      </c>
      <c r="BK134" s="249">
        <f>ROUND(I134*H134,2)</f>
        <v>0</v>
      </c>
      <c r="BL134" s="16" t="s">
        <v>144</v>
      </c>
      <c r="BM134" s="248" t="s">
        <v>1224</v>
      </c>
    </row>
    <row r="135" spans="1:65" s="2" customFormat="1" ht="16.5" customHeight="1">
      <c r="A135" s="38"/>
      <c r="B135" s="39"/>
      <c r="C135" s="236" t="s">
        <v>8</v>
      </c>
      <c r="D135" s="236" t="s">
        <v>140</v>
      </c>
      <c r="E135" s="237" t="s">
        <v>1225</v>
      </c>
      <c r="F135" s="238" t="s">
        <v>1226</v>
      </c>
      <c r="G135" s="239" t="s">
        <v>235</v>
      </c>
      <c r="H135" s="240">
        <v>1</v>
      </c>
      <c r="I135" s="241"/>
      <c r="J135" s="242">
        <f>ROUND(I135*H135,2)</f>
        <v>0</v>
      </c>
      <c r="K135" s="243"/>
      <c r="L135" s="44"/>
      <c r="M135" s="244" t="s">
        <v>1</v>
      </c>
      <c r="N135" s="245" t="s">
        <v>46</v>
      </c>
      <c r="O135" s="91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8" t="s">
        <v>144</v>
      </c>
      <c r="AT135" s="248" t="s">
        <v>140</v>
      </c>
      <c r="AU135" s="248" t="s">
        <v>21</v>
      </c>
      <c r="AY135" s="16" t="s">
        <v>138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16" t="s">
        <v>89</v>
      </c>
      <c r="BK135" s="249">
        <f>ROUND(I135*H135,2)</f>
        <v>0</v>
      </c>
      <c r="BL135" s="16" t="s">
        <v>144</v>
      </c>
      <c r="BM135" s="248" t="s">
        <v>1227</v>
      </c>
    </row>
    <row r="136" spans="1:65" s="2" customFormat="1" ht="16.5" customHeight="1">
      <c r="A136" s="38"/>
      <c r="B136" s="39"/>
      <c r="C136" s="236" t="s">
        <v>210</v>
      </c>
      <c r="D136" s="236" t="s">
        <v>140</v>
      </c>
      <c r="E136" s="237" t="s">
        <v>1228</v>
      </c>
      <c r="F136" s="238" t="s">
        <v>1229</v>
      </c>
      <c r="G136" s="239" t="s">
        <v>235</v>
      </c>
      <c r="H136" s="240">
        <v>1</v>
      </c>
      <c r="I136" s="241"/>
      <c r="J136" s="242">
        <f>ROUND(I136*H136,2)</f>
        <v>0</v>
      </c>
      <c r="K136" s="243"/>
      <c r="L136" s="44"/>
      <c r="M136" s="244" t="s">
        <v>1</v>
      </c>
      <c r="N136" s="245" t="s">
        <v>46</v>
      </c>
      <c r="O136" s="91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8" t="s">
        <v>144</v>
      </c>
      <c r="AT136" s="248" t="s">
        <v>140</v>
      </c>
      <c r="AU136" s="248" t="s">
        <v>21</v>
      </c>
      <c r="AY136" s="16" t="s">
        <v>138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6" t="s">
        <v>89</v>
      </c>
      <c r="BK136" s="249">
        <f>ROUND(I136*H136,2)</f>
        <v>0</v>
      </c>
      <c r="BL136" s="16" t="s">
        <v>144</v>
      </c>
      <c r="BM136" s="248" t="s">
        <v>1230</v>
      </c>
    </row>
    <row r="137" spans="1:65" s="2" customFormat="1" ht="16.5" customHeight="1">
      <c r="A137" s="38"/>
      <c r="B137" s="39"/>
      <c r="C137" s="236" t="s">
        <v>217</v>
      </c>
      <c r="D137" s="236" t="s">
        <v>140</v>
      </c>
      <c r="E137" s="237" t="s">
        <v>1231</v>
      </c>
      <c r="F137" s="238" t="s">
        <v>1232</v>
      </c>
      <c r="G137" s="239" t="s">
        <v>164</v>
      </c>
      <c r="H137" s="240">
        <v>83</v>
      </c>
      <c r="I137" s="241"/>
      <c r="J137" s="242">
        <f>ROUND(I137*H137,2)</f>
        <v>0</v>
      </c>
      <c r="K137" s="243"/>
      <c r="L137" s="44"/>
      <c r="M137" s="244" t="s">
        <v>1</v>
      </c>
      <c r="N137" s="245" t="s">
        <v>46</v>
      </c>
      <c r="O137" s="91"/>
      <c r="P137" s="246">
        <f>O137*H137</f>
        <v>0</v>
      </c>
      <c r="Q137" s="246">
        <v>0</v>
      </c>
      <c r="R137" s="246">
        <f>Q137*H137</f>
        <v>0</v>
      </c>
      <c r="S137" s="246">
        <v>0</v>
      </c>
      <c r="T137" s="24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8" t="s">
        <v>144</v>
      </c>
      <c r="AT137" s="248" t="s">
        <v>140</v>
      </c>
      <c r="AU137" s="248" t="s">
        <v>21</v>
      </c>
      <c r="AY137" s="16" t="s">
        <v>138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6" t="s">
        <v>89</v>
      </c>
      <c r="BK137" s="249">
        <f>ROUND(I137*H137,2)</f>
        <v>0</v>
      </c>
      <c r="BL137" s="16" t="s">
        <v>144</v>
      </c>
      <c r="BM137" s="248" t="s">
        <v>1233</v>
      </c>
    </row>
    <row r="138" spans="1:65" s="2" customFormat="1" ht="16.5" customHeight="1">
      <c r="A138" s="38"/>
      <c r="B138" s="39"/>
      <c r="C138" s="236" t="s">
        <v>222</v>
      </c>
      <c r="D138" s="236" t="s">
        <v>140</v>
      </c>
      <c r="E138" s="237" t="s">
        <v>1126</v>
      </c>
      <c r="F138" s="238" t="s">
        <v>1127</v>
      </c>
      <c r="G138" s="239" t="s">
        <v>164</v>
      </c>
      <c r="H138" s="240">
        <v>9</v>
      </c>
      <c r="I138" s="241"/>
      <c r="J138" s="242">
        <f>ROUND(I138*H138,2)</f>
        <v>0</v>
      </c>
      <c r="K138" s="243"/>
      <c r="L138" s="44"/>
      <c r="M138" s="244" t="s">
        <v>1</v>
      </c>
      <c r="N138" s="245" t="s">
        <v>46</v>
      </c>
      <c r="O138" s="91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8" t="s">
        <v>144</v>
      </c>
      <c r="AT138" s="248" t="s">
        <v>140</v>
      </c>
      <c r="AU138" s="248" t="s">
        <v>21</v>
      </c>
      <c r="AY138" s="16" t="s">
        <v>138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6" t="s">
        <v>89</v>
      </c>
      <c r="BK138" s="249">
        <f>ROUND(I138*H138,2)</f>
        <v>0</v>
      </c>
      <c r="BL138" s="16" t="s">
        <v>144</v>
      </c>
      <c r="BM138" s="248" t="s">
        <v>1234</v>
      </c>
    </row>
    <row r="139" spans="1:65" s="2" customFormat="1" ht="16.5" customHeight="1">
      <c r="A139" s="38"/>
      <c r="B139" s="39"/>
      <c r="C139" s="236" t="s">
        <v>227</v>
      </c>
      <c r="D139" s="236" t="s">
        <v>140</v>
      </c>
      <c r="E139" s="237" t="s">
        <v>1129</v>
      </c>
      <c r="F139" s="238" t="s">
        <v>1130</v>
      </c>
      <c r="G139" s="239" t="s">
        <v>164</v>
      </c>
      <c r="H139" s="240">
        <v>7</v>
      </c>
      <c r="I139" s="241"/>
      <c r="J139" s="242">
        <f>ROUND(I139*H139,2)</f>
        <v>0</v>
      </c>
      <c r="K139" s="243"/>
      <c r="L139" s="44"/>
      <c r="M139" s="244" t="s">
        <v>1</v>
      </c>
      <c r="N139" s="245" t="s">
        <v>46</v>
      </c>
      <c r="O139" s="91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8" t="s">
        <v>144</v>
      </c>
      <c r="AT139" s="248" t="s">
        <v>140</v>
      </c>
      <c r="AU139" s="248" t="s">
        <v>21</v>
      </c>
      <c r="AY139" s="16" t="s">
        <v>138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6" t="s">
        <v>89</v>
      </c>
      <c r="BK139" s="249">
        <f>ROUND(I139*H139,2)</f>
        <v>0</v>
      </c>
      <c r="BL139" s="16" t="s">
        <v>144</v>
      </c>
      <c r="BM139" s="248" t="s">
        <v>1235</v>
      </c>
    </row>
    <row r="140" spans="1:65" s="2" customFormat="1" ht="16.5" customHeight="1">
      <c r="A140" s="38"/>
      <c r="B140" s="39"/>
      <c r="C140" s="236" t="s">
        <v>232</v>
      </c>
      <c r="D140" s="236" t="s">
        <v>140</v>
      </c>
      <c r="E140" s="237" t="s">
        <v>1132</v>
      </c>
      <c r="F140" s="238" t="s">
        <v>1133</v>
      </c>
      <c r="G140" s="239" t="s">
        <v>164</v>
      </c>
      <c r="H140" s="240">
        <v>67</v>
      </c>
      <c r="I140" s="241"/>
      <c r="J140" s="242">
        <f>ROUND(I140*H140,2)</f>
        <v>0</v>
      </c>
      <c r="K140" s="243"/>
      <c r="L140" s="44"/>
      <c r="M140" s="244" t="s">
        <v>1</v>
      </c>
      <c r="N140" s="245" t="s">
        <v>46</v>
      </c>
      <c r="O140" s="91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8" t="s">
        <v>144</v>
      </c>
      <c r="AT140" s="248" t="s">
        <v>140</v>
      </c>
      <c r="AU140" s="248" t="s">
        <v>21</v>
      </c>
      <c r="AY140" s="16" t="s">
        <v>138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6" t="s">
        <v>89</v>
      </c>
      <c r="BK140" s="249">
        <f>ROUND(I140*H140,2)</f>
        <v>0</v>
      </c>
      <c r="BL140" s="16" t="s">
        <v>144</v>
      </c>
      <c r="BM140" s="248" t="s">
        <v>1236</v>
      </c>
    </row>
    <row r="141" spans="1:65" s="2" customFormat="1" ht="16.5" customHeight="1">
      <c r="A141" s="38"/>
      <c r="B141" s="39"/>
      <c r="C141" s="236" t="s">
        <v>7</v>
      </c>
      <c r="D141" s="236" t="s">
        <v>140</v>
      </c>
      <c r="E141" s="237" t="s">
        <v>1237</v>
      </c>
      <c r="F141" s="238" t="s">
        <v>1238</v>
      </c>
      <c r="G141" s="239" t="s">
        <v>164</v>
      </c>
      <c r="H141" s="240">
        <v>9</v>
      </c>
      <c r="I141" s="241"/>
      <c r="J141" s="242">
        <f>ROUND(I141*H141,2)</f>
        <v>0</v>
      </c>
      <c r="K141" s="243"/>
      <c r="L141" s="44"/>
      <c r="M141" s="244" t="s">
        <v>1</v>
      </c>
      <c r="N141" s="245" t="s">
        <v>46</v>
      </c>
      <c r="O141" s="91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8" t="s">
        <v>144</v>
      </c>
      <c r="AT141" s="248" t="s">
        <v>140</v>
      </c>
      <c r="AU141" s="248" t="s">
        <v>21</v>
      </c>
      <c r="AY141" s="16" t="s">
        <v>138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6" t="s">
        <v>89</v>
      </c>
      <c r="BK141" s="249">
        <f>ROUND(I141*H141,2)</f>
        <v>0</v>
      </c>
      <c r="BL141" s="16" t="s">
        <v>144</v>
      </c>
      <c r="BM141" s="248" t="s">
        <v>1239</v>
      </c>
    </row>
    <row r="142" spans="1:65" s="2" customFormat="1" ht="16.5" customHeight="1">
      <c r="A142" s="38"/>
      <c r="B142" s="39"/>
      <c r="C142" s="236" t="s">
        <v>244</v>
      </c>
      <c r="D142" s="236" t="s">
        <v>140</v>
      </c>
      <c r="E142" s="237" t="s">
        <v>1153</v>
      </c>
      <c r="F142" s="238" t="s">
        <v>1154</v>
      </c>
      <c r="G142" s="239" t="s">
        <v>164</v>
      </c>
      <c r="H142" s="240">
        <v>74</v>
      </c>
      <c r="I142" s="241"/>
      <c r="J142" s="242">
        <f>ROUND(I142*H142,2)</f>
        <v>0</v>
      </c>
      <c r="K142" s="243"/>
      <c r="L142" s="44"/>
      <c r="M142" s="244" t="s">
        <v>1</v>
      </c>
      <c r="N142" s="245" t="s">
        <v>46</v>
      </c>
      <c r="O142" s="91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8" t="s">
        <v>144</v>
      </c>
      <c r="AT142" s="248" t="s">
        <v>140</v>
      </c>
      <c r="AU142" s="248" t="s">
        <v>21</v>
      </c>
      <c r="AY142" s="16" t="s">
        <v>138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6" t="s">
        <v>89</v>
      </c>
      <c r="BK142" s="249">
        <f>ROUND(I142*H142,2)</f>
        <v>0</v>
      </c>
      <c r="BL142" s="16" t="s">
        <v>144</v>
      </c>
      <c r="BM142" s="248" t="s">
        <v>1240</v>
      </c>
    </row>
    <row r="143" spans="1:65" s="2" customFormat="1" ht="16.5" customHeight="1">
      <c r="A143" s="38"/>
      <c r="B143" s="39"/>
      <c r="C143" s="236" t="s">
        <v>249</v>
      </c>
      <c r="D143" s="236" t="s">
        <v>140</v>
      </c>
      <c r="E143" s="237" t="s">
        <v>1159</v>
      </c>
      <c r="F143" s="238" t="s">
        <v>1160</v>
      </c>
      <c r="G143" s="239" t="s">
        <v>164</v>
      </c>
      <c r="H143" s="240">
        <v>9</v>
      </c>
      <c r="I143" s="241"/>
      <c r="J143" s="242">
        <f>ROUND(I143*H143,2)</f>
        <v>0</v>
      </c>
      <c r="K143" s="243"/>
      <c r="L143" s="44"/>
      <c r="M143" s="244" t="s">
        <v>1</v>
      </c>
      <c r="N143" s="245" t="s">
        <v>46</v>
      </c>
      <c r="O143" s="91"/>
      <c r="P143" s="246">
        <f>O143*H143</f>
        <v>0</v>
      </c>
      <c r="Q143" s="246">
        <v>0</v>
      </c>
      <c r="R143" s="246">
        <f>Q143*H143</f>
        <v>0</v>
      </c>
      <c r="S143" s="246">
        <v>0</v>
      </c>
      <c r="T143" s="24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8" t="s">
        <v>144</v>
      </c>
      <c r="AT143" s="248" t="s">
        <v>140</v>
      </c>
      <c r="AU143" s="248" t="s">
        <v>21</v>
      </c>
      <c r="AY143" s="16" t="s">
        <v>138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16" t="s">
        <v>89</v>
      </c>
      <c r="BK143" s="249">
        <f>ROUND(I143*H143,2)</f>
        <v>0</v>
      </c>
      <c r="BL143" s="16" t="s">
        <v>144</v>
      </c>
      <c r="BM143" s="248" t="s">
        <v>1241</v>
      </c>
    </row>
    <row r="144" spans="1:65" s="2" customFormat="1" ht="16.5" customHeight="1">
      <c r="A144" s="38"/>
      <c r="B144" s="39"/>
      <c r="C144" s="236" t="s">
        <v>253</v>
      </c>
      <c r="D144" s="236" t="s">
        <v>140</v>
      </c>
      <c r="E144" s="237" t="s">
        <v>1162</v>
      </c>
      <c r="F144" s="238" t="s">
        <v>1163</v>
      </c>
      <c r="G144" s="239" t="s">
        <v>164</v>
      </c>
      <c r="H144" s="240">
        <v>7</v>
      </c>
      <c r="I144" s="241"/>
      <c r="J144" s="242">
        <f>ROUND(I144*H144,2)</f>
        <v>0</v>
      </c>
      <c r="K144" s="243"/>
      <c r="L144" s="44"/>
      <c r="M144" s="244" t="s">
        <v>1</v>
      </c>
      <c r="N144" s="245" t="s">
        <v>46</v>
      </c>
      <c r="O144" s="91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8" t="s">
        <v>144</v>
      </c>
      <c r="AT144" s="248" t="s">
        <v>140</v>
      </c>
      <c r="AU144" s="248" t="s">
        <v>21</v>
      </c>
      <c r="AY144" s="16" t="s">
        <v>138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6" t="s">
        <v>89</v>
      </c>
      <c r="BK144" s="249">
        <f>ROUND(I144*H144,2)</f>
        <v>0</v>
      </c>
      <c r="BL144" s="16" t="s">
        <v>144</v>
      </c>
      <c r="BM144" s="248" t="s">
        <v>1242</v>
      </c>
    </row>
    <row r="145" spans="1:65" s="2" customFormat="1" ht="16.5" customHeight="1">
      <c r="A145" s="38"/>
      <c r="B145" s="39"/>
      <c r="C145" s="236" t="s">
        <v>259</v>
      </c>
      <c r="D145" s="236" t="s">
        <v>140</v>
      </c>
      <c r="E145" s="237" t="s">
        <v>1165</v>
      </c>
      <c r="F145" s="238" t="s">
        <v>1166</v>
      </c>
      <c r="G145" s="239" t="s">
        <v>164</v>
      </c>
      <c r="H145" s="240">
        <v>67</v>
      </c>
      <c r="I145" s="241"/>
      <c r="J145" s="242">
        <f>ROUND(I145*H145,2)</f>
        <v>0</v>
      </c>
      <c r="K145" s="243"/>
      <c r="L145" s="44"/>
      <c r="M145" s="244" t="s">
        <v>1</v>
      </c>
      <c r="N145" s="245" t="s">
        <v>46</v>
      </c>
      <c r="O145" s="91"/>
      <c r="P145" s="246">
        <f>O145*H145</f>
        <v>0</v>
      </c>
      <c r="Q145" s="246">
        <v>0</v>
      </c>
      <c r="R145" s="246">
        <f>Q145*H145</f>
        <v>0</v>
      </c>
      <c r="S145" s="246">
        <v>0</v>
      </c>
      <c r="T145" s="24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8" t="s">
        <v>144</v>
      </c>
      <c r="AT145" s="248" t="s">
        <v>140</v>
      </c>
      <c r="AU145" s="248" t="s">
        <v>21</v>
      </c>
      <c r="AY145" s="16" t="s">
        <v>138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16" t="s">
        <v>89</v>
      </c>
      <c r="BK145" s="249">
        <f>ROUND(I145*H145,2)</f>
        <v>0</v>
      </c>
      <c r="BL145" s="16" t="s">
        <v>144</v>
      </c>
      <c r="BM145" s="248" t="s">
        <v>1243</v>
      </c>
    </row>
    <row r="146" spans="1:65" s="2" customFormat="1" ht="16.5" customHeight="1">
      <c r="A146" s="38"/>
      <c r="B146" s="39"/>
      <c r="C146" s="236" t="s">
        <v>263</v>
      </c>
      <c r="D146" s="236" t="s">
        <v>140</v>
      </c>
      <c r="E146" s="237" t="s">
        <v>1244</v>
      </c>
      <c r="F146" s="238" t="s">
        <v>1245</v>
      </c>
      <c r="G146" s="239" t="s">
        <v>164</v>
      </c>
      <c r="H146" s="240">
        <v>262</v>
      </c>
      <c r="I146" s="241"/>
      <c r="J146" s="242">
        <f>ROUND(I146*H146,2)</f>
        <v>0</v>
      </c>
      <c r="K146" s="243"/>
      <c r="L146" s="44"/>
      <c r="M146" s="244" t="s">
        <v>1</v>
      </c>
      <c r="N146" s="245" t="s">
        <v>46</v>
      </c>
      <c r="O146" s="91"/>
      <c r="P146" s="246">
        <f>O146*H146</f>
        <v>0</v>
      </c>
      <c r="Q146" s="246">
        <v>0</v>
      </c>
      <c r="R146" s="246">
        <f>Q146*H146</f>
        <v>0</v>
      </c>
      <c r="S146" s="246">
        <v>0</v>
      </c>
      <c r="T146" s="24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8" t="s">
        <v>144</v>
      </c>
      <c r="AT146" s="248" t="s">
        <v>140</v>
      </c>
      <c r="AU146" s="248" t="s">
        <v>21</v>
      </c>
      <c r="AY146" s="16" t="s">
        <v>138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16" t="s">
        <v>89</v>
      </c>
      <c r="BK146" s="249">
        <f>ROUND(I146*H146,2)</f>
        <v>0</v>
      </c>
      <c r="BL146" s="16" t="s">
        <v>144</v>
      </c>
      <c r="BM146" s="248" t="s">
        <v>1246</v>
      </c>
    </row>
    <row r="147" spans="1:65" s="2" customFormat="1" ht="16.5" customHeight="1">
      <c r="A147" s="38"/>
      <c r="B147" s="39"/>
      <c r="C147" s="236" t="s">
        <v>397</v>
      </c>
      <c r="D147" s="236" t="s">
        <v>140</v>
      </c>
      <c r="E147" s="237" t="s">
        <v>1247</v>
      </c>
      <c r="F147" s="238" t="s">
        <v>1248</v>
      </c>
      <c r="G147" s="239" t="s">
        <v>164</v>
      </c>
      <c r="H147" s="240">
        <v>9</v>
      </c>
      <c r="I147" s="241"/>
      <c r="J147" s="242">
        <f>ROUND(I147*H147,2)</f>
        <v>0</v>
      </c>
      <c r="K147" s="243"/>
      <c r="L147" s="44"/>
      <c r="M147" s="244" t="s">
        <v>1</v>
      </c>
      <c r="N147" s="245" t="s">
        <v>46</v>
      </c>
      <c r="O147" s="91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8" t="s">
        <v>144</v>
      </c>
      <c r="AT147" s="248" t="s">
        <v>140</v>
      </c>
      <c r="AU147" s="248" t="s">
        <v>21</v>
      </c>
      <c r="AY147" s="16" t="s">
        <v>138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6" t="s">
        <v>89</v>
      </c>
      <c r="BK147" s="249">
        <f>ROUND(I147*H147,2)</f>
        <v>0</v>
      </c>
      <c r="BL147" s="16" t="s">
        <v>144</v>
      </c>
      <c r="BM147" s="248" t="s">
        <v>1249</v>
      </c>
    </row>
    <row r="148" spans="1:65" s="2" customFormat="1" ht="16.5" customHeight="1">
      <c r="A148" s="38"/>
      <c r="B148" s="39"/>
      <c r="C148" s="236" t="s">
        <v>403</v>
      </c>
      <c r="D148" s="236" t="s">
        <v>140</v>
      </c>
      <c r="E148" s="237" t="s">
        <v>1250</v>
      </c>
      <c r="F148" s="238" t="s">
        <v>1251</v>
      </c>
      <c r="G148" s="239" t="s">
        <v>164</v>
      </c>
      <c r="H148" s="240">
        <v>200</v>
      </c>
      <c r="I148" s="241"/>
      <c r="J148" s="242">
        <f>ROUND(I148*H148,2)</f>
        <v>0</v>
      </c>
      <c r="K148" s="243"/>
      <c r="L148" s="44"/>
      <c r="M148" s="244" t="s">
        <v>1</v>
      </c>
      <c r="N148" s="245" t="s">
        <v>46</v>
      </c>
      <c r="O148" s="91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8" t="s">
        <v>144</v>
      </c>
      <c r="AT148" s="248" t="s">
        <v>140</v>
      </c>
      <c r="AU148" s="248" t="s">
        <v>21</v>
      </c>
      <c r="AY148" s="16" t="s">
        <v>138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6" t="s">
        <v>89</v>
      </c>
      <c r="BK148" s="249">
        <f>ROUND(I148*H148,2)</f>
        <v>0</v>
      </c>
      <c r="BL148" s="16" t="s">
        <v>144</v>
      </c>
      <c r="BM148" s="248" t="s">
        <v>1252</v>
      </c>
    </row>
    <row r="149" spans="1:65" s="2" customFormat="1" ht="16.5" customHeight="1">
      <c r="A149" s="38"/>
      <c r="B149" s="39"/>
      <c r="C149" s="236" t="s">
        <v>409</v>
      </c>
      <c r="D149" s="236" t="s">
        <v>140</v>
      </c>
      <c r="E149" s="237" t="s">
        <v>1253</v>
      </c>
      <c r="F149" s="238" t="s">
        <v>1254</v>
      </c>
      <c r="G149" s="239" t="s">
        <v>235</v>
      </c>
      <c r="H149" s="240">
        <v>5</v>
      </c>
      <c r="I149" s="241"/>
      <c r="J149" s="242">
        <f>ROUND(I149*H149,2)</f>
        <v>0</v>
      </c>
      <c r="K149" s="243"/>
      <c r="L149" s="44"/>
      <c r="M149" s="244" t="s">
        <v>1</v>
      </c>
      <c r="N149" s="245" t="s">
        <v>46</v>
      </c>
      <c r="O149" s="91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8" t="s">
        <v>144</v>
      </c>
      <c r="AT149" s="248" t="s">
        <v>140</v>
      </c>
      <c r="AU149" s="248" t="s">
        <v>21</v>
      </c>
      <c r="AY149" s="16" t="s">
        <v>138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6" t="s">
        <v>89</v>
      </c>
      <c r="BK149" s="249">
        <f>ROUND(I149*H149,2)</f>
        <v>0</v>
      </c>
      <c r="BL149" s="16" t="s">
        <v>144</v>
      </c>
      <c r="BM149" s="248" t="s">
        <v>1255</v>
      </c>
    </row>
    <row r="150" spans="1:65" s="2" customFormat="1" ht="16.5" customHeight="1">
      <c r="A150" s="38"/>
      <c r="B150" s="39"/>
      <c r="C150" s="236" t="s">
        <v>413</v>
      </c>
      <c r="D150" s="236" t="s">
        <v>140</v>
      </c>
      <c r="E150" s="237" t="s">
        <v>1256</v>
      </c>
      <c r="F150" s="238" t="s">
        <v>1169</v>
      </c>
      <c r="G150" s="239" t="s">
        <v>235</v>
      </c>
      <c r="H150" s="240">
        <v>1</v>
      </c>
      <c r="I150" s="241"/>
      <c r="J150" s="242">
        <f>ROUND(I150*H150,2)</f>
        <v>0</v>
      </c>
      <c r="K150" s="243"/>
      <c r="L150" s="44"/>
      <c r="M150" s="244" t="s">
        <v>1</v>
      </c>
      <c r="N150" s="245" t="s">
        <v>46</v>
      </c>
      <c r="O150" s="91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8" t="s">
        <v>144</v>
      </c>
      <c r="AT150" s="248" t="s">
        <v>140</v>
      </c>
      <c r="AU150" s="248" t="s">
        <v>21</v>
      </c>
      <c r="AY150" s="16" t="s">
        <v>138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16" t="s">
        <v>89</v>
      </c>
      <c r="BK150" s="249">
        <f>ROUND(I150*H150,2)</f>
        <v>0</v>
      </c>
      <c r="BL150" s="16" t="s">
        <v>144</v>
      </c>
      <c r="BM150" s="248" t="s">
        <v>1257</v>
      </c>
    </row>
    <row r="151" spans="1:65" s="2" customFormat="1" ht="16.5" customHeight="1">
      <c r="A151" s="38"/>
      <c r="B151" s="39"/>
      <c r="C151" s="236" t="s">
        <v>417</v>
      </c>
      <c r="D151" s="236" t="s">
        <v>140</v>
      </c>
      <c r="E151" s="237" t="s">
        <v>1258</v>
      </c>
      <c r="F151" s="238" t="s">
        <v>1259</v>
      </c>
      <c r="G151" s="239" t="s">
        <v>247</v>
      </c>
      <c r="H151" s="240">
        <v>8</v>
      </c>
      <c r="I151" s="241"/>
      <c r="J151" s="242">
        <f>ROUND(I151*H151,2)</f>
        <v>0</v>
      </c>
      <c r="K151" s="243"/>
      <c r="L151" s="44"/>
      <c r="M151" s="244" t="s">
        <v>1</v>
      </c>
      <c r="N151" s="245" t="s">
        <v>46</v>
      </c>
      <c r="O151" s="91"/>
      <c r="P151" s="246">
        <f>O151*H151</f>
        <v>0</v>
      </c>
      <c r="Q151" s="246">
        <v>0</v>
      </c>
      <c r="R151" s="246">
        <f>Q151*H151</f>
        <v>0</v>
      </c>
      <c r="S151" s="246">
        <v>0</v>
      </c>
      <c r="T151" s="24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8" t="s">
        <v>144</v>
      </c>
      <c r="AT151" s="248" t="s">
        <v>140</v>
      </c>
      <c r="AU151" s="248" t="s">
        <v>21</v>
      </c>
      <c r="AY151" s="16" t="s">
        <v>138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16" t="s">
        <v>89</v>
      </c>
      <c r="BK151" s="249">
        <f>ROUND(I151*H151,2)</f>
        <v>0</v>
      </c>
      <c r="BL151" s="16" t="s">
        <v>144</v>
      </c>
      <c r="BM151" s="248" t="s">
        <v>1260</v>
      </c>
    </row>
    <row r="152" spans="1:65" s="2" customFormat="1" ht="16.5" customHeight="1">
      <c r="A152" s="38"/>
      <c r="B152" s="39"/>
      <c r="C152" s="236" t="s">
        <v>421</v>
      </c>
      <c r="D152" s="236" t="s">
        <v>140</v>
      </c>
      <c r="E152" s="237" t="s">
        <v>1261</v>
      </c>
      <c r="F152" s="238" t="s">
        <v>1262</v>
      </c>
      <c r="G152" s="239" t="s">
        <v>235</v>
      </c>
      <c r="H152" s="240">
        <v>4</v>
      </c>
      <c r="I152" s="241"/>
      <c r="J152" s="242">
        <f>ROUND(I152*H152,2)</f>
        <v>0</v>
      </c>
      <c r="K152" s="243"/>
      <c r="L152" s="44"/>
      <c r="M152" s="244" t="s">
        <v>1</v>
      </c>
      <c r="N152" s="245" t="s">
        <v>46</v>
      </c>
      <c r="O152" s="91"/>
      <c r="P152" s="246">
        <f>O152*H152</f>
        <v>0</v>
      </c>
      <c r="Q152" s="246">
        <v>0</v>
      </c>
      <c r="R152" s="246">
        <f>Q152*H152</f>
        <v>0</v>
      </c>
      <c r="S152" s="246">
        <v>0</v>
      </c>
      <c r="T152" s="24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8" t="s">
        <v>144</v>
      </c>
      <c r="AT152" s="248" t="s">
        <v>140</v>
      </c>
      <c r="AU152" s="248" t="s">
        <v>21</v>
      </c>
      <c r="AY152" s="16" t="s">
        <v>138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16" t="s">
        <v>89</v>
      </c>
      <c r="BK152" s="249">
        <f>ROUND(I152*H152,2)</f>
        <v>0</v>
      </c>
      <c r="BL152" s="16" t="s">
        <v>144</v>
      </c>
      <c r="BM152" s="248" t="s">
        <v>1263</v>
      </c>
    </row>
    <row r="153" spans="1:65" s="2" customFormat="1" ht="16.5" customHeight="1">
      <c r="A153" s="38"/>
      <c r="B153" s="39"/>
      <c r="C153" s="236" t="s">
        <v>426</v>
      </c>
      <c r="D153" s="236" t="s">
        <v>140</v>
      </c>
      <c r="E153" s="237" t="s">
        <v>1264</v>
      </c>
      <c r="F153" s="238" t="s">
        <v>1181</v>
      </c>
      <c r="G153" s="239" t="s">
        <v>235</v>
      </c>
      <c r="H153" s="240">
        <v>1</v>
      </c>
      <c r="I153" s="241"/>
      <c r="J153" s="242">
        <f>ROUND(I153*H153,2)</f>
        <v>0</v>
      </c>
      <c r="K153" s="243"/>
      <c r="L153" s="44"/>
      <c r="M153" s="244" t="s">
        <v>1</v>
      </c>
      <c r="N153" s="245" t="s">
        <v>46</v>
      </c>
      <c r="O153" s="91"/>
      <c r="P153" s="246">
        <f>O153*H153</f>
        <v>0</v>
      </c>
      <c r="Q153" s="246">
        <v>0</v>
      </c>
      <c r="R153" s="246">
        <f>Q153*H153</f>
        <v>0</v>
      </c>
      <c r="S153" s="246">
        <v>0</v>
      </c>
      <c r="T153" s="24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8" t="s">
        <v>144</v>
      </c>
      <c r="AT153" s="248" t="s">
        <v>140</v>
      </c>
      <c r="AU153" s="248" t="s">
        <v>21</v>
      </c>
      <c r="AY153" s="16" t="s">
        <v>138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16" t="s">
        <v>89</v>
      </c>
      <c r="BK153" s="249">
        <f>ROUND(I153*H153,2)</f>
        <v>0</v>
      </c>
      <c r="BL153" s="16" t="s">
        <v>144</v>
      </c>
      <c r="BM153" s="248" t="s">
        <v>1265</v>
      </c>
    </row>
    <row r="154" spans="1:65" s="2" customFormat="1" ht="16.5" customHeight="1">
      <c r="A154" s="38"/>
      <c r="B154" s="39"/>
      <c r="C154" s="236" t="s">
        <v>431</v>
      </c>
      <c r="D154" s="236" t="s">
        <v>140</v>
      </c>
      <c r="E154" s="237" t="s">
        <v>1266</v>
      </c>
      <c r="F154" s="238" t="s">
        <v>1267</v>
      </c>
      <c r="G154" s="239" t="s">
        <v>235</v>
      </c>
      <c r="H154" s="240">
        <v>1</v>
      </c>
      <c r="I154" s="241"/>
      <c r="J154" s="242">
        <f>ROUND(I154*H154,2)</f>
        <v>0</v>
      </c>
      <c r="K154" s="243"/>
      <c r="L154" s="44"/>
      <c r="M154" s="290" t="s">
        <v>1</v>
      </c>
      <c r="N154" s="291" t="s">
        <v>46</v>
      </c>
      <c r="O154" s="292"/>
      <c r="P154" s="293">
        <f>O154*H154</f>
        <v>0</v>
      </c>
      <c r="Q154" s="293">
        <v>0</v>
      </c>
      <c r="R154" s="293">
        <f>Q154*H154</f>
        <v>0</v>
      </c>
      <c r="S154" s="293">
        <v>0</v>
      </c>
      <c r="T154" s="29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8" t="s">
        <v>144</v>
      </c>
      <c r="AT154" s="248" t="s">
        <v>140</v>
      </c>
      <c r="AU154" s="248" t="s">
        <v>21</v>
      </c>
      <c r="AY154" s="16" t="s">
        <v>138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6" t="s">
        <v>89</v>
      </c>
      <c r="BK154" s="249">
        <f>ROUND(I154*H154,2)</f>
        <v>0</v>
      </c>
      <c r="BL154" s="16" t="s">
        <v>144</v>
      </c>
      <c r="BM154" s="248" t="s">
        <v>1268</v>
      </c>
    </row>
    <row r="155" spans="1:31" s="2" customFormat="1" ht="6.95" customHeight="1">
      <c r="A155" s="38"/>
      <c r="B155" s="66"/>
      <c r="C155" s="67"/>
      <c r="D155" s="67"/>
      <c r="E155" s="67"/>
      <c r="F155" s="67"/>
      <c r="G155" s="67"/>
      <c r="H155" s="67"/>
      <c r="I155" s="183"/>
      <c r="J155" s="67"/>
      <c r="K155" s="67"/>
      <c r="L155" s="44"/>
      <c r="M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</row>
  </sheetData>
  <sheetProtection password="CC35" sheet="1" objects="1" scenarios="1" formatColumns="0" formatRows="0" autoFilter="0"/>
  <autoFilter ref="C117:K154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19"/>
      <c r="AT3" s="16" t="s">
        <v>21</v>
      </c>
    </row>
    <row r="4" spans="2:46" s="1" customFormat="1" ht="24.95" customHeight="1">
      <c r="B4" s="19"/>
      <c r="D4" s="140" t="s">
        <v>109</v>
      </c>
      <c r="I4" s="136"/>
      <c r="L4" s="19"/>
      <c r="M4" s="141" t="s">
        <v>10</v>
      </c>
      <c r="AT4" s="16" t="s">
        <v>4</v>
      </c>
    </row>
    <row r="5" spans="2:12" s="1" customFormat="1" ht="6.95" customHeight="1">
      <c r="B5" s="19"/>
      <c r="I5" s="136"/>
      <c r="L5" s="19"/>
    </row>
    <row r="6" spans="2:12" s="1" customFormat="1" ht="12" customHeight="1">
      <c r="B6" s="19"/>
      <c r="D6" s="142" t="s">
        <v>16</v>
      </c>
      <c r="I6" s="136"/>
      <c r="L6" s="19"/>
    </row>
    <row r="7" spans="2:12" s="1" customFormat="1" ht="16.5" customHeight="1">
      <c r="B7" s="19"/>
      <c r="E7" s="143" t="str">
        <f>'Rekapitulace stavby'!K6</f>
        <v>Stavební úprava ulice Bezručova, Cheb</v>
      </c>
      <c r="F7" s="142"/>
      <c r="G7" s="142"/>
      <c r="H7" s="142"/>
      <c r="I7" s="136"/>
      <c r="L7" s="19"/>
    </row>
    <row r="8" spans="1:31" s="2" customFormat="1" ht="12" customHeight="1">
      <c r="A8" s="38"/>
      <c r="B8" s="44"/>
      <c r="C8" s="38"/>
      <c r="D8" s="142" t="s">
        <v>110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1269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19</v>
      </c>
      <c r="G11" s="38"/>
      <c r="H11" s="38"/>
      <c r="I11" s="147" t="s">
        <v>20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22</v>
      </c>
      <c r="E12" s="38"/>
      <c r="F12" s="146" t="s">
        <v>23</v>
      </c>
      <c r="G12" s="38"/>
      <c r="H12" s="38"/>
      <c r="I12" s="147" t="s">
        <v>24</v>
      </c>
      <c r="J12" s="148" t="str">
        <f>'Rekapitulace stavby'!AN8</f>
        <v>28. 2. 2020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30</v>
      </c>
      <c r="E14" s="38"/>
      <c r="F14" s="38"/>
      <c r="G14" s="38"/>
      <c r="H14" s="38"/>
      <c r="I14" s="147" t="s">
        <v>31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32</v>
      </c>
      <c r="F15" s="38"/>
      <c r="G15" s="38"/>
      <c r="H15" s="38"/>
      <c r="I15" s="147" t="s">
        <v>33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34</v>
      </c>
      <c r="E17" s="38"/>
      <c r="F17" s="38"/>
      <c r="G17" s="38"/>
      <c r="H17" s="38"/>
      <c r="I17" s="147" t="s">
        <v>31</v>
      </c>
      <c r="J17" s="32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46"/>
      <c r="G18" s="146"/>
      <c r="H18" s="146"/>
      <c r="I18" s="147" t="s">
        <v>33</v>
      </c>
      <c r="J18" s="32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36</v>
      </c>
      <c r="E20" s="38"/>
      <c r="F20" s="38"/>
      <c r="G20" s="38"/>
      <c r="H20" s="38"/>
      <c r="I20" s="147" t="s">
        <v>31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37</v>
      </c>
      <c r="F21" s="38"/>
      <c r="G21" s="38"/>
      <c r="H21" s="38"/>
      <c r="I21" s="147" t="s">
        <v>33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39</v>
      </c>
      <c r="E23" s="38"/>
      <c r="F23" s="38"/>
      <c r="G23" s="38"/>
      <c r="H23" s="38"/>
      <c r="I23" s="147" t="s">
        <v>31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37</v>
      </c>
      <c r="F24" s="38"/>
      <c r="G24" s="38"/>
      <c r="H24" s="38"/>
      <c r="I24" s="147" t="s">
        <v>33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40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41</v>
      </c>
      <c r="E30" s="38"/>
      <c r="F30" s="38"/>
      <c r="G30" s="38"/>
      <c r="H30" s="38"/>
      <c r="I30" s="144"/>
      <c r="J30" s="157">
        <f>ROUND(J120,2)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43</v>
      </c>
      <c r="G32" s="38"/>
      <c r="H32" s="38"/>
      <c r="I32" s="159" t="s">
        <v>42</v>
      </c>
      <c r="J32" s="158" t="s">
        <v>44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45</v>
      </c>
      <c r="E33" s="142" t="s">
        <v>46</v>
      </c>
      <c r="F33" s="161">
        <f>ROUND((SUM(BE120:BE145)),2)</f>
        <v>0</v>
      </c>
      <c r="G33" s="38"/>
      <c r="H33" s="38"/>
      <c r="I33" s="162">
        <v>0.21</v>
      </c>
      <c r="J33" s="161">
        <f>ROUND(((SUM(BE120:BE145))*I33),2)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47</v>
      </c>
      <c r="F34" s="161">
        <f>ROUND((SUM(BF120:BF145)),2)</f>
        <v>0</v>
      </c>
      <c r="G34" s="38"/>
      <c r="H34" s="38"/>
      <c r="I34" s="162">
        <v>0.15</v>
      </c>
      <c r="J34" s="161">
        <f>ROUND(((SUM(BF120:BF145))*I34),2)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48</v>
      </c>
      <c r="F35" s="161">
        <f>ROUND((SUM(BG120:BG145)),2)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49</v>
      </c>
      <c r="F36" s="161">
        <f>ROUND((SUM(BH120:BH145)),2)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50</v>
      </c>
      <c r="F37" s="161">
        <f>ROUND((SUM(BI120:BI145)),2)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51</v>
      </c>
      <c r="E39" s="165"/>
      <c r="F39" s="165"/>
      <c r="G39" s="166" t="s">
        <v>52</v>
      </c>
      <c r="H39" s="167" t="s">
        <v>53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19"/>
      <c r="I41" s="136"/>
      <c r="L41" s="19"/>
    </row>
    <row r="42" spans="2:12" s="1" customFormat="1" ht="14.4" customHeight="1">
      <c r="B42" s="19"/>
      <c r="I42" s="136"/>
      <c r="L42" s="19"/>
    </row>
    <row r="43" spans="2:12" s="1" customFormat="1" ht="14.4" customHeight="1">
      <c r="B43" s="19"/>
      <c r="I43" s="136"/>
      <c r="L43" s="19"/>
    </row>
    <row r="44" spans="2:12" s="1" customFormat="1" ht="14.4" customHeight="1">
      <c r="B44" s="19"/>
      <c r="I44" s="136"/>
      <c r="L44" s="19"/>
    </row>
    <row r="45" spans="2:12" s="1" customFormat="1" ht="14.4" customHeight="1">
      <c r="B45" s="19"/>
      <c r="I45" s="136"/>
      <c r="L45" s="19"/>
    </row>
    <row r="46" spans="2:12" s="1" customFormat="1" ht="14.4" customHeight="1">
      <c r="B46" s="19"/>
      <c r="I46" s="136"/>
      <c r="L46" s="19"/>
    </row>
    <row r="47" spans="2:12" s="1" customFormat="1" ht="14.4" customHeight="1">
      <c r="B47" s="19"/>
      <c r="I47" s="136"/>
      <c r="L47" s="19"/>
    </row>
    <row r="48" spans="2:12" s="1" customFormat="1" ht="14.4" customHeight="1">
      <c r="B48" s="19"/>
      <c r="I48" s="136"/>
      <c r="L48" s="19"/>
    </row>
    <row r="49" spans="2:12" s="1" customFormat="1" ht="14.4" customHeight="1">
      <c r="B49" s="19"/>
      <c r="I49" s="136"/>
      <c r="L49" s="19"/>
    </row>
    <row r="50" spans="2:12" s="2" customFormat="1" ht="14.4" customHeight="1">
      <c r="B50" s="63"/>
      <c r="D50" s="171" t="s">
        <v>54</v>
      </c>
      <c r="E50" s="172"/>
      <c r="F50" s="172"/>
      <c r="G50" s="171" t="s">
        <v>55</v>
      </c>
      <c r="H50" s="172"/>
      <c r="I50" s="173"/>
      <c r="J50" s="172"/>
      <c r="K50" s="172"/>
      <c r="L50" s="63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8"/>
      <c r="B61" s="44"/>
      <c r="C61" s="38"/>
      <c r="D61" s="174" t="s">
        <v>56</v>
      </c>
      <c r="E61" s="175"/>
      <c r="F61" s="176" t="s">
        <v>57</v>
      </c>
      <c r="G61" s="174" t="s">
        <v>56</v>
      </c>
      <c r="H61" s="175"/>
      <c r="I61" s="177"/>
      <c r="J61" s="178" t="s">
        <v>57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8"/>
      <c r="B65" s="44"/>
      <c r="C65" s="38"/>
      <c r="D65" s="171" t="s">
        <v>58</v>
      </c>
      <c r="E65" s="179"/>
      <c r="F65" s="179"/>
      <c r="G65" s="171" t="s">
        <v>59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8"/>
      <c r="B76" s="44"/>
      <c r="C76" s="38"/>
      <c r="D76" s="174" t="s">
        <v>56</v>
      </c>
      <c r="E76" s="175"/>
      <c r="F76" s="176" t="s">
        <v>57</v>
      </c>
      <c r="G76" s="174" t="s">
        <v>56</v>
      </c>
      <c r="H76" s="175"/>
      <c r="I76" s="177"/>
      <c r="J76" s="178" t="s">
        <v>57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112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Stavební úprava ulice Bezručova, Cheb</v>
      </c>
      <c r="F85" s="31"/>
      <c r="G85" s="31"/>
      <c r="H85" s="31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1" t="s">
        <v>110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VRN - VRN Vedlejší rozpočtové náklady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1" t="s">
        <v>22</v>
      </c>
      <c r="D89" s="40"/>
      <c r="E89" s="40"/>
      <c r="F89" s="26" t="str">
        <f>F12</f>
        <v>Cheb</v>
      </c>
      <c r="G89" s="40"/>
      <c r="H89" s="40"/>
      <c r="I89" s="147" t="s">
        <v>24</v>
      </c>
      <c r="J89" s="79" t="str">
        <f>IF(J12="","",J12)</f>
        <v>28. 2. 2020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1" t="s">
        <v>30</v>
      </c>
      <c r="D91" s="40"/>
      <c r="E91" s="40"/>
      <c r="F91" s="26" t="str">
        <f>E15</f>
        <v>Město Cheb</v>
      </c>
      <c r="G91" s="40"/>
      <c r="H91" s="40"/>
      <c r="I91" s="147" t="s">
        <v>36</v>
      </c>
      <c r="J91" s="36" t="str">
        <f>E21</f>
        <v>DSVA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1" t="s">
        <v>34</v>
      </c>
      <c r="D92" s="40"/>
      <c r="E92" s="40"/>
      <c r="F92" s="26" t="str">
        <f>IF(E18="","",E18)</f>
        <v>Vyplň údaj</v>
      </c>
      <c r="G92" s="40"/>
      <c r="H92" s="40"/>
      <c r="I92" s="147" t="s">
        <v>39</v>
      </c>
      <c r="J92" s="36" t="str">
        <f>E24</f>
        <v>DSVA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113</v>
      </c>
      <c r="D94" s="189"/>
      <c r="E94" s="189"/>
      <c r="F94" s="189"/>
      <c r="G94" s="189"/>
      <c r="H94" s="189"/>
      <c r="I94" s="190"/>
      <c r="J94" s="191" t="s">
        <v>114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115</v>
      </c>
      <c r="D96" s="40"/>
      <c r="E96" s="40"/>
      <c r="F96" s="40"/>
      <c r="G96" s="40"/>
      <c r="H96" s="40"/>
      <c r="I96" s="144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6" t="s">
        <v>116</v>
      </c>
    </row>
    <row r="97" spans="1:31" s="9" customFormat="1" ht="24.95" customHeight="1">
      <c r="A97" s="9"/>
      <c r="B97" s="193"/>
      <c r="C97" s="194"/>
      <c r="D97" s="195" t="s">
        <v>1270</v>
      </c>
      <c r="E97" s="196"/>
      <c r="F97" s="196"/>
      <c r="G97" s="196"/>
      <c r="H97" s="196"/>
      <c r="I97" s="197"/>
      <c r="J97" s="198">
        <f>J121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1271</v>
      </c>
      <c r="E98" s="203"/>
      <c r="F98" s="203"/>
      <c r="G98" s="203"/>
      <c r="H98" s="203"/>
      <c r="I98" s="204"/>
      <c r="J98" s="205">
        <f>J124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1272</v>
      </c>
      <c r="E99" s="203"/>
      <c r="F99" s="203"/>
      <c r="G99" s="203"/>
      <c r="H99" s="203"/>
      <c r="I99" s="204"/>
      <c r="J99" s="205">
        <f>J137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1273</v>
      </c>
      <c r="E100" s="203"/>
      <c r="F100" s="203"/>
      <c r="G100" s="203"/>
      <c r="H100" s="203"/>
      <c r="I100" s="204"/>
      <c r="J100" s="205">
        <f>J143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144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183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186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2" t="s">
        <v>123</v>
      </c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1" t="s">
        <v>16</v>
      </c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7" t="str">
        <f>E7</f>
        <v>Stavební úprava ulice Bezručova, Cheb</v>
      </c>
      <c r="F110" s="31"/>
      <c r="G110" s="31"/>
      <c r="H110" s="31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1" t="s">
        <v>110</v>
      </c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E9</f>
        <v>VRN - VRN Vedlejší rozpočtové náklady</v>
      </c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1" t="s">
        <v>22</v>
      </c>
      <c r="D114" s="40"/>
      <c r="E114" s="40"/>
      <c r="F114" s="26" t="str">
        <f>F12</f>
        <v>Cheb</v>
      </c>
      <c r="G114" s="40"/>
      <c r="H114" s="40"/>
      <c r="I114" s="147" t="s">
        <v>24</v>
      </c>
      <c r="J114" s="79" t="str">
        <f>IF(J12="","",J12)</f>
        <v>28. 2. 2020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1" t="s">
        <v>30</v>
      </c>
      <c r="D116" s="40"/>
      <c r="E116" s="40"/>
      <c r="F116" s="26" t="str">
        <f>E15</f>
        <v>Město Cheb</v>
      </c>
      <c r="G116" s="40"/>
      <c r="H116" s="40"/>
      <c r="I116" s="147" t="s">
        <v>36</v>
      </c>
      <c r="J116" s="36" t="str">
        <f>E21</f>
        <v>DSVA s.r.o.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1" t="s">
        <v>34</v>
      </c>
      <c r="D117" s="40"/>
      <c r="E117" s="40"/>
      <c r="F117" s="26" t="str">
        <f>IF(E18="","",E18)</f>
        <v>Vyplň údaj</v>
      </c>
      <c r="G117" s="40"/>
      <c r="H117" s="40"/>
      <c r="I117" s="147" t="s">
        <v>39</v>
      </c>
      <c r="J117" s="36" t="str">
        <f>E24</f>
        <v>DSVA s.r.o.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07"/>
      <c r="B119" s="208"/>
      <c r="C119" s="209" t="s">
        <v>124</v>
      </c>
      <c r="D119" s="210" t="s">
        <v>66</v>
      </c>
      <c r="E119" s="210" t="s">
        <v>62</v>
      </c>
      <c r="F119" s="210" t="s">
        <v>63</v>
      </c>
      <c r="G119" s="210" t="s">
        <v>125</v>
      </c>
      <c r="H119" s="210" t="s">
        <v>126</v>
      </c>
      <c r="I119" s="211" t="s">
        <v>127</v>
      </c>
      <c r="J119" s="212" t="s">
        <v>114</v>
      </c>
      <c r="K119" s="213" t="s">
        <v>128</v>
      </c>
      <c r="L119" s="214"/>
      <c r="M119" s="100" t="s">
        <v>1</v>
      </c>
      <c r="N119" s="101" t="s">
        <v>45</v>
      </c>
      <c r="O119" s="101" t="s">
        <v>129</v>
      </c>
      <c r="P119" s="101" t="s">
        <v>130</v>
      </c>
      <c r="Q119" s="101" t="s">
        <v>131</v>
      </c>
      <c r="R119" s="101" t="s">
        <v>132</v>
      </c>
      <c r="S119" s="101" t="s">
        <v>133</v>
      </c>
      <c r="T119" s="102" t="s">
        <v>134</v>
      </c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</row>
    <row r="120" spans="1:63" s="2" customFormat="1" ht="22.8" customHeight="1">
      <c r="A120" s="38"/>
      <c r="B120" s="39"/>
      <c r="C120" s="107" t="s">
        <v>135</v>
      </c>
      <c r="D120" s="40"/>
      <c r="E120" s="40"/>
      <c r="F120" s="40"/>
      <c r="G120" s="40"/>
      <c r="H120" s="40"/>
      <c r="I120" s="144"/>
      <c r="J120" s="215">
        <f>BK120</f>
        <v>0</v>
      </c>
      <c r="K120" s="40"/>
      <c r="L120" s="44"/>
      <c r="M120" s="103"/>
      <c r="N120" s="216"/>
      <c r="O120" s="104"/>
      <c r="P120" s="217">
        <f>P121</f>
        <v>0</v>
      </c>
      <c r="Q120" s="104"/>
      <c r="R120" s="217">
        <f>R121</f>
        <v>0</v>
      </c>
      <c r="S120" s="104"/>
      <c r="T120" s="218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6" t="s">
        <v>80</v>
      </c>
      <c r="AU120" s="16" t="s">
        <v>116</v>
      </c>
      <c r="BK120" s="219">
        <f>BK121</f>
        <v>0</v>
      </c>
    </row>
    <row r="121" spans="1:63" s="12" customFormat="1" ht="25.9" customHeight="1">
      <c r="A121" s="12"/>
      <c r="B121" s="220"/>
      <c r="C121" s="221"/>
      <c r="D121" s="222" t="s">
        <v>80</v>
      </c>
      <c r="E121" s="223" t="s">
        <v>106</v>
      </c>
      <c r="F121" s="223" t="s">
        <v>748</v>
      </c>
      <c r="G121" s="221"/>
      <c r="H121" s="221"/>
      <c r="I121" s="224"/>
      <c r="J121" s="225">
        <f>BK121</f>
        <v>0</v>
      </c>
      <c r="K121" s="221"/>
      <c r="L121" s="226"/>
      <c r="M121" s="227"/>
      <c r="N121" s="228"/>
      <c r="O121" s="228"/>
      <c r="P121" s="229">
        <f>P122+P123+P124+P137+P143</f>
        <v>0</v>
      </c>
      <c r="Q121" s="228"/>
      <c r="R121" s="229">
        <f>R122+R123+R124+R137+R143</f>
        <v>0</v>
      </c>
      <c r="S121" s="228"/>
      <c r="T121" s="230">
        <f>T122+T123+T124+T137+T143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1" t="s">
        <v>157</v>
      </c>
      <c r="AT121" s="232" t="s">
        <v>80</v>
      </c>
      <c r="AU121" s="232" t="s">
        <v>81</v>
      </c>
      <c r="AY121" s="231" t="s">
        <v>138</v>
      </c>
      <c r="BK121" s="233">
        <f>BK122+BK123+BK124+BK137+BK143</f>
        <v>0</v>
      </c>
    </row>
    <row r="122" spans="1:65" s="2" customFormat="1" ht="16.5" customHeight="1">
      <c r="A122" s="38"/>
      <c r="B122" s="39"/>
      <c r="C122" s="236" t="s">
        <v>89</v>
      </c>
      <c r="D122" s="236" t="s">
        <v>140</v>
      </c>
      <c r="E122" s="237" t="s">
        <v>1274</v>
      </c>
      <c r="F122" s="238" t="s">
        <v>1275</v>
      </c>
      <c r="G122" s="239" t="s">
        <v>973</v>
      </c>
      <c r="H122" s="240">
        <v>1</v>
      </c>
      <c r="I122" s="241"/>
      <c r="J122" s="242">
        <f>ROUND(I122*H122,2)</f>
        <v>0</v>
      </c>
      <c r="K122" s="243"/>
      <c r="L122" s="44"/>
      <c r="M122" s="244" t="s">
        <v>1</v>
      </c>
      <c r="N122" s="245" t="s">
        <v>46</v>
      </c>
      <c r="O122" s="91"/>
      <c r="P122" s="246">
        <f>O122*H122</f>
        <v>0</v>
      </c>
      <c r="Q122" s="246">
        <v>0</v>
      </c>
      <c r="R122" s="246">
        <f>Q122*H122</f>
        <v>0</v>
      </c>
      <c r="S122" s="246">
        <v>0</v>
      </c>
      <c r="T122" s="247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48" t="s">
        <v>144</v>
      </c>
      <c r="AT122" s="248" t="s">
        <v>140</v>
      </c>
      <c r="AU122" s="248" t="s">
        <v>89</v>
      </c>
      <c r="AY122" s="16" t="s">
        <v>138</v>
      </c>
      <c r="BE122" s="249">
        <f>IF(N122="základní",J122,0)</f>
        <v>0</v>
      </c>
      <c r="BF122" s="249">
        <f>IF(N122="snížená",J122,0)</f>
        <v>0</v>
      </c>
      <c r="BG122" s="249">
        <f>IF(N122="zákl. přenesená",J122,0)</f>
        <v>0</v>
      </c>
      <c r="BH122" s="249">
        <f>IF(N122="sníž. přenesená",J122,0)</f>
        <v>0</v>
      </c>
      <c r="BI122" s="249">
        <f>IF(N122="nulová",J122,0)</f>
        <v>0</v>
      </c>
      <c r="BJ122" s="16" t="s">
        <v>89</v>
      </c>
      <c r="BK122" s="249">
        <f>ROUND(I122*H122,2)</f>
        <v>0</v>
      </c>
      <c r="BL122" s="16" t="s">
        <v>144</v>
      </c>
      <c r="BM122" s="248" t="s">
        <v>1276</v>
      </c>
    </row>
    <row r="123" spans="1:47" s="2" customFormat="1" ht="12">
      <c r="A123" s="38"/>
      <c r="B123" s="39"/>
      <c r="C123" s="40"/>
      <c r="D123" s="250" t="s">
        <v>170</v>
      </c>
      <c r="E123" s="40"/>
      <c r="F123" s="251" t="s">
        <v>1277</v>
      </c>
      <c r="G123" s="40"/>
      <c r="H123" s="40"/>
      <c r="I123" s="144"/>
      <c r="J123" s="40"/>
      <c r="K123" s="40"/>
      <c r="L123" s="44"/>
      <c r="M123" s="252"/>
      <c r="N123" s="253"/>
      <c r="O123" s="91"/>
      <c r="P123" s="91"/>
      <c r="Q123" s="91"/>
      <c r="R123" s="91"/>
      <c r="S123" s="91"/>
      <c r="T123" s="92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6" t="s">
        <v>170</v>
      </c>
      <c r="AU123" s="16" t="s">
        <v>89</v>
      </c>
    </row>
    <row r="124" spans="1:63" s="12" customFormat="1" ht="22.8" customHeight="1">
      <c r="A124" s="12"/>
      <c r="B124" s="220"/>
      <c r="C124" s="221"/>
      <c r="D124" s="222" t="s">
        <v>80</v>
      </c>
      <c r="E124" s="234" t="s">
        <v>1278</v>
      </c>
      <c r="F124" s="234" t="s">
        <v>1279</v>
      </c>
      <c r="G124" s="221"/>
      <c r="H124" s="221"/>
      <c r="I124" s="224"/>
      <c r="J124" s="235">
        <f>BK124</f>
        <v>0</v>
      </c>
      <c r="K124" s="221"/>
      <c r="L124" s="226"/>
      <c r="M124" s="227"/>
      <c r="N124" s="228"/>
      <c r="O124" s="228"/>
      <c r="P124" s="229">
        <f>SUM(P125:P136)</f>
        <v>0</v>
      </c>
      <c r="Q124" s="228"/>
      <c r="R124" s="229">
        <f>SUM(R125:R136)</f>
        <v>0</v>
      </c>
      <c r="S124" s="228"/>
      <c r="T124" s="230">
        <f>SUM(T125:T136)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1" t="s">
        <v>157</v>
      </c>
      <c r="AT124" s="232" t="s">
        <v>80</v>
      </c>
      <c r="AU124" s="232" t="s">
        <v>89</v>
      </c>
      <c r="AY124" s="231" t="s">
        <v>138</v>
      </c>
      <c r="BK124" s="233">
        <f>SUM(BK125:BK136)</f>
        <v>0</v>
      </c>
    </row>
    <row r="125" spans="1:65" s="2" customFormat="1" ht="16.5" customHeight="1">
      <c r="A125" s="38"/>
      <c r="B125" s="39"/>
      <c r="C125" s="236" t="s">
        <v>21</v>
      </c>
      <c r="D125" s="236" t="s">
        <v>140</v>
      </c>
      <c r="E125" s="237" t="s">
        <v>1280</v>
      </c>
      <c r="F125" s="238" t="s">
        <v>1281</v>
      </c>
      <c r="G125" s="239" t="s">
        <v>984</v>
      </c>
      <c r="H125" s="240">
        <v>1</v>
      </c>
      <c r="I125" s="241"/>
      <c r="J125" s="242">
        <f>ROUND(I125*H125,2)</f>
        <v>0</v>
      </c>
      <c r="K125" s="243"/>
      <c r="L125" s="44"/>
      <c r="M125" s="244" t="s">
        <v>1</v>
      </c>
      <c r="N125" s="245" t="s">
        <v>46</v>
      </c>
      <c r="O125" s="91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8" t="s">
        <v>751</v>
      </c>
      <c r="AT125" s="248" t="s">
        <v>140</v>
      </c>
      <c r="AU125" s="248" t="s">
        <v>21</v>
      </c>
      <c r="AY125" s="16" t="s">
        <v>138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16" t="s">
        <v>89</v>
      </c>
      <c r="BK125" s="249">
        <f>ROUND(I125*H125,2)</f>
        <v>0</v>
      </c>
      <c r="BL125" s="16" t="s">
        <v>751</v>
      </c>
      <c r="BM125" s="248" t="s">
        <v>1282</v>
      </c>
    </row>
    <row r="126" spans="1:47" s="2" customFormat="1" ht="12">
      <c r="A126" s="38"/>
      <c r="B126" s="39"/>
      <c r="C126" s="40"/>
      <c r="D126" s="250" t="s">
        <v>170</v>
      </c>
      <c r="E126" s="40"/>
      <c r="F126" s="251" t="s">
        <v>1283</v>
      </c>
      <c r="G126" s="40"/>
      <c r="H126" s="40"/>
      <c r="I126" s="144"/>
      <c r="J126" s="40"/>
      <c r="K126" s="40"/>
      <c r="L126" s="44"/>
      <c r="M126" s="252"/>
      <c r="N126" s="253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6" t="s">
        <v>170</v>
      </c>
      <c r="AU126" s="16" t="s">
        <v>21</v>
      </c>
    </row>
    <row r="127" spans="1:65" s="2" customFormat="1" ht="16.5" customHeight="1">
      <c r="A127" s="38"/>
      <c r="B127" s="39"/>
      <c r="C127" s="236" t="s">
        <v>149</v>
      </c>
      <c r="D127" s="236" t="s">
        <v>140</v>
      </c>
      <c r="E127" s="237" t="s">
        <v>1284</v>
      </c>
      <c r="F127" s="238" t="s">
        <v>1285</v>
      </c>
      <c r="G127" s="239" t="s">
        <v>235</v>
      </c>
      <c r="H127" s="240">
        <v>1</v>
      </c>
      <c r="I127" s="241"/>
      <c r="J127" s="242">
        <f>ROUND(I127*H127,2)</f>
        <v>0</v>
      </c>
      <c r="K127" s="243"/>
      <c r="L127" s="44"/>
      <c r="M127" s="244" t="s">
        <v>1</v>
      </c>
      <c r="N127" s="245" t="s">
        <v>46</v>
      </c>
      <c r="O127" s="91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8" t="s">
        <v>751</v>
      </c>
      <c r="AT127" s="248" t="s">
        <v>140</v>
      </c>
      <c r="AU127" s="248" t="s">
        <v>21</v>
      </c>
      <c r="AY127" s="16" t="s">
        <v>138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6" t="s">
        <v>89</v>
      </c>
      <c r="BK127" s="249">
        <f>ROUND(I127*H127,2)</f>
        <v>0</v>
      </c>
      <c r="BL127" s="16" t="s">
        <v>751</v>
      </c>
      <c r="BM127" s="248" t="s">
        <v>1286</v>
      </c>
    </row>
    <row r="128" spans="1:47" s="2" customFormat="1" ht="12">
      <c r="A128" s="38"/>
      <c r="B128" s="39"/>
      <c r="C128" s="40"/>
      <c r="D128" s="250" t="s">
        <v>170</v>
      </c>
      <c r="E128" s="40"/>
      <c r="F128" s="251" t="s">
        <v>1287</v>
      </c>
      <c r="G128" s="40"/>
      <c r="H128" s="40"/>
      <c r="I128" s="144"/>
      <c r="J128" s="40"/>
      <c r="K128" s="40"/>
      <c r="L128" s="44"/>
      <c r="M128" s="252"/>
      <c r="N128" s="253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6" t="s">
        <v>170</v>
      </c>
      <c r="AU128" s="16" t="s">
        <v>21</v>
      </c>
    </row>
    <row r="129" spans="1:65" s="2" customFormat="1" ht="16.5" customHeight="1">
      <c r="A129" s="38"/>
      <c r="B129" s="39"/>
      <c r="C129" s="236" t="s">
        <v>144</v>
      </c>
      <c r="D129" s="236" t="s">
        <v>140</v>
      </c>
      <c r="E129" s="237" t="s">
        <v>1288</v>
      </c>
      <c r="F129" s="238" t="s">
        <v>1289</v>
      </c>
      <c r="G129" s="239" t="s">
        <v>984</v>
      </c>
      <c r="H129" s="240">
        <v>1</v>
      </c>
      <c r="I129" s="241"/>
      <c r="J129" s="242">
        <f>ROUND(I129*H129,2)</f>
        <v>0</v>
      </c>
      <c r="K129" s="243"/>
      <c r="L129" s="44"/>
      <c r="M129" s="244" t="s">
        <v>1</v>
      </c>
      <c r="N129" s="245" t="s">
        <v>46</v>
      </c>
      <c r="O129" s="91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8" t="s">
        <v>751</v>
      </c>
      <c r="AT129" s="248" t="s">
        <v>140</v>
      </c>
      <c r="AU129" s="248" t="s">
        <v>21</v>
      </c>
      <c r="AY129" s="16" t="s">
        <v>138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6" t="s">
        <v>89</v>
      </c>
      <c r="BK129" s="249">
        <f>ROUND(I129*H129,2)</f>
        <v>0</v>
      </c>
      <c r="BL129" s="16" t="s">
        <v>751</v>
      </c>
      <c r="BM129" s="248" t="s">
        <v>1290</v>
      </c>
    </row>
    <row r="130" spans="1:47" s="2" customFormat="1" ht="12">
      <c r="A130" s="38"/>
      <c r="B130" s="39"/>
      <c r="C130" s="40"/>
      <c r="D130" s="250" t="s">
        <v>170</v>
      </c>
      <c r="E130" s="40"/>
      <c r="F130" s="251" t="s">
        <v>1291</v>
      </c>
      <c r="G130" s="40"/>
      <c r="H130" s="40"/>
      <c r="I130" s="144"/>
      <c r="J130" s="40"/>
      <c r="K130" s="40"/>
      <c r="L130" s="44"/>
      <c r="M130" s="252"/>
      <c r="N130" s="253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6" t="s">
        <v>170</v>
      </c>
      <c r="AU130" s="16" t="s">
        <v>21</v>
      </c>
    </row>
    <row r="131" spans="1:65" s="2" customFormat="1" ht="16.5" customHeight="1">
      <c r="A131" s="38"/>
      <c r="B131" s="39"/>
      <c r="C131" s="236" t="s">
        <v>157</v>
      </c>
      <c r="D131" s="236" t="s">
        <v>140</v>
      </c>
      <c r="E131" s="237" t="s">
        <v>1292</v>
      </c>
      <c r="F131" s="238" t="s">
        <v>1293</v>
      </c>
      <c r="G131" s="239" t="s">
        <v>984</v>
      </c>
      <c r="H131" s="240">
        <v>1</v>
      </c>
      <c r="I131" s="241"/>
      <c r="J131" s="242">
        <f>ROUND(I131*H131,2)</f>
        <v>0</v>
      </c>
      <c r="K131" s="243"/>
      <c r="L131" s="44"/>
      <c r="M131" s="244" t="s">
        <v>1</v>
      </c>
      <c r="N131" s="245" t="s">
        <v>46</v>
      </c>
      <c r="O131" s="91"/>
      <c r="P131" s="246">
        <f>O131*H131</f>
        <v>0</v>
      </c>
      <c r="Q131" s="246">
        <v>0</v>
      </c>
      <c r="R131" s="246">
        <f>Q131*H131</f>
        <v>0</v>
      </c>
      <c r="S131" s="246">
        <v>0</v>
      </c>
      <c r="T131" s="24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8" t="s">
        <v>751</v>
      </c>
      <c r="AT131" s="248" t="s">
        <v>140</v>
      </c>
      <c r="AU131" s="248" t="s">
        <v>21</v>
      </c>
      <c r="AY131" s="16" t="s">
        <v>138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16" t="s">
        <v>89</v>
      </c>
      <c r="BK131" s="249">
        <f>ROUND(I131*H131,2)</f>
        <v>0</v>
      </c>
      <c r="BL131" s="16" t="s">
        <v>751</v>
      </c>
      <c r="BM131" s="248" t="s">
        <v>1294</v>
      </c>
    </row>
    <row r="132" spans="1:47" s="2" customFormat="1" ht="12">
      <c r="A132" s="38"/>
      <c r="B132" s="39"/>
      <c r="C132" s="40"/>
      <c r="D132" s="250" t="s">
        <v>170</v>
      </c>
      <c r="E132" s="40"/>
      <c r="F132" s="251" t="s">
        <v>1295</v>
      </c>
      <c r="G132" s="40"/>
      <c r="H132" s="40"/>
      <c r="I132" s="144"/>
      <c r="J132" s="40"/>
      <c r="K132" s="40"/>
      <c r="L132" s="44"/>
      <c r="M132" s="252"/>
      <c r="N132" s="253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6" t="s">
        <v>170</v>
      </c>
      <c r="AU132" s="16" t="s">
        <v>21</v>
      </c>
    </row>
    <row r="133" spans="1:65" s="2" customFormat="1" ht="16.5" customHeight="1">
      <c r="A133" s="38"/>
      <c r="B133" s="39"/>
      <c r="C133" s="236" t="s">
        <v>161</v>
      </c>
      <c r="D133" s="236" t="s">
        <v>140</v>
      </c>
      <c r="E133" s="237" t="s">
        <v>1296</v>
      </c>
      <c r="F133" s="238" t="s">
        <v>1297</v>
      </c>
      <c r="G133" s="239" t="s">
        <v>984</v>
      </c>
      <c r="H133" s="240">
        <v>1</v>
      </c>
      <c r="I133" s="241"/>
      <c r="J133" s="242">
        <f>ROUND(I133*H133,2)</f>
        <v>0</v>
      </c>
      <c r="K133" s="243"/>
      <c r="L133" s="44"/>
      <c r="M133" s="244" t="s">
        <v>1</v>
      </c>
      <c r="N133" s="245" t="s">
        <v>46</v>
      </c>
      <c r="O133" s="91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8" t="s">
        <v>751</v>
      </c>
      <c r="AT133" s="248" t="s">
        <v>140</v>
      </c>
      <c r="AU133" s="248" t="s">
        <v>21</v>
      </c>
      <c r="AY133" s="16" t="s">
        <v>138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16" t="s">
        <v>89</v>
      </c>
      <c r="BK133" s="249">
        <f>ROUND(I133*H133,2)</f>
        <v>0</v>
      </c>
      <c r="BL133" s="16" t="s">
        <v>751</v>
      </c>
      <c r="BM133" s="248" t="s">
        <v>1298</v>
      </c>
    </row>
    <row r="134" spans="1:47" s="2" customFormat="1" ht="12">
      <c r="A134" s="38"/>
      <c r="B134" s="39"/>
      <c r="C134" s="40"/>
      <c r="D134" s="250" t="s">
        <v>170</v>
      </c>
      <c r="E134" s="40"/>
      <c r="F134" s="251" t="s">
        <v>1299</v>
      </c>
      <c r="G134" s="40"/>
      <c r="H134" s="40"/>
      <c r="I134" s="144"/>
      <c r="J134" s="40"/>
      <c r="K134" s="40"/>
      <c r="L134" s="44"/>
      <c r="M134" s="252"/>
      <c r="N134" s="253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6" t="s">
        <v>170</v>
      </c>
      <c r="AU134" s="16" t="s">
        <v>21</v>
      </c>
    </row>
    <row r="135" spans="1:65" s="2" customFormat="1" ht="21.75" customHeight="1">
      <c r="A135" s="38"/>
      <c r="B135" s="39"/>
      <c r="C135" s="236" t="s">
        <v>166</v>
      </c>
      <c r="D135" s="236" t="s">
        <v>140</v>
      </c>
      <c r="E135" s="237" t="s">
        <v>1300</v>
      </c>
      <c r="F135" s="238" t="s">
        <v>1301</v>
      </c>
      <c r="G135" s="239" t="s">
        <v>984</v>
      </c>
      <c r="H135" s="240">
        <v>1</v>
      </c>
      <c r="I135" s="241"/>
      <c r="J135" s="242">
        <f>ROUND(I135*H135,2)</f>
        <v>0</v>
      </c>
      <c r="K135" s="243"/>
      <c r="L135" s="44"/>
      <c r="M135" s="244" t="s">
        <v>1</v>
      </c>
      <c r="N135" s="245" t="s">
        <v>46</v>
      </c>
      <c r="O135" s="91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8" t="s">
        <v>751</v>
      </c>
      <c r="AT135" s="248" t="s">
        <v>140</v>
      </c>
      <c r="AU135" s="248" t="s">
        <v>21</v>
      </c>
      <c r="AY135" s="16" t="s">
        <v>138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16" t="s">
        <v>89</v>
      </c>
      <c r="BK135" s="249">
        <f>ROUND(I135*H135,2)</f>
        <v>0</v>
      </c>
      <c r="BL135" s="16" t="s">
        <v>751</v>
      </c>
      <c r="BM135" s="248" t="s">
        <v>1302</v>
      </c>
    </row>
    <row r="136" spans="1:65" s="2" customFormat="1" ht="21.75" customHeight="1">
      <c r="A136" s="38"/>
      <c r="B136" s="39"/>
      <c r="C136" s="236" t="s">
        <v>172</v>
      </c>
      <c r="D136" s="236" t="s">
        <v>140</v>
      </c>
      <c r="E136" s="237" t="s">
        <v>1303</v>
      </c>
      <c r="F136" s="238" t="s">
        <v>1304</v>
      </c>
      <c r="G136" s="239" t="s">
        <v>973</v>
      </c>
      <c r="H136" s="240">
        <v>8</v>
      </c>
      <c r="I136" s="241"/>
      <c r="J136" s="242">
        <f>ROUND(I136*H136,2)</f>
        <v>0</v>
      </c>
      <c r="K136" s="243"/>
      <c r="L136" s="44"/>
      <c r="M136" s="244" t="s">
        <v>1</v>
      </c>
      <c r="N136" s="245" t="s">
        <v>46</v>
      </c>
      <c r="O136" s="91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8" t="s">
        <v>751</v>
      </c>
      <c r="AT136" s="248" t="s">
        <v>140</v>
      </c>
      <c r="AU136" s="248" t="s">
        <v>21</v>
      </c>
      <c r="AY136" s="16" t="s">
        <v>138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6" t="s">
        <v>89</v>
      </c>
      <c r="BK136" s="249">
        <f>ROUND(I136*H136,2)</f>
        <v>0</v>
      </c>
      <c r="BL136" s="16" t="s">
        <v>751</v>
      </c>
      <c r="BM136" s="248" t="s">
        <v>1305</v>
      </c>
    </row>
    <row r="137" spans="1:63" s="12" customFormat="1" ht="22.8" customHeight="1">
      <c r="A137" s="12"/>
      <c r="B137" s="220"/>
      <c r="C137" s="221"/>
      <c r="D137" s="222" t="s">
        <v>80</v>
      </c>
      <c r="E137" s="234" t="s">
        <v>1306</v>
      </c>
      <c r="F137" s="234" t="s">
        <v>1307</v>
      </c>
      <c r="G137" s="221"/>
      <c r="H137" s="221"/>
      <c r="I137" s="224"/>
      <c r="J137" s="235">
        <f>BK137</f>
        <v>0</v>
      </c>
      <c r="K137" s="221"/>
      <c r="L137" s="226"/>
      <c r="M137" s="227"/>
      <c r="N137" s="228"/>
      <c r="O137" s="228"/>
      <c r="P137" s="229">
        <f>SUM(P138:P142)</f>
        <v>0</v>
      </c>
      <c r="Q137" s="228"/>
      <c r="R137" s="229">
        <f>SUM(R138:R142)</f>
        <v>0</v>
      </c>
      <c r="S137" s="228"/>
      <c r="T137" s="230">
        <f>SUM(T138:T142)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1" t="s">
        <v>157</v>
      </c>
      <c r="AT137" s="232" t="s">
        <v>80</v>
      </c>
      <c r="AU137" s="232" t="s">
        <v>89</v>
      </c>
      <c r="AY137" s="231" t="s">
        <v>138</v>
      </c>
      <c r="BK137" s="233">
        <f>SUM(BK138:BK142)</f>
        <v>0</v>
      </c>
    </row>
    <row r="138" spans="1:65" s="2" customFormat="1" ht="16.5" customHeight="1">
      <c r="A138" s="38"/>
      <c r="B138" s="39"/>
      <c r="C138" s="236" t="s">
        <v>177</v>
      </c>
      <c r="D138" s="236" t="s">
        <v>140</v>
      </c>
      <c r="E138" s="237" t="s">
        <v>1308</v>
      </c>
      <c r="F138" s="238" t="s">
        <v>1309</v>
      </c>
      <c r="G138" s="239" t="s">
        <v>235</v>
      </c>
      <c r="H138" s="240">
        <v>1</v>
      </c>
      <c r="I138" s="241"/>
      <c r="J138" s="242">
        <f>ROUND(I138*H138,2)</f>
        <v>0</v>
      </c>
      <c r="K138" s="243"/>
      <c r="L138" s="44"/>
      <c r="M138" s="244" t="s">
        <v>1</v>
      </c>
      <c r="N138" s="245" t="s">
        <v>46</v>
      </c>
      <c r="O138" s="91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8" t="s">
        <v>751</v>
      </c>
      <c r="AT138" s="248" t="s">
        <v>140</v>
      </c>
      <c r="AU138" s="248" t="s">
        <v>21</v>
      </c>
      <c r="AY138" s="16" t="s">
        <v>138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6" t="s">
        <v>89</v>
      </c>
      <c r="BK138" s="249">
        <f>ROUND(I138*H138,2)</f>
        <v>0</v>
      </c>
      <c r="BL138" s="16" t="s">
        <v>751</v>
      </c>
      <c r="BM138" s="248" t="s">
        <v>1310</v>
      </c>
    </row>
    <row r="139" spans="1:47" s="2" customFormat="1" ht="12">
      <c r="A139" s="38"/>
      <c r="B139" s="39"/>
      <c r="C139" s="40"/>
      <c r="D139" s="250" t="s">
        <v>170</v>
      </c>
      <c r="E139" s="40"/>
      <c r="F139" s="251" t="s">
        <v>1311</v>
      </c>
      <c r="G139" s="40"/>
      <c r="H139" s="40"/>
      <c r="I139" s="144"/>
      <c r="J139" s="40"/>
      <c r="K139" s="40"/>
      <c r="L139" s="44"/>
      <c r="M139" s="252"/>
      <c r="N139" s="253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6" t="s">
        <v>170</v>
      </c>
      <c r="AU139" s="16" t="s">
        <v>21</v>
      </c>
    </row>
    <row r="140" spans="1:65" s="2" customFormat="1" ht="16.5" customHeight="1">
      <c r="A140" s="38"/>
      <c r="B140" s="39"/>
      <c r="C140" s="236" t="s">
        <v>182</v>
      </c>
      <c r="D140" s="236" t="s">
        <v>140</v>
      </c>
      <c r="E140" s="237" t="s">
        <v>1312</v>
      </c>
      <c r="F140" s="238" t="s">
        <v>1313</v>
      </c>
      <c r="G140" s="239" t="s">
        <v>235</v>
      </c>
      <c r="H140" s="240">
        <v>1</v>
      </c>
      <c r="I140" s="241"/>
      <c r="J140" s="242">
        <f>ROUND(I140*H140,2)</f>
        <v>0</v>
      </c>
      <c r="K140" s="243"/>
      <c r="L140" s="44"/>
      <c r="M140" s="244" t="s">
        <v>1</v>
      </c>
      <c r="N140" s="245" t="s">
        <v>46</v>
      </c>
      <c r="O140" s="91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8" t="s">
        <v>751</v>
      </c>
      <c r="AT140" s="248" t="s">
        <v>140</v>
      </c>
      <c r="AU140" s="248" t="s">
        <v>21</v>
      </c>
      <c r="AY140" s="16" t="s">
        <v>138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6" t="s">
        <v>89</v>
      </c>
      <c r="BK140" s="249">
        <f>ROUND(I140*H140,2)</f>
        <v>0</v>
      </c>
      <c r="BL140" s="16" t="s">
        <v>751</v>
      </c>
      <c r="BM140" s="248" t="s">
        <v>1314</v>
      </c>
    </row>
    <row r="141" spans="1:47" s="2" customFormat="1" ht="12">
      <c r="A141" s="38"/>
      <c r="B141" s="39"/>
      <c r="C141" s="40"/>
      <c r="D141" s="250" t="s">
        <v>170</v>
      </c>
      <c r="E141" s="40"/>
      <c r="F141" s="251" t="s">
        <v>1315</v>
      </c>
      <c r="G141" s="40"/>
      <c r="H141" s="40"/>
      <c r="I141" s="144"/>
      <c r="J141" s="40"/>
      <c r="K141" s="40"/>
      <c r="L141" s="44"/>
      <c r="M141" s="252"/>
      <c r="N141" s="253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6" t="s">
        <v>170</v>
      </c>
      <c r="AU141" s="16" t="s">
        <v>21</v>
      </c>
    </row>
    <row r="142" spans="1:65" s="2" customFormat="1" ht="16.5" customHeight="1">
      <c r="A142" s="38"/>
      <c r="B142" s="39"/>
      <c r="C142" s="236" t="s">
        <v>186</v>
      </c>
      <c r="D142" s="236" t="s">
        <v>140</v>
      </c>
      <c r="E142" s="237" t="s">
        <v>1316</v>
      </c>
      <c r="F142" s="238" t="s">
        <v>1317</v>
      </c>
      <c r="G142" s="239" t="s">
        <v>235</v>
      </c>
      <c r="H142" s="240">
        <v>2</v>
      </c>
      <c r="I142" s="241"/>
      <c r="J142" s="242">
        <f>ROUND(I142*H142,2)</f>
        <v>0</v>
      </c>
      <c r="K142" s="243"/>
      <c r="L142" s="44"/>
      <c r="M142" s="244" t="s">
        <v>1</v>
      </c>
      <c r="N142" s="245" t="s">
        <v>46</v>
      </c>
      <c r="O142" s="91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8" t="s">
        <v>751</v>
      </c>
      <c r="AT142" s="248" t="s">
        <v>140</v>
      </c>
      <c r="AU142" s="248" t="s">
        <v>21</v>
      </c>
      <c r="AY142" s="16" t="s">
        <v>138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6" t="s">
        <v>89</v>
      </c>
      <c r="BK142" s="249">
        <f>ROUND(I142*H142,2)</f>
        <v>0</v>
      </c>
      <c r="BL142" s="16" t="s">
        <v>751</v>
      </c>
      <c r="BM142" s="248" t="s">
        <v>1318</v>
      </c>
    </row>
    <row r="143" spans="1:63" s="12" customFormat="1" ht="22.8" customHeight="1">
      <c r="A143" s="12"/>
      <c r="B143" s="220"/>
      <c r="C143" s="221"/>
      <c r="D143" s="222" t="s">
        <v>80</v>
      </c>
      <c r="E143" s="234" t="s">
        <v>1319</v>
      </c>
      <c r="F143" s="234" t="s">
        <v>1320</v>
      </c>
      <c r="G143" s="221"/>
      <c r="H143" s="221"/>
      <c r="I143" s="224"/>
      <c r="J143" s="235">
        <f>BK143</f>
        <v>0</v>
      </c>
      <c r="K143" s="221"/>
      <c r="L143" s="226"/>
      <c r="M143" s="227"/>
      <c r="N143" s="228"/>
      <c r="O143" s="228"/>
      <c r="P143" s="229">
        <f>SUM(P144:P145)</f>
        <v>0</v>
      </c>
      <c r="Q143" s="228"/>
      <c r="R143" s="229">
        <f>SUM(R144:R145)</f>
        <v>0</v>
      </c>
      <c r="S143" s="228"/>
      <c r="T143" s="230">
        <f>SUM(T144:T145)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31" t="s">
        <v>157</v>
      </c>
      <c r="AT143" s="232" t="s">
        <v>80</v>
      </c>
      <c r="AU143" s="232" t="s">
        <v>89</v>
      </c>
      <c r="AY143" s="231" t="s">
        <v>138</v>
      </c>
      <c r="BK143" s="233">
        <f>SUM(BK144:BK145)</f>
        <v>0</v>
      </c>
    </row>
    <row r="144" spans="1:65" s="2" customFormat="1" ht="16.5" customHeight="1">
      <c r="A144" s="38"/>
      <c r="B144" s="39"/>
      <c r="C144" s="236" t="s">
        <v>191</v>
      </c>
      <c r="D144" s="236" t="s">
        <v>140</v>
      </c>
      <c r="E144" s="237" t="s">
        <v>1321</v>
      </c>
      <c r="F144" s="238" t="s">
        <v>1322</v>
      </c>
      <c r="G144" s="239" t="s">
        <v>235</v>
      </c>
      <c r="H144" s="240">
        <v>1</v>
      </c>
      <c r="I144" s="241"/>
      <c r="J144" s="242">
        <f>ROUND(I144*H144,2)</f>
        <v>0</v>
      </c>
      <c r="K144" s="243"/>
      <c r="L144" s="44"/>
      <c r="M144" s="244" t="s">
        <v>1</v>
      </c>
      <c r="N144" s="245" t="s">
        <v>46</v>
      </c>
      <c r="O144" s="91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8" t="s">
        <v>751</v>
      </c>
      <c r="AT144" s="248" t="s">
        <v>140</v>
      </c>
      <c r="AU144" s="248" t="s">
        <v>21</v>
      </c>
      <c r="AY144" s="16" t="s">
        <v>138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6" t="s">
        <v>89</v>
      </c>
      <c r="BK144" s="249">
        <f>ROUND(I144*H144,2)</f>
        <v>0</v>
      </c>
      <c r="BL144" s="16" t="s">
        <v>751</v>
      </c>
      <c r="BM144" s="248" t="s">
        <v>1323</v>
      </c>
    </row>
    <row r="145" spans="1:47" s="2" customFormat="1" ht="12">
      <c r="A145" s="38"/>
      <c r="B145" s="39"/>
      <c r="C145" s="40"/>
      <c r="D145" s="250" t="s">
        <v>170</v>
      </c>
      <c r="E145" s="40"/>
      <c r="F145" s="251" t="s">
        <v>1324</v>
      </c>
      <c r="G145" s="40"/>
      <c r="H145" s="40"/>
      <c r="I145" s="144"/>
      <c r="J145" s="40"/>
      <c r="K145" s="40"/>
      <c r="L145" s="44"/>
      <c r="M145" s="295"/>
      <c r="N145" s="296"/>
      <c r="O145" s="292"/>
      <c r="P145" s="292"/>
      <c r="Q145" s="292"/>
      <c r="R145" s="292"/>
      <c r="S145" s="292"/>
      <c r="T145" s="297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6" t="s">
        <v>170</v>
      </c>
      <c r="AU145" s="16" t="s">
        <v>21</v>
      </c>
    </row>
    <row r="146" spans="1:31" s="2" customFormat="1" ht="6.95" customHeight="1">
      <c r="A146" s="38"/>
      <c r="B146" s="66"/>
      <c r="C146" s="67"/>
      <c r="D146" s="67"/>
      <c r="E146" s="67"/>
      <c r="F146" s="67"/>
      <c r="G146" s="67"/>
      <c r="H146" s="67"/>
      <c r="I146" s="183"/>
      <c r="J146" s="67"/>
      <c r="K146" s="67"/>
      <c r="L146" s="44"/>
      <c r="M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</row>
  </sheetData>
  <sheetProtection password="CC35" sheet="1" objects="1" scenarios="1" formatColumns="0" formatRows="0" autoFilter="0"/>
  <autoFilter ref="C119:K145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PC-SEVCIK\Jirka</dc:creator>
  <cp:keywords/>
  <dc:description/>
  <cp:lastModifiedBy>PC-SEVCIK\Jirka</cp:lastModifiedBy>
  <dcterms:created xsi:type="dcterms:W3CDTF">2020-05-18T06:53:23Z</dcterms:created>
  <dcterms:modified xsi:type="dcterms:W3CDTF">2020-05-18T06:53:34Z</dcterms:modified>
  <cp:category/>
  <cp:version/>
  <cp:contentType/>
  <cp:contentStatus/>
</cp:coreProperties>
</file>