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4a-2020 - Karlovarská 23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'04a-2020 - Karlovarská 23...'!$C$122:$K$140</definedName>
    <definedName name="_xlnm.Print_Area" localSheetId="1">'04a-2020 - Karlovarská 23...'!$C$4:$J$76,'04a-2020 - Karlovarská 23...'!$C$82:$J$104,'04a-2020 - Karlovarská 23...'!$C$110:$K$140</definedName>
    <definedName name="_xlnm.Print_Titles" localSheetId="1">'04a-2020 - Karlovarská 23...'!$122:$122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40"/>
  <c r="BH140"/>
  <c r="BG140"/>
  <c r="BF140"/>
  <c r="T140"/>
  <c r="T139"/>
  <c r="T138"/>
  <c r="R140"/>
  <c r="R139"/>
  <c r="R138"/>
  <c r="P140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BK140"/>
  <c r="BK137"/>
  <c r="J136"/>
  <c r="J135"/>
  <c r="J134"/>
  <c r="BK133"/>
  <c r="J132"/>
  <c r="BK129"/>
  <c r="J128"/>
  <c r="BK126"/>
  <c r="J140"/>
  <c r="J137"/>
  <c r="BK136"/>
  <c r="BK135"/>
  <c r="BK134"/>
  <c r="J133"/>
  <c r="BK132"/>
  <c r="J129"/>
  <c r="BK128"/>
  <c r="J126"/>
  <c i="1" r="AS94"/>
  <c i="2" l="1" r="BK127"/>
  <c r="J127"/>
  <c r="J99"/>
  <c r="P127"/>
  <c r="P124"/>
  <c r="P123"/>
  <c i="1" r="AU95"/>
  <c i="2" r="R127"/>
  <c r="R124"/>
  <c r="R123"/>
  <c r="T127"/>
  <c r="T124"/>
  <c r="T123"/>
  <c r="BK131"/>
  <c r="J131"/>
  <c r="J101"/>
  <c r="P131"/>
  <c r="P130"/>
  <c r="R131"/>
  <c r="R130"/>
  <c r="T131"/>
  <c r="T130"/>
  <c r="E85"/>
  <c r="F91"/>
  <c r="J92"/>
  <c r="F120"/>
  <c r="BE126"/>
  <c r="BE128"/>
  <c r="BE133"/>
  <c r="BE135"/>
  <c r="BE137"/>
  <c r="J89"/>
  <c r="J91"/>
  <c r="BE129"/>
  <c r="BE132"/>
  <c r="BE134"/>
  <c r="BE136"/>
  <c r="BE140"/>
  <c r="BK125"/>
  <c r="J125"/>
  <c r="J98"/>
  <c r="BK139"/>
  <c r="J139"/>
  <c r="J103"/>
  <c r="F34"/>
  <c i="1" r="BA95"/>
  <c r="BA94"/>
  <c r="W30"/>
  <c i="2" r="F36"/>
  <c i="1" r="BC95"/>
  <c r="BC94"/>
  <c r="W32"/>
  <c i="2" r="F37"/>
  <c i="1" r="BD95"/>
  <c r="BD94"/>
  <c r="W33"/>
  <c i="2" r="J34"/>
  <c i="1" r="AW95"/>
  <c i="2" r="F35"/>
  <c i="1" r="BB95"/>
  <c r="BB94"/>
  <c r="AX94"/>
  <c r="AU94"/>
  <c i="2" l="1" r="BK124"/>
  <c r="J124"/>
  <c r="J97"/>
  <c r="BK130"/>
  <c r="J130"/>
  <c r="J100"/>
  <c r="BK138"/>
  <c r="J138"/>
  <c r="J102"/>
  <c i="1" r="AY94"/>
  <c r="W31"/>
  <c r="AW94"/>
  <c r="AK30"/>
  <c i="2" r="F33"/>
  <c i="1" r="AZ95"/>
  <c r="AZ94"/>
  <c r="W29"/>
  <c i="2" r="J33"/>
  <c i="1" r="AV95"/>
  <c r="AT95"/>
  <c i="2" l="1" r="BK123"/>
  <c r="J123"/>
  <c r="J96"/>
  <c i="1" r="AV94"/>
  <c r="AK29"/>
  <c l="1" r="AT94"/>
  <c i="2" r="J30"/>
  <c i="1" r="AG95"/>
  <c r="AN95"/>
  <c i="2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<sst xmlns="http://schemas.openxmlformats.org/spreadsheetml/2006/main">
  <si>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</si>
  <si>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</si>
  <si>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</si>
  <si>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</si>
  <si>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</si>
  <si>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{363fd7ce-6f6c-4852-a5cf-9272ad2b4dc0}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</si>
  <si>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</si>
  <si>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</si>
  <si>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</si>
  <si>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</si>
  <si>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</si>
  <si>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</si>
  <si>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</si>
  <si>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</si>
  <si>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</si>
  <si>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</si>
  <si>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</si>
  <si>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04-2020 Karlovarská 23-20, Chebský hřbitov - renovace střešního pláště Kolumbárií (Rozpočet)</t>
  </si>
  <si>
    <t>KSO:</t>
  </si>
  <si>
    <t>CC-CZ:</t>
  </si>
  <si>
    <t>Místo:</t>
  </si>
  <si>
    <t xml:space="preserve"> </t>
  </si>
  <si>
    <t>Datum:</t>
  </si>
  <si>
    <t>28. 3. 2020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</si>
  <si>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</si>
  <si>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</si>
  <si>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</si>
  <si>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</si>
  <si>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</si>
  <si>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</si>
  <si>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</si>
  <si>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</si>
  <si>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</si>
  <si>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</si>
  <si>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</si>
  <si>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</si>
  <si>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</si>
  <si>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</si>
  <si>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</si>
  <si>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</si>
  <si>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</si>
  <si>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</si>
  <si>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</si>
  <si>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</si>
  <si>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</si>
  <si>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</si>
  <si>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</si>
  <si>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</si>
  <si>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</si>
  <si>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</si>
  <si>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</si>
  <si>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</si>
  <si>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</si>
  <si>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</si>
  <si>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</si>
  <si>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</si>
  <si>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</si>
  <si>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</si>
  <si>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</si>
  <si>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</si>
  <si>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</si>
  <si>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</si>
  <si>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</si>
  <si>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</si>
  <si>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</si>
  <si>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</si>
  <si>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</si>
  <si>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</si>
  <si>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</si>
  <si>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</si>
  <si>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</si>
  <si>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</si>
  <si>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</si>
  <si>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</si>
  <si>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</si>
  <si>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</si>
  <si>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</si>
  <si>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</si>
  <si>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04a-2020</t>
  </si>
  <si>
    <t>Karlovarská 2320, Chebský hřbitov</t>
  </si>
  <si>
    <t>STA</t>
  </si>
  <si>
    <t>1</t>
  </si>
  <si>
    <t>{d35e5e9a-bc9b-43c9-b9b7-7aae2dcd62d7}</t>
  </si>
  <si>
    <t>2</t>
  </si>
  <si>
    <t>KRYCÍ LIST SOUPISU PRACÍ</t>
  </si>
  <si>
    <t>Objekt:</t>
  </si>
  <si>
    <t>04a-2020 - Karlovarská 2320, Chebský hřbitov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</si>
  <si>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</si>
  <si>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</si>
  <si>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</si>
  <si>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</si>
  <si>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</si>
  <si>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Práce a dodávky HSV   </t>
  </si>
  <si>
    <t xml:space="preserve">    6 - Úpravy povrchů   </t>
  </si>
  <si>
    <t xml:space="preserve">    997 - Přesun sutě   </t>
  </si>
  <si>
    <t xml:space="preserve">PSV - Práce a dodávky PSV   </t>
  </si>
  <si>
    <t xml:space="preserve">    712 - Povlakové krytiny   </t>
  </si>
  <si>
    <t xml:space="preserve">VRN - Vedlejší rozpočtové náklady   </t>
  </si>
  <si>
    <t xml:space="preserve">    VRN8 - Přesun stavebních kapacit  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</si>
  <si>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</si>
  <si>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</si>
  <si>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</si>
  <si>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</si>
  <si>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</si>
  <si>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</si>
  <si>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</si>
  <si>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</si>
  <si>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</si>
  <si>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</si>
  <si>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</si>
  <si>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</si>
  <si>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</si>
  <si>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</si>
  <si>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  </t>
  </si>
  <si>
    <t>ROZPOCET</t>
  </si>
  <si>
    <t>6</t>
  </si>
  <si>
    <t xml:space="preserve">Úpravy povrchů   </t>
  </si>
  <si>
    <t>7</t>
  </si>
  <si>
    <t>K</t>
  </si>
  <si>
    <t>624635111</t>
  </si>
  <si>
    <t>Vyspravení cementovou maltou poškozených spár a zarovnání povrchú konstrukcí vodorovných</t>
  </si>
  <si>
    <t>sou</t>
  </si>
  <si>
    <t>4</t>
  </si>
  <si>
    <t>997</t>
  </si>
  <si>
    <t xml:space="preserve">Přesun sutě   </t>
  </si>
  <si>
    <t>10</t>
  </si>
  <si>
    <t>997013501</t>
  </si>
  <si>
    <t>Odvoz suti a vybouraných hmot na skládku se složením</t>
  </si>
  <si>
    <t>t</t>
  </si>
  <si>
    <t>11</t>
  </si>
  <si>
    <t>997013645</t>
  </si>
  <si>
    <t xml:space="preserve">Poplatek za uložení na skládce (skládkovné) odpadu                     kód odpadu  17 0604 - izolace, lepenka</t>
  </si>
  <si>
    <t>PSV</t>
  </si>
  <si>
    <t xml:space="preserve">Práce a dodávky PSV   </t>
  </si>
  <si>
    <t>712</t>
  </si>
  <si>
    <t xml:space="preserve">Povlakové krytiny   </t>
  </si>
  <si>
    <t>712300843</t>
  </si>
  <si>
    <t>Odstranění povlakové krytiny střech do 10° od zbytkového asfaltového pásu odsekáním</t>
  </si>
  <si>
    <t>m2</t>
  </si>
  <si>
    <t>16</t>
  </si>
  <si>
    <t>8</t>
  </si>
  <si>
    <t>712311101</t>
  </si>
  <si>
    <t>Provedení povlakové krytiny střech do 10° za studena lakem penetračním nebo asfaltovým</t>
  </si>
  <si>
    <t>3</t>
  </si>
  <si>
    <t>M</t>
  </si>
  <si>
    <t>11163150</t>
  </si>
  <si>
    <t>lak penetrační asfaltový PENETRAL ALP 9Kg</t>
  </si>
  <si>
    <t>ks</t>
  </si>
  <si>
    <t>32</t>
  </si>
  <si>
    <t>12</t>
  </si>
  <si>
    <t>712341559</t>
  </si>
  <si>
    <t>Provedení povlakové krytiny střech do 10° pásy NAIP přitavením v plné ploše</t>
  </si>
  <si>
    <t>14</t>
  </si>
  <si>
    <t>DEK.1010151140</t>
  </si>
  <si>
    <t>ELASTEK 40 SPECIAL DEKOR šedý (role/7,5m2)</t>
  </si>
  <si>
    <t>998712201</t>
  </si>
  <si>
    <t>Přesun hmot procentní pro krytiny povlakové v objektech v do 6 m</t>
  </si>
  <si>
    <t>%</t>
  </si>
  <si>
    <t>18</t>
  </si>
  <si>
    <t>VRN</t>
  </si>
  <si>
    <t xml:space="preserve">Vedlejší rozpočtové náklady   </t>
  </si>
  <si>
    <t>5</t>
  </si>
  <si>
    <t>VRN8</t>
  </si>
  <si>
    <t xml:space="preserve">Přesun stavebních kapacit   </t>
  </si>
  <si>
    <t>9</t>
  </si>
  <si>
    <t>081103000</t>
  </si>
  <si>
    <t>Doprava pracovníků na pracoviště a závoz stavebního materiálu.</t>
  </si>
  <si>
    <t>…</t>
  </si>
  <si>
    <t>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</si>
</sst>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04-2020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04-2020 Karlovarská 23-20, Chebský hřbitov - renovace střešního pláště Kolumbárií (Rozpočet)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28. 3. 2020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'04a-2020 - Karlovarská 23...'!J30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'04a-2020 - Karlovarská 23...'!P123</f>
        <v>0</v>
      </c>
      <c r="AV95" s="125">
        <f>'04a-2020 - Karlovarská 23...'!J33</f>
        <v>0</v>
      </c>
      <c r="AW95" s="125">
        <f>'04a-2020 - Karlovarská 23...'!J34</f>
        <v>0</v>
      </c>
      <c r="AX95" s="125">
        <f>'04a-2020 - Karlovarská 23...'!J35</f>
        <v>0</v>
      </c>
      <c r="AY95" s="125">
        <f>'04a-2020 - Karlovarská 23...'!J36</f>
        <v>0</v>
      </c>
      <c r="AZ95" s="125">
        <f>'04a-2020 - Karlovarská 23...'!F33</f>
        <v>0</v>
      </c>
      <c r="BA95" s="125">
        <f>'04a-2020 - Karlovarská 23...'!F34</f>
        <v>0</v>
      </c>
      <c r="BB95" s="125">
        <f>'04a-2020 - Karlovarská 23...'!F35</f>
        <v>0</v>
      </c>
      <c r="BC95" s="125">
        <f>'04a-2020 - Karlovarská 23...'!F36</f>
        <v>0</v>
      </c>
      <c r="BD95" s="127">
        <f>'04a-2020 - Karlovarská 23...'!F37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AcHtGF6+q6kbkgSB40iT5aX/e3uiCn7p15hITC1moditqI0yvrdN9id3OCAcYoJFxDxyPCYWvd2smuF9bA/Q/g==" hashValue="oj1EGSnb/FyVeVEY9J1f1QXz5e0upGLjn0pTPd7nYfJzLZNQVBIfoXDuqGqK1TnaVuiUDce44CVb5pp3fjoN7Q==" algorithmName="SHA-512" password="CC71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4a-2020 - Karlovarská 23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7"/>
      <c r="AT3" s="14" t="s">
        <v>83</v>
      </c>
    </row>
    <row r="4" s="1" customFormat="1" ht="24.96" customHeight="1">
      <c r="B4" s="17"/>
      <c r="D4" s="133" t="s">
        <v>84</v>
      </c>
      <c r="I4" s="129"/>
      <c r="L4" s="17"/>
      <c r="M4" s="134" t="s">
        <v>10</v>
      </c>
      <c r="AT4" s="14" t="s">
        <v>4</v>
      </c>
    </row>
    <row r="5" s="1" customFormat="1" ht="6.96" customHeight="1">
      <c r="B5" s="17"/>
      <c r="I5" s="129"/>
      <c r="L5" s="17"/>
    </row>
    <row r="6" s="1" customFormat="1" ht="12" customHeight="1">
      <c r="B6" s="17"/>
      <c r="D6" s="135" t="s">
        <v>16</v>
      </c>
      <c r="I6" s="129"/>
      <c r="L6" s="17"/>
    </row>
    <row r="7" s="1" customFormat="1" ht="23.25" customHeight="1">
      <c r="B7" s="17"/>
      <c r="E7" s="136" t="str">
        <f>'Rekapitulace stavby'!K6</f>
        <v>04-2020 Karlovarská 23-20, Chebský hřbitov - renovace střešního pláště Kolumbárií (Rozpočet)</v>
      </c>
      <c r="F7" s="135"/>
      <c r="G7" s="135"/>
      <c r="H7" s="135"/>
      <c r="I7" s="129"/>
      <c r="L7" s="17"/>
    </row>
    <row r="8" s="2" customFormat="1" ht="12" customHeight="1">
      <c r="A8" s="35"/>
      <c r="B8" s="41"/>
      <c r="C8" s="35"/>
      <c r="D8" s="135" t="s">
        <v>85</v>
      </c>
      <c r="E8" s="35"/>
      <c r="F8" s="35"/>
      <c r="G8" s="35"/>
      <c r="H8" s="35"/>
      <c r="I8" s="137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8" t="s">
        <v>86</v>
      </c>
      <c r="F9" s="35"/>
      <c r="G9" s="35"/>
      <c r="H9" s="35"/>
      <c r="I9" s="137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37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5" t="s">
        <v>18</v>
      </c>
      <c r="E11" s="35"/>
      <c r="F11" s="139" t="s">
        <v>1</v>
      </c>
      <c r="G11" s="35"/>
      <c r="H11" s="35"/>
      <c r="I11" s="140" t="s">
        <v>19</v>
      </c>
      <c r="J11" s="139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5" t="s">
        <v>20</v>
      </c>
      <c r="E12" s="35"/>
      <c r="F12" s="139" t="s">
        <v>21</v>
      </c>
      <c r="G12" s="35"/>
      <c r="H12" s="35"/>
      <c r="I12" s="140" t="s">
        <v>22</v>
      </c>
      <c r="J12" s="141" t="str">
        <f>'Rekapitulace stavby'!AN8</f>
        <v>28. 3. 2020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37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5" t="s">
        <v>24</v>
      </c>
      <c r="E14" s="35"/>
      <c r="F14" s="35"/>
      <c r="G14" s="35"/>
      <c r="H14" s="35"/>
      <c r="I14" s="140" t="s">
        <v>25</v>
      </c>
      <c r="J14" s="139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9" t="str">
        <f>IF('Rekapitulace stavby'!E11="","",'Rekapitulace stavby'!E11)</f>
        <v xml:space="preserve"> </v>
      </c>
      <c r="F15" s="35"/>
      <c r="G15" s="35"/>
      <c r="H15" s="35"/>
      <c r="I15" s="140" t="s">
        <v>26</v>
      </c>
      <c r="J15" s="139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37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5" t="s">
        <v>27</v>
      </c>
      <c r="E17" s="35"/>
      <c r="F17" s="35"/>
      <c r="G17" s="35"/>
      <c r="H17" s="35"/>
      <c r="I17" s="140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9"/>
      <c r="G18" s="139"/>
      <c r="H18" s="139"/>
      <c r="I18" s="140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37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5" t="s">
        <v>29</v>
      </c>
      <c r="E20" s="35"/>
      <c r="F20" s="35"/>
      <c r="G20" s="35"/>
      <c r="H20" s="35"/>
      <c r="I20" s="140" t="s">
        <v>25</v>
      </c>
      <c r="J20" s="139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9" t="str">
        <f>IF('Rekapitulace stavby'!E17="","",'Rekapitulace stavby'!E17)</f>
        <v xml:space="preserve"> </v>
      </c>
      <c r="F21" s="35"/>
      <c r="G21" s="35"/>
      <c r="H21" s="35"/>
      <c r="I21" s="140" t="s">
        <v>26</v>
      </c>
      <c r="J21" s="139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37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5" t="s">
        <v>31</v>
      </c>
      <c r="E23" s="35"/>
      <c r="F23" s="35"/>
      <c r="G23" s="35"/>
      <c r="H23" s="35"/>
      <c r="I23" s="140" t="s">
        <v>25</v>
      </c>
      <c r="J23" s="139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9" t="str">
        <f>IF('Rekapitulace stavby'!E20="","",'Rekapitulace stavby'!E20)</f>
        <v xml:space="preserve"> </v>
      </c>
      <c r="F24" s="35"/>
      <c r="G24" s="35"/>
      <c r="H24" s="35"/>
      <c r="I24" s="140" t="s">
        <v>26</v>
      </c>
      <c r="J24" s="139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37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5" t="s">
        <v>32</v>
      </c>
      <c r="E26" s="35"/>
      <c r="F26" s="35"/>
      <c r="G26" s="35"/>
      <c r="H26" s="35"/>
      <c r="I26" s="137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37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8"/>
      <c r="J29" s="147"/>
      <c r="K29" s="147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9" t="s">
        <v>33</v>
      </c>
      <c r="E30" s="35"/>
      <c r="F30" s="35"/>
      <c r="G30" s="35"/>
      <c r="H30" s="35"/>
      <c r="I30" s="137"/>
      <c r="J30" s="150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7"/>
      <c r="E31" s="147"/>
      <c r="F31" s="147"/>
      <c r="G31" s="147"/>
      <c r="H31" s="147"/>
      <c r="I31" s="148"/>
      <c r="J31" s="147"/>
      <c r="K31" s="147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1" t="s">
        <v>35</v>
      </c>
      <c r="G32" s="35"/>
      <c r="H32" s="35"/>
      <c r="I32" s="152" t="s">
        <v>34</v>
      </c>
      <c r="J32" s="151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3" t="s">
        <v>37</v>
      </c>
      <c r="E33" s="135" t="s">
        <v>38</v>
      </c>
      <c r="F33" s="154">
        <f>ROUND((SUM(BE123:BE140)),  2)</f>
        <v>0</v>
      </c>
      <c r="G33" s="35"/>
      <c r="H33" s="35"/>
      <c r="I33" s="155">
        <v>0.20999999999999999</v>
      </c>
      <c r="J33" s="154">
        <f>ROUND(((SUM(BE123:BE140))*I33),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5" t="s">
        <v>39</v>
      </c>
      <c r="F34" s="154">
        <f>ROUND((SUM(BF123:BF140)),  2)</f>
        <v>0</v>
      </c>
      <c r="G34" s="35"/>
      <c r="H34" s="35"/>
      <c r="I34" s="155">
        <v>0.14999999999999999</v>
      </c>
      <c r="J34" s="154">
        <f>ROUND(((SUM(BF123:BF140))*I34),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5" t="s">
        <v>40</v>
      </c>
      <c r="F35" s="154">
        <f>ROUND((SUM(BG123:BG140)),  2)</f>
        <v>0</v>
      </c>
      <c r="G35" s="35"/>
      <c r="H35" s="35"/>
      <c r="I35" s="155">
        <v>0.20999999999999999</v>
      </c>
      <c r="J35" s="154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5" t="s">
        <v>41</v>
      </c>
      <c r="F36" s="154">
        <f>ROUND((SUM(BH123:BH140)),  2)</f>
        <v>0</v>
      </c>
      <c r="G36" s="35"/>
      <c r="H36" s="35"/>
      <c r="I36" s="155">
        <v>0.14999999999999999</v>
      </c>
      <c r="J36" s="154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5" t="s">
        <v>42</v>
      </c>
      <c r="F37" s="154">
        <f>ROUND((SUM(BI123:BI140)),  2)</f>
        <v>0</v>
      </c>
      <c r="G37" s="35"/>
      <c r="H37" s="35"/>
      <c r="I37" s="155">
        <v>0</v>
      </c>
      <c r="J37" s="154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37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61"/>
      <c r="J39" s="162">
        <f>SUM(J30:J37)</f>
        <v>0</v>
      </c>
      <c r="K39" s="163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37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29"/>
      <c r="L41" s="17"/>
    </row>
    <row r="42" s="1" customFormat="1" ht="14.4" customHeight="1">
      <c r="B42" s="17"/>
      <c r="I42" s="129"/>
      <c r="L42" s="17"/>
    </row>
    <row r="43" s="1" customFormat="1" ht="14.4" customHeight="1">
      <c r="B43" s="17"/>
      <c r="I43" s="129"/>
      <c r="L43" s="17"/>
    </row>
    <row r="44" s="1" customFormat="1" ht="14.4" customHeight="1">
      <c r="B44" s="17"/>
      <c r="I44" s="129"/>
      <c r="L44" s="17"/>
    </row>
    <row r="45" s="1" customFormat="1" ht="14.4" customHeight="1">
      <c r="B45" s="17"/>
      <c r="I45" s="129"/>
      <c r="L45" s="17"/>
    </row>
    <row r="46" s="1" customFormat="1" ht="14.4" customHeight="1">
      <c r="B46" s="17"/>
      <c r="I46" s="129"/>
      <c r="L46" s="17"/>
    </row>
    <row r="47" s="1" customFormat="1" ht="14.4" customHeight="1">
      <c r="B47" s="17"/>
      <c r="I47" s="129"/>
      <c r="L47" s="17"/>
    </row>
    <row r="48" s="1" customFormat="1" ht="14.4" customHeight="1">
      <c r="B48" s="17"/>
      <c r="I48" s="129"/>
      <c r="L48" s="17"/>
    </row>
    <row r="49" s="1" customFormat="1" ht="14.4" customHeight="1">
      <c r="B49" s="17"/>
      <c r="I49" s="129"/>
      <c r="L49" s="17"/>
    </row>
    <row r="50" s="2" customFormat="1" ht="14.4" customHeight="1">
      <c r="B50" s="60"/>
      <c r="D50" s="164" t="s">
        <v>46</v>
      </c>
      <c r="E50" s="165"/>
      <c r="F50" s="165"/>
      <c r="G50" s="164" t="s">
        <v>47</v>
      </c>
      <c r="H50" s="165"/>
      <c r="I50" s="166"/>
      <c r="J50" s="165"/>
      <c r="K50" s="16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7" t="s">
        <v>48</v>
      </c>
      <c r="E61" s="168"/>
      <c r="F61" s="169" t="s">
        <v>49</v>
      </c>
      <c r="G61" s="167" t="s">
        <v>48</v>
      </c>
      <c r="H61" s="168"/>
      <c r="I61" s="170"/>
      <c r="J61" s="171" t="s">
        <v>49</v>
      </c>
      <c r="K61" s="168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50</v>
      </c>
      <c r="E65" s="172"/>
      <c r="F65" s="172"/>
      <c r="G65" s="164" t="s">
        <v>51</v>
      </c>
      <c r="H65" s="172"/>
      <c r="I65" s="173"/>
      <c r="J65" s="172"/>
      <c r="K65" s="17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7" t="s">
        <v>48</v>
      </c>
      <c r="E76" s="168"/>
      <c r="F76" s="169" t="s">
        <v>49</v>
      </c>
      <c r="G76" s="167" t="s">
        <v>48</v>
      </c>
      <c r="H76" s="168"/>
      <c r="I76" s="170"/>
      <c r="J76" s="171" t="s">
        <v>49</v>
      </c>
      <c r="K76" s="168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4"/>
      <c r="C77" s="175"/>
      <c r="D77" s="175"/>
      <c r="E77" s="175"/>
      <c r="F77" s="175"/>
      <c r="G77" s="175"/>
      <c r="H77" s="175"/>
      <c r="I77" s="176"/>
      <c r="J77" s="175"/>
      <c r="K77" s="175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7"/>
      <c r="C81" s="178"/>
      <c r="D81" s="178"/>
      <c r="E81" s="178"/>
      <c r="F81" s="178"/>
      <c r="G81" s="178"/>
      <c r="H81" s="178"/>
      <c r="I81" s="179"/>
      <c r="J81" s="178"/>
      <c r="K81" s="178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1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80" t="str">
        <f>E7</f>
        <v>04-2020 Karlovarská 23-20, Chebský hřbitov - renovace střešního pláště Kolumbárií (Rozpočet)</v>
      </c>
      <c r="F85" s="29"/>
      <c r="G85" s="29"/>
      <c r="H85" s="29"/>
      <c r="I85" s="1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1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04a-2020 - Karlovarská 2320, Chebský hřbitov</v>
      </c>
      <c r="F87" s="37"/>
      <c r="G87" s="37"/>
      <c r="H87" s="37"/>
      <c r="I87" s="1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0" t="s">
        <v>22</v>
      </c>
      <c r="J89" s="76" t="str">
        <f>IF(J12="","",J12)</f>
        <v>28. 3. 2020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0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0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1" t="s">
        <v>88</v>
      </c>
      <c r="D94" s="182"/>
      <c r="E94" s="182"/>
      <c r="F94" s="182"/>
      <c r="G94" s="182"/>
      <c r="H94" s="182"/>
      <c r="I94" s="183"/>
      <c r="J94" s="184" t="s">
        <v>89</v>
      </c>
      <c r="K94" s="182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90</v>
      </c>
      <c r="D96" s="37"/>
      <c r="E96" s="37"/>
      <c r="F96" s="37"/>
      <c r="G96" s="37"/>
      <c r="H96" s="37"/>
      <c r="I96" s="1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s="9" customFormat="1" ht="24.96" customHeight="1">
      <c r="A97" s="9"/>
      <c r="B97" s="186"/>
      <c r="C97" s="187"/>
      <c r="D97" s="188" t="s">
        <v>92</v>
      </c>
      <c r="E97" s="189"/>
      <c r="F97" s="189"/>
      <c r="G97" s="189"/>
      <c r="H97" s="189"/>
      <c r="I97" s="190"/>
      <c r="J97" s="191">
        <f>J124</f>
        <v>0</v>
      </c>
      <c r="K97" s="187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94"/>
      <c r="D98" s="195" t="s">
        <v>93</v>
      </c>
      <c r="E98" s="196"/>
      <c r="F98" s="196"/>
      <c r="G98" s="196"/>
      <c r="H98" s="196"/>
      <c r="I98" s="197"/>
      <c r="J98" s="198">
        <f>J125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94</v>
      </c>
      <c r="E99" s="196"/>
      <c r="F99" s="196"/>
      <c r="G99" s="196"/>
      <c r="H99" s="196"/>
      <c r="I99" s="197"/>
      <c r="J99" s="198">
        <f>J127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6"/>
      <c r="C100" s="187"/>
      <c r="D100" s="188" t="s">
        <v>95</v>
      </c>
      <c r="E100" s="189"/>
      <c r="F100" s="189"/>
      <c r="G100" s="189"/>
      <c r="H100" s="189"/>
      <c r="I100" s="190"/>
      <c r="J100" s="191">
        <f>J130</f>
        <v>0</v>
      </c>
      <c r="K100" s="187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3"/>
      <c r="C101" s="194"/>
      <c r="D101" s="195" t="s">
        <v>96</v>
      </c>
      <c r="E101" s="196"/>
      <c r="F101" s="196"/>
      <c r="G101" s="196"/>
      <c r="H101" s="196"/>
      <c r="I101" s="197"/>
      <c r="J101" s="198">
        <f>J131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97</v>
      </c>
      <c r="E102" s="189"/>
      <c r="F102" s="189"/>
      <c r="G102" s="189"/>
      <c r="H102" s="189"/>
      <c r="I102" s="190"/>
      <c r="J102" s="191">
        <f>J138</f>
        <v>0</v>
      </c>
      <c r="K102" s="187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94"/>
      <c r="D103" s="195" t="s">
        <v>98</v>
      </c>
      <c r="E103" s="196"/>
      <c r="F103" s="196"/>
      <c r="G103" s="196"/>
      <c r="H103" s="196"/>
      <c r="I103" s="197"/>
      <c r="J103" s="198">
        <f>J139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76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79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99</v>
      </c>
      <c r="D110" s="37"/>
      <c r="E110" s="37"/>
      <c r="F110" s="37"/>
      <c r="G110" s="37"/>
      <c r="H110" s="37"/>
      <c r="I110" s="1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3.25" customHeight="1">
      <c r="A113" s="35"/>
      <c r="B113" s="36"/>
      <c r="C113" s="37"/>
      <c r="D113" s="37"/>
      <c r="E113" s="180" t="str">
        <f>E7</f>
        <v>04-2020 Karlovarská 23-20, Chebský hřbitov - renovace střešního pláště Kolumbárií (Rozpočet)</v>
      </c>
      <c r="F113" s="29"/>
      <c r="G113" s="29"/>
      <c r="H113" s="29"/>
      <c r="I113" s="1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85</v>
      </c>
      <c r="D114" s="37"/>
      <c r="E114" s="37"/>
      <c r="F114" s="37"/>
      <c r="G114" s="37"/>
      <c r="H114" s="37"/>
      <c r="I114" s="1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04a-2020 - Karlovarská 2320, Chebský hřbitov</v>
      </c>
      <c r="F115" s="37"/>
      <c r="G115" s="37"/>
      <c r="H115" s="37"/>
      <c r="I115" s="1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0" t="s">
        <v>22</v>
      </c>
      <c r="J117" s="76" t="str">
        <f>IF(J12="","",J12)</f>
        <v>28. 3. 2020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0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0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0"/>
      <c r="B122" s="201"/>
      <c r="C122" s="202" t="s">
        <v>100</v>
      </c>
      <c r="D122" s="203" t="s">
        <v>58</v>
      </c>
      <c r="E122" s="203" t="s">
        <v>54</v>
      </c>
      <c r="F122" s="203" t="s">
        <v>55</v>
      </c>
      <c r="G122" s="203" t="s">
        <v>101</v>
      </c>
      <c r="H122" s="203" t="s">
        <v>102</v>
      </c>
      <c r="I122" s="204" t="s">
        <v>103</v>
      </c>
      <c r="J122" s="205" t="s">
        <v>89</v>
      </c>
      <c r="K122" s="206" t="s">
        <v>104</v>
      </c>
      <c r="L122" s="207"/>
      <c r="M122" s="97" t="s">
        <v>1</v>
      </c>
      <c r="N122" s="98" t="s">
        <v>37</v>
      </c>
      <c r="O122" s="98" t="s">
        <v>105</v>
      </c>
      <c r="P122" s="98" t="s">
        <v>106</v>
      </c>
      <c r="Q122" s="98" t="s">
        <v>107</v>
      </c>
      <c r="R122" s="98" t="s">
        <v>108</v>
      </c>
      <c r="S122" s="98" t="s">
        <v>109</v>
      </c>
      <c r="T122" s="99" t="s">
        <v>110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5"/>
      <c r="B123" s="36"/>
      <c r="C123" s="104" t="s">
        <v>111</v>
      </c>
      <c r="D123" s="37"/>
      <c r="E123" s="37"/>
      <c r="F123" s="37"/>
      <c r="G123" s="37"/>
      <c r="H123" s="37"/>
      <c r="I123" s="137"/>
      <c r="J123" s="208">
        <f>BK123</f>
        <v>0</v>
      </c>
      <c r="K123" s="37"/>
      <c r="L123" s="41"/>
      <c r="M123" s="100"/>
      <c r="N123" s="209"/>
      <c r="O123" s="101"/>
      <c r="P123" s="210">
        <f>P124+P130+P138</f>
        <v>0</v>
      </c>
      <c r="Q123" s="101"/>
      <c r="R123" s="210">
        <f>R124+R130+R138</f>
        <v>9.4387700000000017</v>
      </c>
      <c r="S123" s="101"/>
      <c r="T123" s="211">
        <f>T124+T130+T138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91</v>
      </c>
      <c r="BK123" s="212">
        <f>BK124+BK130+BK138</f>
        <v>0</v>
      </c>
    </row>
    <row r="124" s="12" customFormat="1" ht="25.92" customHeight="1">
      <c r="A124" s="12"/>
      <c r="B124" s="213"/>
      <c r="C124" s="214"/>
      <c r="D124" s="215" t="s">
        <v>72</v>
      </c>
      <c r="E124" s="216" t="s">
        <v>112</v>
      </c>
      <c r="F124" s="216" t="s">
        <v>113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P125+P127</f>
        <v>0</v>
      </c>
      <c r="Q124" s="221"/>
      <c r="R124" s="222">
        <f>R125+R127</f>
        <v>0.00073999999999999999</v>
      </c>
      <c r="S124" s="221"/>
      <c r="T124" s="223">
        <f>T125+T127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81</v>
      </c>
      <c r="AT124" s="225" t="s">
        <v>72</v>
      </c>
      <c r="AU124" s="225" t="s">
        <v>73</v>
      </c>
      <c r="AY124" s="224" t="s">
        <v>114</v>
      </c>
      <c r="BK124" s="226">
        <f>BK125+BK127</f>
        <v>0</v>
      </c>
    </row>
    <row r="125" s="12" customFormat="1" ht="22.8" customHeight="1">
      <c r="A125" s="12"/>
      <c r="B125" s="213"/>
      <c r="C125" s="214"/>
      <c r="D125" s="215" t="s">
        <v>72</v>
      </c>
      <c r="E125" s="227" t="s">
        <v>115</v>
      </c>
      <c r="F125" s="227" t="s">
        <v>116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P126</f>
        <v>0</v>
      </c>
      <c r="Q125" s="221"/>
      <c r="R125" s="222">
        <f>R126</f>
        <v>0.00073999999999999999</v>
      </c>
      <c r="S125" s="221"/>
      <c r="T125" s="22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81</v>
      </c>
      <c r="AT125" s="225" t="s">
        <v>72</v>
      </c>
      <c r="AU125" s="225" t="s">
        <v>81</v>
      </c>
      <c r="AY125" s="224" t="s">
        <v>114</v>
      </c>
      <c r="BK125" s="226">
        <f>BK126</f>
        <v>0</v>
      </c>
    </row>
    <row r="126" s="2" customFormat="1" ht="21.75" customHeight="1">
      <c r="A126" s="35"/>
      <c r="B126" s="36"/>
      <c r="C126" s="229" t="s">
        <v>117</v>
      </c>
      <c r="D126" s="229" t="s">
        <v>118</v>
      </c>
      <c r="E126" s="230" t="s">
        <v>119</v>
      </c>
      <c r="F126" s="231" t="s">
        <v>120</v>
      </c>
      <c r="G126" s="232" t="s">
        <v>121</v>
      </c>
      <c r="H126" s="233">
        <v>1</v>
      </c>
      <c r="I126" s="234"/>
      <c r="J126" s="235">
        <f>ROUND(I126*H126,2)</f>
        <v>0</v>
      </c>
      <c r="K126" s="236"/>
      <c r="L126" s="41"/>
      <c r="M126" s="237" t="s">
        <v>1</v>
      </c>
      <c r="N126" s="238" t="s">
        <v>38</v>
      </c>
      <c r="O126" s="88"/>
      <c r="P126" s="239">
        <f>O126*H126</f>
        <v>0</v>
      </c>
      <c r="Q126" s="239">
        <v>0.00073999999999999999</v>
      </c>
      <c r="R126" s="239">
        <f>Q126*H126</f>
        <v>0.00073999999999999999</v>
      </c>
      <c r="S126" s="239">
        <v>0</v>
      </c>
      <c r="T126" s="24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1" t="s">
        <v>122</v>
      </c>
      <c r="AT126" s="241" t="s">
        <v>118</v>
      </c>
      <c r="AU126" s="241" t="s">
        <v>83</v>
      </c>
      <c r="AY126" s="14" t="s">
        <v>114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4" t="s">
        <v>81</v>
      </c>
      <c r="BK126" s="242">
        <f>ROUND(I126*H126,2)</f>
        <v>0</v>
      </c>
      <c r="BL126" s="14" t="s">
        <v>122</v>
      </c>
      <c r="BM126" s="241" t="s">
        <v>83</v>
      </c>
    </row>
    <row r="127" s="12" customFormat="1" ht="22.8" customHeight="1">
      <c r="A127" s="12"/>
      <c r="B127" s="213"/>
      <c r="C127" s="214"/>
      <c r="D127" s="215" t="s">
        <v>72</v>
      </c>
      <c r="E127" s="227" t="s">
        <v>123</v>
      </c>
      <c r="F127" s="227" t="s">
        <v>124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SUM(P128:P129)</f>
        <v>0</v>
      </c>
      <c r="Q127" s="221"/>
      <c r="R127" s="222">
        <f>SUM(R128:R129)</f>
        <v>0</v>
      </c>
      <c r="S127" s="221"/>
      <c r="T127" s="22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81</v>
      </c>
      <c r="AT127" s="225" t="s">
        <v>72</v>
      </c>
      <c r="AU127" s="225" t="s">
        <v>81</v>
      </c>
      <c r="AY127" s="224" t="s">
        <v>114</v>
      </c>
      <c r="BK127" s="226">
        <f>SUM(BK128:BK129)</f>
        <v>0</v>
      </c>
    </row>
    <row r="128" s="2" customFormat="1" ht="16.5" customHeight="1">
      <c r="A128" s="35"/>
      <c r="B128" s="36"/>
      <c r="C128" s="229" t="s">
        <v>125</v>
      </c>
      <c r="D128" s="229" t="s">
        <v>118</v>
      </c>
      <c r="E128" s="230" t="s">
        <v>126</v>
      </c>
      <c r="F128" s="231" t="s">
        <v>127</v>
      </c>
      <c r="G128" s="232" t="s">
        <v>128</v>
      </c>
      <c r="H128" s="233">
        <v>0.36199999999999999</v>
      </c>
      <c r="I128" s="234"/>
      <c r="J128" s="235">
        <f>ROUND(I128*H128,2)</f>
        <v>0</v>
      </c>
      <c r="K128" s="236"/>
      <c r="L128" s="41"/>
      <c r="M128" s="237" t="s">
        <v>1</v>
      </c>
      <c r="N128" s="238" t="s">
        <v>38</v>
      </c>
      <c r="O128" s="88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1" t="s">
        <v>122</v>
      </c>
      <c r="AT128" s="241" t="s">
        <v>118</v>
      </c>
      <c r="AU128" s="241" t="s">
        <v>83</v>
      </c>
      <c r="AY128" s="14" t="s">
        <v>114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4" t="s">
        <v>81</v>
      </c>
      <c r="BK128" s="242">
        <f>ROUND(I128*H128,2)</f>
        <v>0</v>
      </c>
      <c r="BL128" s="14" t="s">
        <v>122</v>
      </c>
      <c r="BM128" s="241" t="s">
        <v>122</v>
      </c>
    </row>
    <row r="129" s="2" customFormat="1" ht="21.75" customHeight="1">
      <c r="A129" s="35"/>
      <c r="B129" s="36"/>
      <c r="C129" s="229" t="s">
        <v>129</v>
      </c>
      <c r="D129" s="229" t="s">
        <v>118</v>
      </c>
      <c r="E129" s="230" t="s">
        <v>130</v>
      </c>
      <c r="F129" s="231" t="s">
        <v>131</v>
      </c>
      <c r="G129" s="232" t="s">
        <v>128</v>
      </c>
      <c r="H129" s="233">
        <v>0.36199999999999999</v>
      </c>
      <c r="I129" s="234"/>
      <c r="J129" s="235">
        <f>ROUND(I129*H129,2)</f>
        <v>0</v>
      </c>
      <c r="K129" s="236"/>
      <c r="L129" s="41"/>
      <c r="M129" s="237" t="s">
        <v>1</v>
      </c>
      <c r="N129" s="238" t="s">
        <v>38</v>
      </c>
      <c r="O129" s="88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1" t="s">
        <v>122</v>
      </c>
      <c r="AT129" s="241" t="s">
        <v>118</v>
      </c>
      <c r="AU129" s="241" t="s">
        <v>83</v>
      </c>
      <c r="AY129" s="14" t="s">
        <v>114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4" t="s">
        <v>81</v>
      </c>
      <c r="BK129" s="242">
        <f>ROUND(I129*H129,2)</f>
        <v>0</v>
      </c>
      <c r="BL129" s="14" t="s">
        <v>122</v>
      </c>
      <c r="BM129" s="241" t="s">
        <v>115</v>
      </c>
    </row>
    <row r="130" s="12" customFormat="1" ht="25.92" customHeight="1">
      <c r="A130" s="12"/>
      <c r="B130" s="213"/>
      <c r="C130" s="214"/>
      <c r="D130" s="215" t="s">
        <v>72</v>
      </c>
      <c r="E130" s="216" t="s">
        <v>132</v>
      </c>
      <c r="F130" s="216" t="s">
        <v>133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9.4380300000000013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72</v>
      </c>
      <c r="AU130" s="225" t="s">
        <v>73</v>
      </c>
      <c r="AY130" s="224" t="s">
        <v>114</v>
      </c>
      <c r="BK130" s="226">
        <f>BK131</f>
        <v>0</v>
      </c>
    </row>
    <row r="131" s="12" customFormat="1" ht="22.8" customHeight="1">
      <c r="A131" s="12"/>
      <c r="B131" s="213"/>
      <c r="C131" s="214"/>
      <c r="D131" s="215" t="s">
        <v>72</v>
      </c>
      <c r="E131" s="227" t="s">
        <v>134</v>
      </c>
      <c r="F131" s="227" t="s">
        <v>135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9.4380300000000013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72</v>
      </c>
      <c r="AU131" s="225" t="s">
        <v>81</v>
      </c>
      <c r="AY131" s="224" t="s">
        <v>114</v>
      </c>
      <c r="BK131" s="226">
        <f>SUM(BK132:BK137)</f>
        <v>0</v>
      </c>
    </row>
    <row r="132" s="2" customFormat="1" ht="21.75" customHeight="1">
      <c r="A132" s="35"/>
      <c r="B132" s="36"/>
      <c r="C132" s="229" t="s">
        <v>81</v>
      </c>
      <c r="D132" s="229" t="s">
        <v>118</v>
      </c>
      <c r="E132" s="230" t="s">
        <v>136</v>
      </c>
      <c r="F132" s="231" t="s">
        <v>137</v>
      </c>
      <c r="G132" s="232" t="s">
        <v>138</v>
      </c>
      <c r="H132" s="233">
        <v>181</v>
      </c>
      <c r="I132" s="234"/>
      <c r="J132" s="235">
        <f>ROUND(I132*H132,2)</f>
        <v>0</v>
      </c>
      <c r="K132" s="236"/>
      <c r="L132" s="41"/>
      <c r="M132" s="237" t="s">
        <v>1</v>
      </c>
      <c r="N132" s="238" t="s">
        <v>38</v>
      </c>
      <c r="O132" s="88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1" t="s">
        <v>139</v>
      </c>
      <c r="AT132" s="241" t="s">
        <v>118</v>
      </c>
      <c r="AU132" s="241" t="s">
        <v>83</v>
      </c>
      <c r="AY132" s="14" t="s">
        <v>114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4" t="s">
        <v>81</v>
      </c>
      <c r="BK132" s="242">
        <f>ROUND(I132*H132,2)</f>
        <v>0</v>
      </c>
      <c r="BL132" s="14" t="s">
        <v>139</v>
      </c>
      <c r="BM132" s="241" t="s">
        <v>140</v>
      </c>
    </row>
    <row r="133" s="2" customFormat="1" ht="21.75" customHeight="1">
      <c r="A133" s="35"/>
      <c r="B133" s="36"/>
      <c r="C133" s="229" t="s">
        <v>83</v>
      </c>
      <c r="D133" s="229" t="s">
        <v>118</v>
      </c>
      <c r="E133" s="230" t="s">
        <v>141</v>
      </c>
      <c r="F133" s="231" t="s">
        <v>142</v>
      </c>
      <c r="G133" s="232" t="s">
        <v>138</v>
      </c>
      <c r="H133" s="233">
        <v>181</v>
      </c>
      <c r="I133" s="234"/>
      <c r="J133" s="235">
        <f>ROUND(I133*H133,2)</f>
        <v>0</v>
      </c>
      <c r="K133" s="236"/>
      <c r="L133" s="41"/>
      <c r="M133" s="237" t="s">
        <v>1</v>
      </c>
      <c r="N133" s="238" t="s">
        <v>38</v>
      </c>
      <c r="O133" s="88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1" t="s">
        <v>139</v>
      </c>
      <c r="AT133" s="241" t="s">
        <v>118</v>
      </c>
      <c r="AU133" s="241" t="s">
        <v>83</v>
      </c>
      <c r="AY133" s="14" t="s">
        <v>114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4" t="s">
        <v>81</v>
      </c>
      <c r="BK133" s="242">
        <f>ROUND(I133*H133,2)</f>
        <v>0</v>
      </c>
      <c r="BL133" s="14" t="s">
        <v>139</v>
      </c>
      <c r="BM133" s="241" t="s">
        <v>125</v>
      </c>
    </row>
    <row r="134" s="2" customFormat="1" ht="16.5" customHeight="1">
      <c r="A134" s="35"/>
      <c r="B134" s="36"/>
      <c r="C134" s="243" t="s">
        <v>143</v>
      </c>
      <c r="D134" s="243" t="s">
        <v>144</v>
      </c>
      <c r="E134" s="244" t="s">
        <v>145</v>
      </c>
      <c r="F134" s="245" t="s">
        <v>146</v>
      </c>
      <c r="G134" s="246" t="s">
        <v>147</v>
      </c>
      <c r="H134" s="247">
        <v>8</v>
      </c>
      <c r="I134" s="248"/>
      <c r="J134" s="249">
        <f>ROUND(I134*H134,2)</f>
        <v>0</v>
      </c>
      <c r="K134" s="250"/>
      <c r="L134" s="251"/>
      <c r="M134" s="252" t="s">
        <v>1</v>
      </c>
      <c r="N134" s="253" t="s">
        <v>38</v>
      </c>
      <c r="O134" s="88"/>
      <c r="P134" s="239">
        <f>O134*H134</f>
        <v>0</v>
      </c>
      <c r="Q134" s="239">
        <v>1</v>
      </c>
      <c r="R134" s="239">
        <f>Q134*H134</f>
        <v>8</v>
      </c>
      <c r="S134" s="239">
        <v>0</v>
      </c>
      <c r="T134" s="24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1" t="s">
        <v>148</v>
      </c>
      <c r="AT134" s="241" t="s">
        <v>144</v>
      </c>
      <c r="AU134" s="241" t="s">
        <v>83</v>
      </c>
      <c r="AY134" s="14" t="s">
        <v>114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4" t="s">
        <v>81</v>
      </c>
      <c r="BK134" s="242">
        <f>ROUND(I134*H134,2)</f>
        <v>0</v>
      </c>
      <c r="BL134" s="14" t="s">
        <v>139</v>
      </c>
      <c r="BM134" s="241" t="s">
        <v>149</v>
      </c>
    </row>
    <row r="135" s="2" customFormat="1" ht="21.75" customHeight="1">
      <c r="A135" s="35"/>
      <c r="B135" s="36"/>
      <c r="C135" s="229" t="s">
        <v>122</v>
      </c>
      <c r="D135" s="229" t="s">
        <v>118</v>
      </c>
      <c r="E135" s="230" t="s">
        <v>150</v>
      </c>
      <c r="F135" s="231" t="s">
        <v>151</v>
      </c>
      <c r="G135" s="232" t="s">
        <v>138</v>
      </c>
      <c r="H135" s="233">
        <v>181</v>
      </c>
      <c r="I135" s="234"/>
      <c r="J135" s="235">
        <f>ROUND(I135*H135,2)</f>
        <v>0</v>
      </c>
      <c r="K135" s="236"/>
      <c r="L135" s="41"/>
      <c r="M135" s="237" t="s">
        <v>1</v>
      </c>
      <c r="N135" s="238" t="s">
        <v>38</v>
      </c>
      <c r="O135" s="88"/>
      <c r="P135" s="239">
        <f>O135*H135</f>
        <v>0</v>
      </c>
      <c r="Q135" s="239">
        <v>0.00088000000000000003</v>
      </c>
      <c r="R135" s="239">
        <f>Q135*H135</f>
        <v>0.15928000000000001</v>
      </c>
      <c r="S135" s="239">
        <v>0</v>
      </c>
      <c r="T135" s="24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1" t="s">
        <v>139</v>
      </c>
      <c r="AT135" s="241" t="s">
        <v>118</v>
      </c>
      <c r="AU135" s="241" t="s">
        <v>83</v>
      </c>
      <c r="AY135" s="14" t="s">
        <v>114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4" t="s">
        <v>81</v>
      </c>
      <c r="BK135" s="242">
        <f>ROUND(I135*H135,2)</f>
        <v>0</v>
      </c>
      <c r="BL135" s="14" t="s">
        <v>139</v>
      </c>
      <c r="BM135" s="241" t="s">
        <v>152</v>
      </c>
    </row>
    <row r="136" s="2" customFormat="1" ht="16.5" customHeight="1">
      <c r="A136" s="35"/>
      <c r="B136" s="36"/>
      <c r="C136" s="243" t="s">
        <v>115</v>
      </c>
      <c r="D136" s="243" t="s">
        <v>144</v>
      </c>
      <c r="E136" s="244" t="s">
        <v>153</v>
      </c>
      <c r="F136" s="245" t="s">
        <v>154</v>
      </c>
      <c r="G136" s="246" t="s">
        <v>138</v>
      </c>
      <c r="H136" s="247">
        <v>232.5</v>
      </c>
      <c r="I136" s="248"/>
      <c r="J136" s="249">
        <f>ROUND(I136*H136,2)</f>
        <v>0</v>
      </c>
      <c r="K136" s="250"/>
      <c r="L136" s="251"/>
      <c r="M136" s="252" t="s">
        <v>1</v>
      </c>
      <c r="N136" s="253" t="s">
        <v>38</v>
      </c>
      <c r="O136" s="88"/>
      <c r="P136" s="239">
        <f>O136*H136</f>
        <v>0</v>
      </c>
      <c r="Q136" s="239">
        <v>0.0054999999999999997</v>
      </c>
      <c r="R136" s="239">
        <f>Q136*H136</f>
        <v>1.2787499999999998</v>
      </c>
      <c r="S136" s="239">
        <v>0</v>
      </c>
      <c r="T136" s="24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1" t="s">
        <v>148</v>
      </c>
      <c r="AT136" s="241" t="s">
        <v>144</v>
      </c>
      <c r="AU136" s="241" t="s">
        <v>83</v>
      </c>
      <c r="AY136" s="14" t="s">
        <v>114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4" t="s">
        <v>81</v>
      </c>
      <c r="BK136" s="242">
        <f>ROUND(I136*H136,2)</f>
        <v>0</v>
      </c>
      <c r="BL136" s="14" t="s">
        <v>139</v>
      </c>
      <c r="BM136" s="241" t="s">
        <v>139</v>
      </c>
    </row>
    <row r="137" s="2" customFormat="1" ht="21.75" customHeight="1">
      <c r="A137" s="35"/>
      <c r="B137" s="36"/>
      <c r="C137" s="229" t="s">
        <v>140</v>
      </c>
      <c r="D137" s="229" t="s">
        <v>118</v>
      </c>
      <c r="E137" s="230" t="s">
        <v>155</v>
      </c>
      <c r="F137" s="231" t="s">
        <v>156</v>
      </c>
      <c r="G137" s="232" t="s">
        <v>157</v>
      </c>
      <c r="H137" s="254"/>
      <c r="I137" s="234"/>
      <c r="J137" s="235">
        <f>ROUND(I137*H137,2)</f>
        <v>0</v>
      </c>
      <c r="K137" s="236"/>
      <c r="L137" s="41"/>
      <c r="M137" s="237" t="s">
        <v>1</v>
      </c>
      <c r="N137" s="238" t="s">
        <v>38</v>
      </c>
      <c r="O137" s="88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1" t="s">
        <v>139</v>
      </c>
      <c r="AT137" s="241" t="s">
        <v>118</v>
      </c>
      <c r="AU137" s="241" t="s">
        <v>83</v>
      </c>
      <c r="AY137" s="14" t="s">
        <v>114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4" t="s">
        <v>81</v>
      </c>
      <c r="BK137" s="242">
        <f>ROUND(I137*H137,2)</f>
        <v>0</v>
      </c>
      <c r="BL137" s="14" t="s">
        <v>139</v>
      </c>
      <c r="BM137" s="241" t="s">
        <v>158</v>
      </c>
    </row>
    <row r="138" s="12" customFormat="1" ht="25.92" customHeight="1">
      <c r="A138" s="12"/>
      <c r="B138" s="213"/>
      <c r="C138" s="214"/>
      <c r="D138" s="215" t="s">
        <v>72</v>
      </c>
      <c r="E138" s="216" t="s">
        <v>159</v>
      </c>
      <c r="F138" s="216" t="s">
        <v>160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161</v>
      </c>
      <c r="AT138" s="225" t="s">
        <v>72</v>
      </c>
      <c r="AU138" s="225" t="s">
        <v>73</v>
      </c>
      <c r="AY138" s="224" t="s">
        <v>114</v>
      </c>
      <c r="BK138" s="226">
        <f>BK139</f>
        <v>0</v>
      </c>
    </row>
    <row r="139" s="12" customFormat="1" ht="22.8" customHeight="1">
      <c r="A139" s="12"/>
      <c r="B139" s="213"/>
      <c r="C139" s="214"/>
      <c r="D139" s="215" t="s">
        <v>72</v>
      </c>
      <c r="E139" s="227" t="s">
        <v>162</v>
      </c>
      <c r="F139" s="227" t="s">
        <v>163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P140</f>
        <v>0</v>
      </c>
      <c r="Q139" s="221"/>
      <c r="R139" s="222">
        <f>R140</f>
        <v>0</v>
      </c>
      <c r="S139" s="221"/>
      <c r="T139" s="223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161</v>
      </c>
      <c r="AT139" s="225" t="s">
        <v>72</v>
      </c>
      <c r="AU139" s="225" t="s">
        <v>81</v>
      </c>
      <c r="AY139" s="224" t="s">
        <v>114</v>
      </c>
      <c r="BK139" s="226">
        <f>BK140</f>
        <v>0</v>
      </c>
    </row>
    <row r="140" s="2" customFormat="1" ht="21.75" customHeight="1">
      <c r="A140" s="35"/>
      <c r="B140" s="36"/>
      <c r="C140" s="229" t="s">
        <v>164</v>
      </c>
      <c r="D140" s="229" t="s">
        <v>118</v>
      </c>
      <c r="E140" s="230" t="s">
        <v>165</v>
      </c>
      <c r="F140" s="231" t="s">
        <v>166</v>
      </c>
      <c r="G140" s="232" t="s">
        <v>167</v>
      </c>
      <c r="H140" s="233">
        <v>1</v>
      </c>
      <c r="I140" s="234"/>
      <c r="J140" s="235">
        <f>ROUND(I140*H140,2)</f>
        <v>0</v>
      </c>
      <c r="K140" s="236"/>
      <c r="L140" s="41"/>
      <c r="M140" s="255" t="s">
        <v>1</v>
      </c>
      <c r="N140" s="256" t="s">
        <v>38</v>
      </c>
      <c r="O140" s="257"/>
      <c r="P140" s="258">
        <f>O140*H140</f>
        <v>0</v>
      </c>
      <c r="Q140" s="258">
        <v>0</v>
      </c>
      <c r="R140" s="258">
        <f>Q140*H140</f>
        <v>0</v>
      </c>
      <c r="S140" s="258">
        <v>0</v>
      </c>
      <c r="T140" s="25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1" t="s">
        <v>122</v>
      </c>
      <c r="AT140" s="241" t="s">
        <v>118</v>
      </c>
      <c r="AU140" s="241" t="s">
        <v>83</v>
      </c>
      <c r="AY140" s="14" t="s">
        <v>114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4" t="s">
        <v>81</v>
      </c>
      <c r="BK140" s="242">
        <f>ROUND(I140*H140,2)</f>
        <v>0</v>
      </c>
      <c r="BL140" s="14" t="s">
        <v>122</v>
      </c>
      <c r="BM140" s="241" t="s">
        <v>168</v>
      </c>
    </row>
    <row r="141" s="2" customFormat="1" ht="6.96" customHeight="1">
      <c r="A141" s="35"/>
      <c r="B141" s="63"/>
      <c r="C141" s="64"/>
      <c r="D141" s="64"/>
      <c r="E141" s="64"/>
      <c r="F141" s="64"/>
      <c r="G141" s="64"/>
      <c r="H141" s="64"/>
      <c r="I141" s="176"/>
      <c r="J141" s="64"/>
      <c r="K141" s="64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7Rh93FfKKEP8oDFG8uMS6Z+FVEpa2C4aQgdr85rZj1klWxchaAQBQFQz9NdAd6JQ2a5duvGbtQhKjNYDgwX1zA==" hashValue="2Tc8R6K4wG54IN1lK+6zoaLhKGyFodZ4PcrvFLHL/EX98mN39U+Mh5SfAm7xeAIPHRrYTlfClHo7mBIkhDOvGw==" algorithmName="SHA-512" password="CC71"/>
  <autoFilter ref="C122:K14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2020-03-28T06:22:35Z</dcterms:created>
  <dcterms:modified xsi:type="dcterms:W3CDTF">2020-03-28T06:22:38Z</dcterms:modified>
</cp:coreProperties>
</file>