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urucz\Desktop\"/>
    </mc:Choice>
  </mc:AlternateContent>
  <bookViews>
    <workbookView xWindow="0" yWindow="0" windowWidth="19575" windowHeight="12150"/>
  </bookViews>
  <sheets>
    <sheet name="Rekapitulace stavby" sheetId="1" r:id="rId1"/>
    <sheet name="SO 001 - SO 001 Příprava ..." sheetId="2" r:id="rId2"/>
    <sheet name="SO 101 - SO 101 Stezka pr..." sheetId="3" r:id="rId3"/>
    <sheet name="SO 102 - SO 102 Úprava si..." sheetId="4" r:id="rId4"/>
    <sheet name="SO 431-1 - SO 431-1 Veřej..." sheetId="5" r:id="rId5"/>
    <sheet name="SO 431-2 - SO 431-2 Část ..." sheetId="6" r:id="rId6"/>
    <sheet name="SO 481 - SO 481 Světelná ..." sheetId="7" r:id="rId7"/>
    <sheet name="SO 501-1 - SO 501-1 Přelo..." sheetId="8" r:id="rId8"/>
    <sheet name="SO 501-2 - SO 501-2 Přemí..." sheetId="9" r:id="rId9"/>
    <sheet name="SO 801 - SO 801 Sadové úp..." sheetId="10" r:id="rId10"/>
    <sheet name="VRN - VRN Vedlejší rozpoč..." sheetId="11" r:id="rId11"/>
  </sheets>
  <definedNames>
    <definedName name="_xlnm._FilterDatabase" localSheetId="1" hidden="1">'SO 001 - SO 001 Příprava ...'!$C$121:$K$297</definedName>
    <definedName name="_xlnm._FilterDatabase" localSheetId="2" hidden="1">'SO 101 - SO 101 Stezka pr...'!$C$123:$K$393</definedName>
    <definedName name="_xlnm._FilterDatabase" localSheetId="3" hidden="1">'SO 102 - SO 102 Úprava si...'!$C$123:$K$293</definedName>
    <definedName name="_xlnm._FilterDatabase" localSheetId="4" hidden="1">'SO 431-1 - SO 431-1 Veřej...'!$C$116:$K$389</definedName>
    <definedName name="_xlnm._FilterDatabase" localSheetId="5" hidden="1">'SO 431-2 - SO 431-2 Část ...'!$C$116:$K$169</definedName>
    <definedName name="_xlnm._FilterDatabase" localSheetId="6" hidden="1">'SO 481 - SO 481 Světelná ...'!$C$116:$K$235</definedName>
    <definedName name="_xlnm._FilterDatabase" localSheetId="7" hidden="1">'SO 501-1 - SO 501-1 Přelo...'!$C$126:$K$251</definedName>
    <definedName name="_xlnm._FilterDatabase" localSheetId="8" hidden="1">'SO 501-2 - SO 501-2 Přemí...'!$C$125:$K$220</definedName>
    <definedName name="_xlnm._FilterDatabase" localSheetId="9" hidden="1">'SO 801 - SO 801 Sadové úp...'!$C$118:$K$172</definedName>
    <definedName name="_xlnm._FilterDatabase" localSheetId="10" hidden="1">'VRN - VRN Vedlejší rozpoč...'!$C$121:$K$221</definedName>
    <definedName name="_xlnm.Print_Titles" localSheetId="0">'Rekapitulace stavby'!$92:$92</definedName>
    <definedName name="_xlnm.Print_Titles" localSheetId="1">'SO 001 - SO 001 Příprava ...'!$121:$121</definedName>
    <definedName name="_xlnm.Print_Titles" localSheetId="2">'SO 101 - SO 101 Stezka pr...'!$123:$123</definedName>
    <definedName name="_xlnm.Print_Titles" localSheetId="3">'SO 102 - SO 102 Úprava si...'!$123:$123</definedName>
    <definedName name="_xlnm.Print_Titles" localSheetId="4">'SO 431-1 - SO 431-1 Veřej...'!$116:$116</definedName>
    <definedName name="_xlnm.Print_Titles" localSheetId="5">'SO 431-2 - SO 431-2 Část ...'!$116:$116</definedName>
    <definedName name="_xlnm.Print_Titles" localSheetId="6">'SO 481 - SO 481 Světelná ...'!$116:$116</definedName>
    <definedName name="_xlnm.Print_Titles" localSheetId="7">'SO 501-1 - SO 501-1 Přelo...'!$126:$126</definedName>
    <definedName name="_xlnm.Print_Titles" localSheetId="8">'SO 501-2 - SO 501-2 Přemí...'!$125:$125</definedName>
    <definedName name="_xlnm.Print_Titles" localSheetId="9">'SO 801 - SO 801 Sadové úp...'!$118:$118</definedName>
    <definedName name="_xlnm.Print_Titles" localSheetId="10">'VRN - VRN Vedlejší rozpoč...'!$121:$121</definedName>
    <definedName name="_xlnm.Print_Area" localSheetId="0">'Rekapitulace stavby'!$D$4:$AO$76,'Rekapitulace stavby'!$C$82:$AQ$105</definedName>
    <definedName name="_xlnm.Print_Area" localSheetId="1">'SO 001 - SO 001 Příprava ...'!$C$4:$J$76,'SO 001 - SO 001 Příprava ...'!$C$82:$J$103,'SO 001 - SO 001 Příprava ...'!$C$109:$K$297</definedName>
    <definedName name="_xlnm.Print_Area" localSheetId="2">'SO 101 - SO 101 Stezka pr...'!$C$4:$J$76,'SO 101 - SO 101 Stezka pr...'!$C$82:$J$105,'SO 101 - SO 101 Stezka pr...'!$C$111:$K$393</definedName>
    <definedName name="_xlnm.Print_Area" localSheetId="3">'SO 102 - SO 102 Úprava si...'!$C$4:$J$76,'SO 102 - SO 102 Úprava si...'!$C$82:$J$105,'SO 102 - SO 102 Úprava si...'!$C$111:$K$293</definedName>
    <definedName name="_xlnm.Print_Area" localSheetId="4">'SO 431-1 - SO 431-1 Veřej...'!$C$4:$J$76,'SO 431-1 - SO 431-1 Veřej...'!$C$82:$J$98,'SO 431-1 - SO 431-1 Veřej...'!$C$104:$K$389</definedName>
    <definedName name="_xlnm.Print_Area" localSheetId="5">'SO 431-2 - SO 431-2 Část ...'!$C$4:$J$76,'SO 431-2 - SO 431-2 Část ...'!$C$82:$J$98,'SO 431-2 - SO 431-2 Část ...'!$C$104:$K$169</definedName>
    <definedName name="_xlnm.Print_Area" localSheetId="6">'SO 481 - SO 481 Světelná ...'!$C$4:$J$76,'SO 481 - SO 481 Světelná ...'!$C$82:$J$98,'SO 481 - SO 481 Světelná ...'!$C$104:$K$235</definedName>
    <definedName name="_xlnm.Print_Area" localSheetId="7">'SO 501-1 - SO 501-1 Přelo...'!$C$4:$J$76,'SO 501-1 - SO 501-1 Přelo...'!$C$82:$J$108,'SO 501-1 - SO 501-1 Přelo...'!$C$114:$K$251</definedName>
    <definedName name="_xlnm.Print_Area" localSheetId="8">'SO 501-2 - SO 501-2 Přemí...'!$C$4:$J$76,'SO 501-2 - SO 501-2 Přemí...'!$C$82:$J$107,'SO 501-2 - SO 501-2 Přemí...'!$C$113:$K$220</definedName>
    <definedName name="_xlnm.Print_Area" localSheetId="9">'SO 801 - SO 801 Sadové úp...'!$C$4:$J$76,'SO 801 - SO 801 Sadové úp...'!$C$82:$J$100,'SO 801 - SO 801 Sadové úp...'!$C$106:$K$172</definedName>
    <definedName name="_xlnm.Print_Area" localSheetId="10">'VRN - VRN Vedlejší rozpoč...'!$C$4:$J$76,'VRN - VRN Vedlejší rozpoč...'!$C$82:$J$103,'VRN - VRN Vedlejší rozpoč...'!$C$109:$K$221</definedName>
  </definedNames>
  <calcPr calcId="162913"/>
</workbook>
</file>

<file path=xl/calcChain.xml><?xml version="1.0" encoding="utf-8"?>
<calcChain xmlns="http://schemas.openxmlformats.org/spreadsheetml/2006/main">
  <c r="J123" i="11" l="1"/>
  <c r="J37" i="11"/>
  <c r="J36" i="11"/>
  <c r="AY104" i="1"/>
  <c r="J35" i="11"/>
  <c r="AX104" i="1"/>
  <c r="BI220" i="11"/>
  <c r="BH220" i="11"/>
  <c r="BG220" i="11"/>
  <c r="BF220" i="11"/>
  <c r="T220" i="11"/>
  <c r="R220" i="11"/>
  <c r="P220" i="11"/>
  <c r="BI216" i="11"/>
  <c r="BH216" i="11"/>
  <c r="BG216" i="11"/>
  <c r="BF216" i="11"/>
  <c r="T216" i="11"/>
  <c r="R216" i="11"/>
  <c r="P216" i="11"/>
  <c r="BI214" i="11"/>
  <c r="BH214" i="11"/>
  <c r="BG214" i="11"/>
  <c r="BF214" i="11"/>
  <c r="T214" i="11"/>
  <c r="R214" i="11"/>
  <c r="P214" i="11"/>
  <c r="BI212" i="11"/>
  <c r="BH212" i="11"/>
  <c r="BG212" i="11"/>
  <c r="BF212" i="11"/>
  <c r="T212" i="11"/>
  <c r="R212" i="11"/>
  <c r="P212" i="11"/>
  <c r="BI206" i="11"/>
  <c r="BH206" i="11"/>
  <c r="BG206" i="11"/>
  <c r="BF206" i="11"/>
  <c r="T206" i="11"/>
  <c r="R206" i="11"/>
  <c r="P206" i="11"/>
  <c r="BI204" i="11"/>
  <c r="BH204" i="11"/>
  <c r="BG204" i="11"/>
  <c r="BF204" i="11"/>
  <c r="T204" i="11"/>
  <c r="R204" i="11"/>
  <c r="P204" i="11"/>
  <c r="BI202" i="11"/>
  <c r="BH202" i="11"/>
  <c r="BG202" i="11"/>
  <c r="BF202" i="11"/>
  <c r="T202" i="11"/>
  <c r="R202" i="11"/>
  <c r="P202" i="11"/>
  <c r="BI197" i="11"/>
  <c r="BH197" i="11"/>
  <c r="BG197" i="11"/>
  <c r="BF197" i="11"/>
  <c r="T197" i="11"/>
  <c r="R197" i="11"/>
  <c r="P197" i="11"/>
  <c r="BI192" i="11"/>
  <c r="BH192" i="11"/>
  <c r="BG192" i="11"/>
  <c r="BF192" i="11"/>
  <c r="T192" i="11"/>
  <c r="R192" i="11"/>
  <c r="P192" i="11"/>
  <c r="BI189" i="11"/>
  <c r="BH189" i="11"/>
  <c r="BG189" i="11"/>
  <c r="BF189" i="11"/>
  <c r="T189" i="11"/>
  <c r="R189" i="11"/>
  <c r="P189" i="11"/>
  <c r="BI183" i="11"/>
  <c r="BH183" i="11"/>
  <c r="BG183" i="11"/>
  <c r="BF183" i="11"/>
  <c r="T183" i="11"/>
  <c r="R183" i="11"/>
  <c r="P183" i="11"/>
  <c r="BI177" i="11"/>
  <c r="BH177" i="11"/>
  <c r="BG177" i="11"/>
  <c r="BF177" i="11"/>
  <c r="T177" i="11"/>
  <c r="R177" i="11"/>
  <c r="P177" i="11"/>
  <c r="BI173" i="11"/>
  <c r="BH173" i="11"/>
  <c r="BG173" i="11"/>
  <c r="BF173" i="11"/>
  <c r="T173" i="11"/>
  <c r="R173" i="11"/>
  <c r="P173" i="11"/>
  <c r="BI167" i="11"/>
  <c r="BH167" i="11"/>
  <c r="BG167" i="11"/>
  <c r="BF167" i="11"/>
  <c r="T167" i="11"/>
  <c r="R167" i="11"/>
  <c r="P167" i="11"/>
  <c r="BI164" i="11"/>
  <c r="BH164" i="11"/>
  <c r="BG164" i="11"/>
  <c r="BF164" i="11"/>
  <c r="T164" i="11"/>
  <c r="R164" i="11"/>
  <c r="P164" i="11"/>
  <c r="BI161" i="11"/>
  <c r="BH161" i="11"/>
  <c r="BG161" i="11"/>
  <c r="BF161" i="11"/>
  <c r="T161" i="11"/>
  <c r="R161" i="11"/>
  <c r="P161" i="11"/>
  <c r="BI158" i="11"/>
  <c r="BH158" i="11"/>
  <c r="BG158" i="11"/>
  <c r="BF158" i="11"/>
  <c r="T158" i="11"/>
  <c r="T157" i="11" s="1"/>
  <c r="R158" i="11"/>
  <c r="R157" i="11" s="1"/>
  <c r="P158" i="11"/>
  <c r="P157" i="11" s="1"/>
  <c r="BI154" i="11"/>
  <c r="BH154" i="11"/>
  <c r="BG154" i="11"/>
  <c r="BF154" i="11"/>
  <c r="T154" i="11"/>
  <c r="R154" i="11"/>
  <c r="P154" i="11"/>
  <c r="BI152" i="11"/>
  <c r="BH152" i="11"/>
  <c r="BG152" i="11"/>
  <c r="BF152" i="11"/>
  <c r="T152" i="11"/>
  <c r="R152" i="11"/>
  <c r="P152" i="11"/>
  <c r="BI149" i="11"/>
  <c r="BH149" i="11"/>
  <c r="BG149" i="11"/>
  <c r="BF149" i="11"/>
  <c r="T149" i="11"/>
  <c r="R149" i="11"/>
  <c r="P149" i="11"/>
  <c r="BI147" i="11"/>
  <c r="BH147" i="11"/>
  <c r="BG147" i="11"/>
  <c r="BF147" i="11"/>
  <c r="T147" i="11"/>
  <c r="R147" i="11"/>
  <c r="P147" i="11"/>
  <c r="BI144" i="11"/>
  <c r="BH144" i="11"/>
  <c r="BG144" i="11"/>
  <c r="BF144" i="11"/>
  <c r="T144" i="11"/>
  <c r="R144" i="11"/>
  <c r="P144" i="11"/>
  <c r="BI141" i="11"/>
  <c r="BH141" i="11"/>
  <c r="BG141" i="11"/>
  <c r="BF141" i="11"/>
  <c r="T141" i="11"/>
  <c r="R141" i="11"/>
  <c r="P141" i="11"/>
  <c r="BI138" i="11"/>
  <c r="BH138" i="11"/>
  <c r="BG138" i="11"/>
  <c r="BF138" i="11"/>
  <c r="T138" i="11"/>
  <c r="R138" i="11"/>
  <c r="P138" i="11"/>
  <c r="BI136" i="11"/>
  <c r="BH136" i="11"/>
  <c r="BG136" i="11"/>
  <c r="BF136" i="11"/>
  <c r="T136" i="11"/>
  <c r="R136" i="11"/>
  <c r="P136" i="11"/>
  <c r="BI132" i="11"/>
  <c r="BH132" i="11"/>
  <c r="BG132" i="11"/>
  <c r="BF132" i="11"/>
  <c r="T132" i="11"/>
  <c r="R132" i="11"/>
  <c r="P132" i="11"/>
  <c r="BI130" i="11"/>
  <c r="BH130" i="11"/>
  <c r="BG130" i="11"/>
  <c r="BF130" i="11"/>
  <c r="T130" i="11"/>
  <c r="R130" i="11"/>
  <c r="P130" i="11"/>
  <c r="BI127" i="11"/>
  <c r="BH127" i="11"/>
  <c r="BG127" i="11"/>
  <c r="BF127" i="11"/>
  <c r="T127" i="11"/>
  <c r="R127" i="11"/>
  <c r="P127" i="11"/>
  <c r="BI125" i="11"/>
  <c r="BH125" i="11"/>
  <c r="BG125" i="11"/>
  <c r="BF125" i="11"/>
  <c r="T125" i="11"/>
  <c r="R125" i="11"/>
  <c r="P125" i="11"/>
  <c r="J97" i="11"/>
  <c r="J119" i="11"/>
  <c r="J118" i="11"/>
  <c r="F118" i="11"/>
  <c r="F116" i="11"/>
  <c r="E114" i="11"/>
  <c r="J92" i="11"/>
  <c r="J91" i="11"/>
  <c r="F91" i="11"/>
  <c r="F89" i="11"/>
  <c r="E87" i="11"/>
  <c r="J18" i="11"/>
  <c r="E18" i="11"/>
  <c r="F119" i="11"/>
  <c r="J17" i="11"/>
  <c r="J12" i="11"/>
  <c r="J116" i="11"/>
  <c r="E7" i="11"/>
  <c r="E85" i="11"/>
  <c r="J37" i="10"/>
  <c r="J36" i="10"/>
  <c r="AY103" i="1"/>
  <c r="J35" i="10"/>
  <c r="AX103" i="1" s="1"/>
  <c r="BI170" i="10"/>
  <c r="BH170" i="10"/>
  <c r="BG170" i="10"/>
  <c r="BF170" i="10"/>
  <c r="T170" i="10"/>
  <c r="T169" i="10"/>
  <c r="R170" i="10"/>
  <c r="R169" i="10" s="1"/>
  <c r="P170" i="10"/>
  <c r="P169" i="10"/>
  <c r="BI162" i="10"/>
  <c r="BH162" i="10"/>
  <c r="BG162" i="10"/>
  <c r="BF162" i="10"/>
  <c r="T162" i="10"/>
  <c r="R162" i="10"/>
  <c r="P162" i="10"/>
  <c r="BI158" i="10"/>
  <c r="BH158" i="10"/>
  <c r="BG158" i="10"/>
  <c r="BF158" i="10"/>
  <c r="T158" i="10"/>
  <c r="R158" i="10"/>
  <c r="P158" i="10"/>
  <c r="BI155" i="10"/>
  <c r="BH155" i="10"/>
  <c r="BG155" i="10"/>
  <c r="BF155" i="10"/>
  <c r="T155" i="10"/>
  <c r="R155" i="10"/>
  <c r="P155" i="10"/>
  <c r="BI153" i="10"/>
  <c r="BH153" i="10"/>
  <c r="BG153" i="10"/>
  <c r="BF153" i="10"/>
  <c r="T153" i="10"/>
  <c r="R153" i="10"/>
  <c r="P153" i="10"/>
  <c r="BI149" i="10"/>
  <c r="BH149" i="10"/>
  <c r="BG149" i="10"/>
  <c r="BF149" i="10"/>
  <c r="T149" i="10"/>
  <c r="R149" i="10"/>
  <c r="P149" i="10"/>
  <c r="BI145" i="10"/>
  <c r="BH145" i="10"/>
  <c r="BG145" i="10"/>
  <c r="BF145" i="10"/>
  <c r="T145" i="10"/>
  <c r="R145" i="10"/>
  <c r="P145" i="10"/>
  <c r="BI142" i="10"/>
  <c r="BH142" i="10"/>
  <c r="BG142" i="10"/>
  <c r="BF142" i="10"/>
  <c r="T142" i="10"/>
  <c r="R142" i="10"/>
  <c r="P142" i="10"/>
  <c r="BI140" i="10"/>
  <c r="BH140" i="10"/>
  <c r="BG140" i="10"/>
  <c r="BF140" i="10"/>
  <c r="T140" i="10"/>
  <c r="R140" i="10"/>
  <c r="P140" i="10"/>
  <c r="BI136" i="10"/>
  <c r="BH136" i="10"/>
  <c r="BG136" i="10"/>
  <c r="BF136" i="10"/>
  <c r="T136" i="10"/>
  <c r="R136" i="10"/>
  <c r="P136" i="10"/>
  <c r="BI133" i="10"/>
  <c r="BH133" i="10"/>
  <c r="BG133" i="10"/>
  <c r="BF133" i="10"/>
  <c r="T133" i="10"/>
  <c r="R133" i="10"/>
  <c r="P133" i="10"/>
  <c r="BI129" i="10"/>
  <c r="BH129" i="10"/>
  <c r="BG129" i="10"/>
  <c r="BF129" i="10"/>
  <c r="T129" i="10"/>
  <c r="R129" i="10"/>
  <c r="P129" i="10"/>
  <c r="BI126" i="10"/>
  <c r="BH126" i="10"/>
  <c r="BG126" i="10"/>
  <c r="BF126" i="10"/>
  <c r="T126" i="10"/>
  <c r="R126" i="10"/>
  <c r="P126" i="10"/>
  <c r="BI124" i="10"/>
  <c r="BH124" i="10"/>
  <c r="BG124" i="10"/>
  <c r="BF124" i="10"/>
  <c r="T124" i="10"/>
  <c r="R124" i="10"/>
  <c r="P124" i="10"/>
  <c r="BI122" i="10"/>
  <c r="BH122" i="10"/>
  <c r="BG122" i="10"/>
  <c r="BF122" i="10"/>
  <c r="T122" i="10"/>
  <c r="R122" i="10"/>
  <c r="P122" i="10"/>
  <c r="J116" i="10"/>
  <c r="J115" i="10"/>
  <c r="F115" i="10"/>
  <c r="F113" i="10"/>
  <c r="E111" i="10"/>
  <c r="J92" i="10"/>
  <c r="J91" i="10"/>
  <c r="F91" i="10"/>
  <c r="F89" i="10"/>
  <c r="E87" i="10"/>
  <c r="J18" i="10"/>
  <c r="E18" i="10"/>
  <c r="F92" i="10"/>
  <c r="J17" i="10"/>
  <c r="J12" i="10"/>
  <c r="J89" i="10" s="1"/>
  <c r="E7" i="10"/>
  <c r="E109" i="10"/>
  <c r="J183" i="9"/>
  <c r="J37" i="9"/>
  <c r="J36" i="9"/>
  <c r="AY102" i="1"/>
  <c r="J35" i="9"/>
  <c r="AX102" i="1" s="1"/>
  <c r="BI219" i="9"/>
  <c r="BH219" i="9"/>
  <c r="BG219" i="9"/>
  <c r="BF219" i="9"/>
  <c r="T219" i="9"/>
  <c r="R219" i="9"/>
  <c r="P219" i="9"/>
  <c r="BI217" i="9"/>
  <c r="BH217" i="9"/>
  <c r="BG217" i="9"/>
  <c r="BF217" i="9"/>
  <c r="T217" i="9"/>
  <c r="R217" i="9"/>
  <c r="P217" i="9"/>
  <c r="BI213" i="9"/>
  <c r="BH213" i="9"/>
  <c r="BG213" i="9"/>
  <c r="BF213" i="9"/>
  <c r="T213" i="9"/>
  <c r="R213" i="9"/>
  <c r="P213" i="9"/>
  <c r="BI211" i="9"/>
  <c r="BH211" i="9"/>
  <c r="BG211" i="9"/>
  <c r="BF211" i="9"/>
  <c r="T211" i="9"/>
  <c r="R211" i="9"/>
  <c r="P211" i="9"/>
  <c r="BI209" i="9"/>
  <c r="BH209" i="9"/>
  <c r="BG209" i="9"/>
  <c r="BF209" i="9"/>
  <c r="T209" i="9"/>
  <c r="R209" i="9"/>
  <c r="P209" i="9"/>
  <c r="BI207" i="9"/>
  <c r="BH207" i="9"/>
  <c r="BG207" i="9"/>
  <c r="BF207" i="9"/>
  <c r="T207" i="9"/>
  <c r="R207" i="9"/>
  <c r="P207" i="9"/>
  <c r="BI205" i="9"/>
  <c r="BH205" i="9"/>
  <c r="BG205" i="9"/>
  <c r="BF205" i="9"/>
  <c r="T205" i="9"/>
  <c r="R205" i="9"/>
  <c r="P205" i="9"/>
  <c r="BI203" i="9"/>
  <c r="BH203" i="9"/>
  <c r="BG203" i="9"/>
  <c r="BF203" i="9"/>
  <c r="T203" i="9"/>
  <c r="R203" i="9"/>
  <c r="P203" i="9"/>
  <c r="BI201" i="9"/>
  <c r="BH201" i="9"/>
  <c r="BG201" i="9"/>
  <c r="BF201" i="9"/>
  <c r="T201" i="9"/>
  <c r="R201" i="9"/>
  <c r="P201" i="9"/>
  <c r="BI199" i="9"/>
  <c r="BH199" i="9"/>
  <c r="BG199" i="9"/>
  <c r="BF199" i="9"/>
  <c r="T199" i="9"/>
  <c r="R199" i="9"/>
  <c r="P199" i="9"/>
  <c r="BI196" i="9"/>
  <c r="BH196" i="9"/>
  <c r="BG196" i="9"/>
  <c r="BF196" i="9"/>
  <c r="T196" i="9"/>
  <c r="R196" i="9"/>
  <c r="P196" i="9"/>
  <c r="BI191" i="9"/>
  <c r="BH191" i="9"/>
  <c r="BG191" i="9"/>
  <c r="BF191" i="9"/>
  <c r="T191" i="9"/>
  <c r="R191" i="9"/>
  <c r="P191" i="9"/>
  <c r="BI187" i="9"/>
  <c r="BH187" i="9"/>
  <c r="BG187" i="9"/>
  <c r="BF187" i="9"/>
  <c r="T187" i="9"/>
  <c r="R187" i="9"/>
  <c r="P187" i="9"/>
  <c r="BI185" i="9"/>
  <c r="BH185" i="9"/>
  <c r="BG185" i="9"/>
  <c r="BF185" i="9"/>
  <c r="T185" i="9"/>
  <c r="R185" i="9"/>
  <c r="P185" i="9"/>
  <c r="J101" i="9"/>
  <c r="BI180" i="9"/>
  <c r="BH180" i="9"/>
  <c r="BG180" i="9"/>
  <c r="BF180" i="9"/>
  <c r="T180" i="9"/>
  <c r="R180" i="9"/>
  <c r="P180" i="9"/>
  <c r="BI177" i="9"/>
  <c r="BH177" i="9"/>
  <c r="BG177" i="9"/>
  <c r="BF177" i="9"/>
  <c r="T177" i="9"/>
  <c r="R177" i="9"/>
  <c r="P177" i="9"/>
  <c r="BI175" i="9"/>
  <c r="BH175" i="9"/>
  <c r="BG175" i="9"/>
  <c r="BF175" i="9"/>
  <c r="T175" i="9"/>
  <c r="R175" i="9"/>
  <c r="P175" i="9"/>
  <c r="BI173" i="9"/>
  <c r="BH173" i="9"/>
  <c r="BG173" i="9"/>
  <c r="BF173" i="9"/>
  <c r="T173" i="9"/>
  <c r="R173" i="9"/>
  <c r="P173" i="9"/>
  <c r="BI166" i="9"/>
  <c r="BH166" i="9"/>
  <c r="BG166" i="9"/>
  <c r="BF166" i="9"/>
  <c r="T166" i="9"/>
  <c r="T165" i="9"/>
  <c r="R166" i="9"/>
  <c r="R165" i="9"/>
  <c r="P166" i="9"/>
  <c r="P165" i="9"/>
  <c r="BI162" i="9"/>
  <c r="BH162" i="9"/>
  <c r="BG162" i="9"/>
  <c r="BF162" i="9"/>
  <c r="T162" i="9"/>
  <c r="R162" i="9"/>
  <c r="P162" i="9"/>
  <c r="BI156" i="9"/>
  <c r="BH156" i="9"/>
  <c r="BG156" i="9"/>
  <c r="BF156" i="9"/>
  <c r="T156" i="9"/>
  <c r="R156" i="9"/>
  <c r="P156" i="9"/>
  <c r="BI153" i="9"/>
  <c r="BH153" i="9"/>
  <c r="BG153" i="9"/>
  <c r="BF153" i="9"/>
  <c r="T153" i="9"/>
  <c r="R153" i="9"/>
  <c r="P153" i="9"/>
  <c r="BI147" i="9"/>
  <c r="BH147" i="9"/>
  <c r="BG147" i="9"/>
  <c r="BF147" i="9"/>
  <c r="T147" i="9"/>
  <c r="R147" i="9"/>
  <c r="P147" i="9"/>
  <c r="BI144" i="9"/>
  <c r="BH144" i="9"/>
  <c r="BG144" i="9"/>
  <c r="BF144" i="9"/>
  <c r="T144" i="9"/>
  <c r="R144" i="9"/>
  <c r="P144" i="9"/>
  <c r="BI142" i="9"/>
  <c r="BH142" i="9"/>
  <c r="BG142" i="9"/>
  <c r="BF142" i="9"/>
  <c r="T142" i="9"/>
  <c r="R142" i="9"/>
  <c r="P142" i="9"/>
  <c r="BI140" i="9"/>
  <c r="BH140" i="9"/>
  <c r="BG140" i="9"/>
  <c r="BF140" i="9"/>
  <c r="T140" i="9"/>
  <c r="R140" i="9"/>
  <c r="P140" i="9"/>
  <c r="BI137" i="9"/>
  <c r="BH137" i="9"/>
  <c r="BG137" i="9"/>
  <c r="BF137" i="9"/>
  <c r="T137" i="9"/>
  <c r="R137" i="9"/>
  <c r="P137" i="9"/>
  <c r="BI132" i="9"/>
  <c r="BH132" i="9"/>
  <c r="BG132" i="9"/>
  <c r="BF132" i="9"/>
  <c r="T132" i="9"/>
  <c r="R132" i="9"/>
  <c r="P132" i="9"/>
  <c r="BI129" i="9"/>
  <c r="BH129" i="9"/>
  <c r="BG129" i="9"/>
  <c r="BF129" i="9"/>
  <c r="T129" i="9"/>
  <c r="R129" i="9"/>
  <c r="P129" i="9"/>
  <c r="J123" i="9"/>
  <c r="J122" i="9"/>
  <c r="F122" i="9"/>
  <c r="F120" i="9"/>
  <c r="E118" i="9"/>
  <c r="J92" i="9"/>
  <c r="J91" i="9"/>
  <c r="F91" i="9"/>
  <c r="F89" i="9"/>
  <c r="E87" i="9"/>
  <c r="J18" i="9"/>
  <c r="E18" i="9"/>
  <c r="F123" i="9" s="1"/>
  <c r="J17" i="9"/>
  <c r="J12" i="9"/>
  <c r="J120" i="9"/>
  <c r="E7" i="9"/>
  <c r="E116" i="9" s="1"/>
  <c r="J37" i="8"/>
  <c r="J36" i="8"/>
  <c r="AY101" i="1" s="1"/>
  <c r="J35" i="8"/>
  <c r="AX101" i="1"/>
  <c r="BI250" i="8"/>
  <c r="BH250" i="8"/>
  <c r="BG250" i="8"/>
  <c r="BF250" i="8"/>
  <c r="T250" i="8"/>
  <c r="R250" i="8"/>
  <c r="P250" i="8"/>
  <c r="BI248" i="8"/>
  <c r="BH248" i="8"/>
  <c r="BG248" i="8"/>
  <c r="BF248" i="8"/>
  <c r="T248" i="8"/>
  <c r="R248" i="8"/>
  <c r="P248" i="8"/>
  <c r="BI244" i="8"/>
  <c r="BH244" i="8"/>
  <c r="BG244" i="8"/>
  <c r="BF244" i="8"/>
  <c r="T244" i="8"/>
  <c r="R244" i="8"/>
  <c r="P244" i="8"/>
  <c r="BI242" i="8"/>
  <c r="BH242" i="8"/>
  <c r="BG242" i="8"/>
  <c r="BF242" i="8"/>
  <c r="T242" i="8"/>
  <c r="R242" i="8"/>
  <c r="P242" i="8"/>
  <c r="BI240" i="8"/>
  <c r="BH240" i="8"/>
  <c r="BG240" i="8"/>
  <c r="BF240" i="8"/>
  <c r="T240" i="8"/>
  <c r="R240" i="8"/>
  <c r="P240" i="8"/>
  <c r="BI238" i="8"/>
  <c r="BH238" i="8"/>
  <c r="BG238" i="8"/>
  <c r="BF238" i="8"/>
  <c r="T238" i="8"/>
  <c r="R238" i="8"/>
  <c r="P238" i="8"/>
  <c r="BI236" i="8"/>
  <c r="BH236" i="8"/>
  <c r="BG236" i="8"/>
  <c r="BF236" i="8"/>
  <c r="T236" i="8"/>
  <c r="R236" i="8"/>
  <c r="P236" i="8"/>
  <c r="BI234" i="8"/>
  <c r="BH234" i="8"/>
  <c r="BG234" i="8"/>
  <c r="BF234" i="8"/>
  <c r="T234" i="8"/>
  <c r="R234" i="8"/>
  <c r="P234" i="8"/>
  <c r="BI229" i="8"/>
  <c r="BH229" i="8"/>
  <c r="BG229" i="8"/>
  <c r="BF229" i="8"/>
  <c r="T229" i="8"/>
  <c r="R229" i="8"/>
  <c r="P229" i="8"/>
  <c r="BI227" i="8"/>
  <c r="BH227" i="8"/>
  <c r="BG227" i="8"/>
  <c r="BF227" i="8"/>
  <c r="T227" i="8"/>
  <c r="R227" i="8"/>
  <c r="P227" i="8"/>
  <c r="BI225" i="8"/>
  <c r="BH225" i="8"/>
  <c r="BG225" i="8"/>
  <c r="BF225" i="8"/>
  <c r="T225" i="8"/>
  <c r="R225" i="8"/>
  <c r="P225" i="8"/>
  <c r="BI223" i="8"/>
  <c r="BH223" i="8"/>
  <c r="BG223" i="8"/>
  <c r="BF223" i="8"/>
  <c r="T223" i="8"/>
  <c r="R223" i="8"/>
  <c r="P223" i="8"/>
  <c r="BI221" i="8"/>
  <c r="BH221" i="8"/>
  <c r="BG221" i="8"/>
  <c r="BF221" i="8"/>
  <c r="T221" i="8"/>
  <c r="R221" i="8"/>
  <c r="P221" i="8"/>
  <c r="BI218" i="8"/>
  <c r="BH218" i="8"/>
  <c r="BG218" i="8"/>
  <c r="BF218" i="8"/>
  <c r="T218" i="8"/>
  <c r="R218" i="8"/>
  <c r="P218" i="8"/>
  <c r="BI216" i="8"/>
  <c r="BH216" i="8"/>
  <c r="BG216" i="8"/>
  <c r="BF216" i="8"/>
  <c r="T216" i="8"/>
  <c r="R216" i="8"/>
  <c r="P216" i="8"/>
  <c r="BI213" i="8"/>
  <c r="BH213" i="8"/>
  <c r="BG213" i="8"/>
  <c r="BF213" i="8"/>
  <c r="T213" i="8"/>
  <c r="R213" i="8"/>
  <c r="P213" i="8"/>
  <c r="BI211" i="8"/>
  <c r="BH211" i="8"/>
  <c r="BG211" i="8"/>
  <c r="BF211" i="8"/>
  <c r="T211" i="8"/>
  <c r="R211" i="8"/>
  <c r="P211" i="8"/>
  <c r="BI209" i="8"/>
  <c r="BH209" i="8"/>
  <c r="BG209" i="8"/>
  <c r="BF209" i="8"/>
  <c r="T209" i="8"/>
  <c r="R209" i="8"/>
  <c r="P209" i="8"/>
  <c r="BI207" i="8"/>
  <c r="BH207" i="8"/>
  <c r="BG207" i="8"/>
  <c r="BF207" i="8"/>
  <c r="T207" i="8"/>
  <c r="R207" i="8"/>
  <c r="P207" i="8"/>
  <c r="BI203" i="8"/>
  <c r="BH203" i="8"/>
  <c r="BG203" i="8"/>
  <c r="BF203" i="8"/>
  <c r="T203" i="8"/>
  <c r="R203" i="8"/>
  <c r="P203" i="8"/>
  <c r="BI200" i="8"/>
  <c r="BH200" i="8"/>
  <c r="BG200" i="8"/>
  <c r="BF200" i="8"/>
  <c r="T200" i="8"/>
  <c r="R200" i="8"/>
  <c r="P200" i="8"/>
  <c r="BI198" i="8"/>
  <c r="BH198" i="8"/>
  <c r="BG198" i="8"/>
  <c r="BF198" i="8"/>
  <c r="T198" i="8"/>
  <c r="R198" i="8"/>
  <c r="P198" i="8"/>
  <c r="BI196" i="8"/>
  <c r="BH196" i="8"/>
  <c r="BG196" i="8"/>
  <c r="BF196" i="8"/>
  <c r="T196" i="8"/>
  <c r="R196" i="8"/>
  <c r="P196" i="8"/>
  <c r="BI193" i="8"/>
  <c r="BH193" i="8"/>
  <c r="BG193" i="8"/>
  <c r="BF193" i="8"/>
  <c r="T193" i="8"/>
  <c r="R193" i="8"/>
  <c r="P193" i="8"/>
  <c r="BI190" i="8"/>
  <c r="BH190" i="8"/>
  <c r="BG190" i="8"/>
  <c r="BF190" i="8"/>
  <c r="T190" i="8"/>
  <c r="R190" i="8"/>
  <c r="P190" i="8"/>
  <c r="BI188" i="8"/>
  <c r="BH188" i="8"/>
  <c r="BG188" i="8"/>
  <c r="BF188" i="8"/>
  <c r="T188" i="8"/>
  <c r="R188" i="8"/>
  <c r="P188" i="8"/>
  <c r="BI186" i="8"/>
  <c r="BH186" i="8"/>
  <c r="BG186" i="8"/>
  <c r="BF186" i="8"/>
  <c r="T186" i="8"/>
  <c r="R186" i="8"/>
  <c r="P186" i="8"/>
  <c r="BI184" i="8"/>
  <c r="BH184" i="8"/>
  <c r="BG184" i="8"/>
  <c r="BF184" i="8"/>
  <c r="T184" i="8"/>
  <c r="R184" i="8"/>
  <c r="P184" i="8"/>
  <c r="BI182" i="8"/>
  <c r="BH182" i="8"/>
  <c r="BG182" i="8"/>
  <c r="BF182" i="8"/>
  <c r="T182" i="8"/>
  <c r="R182" i="8"/>
  <c r="P182" i="8"/>
  <c r="BI180" i="8"/>
  <c r="BH180" i="8"/>
  <c r="BG180" i="8"/>
  <c r="BF180" i="8"/>
  <c r="T180" i="8"/>
  <c r="R180" i="8"/>
  <c r="P180" i="8"/>
  <c r="BI178" i="8"/>
  <c r="BH178" i="8"/>
  <c r="BG178" i="8"/>
  <c r="BF178" i="8"/>
  <c r="T178" i="8"/>
  <c r="R178" i="8"/>
  <c r="P178" i="8"/>
  <c r="BI176" i="8"/>
  <c r="BH176" i="8"/>
  <c r="BG176" i="8"/>
  <c r="BF176" i="8"/>
  <c r="T176" i="8"/>
  <c r="R176" i="8"/>
  <c r="P176" i="8"/>
  <c r="BI174" i="8"/>
  <c r="BH174" i="8"/>
  <c r="BG174" i="8"/>
  <c r="BF174" i="8"/>
  <c r="T174" i="8"/>
  <c r="R174" i="8"/>
  <c r="P174" i="8"/>
  <c r="BI167" i="8"/>
  <c r="BH167" i="8"/>
  <c r="BG167" i="8"/>
  <c r="BF167" i="8"/>
  <c r="T167" i="8"/>
  <c r="T166" i="8"/>
  <c r="R167" i="8"/>
  <c r="R166" i="8" s="1"/>
  <c r="P167" i="8"/>
  <c r="P166" i="8"/>
  <c r="BI163" i="8"/>
  <c r="BH163" i="8"/>
  <c r="BG163" i="8"/>
  <c r="BF163" i="8"/>
  <c r="T163" i="8"/>
  <c r="R163" i="8"/>
  <c r="P163" i="8"/>
  <c r="BI157" i="8"/>
  <c r="BH157" i="8"/>
  <c r="BG157" i="8"/>
  <c r="BF157" i="8"/>
  <c r="T157" i="8"/>
  <c r="R157" i="8"/>
  <c r="P157" i="8"/>
  <c r="BI154" i="8"/>
  <c r="BH154" i="8"/>
  <c r="BG154" i="8"/>
  <c r="BF154" i="8"/>
  <c r="T154" i="8"/>
  <c r="R154" i="8"/>
  <c r="P154" i="8"/>
  <c r="BI148" i="8"/>
  <c r="BH148" i="8"/>
  <c r="BG148" i="8"/>
  <c r="BF148" i="8"/>
  <c r="T148" i="8"/>
  <c r="R148" i="8"/>
  <c r="P148" i="8"/>
  <c r="BI145" i="8"/>
  <c r="BH145" i="8"/>
  <c r="BG145" i="8"/>
  <c r="BF145" i="8"/>
  <c r="T145" i="8"/>
  <c r="R145" i="8"/>
  <c r="P145" i="8"/>
  <c r="BI143" i="8"/>
  <c r="BH143" i="8"/>
  <c r="BG143" i="8"/>
  <c r="BF143" i="8"/>
  <c r="T143" i="8"/>
  <c r="R143" i="8"/>
  <c r="P143" i="8"/>
  <c r="BI141" i="8"/>
  <c r="BH141" i="8"/>
  <c r="BG141" i="8"/>
  <c r="BF141" i="8"/>
  <c r="T141" i="8"/>
  <c r="R141" i="8"/>
  <c r="P141" i="8"/>
  <c r="BI138" i="8"/>
  <c r="BH138" i="8"/>
  <c r="BG138" i="8"/>
  <c r="BF138" i="8"/>
  <c r="T138" i="8"/>
  <c r="R138" i="8"/>
  <c r="P138" i="8"/>
  <c r="BI133" i="8"/>
  <c r="BH133" i="8"/>
  <c r="BG133" i="8"/>
  <c r="BF133" i="8"/>
  <c r="T133" i="8"/>
  <c r="R133" i="8"/>
  <c r="P133" i="8"/>
  <c r="BI130" i="8"/>
  <c r="BH130" i="8"/>
  <c r="BG130" i="8"/>
  <c r="BF130" i="8"/>
  <c r="T130" i="8"/>
  <c r="R130" i="8"/>
  <c r="P130" i="8"/>
  <c r="J124" i="8"/>
  <c r="J123" i="8"/>
  <c r="F123" i="8"/>
  <c r="F121" i="8"/>
  <c r="E119" i="8"/>
  <c r="J92" i="8"/>
  <c r="J91" i="8"/>
  <c r="F91" i="8"/>
  <c r="F89" i="8"/>
  <c r="E87" i="8"/>
  <c r="J18" i="8"/>
  <c r="E18" i="8"/>
  <c r="F92" i="8"/>
  <c r="J17" i="8"/>
  <c r="J12" i="8"/>
  <c r="J121" i="8" s="1"/>
  <c r="E7" i="8"/>
  <c r="E117" i="8"/>
  <c r="J37" i="7"/>
  <c r="J36" i="7"/>
  <c r="AY100" i="1"/>
  <c r="J35" i="7"/>
  <c r="AX100" i="1" s="1"/>
  <c r="BI234" i="7"/>
  <c r="BH234" i="7"/>
  <c r="BG234" i="7"/>
  <c r="BF234" i="7"/>
  <c r="T234" i="7"/>
  <c r="R234" i="7"/>
  <c r="P234" i="7"/>
  <c r="BI232" i="7"/>
  <c r="BH232" i="7"/>
  <c r="BG232" i="7"/>
  <c r="BF232" i="7"/>
  <c r="T232" i="7"/>
  <c r="R232" i="7"/>
  <c r="P232" i="7"/>
  <c r="BI230" i="7"/>
  <c r="BH230" i="7"/>
  <c r="BG230" i="7"/>
  <c r="BF230" i="7"/>
  <c r="T230" i="7"/>
  <c r="R230" i="7"/>
  <c r="P230" i="7"/>
  <c r="BI228" i="7"/>
  <c r="BH228" i="7"/>
  <c r="BG228" i="7"/>
  <c r="BF228" i="7"/>
  <c r="T228" i="7"/>
  <c r="R228" i="7"/>
  <c r="P228" i="7"/>
  <c r="BI226" i="7"/>
  <c r="BH226" i="7"/>
  <c r="BG226" i="7"/>
  <c r="BF226" i="7"/>
  <c r="T226" i="7"/>
  <c r="R226" i="7"/>
  <c r="P226" i="7"/>
  <c r="BI224" i="7"/>
  <c r="BH224" i="7"/>
  <c r="BG224" i="7"/>
  <c r="BF224" i="7"/>
  <c r="T224" i="7"/>
  <c r="R224" i="7"/>
  <c r="P224" i="7"/>
  <c r="BI222" i="7"/>
  <c r="BH222" i="7"/>
  <c r="BG222" i="7"/>
  <c r="BF222" i="7"/>
  <c r="T222" i="7"/>
  <c r="R222" i="7"/>
  <c r="P222" i="7"/>
  <c r="BI220" i="7"/>
  <c r="BH220" i="7"/>
  <c r="BG220" i="7"/>
  <c r="BF220" i="7"/>
  <c r="T220" i="7"/>
  <c r="R220" i="7"/>
  <c r="P220" i="7"/>
  <c r="BI218" i="7"/>
  <c r="BH218" i="7"/>
  <c r="BG218" i="7"/>
  <c r="BF218" i="7"/>
  <c r="T218" i="7"/>
  <c r="R218" i="7"/>
  <c r="P218" i="7"/>
  <c r="BI216" i="7"/>
  <c r="BH216" i="7"/>
  <c r="BG216" i="7"/>
  <c r="BF216" i="7"/>
  <c r="T216" i="7"/>
  <c r="R216" i="7"/>
  <c r="P216" i="7"/>
  <c r="BI214" i="7"/>
  <c r="BH214" i="7"/>
  <c r="BG214" i="7"/>
  <c r="BF214" i="7"/>
  <c r="T214" i="7"/>
  <c r="R214" i="7"/>
  <c r="P214" i="7"/>
  <c r="BI212" i="7"/>
  <c r="BH212" i="7"/>
  <c r="BG212" i="7"/>
  <c r="BF212" i="7"/>
  <c r="T212" i="7"/>
  <c r="R212" i="7"/>
  <c r="P212" i="7"/>
  <c r="BI210" i="7"/>
  <c r="BH210" i="7"/>
  <c r="BG210" i="7"/>
  <c r="BF210" i="7"/>
  <c r="T210" i="7"/>
  <c r="R210" i="7"/>
  <c r="P210" i="7"/>
  <c r="BI207" i="7"/>
  <c r="BH207" i="7"/>
  <c r="BG207" i="7"/>
  <c r="BF207" i="7"/>
  <c r="T207" i="7"/>
  <c r="R207" i="7"/>
  <c r="P207" i="7"/>
  <c r="BI204" i="7"/>
  <c r="BH204" i="7"/>
  <c r="BG204" i="7"/>
  <c r="BF204" i="7"/>
  <c r="T204" i="7"/>
  <c r="R204" i="7"/>
  <c r="P204" i="7"/>
  <c r="BI201" i="7"/>
  <c r="BH201" i="7"/>
  <c r="BG201" i="7"/>
  <c r="BF201" i="7"/>
  <c r="T201" i="7"/>
  <c r="R201" i="7"/>
  <c r="P201" i="7"/>
  <c r="BI198" i="7"/>
  <c r="BH198" i="7"/>
  <c r="BG198" i="7"/>
  <c r="BF198" i="7"/>
  <c r="T198" i="7"/>
  <c r="R198" i="7"/>
  <c r="P198" i="7"/>
  <c r="BI195" i="7"/>
  <c r="BH195" i="7"/>
  <c r="BG195" i="7"/>
  <c r="BF195" i="7"/>
  <c r="T195" i="7"/>
  <c r="R195" i="7"/>
  <c r="P195" i="7"/>
  <c r="BI192" i="7"/>
  <c r="BH192" i="7"/>
  <c r="BG192" i="7"/>
  <c r="BF192" i="7"/>
  <c r="T192" i="7"/>
  <c r="R192" i="7"/>
  <c r="P192" i="7"/>
  <c r="BI190" i="7"/>
  <c r="BH190" i="7"/>
  <c r="BG190" i="7"/>
  <c r="BF190" i="7"/>
  <c r="T190" i="7"/>
  <c r="R190" i="7"/>
  <c r="P190" i="7"/>
  <c r="BI188" i="7"/>
  <c r="BH188" i="7"/>
  <c r="BG188" i="7"/>
  <c r="BF188" i="7"/>
  <c r="T188" i="7"/>
  <c r="R188" i="7"/>
  <c r="P188" i="7"/>
  <c r="BI186" i="7"/>
  <c r="BH186" i="7"/>
  <c r="BG186" i="7"/>
  <c r="BF186" i="7"/>
  <c r="T186" i="7"/>
  <c r="R186" i="7"/>
  <c r="P186" i="7"/>
  <c r="BI184" i="7"/>
  <c r="BH184" i="7"/>
  <c r="BG184" i="7"/>
  <c r="BF184" i="7"/>
  <c r="T184" i="7"/>
  <c r="R184" i="7"/>
  <c r="P184" i="7"/>
  <c r="BI182" i="7"/>
  <c r="BH182" i="7"/>
  <c r="BG182" i="7"/>
  <c r="BF182" i="7"/>
  <c r="T182" i="7"/>
  <c r="R182" i="7"/>
  <c r="P182" i="7"/>
  <c r="BI180" i="7"/>
  <c r="BH180" i="7"/>
  <c r="BG180" i="7"/>
  <c r="BF180" i="7"/>
  <c r="T180" i="7"/>
  <c r="R180" i="7"/>
  <c r="P180" i="7"/>
  <c r="BI178" i="7"/>
  <c r="BH178" i="7"/>
  <c r="BG178" i="7"/>
  <c r="BF178" i="7"/>
  <c r="T178" i="7"/>
  <c r="R178" i="7"/>
  <c r="P178" i="7"/>
  <c r="BI176" i="7"/>
  <c r="BH176" i="7"/>
  <c r="BG176" i="7"/>
  <c r="BF176" i="7"/>
  <c r="T176" i="7"/>
  <c r="R176" i="7"/>
  <c r="P176" i="7"/>
  <c r="BI174" i="7"/>
  <c r="BH174" i="7"/>
  <c r="BG174" i="7"/>
  <c r="BF174" i="7"/>
  <c r="T174" i="7"/>
  <c r="R174" i="7"/>
  <c r="P174" i="7"/>
  <c r="BI172" i="7"/>
  <c r="BH172" i="7"/>
  <c r="BG172" i="7"/>
  <c r="BF172" i="7"/>
  <c r="T172" i="7"/>
  <c r="R172" i="7"/>
  <c r="P172" i="7"/>
  <c r="BI170" i="7"/>
  <c r="BH170" i="7"/>
  <c r="BG170" i="7"/>
  <c r="BF170" i="7"/>
  <c r="T170" i="7"/>
  <c r="R170" i="7"/>
  <c r="P170" i="7"/>
  <c r="BI167" i="7"/>
  <c r="BH167" i="7"/>
  <c r="BG167" i="7"/>
  <c r="BF167" i="7"/>
  <c r="T167" i="7"/>
  <c r="R167" i="7"/>
  <c r="P167" i="7"/>
  <c r="BI165" i="7"/>
  <c r="BH165" i="7"/>
  <c r="BG165" i="7"/>
  <c r="BF165" i="7"/>
  <c r="T165" i="7"/>
  <c r="R165" i="7"/>
  <c r="P165" i="7"/>
  <c r="BI163" i="7"/>
  <c r="BH163" i="7"/>
  <c r="BG163" i="7"/>
  <c r="BF163" i="7"/>
  <c r="T163" i="7"/>
  <c r="R163" i="7"/>
  <c r="P163" i="7"/>
  <c r="BI161" i="7"/>
  <c r="BH161" i="7"/>
  <c r="BG161" i="7"/>
  <c r="BF161" i="7"/>
  <c r="T161" i="7"/>
  <c r="R161" i="7"/>
  <c r="P161" i="7"/>
  <c r="BI159" i="7"/>
  <c r="BH159" i="7"/>
  <c r="BG159" i="7"/>
  <c r="BF159" i="7"/>
  <c r="T159" i="7"/>
  <c r="R159" i="7"/>
  <c r="P159" i="7"/>
  <c r="BI157" i="7"/>
  <c r="BH157" i="7"/>
  <c r="BG157" i="7"/>
  <c r="BF157" i="7"/>
  <c r="T157" i="7"/>
  <c r="R157" i="7"/>
  <c r="P157" i="7"/>
  <c r="BI155" i="7"/>
  <c r="BH155" i="7"/>
  <c r="BG155" i="7"/>
  <c r="BF155" i="7"/>
  <c r="T155" i="7"/>
  <c r="R155" i="7"/>
  <c r="P155" i="7"/>
  <c r="BI153" i="7"/>
  <c r="BH153" i="7"/>
  <c r="BG153" i="7"/>
  <c r="BF153" i="7"/>
  <c r="T153" i="7"/>
  <c r="R153" i="7"/>
  <c r="P153" i="7"/>
  <c r="BI150" i="7"/>
  <c r="BH150" i="7"/>
  <c r="BG150" i="7"/>
  <c r="BF150" i="7"/>
  <c r="T150" i="7"/>
  <c r="R150" i="7"/>
  <c r="P150" i="7"/>
  <c r="BI147" i="7"/>
  <c r="BH147" i="7"/>
  <c r="BG147" i="7"/>
  <c r="BF147" i="7"/>
  <c r="T147" i="7"/>
  <c r="R147" i="7"/>
  <c r="P147" i="7"/>
  <c r="BI145" i="7"/>
  <c r="BH145" i="7"/>
  <c r="BG145" i="7"/>
  <c r="BF145" i="7"/>
  <c r="T145" i="7"/>
  <c r="R145" i="7"/>
  <c r="P145" i="7"/>
  <c r="BI143" i="7"/>
  <c r="BH143" i="7"/>
  <c r="BG143" i="7"/>
  <c r="BF143" i="7"/>
  <c r="T143" i="7"/>
  <c r="R143" i="7"/>
  <c r="P143" i="7"/>
  <c r="BI141" i="7"/>
  <c r="BH141" i="7"/>
  <c r="BG141" i="7"/>
  <c r="BF141" i="7"/>
  <c r="T141" i="7"/>
  <c r="R141" i="7"/>
  <c r="P141" i="7"/>
  <c r="BI139" i="7"/>
  <c r="BH139" i="7"/>
  <c r="BG139" i="7"/>
  <c r="BF139" i="7"/>
  <c r="T139" i="7"/>
  <c r="R139" i="7"/>
  <c r="P139" i="7"/>
  <c r="BI137" i="7"/>
  <c r="BH137" i="7"/>
  <c r="BG137" i="7"/>
  <c r="BF137" i="7"/>
  <c r="T137" i="7"/>
  <c r="R137" i="7"/>
  <c r="P137" i="7"/>
  <c r="BI135" i="7"/>
  <c r="BH135" i="7"/>
  <c r="BG135" i="7"/>
  <c r="BF135" i="7"/>
  <c r="T135" i="7"/>
  <c r="R135" i="7"/>
  <c r="P135" i="7"/>
  <c r="BI133" i="7"/>
  <c r="BH133" i="7"/>
  <c r="BG133" i="7"/>
  <c r="BF133" i="7"/>
  <c r="T133" i="7"/>
  <c r="R133" i="7"/>
  <c r="P133" i="7"/>
  <c r="BI131" i="7"/>
  <c r="BH131" i="7"/>
  <c r="BG131" i="7"/>
  <c r="BF131" i="7"/>
  <c r="T131" i="7"/>
  <c r="R131" i="7"/>
  <c r="P131" i="7"/>
  <c r="BI129" i="7"/>
  <c r="BH129" i="7"/>
  <c r="BG129" i="7"/>
  <c r="BF129" i="7"/>
  <c r="T129" i="7"/>
  <c r="R129" i="7"/>
  <c r="P129" i="7"/>
  <c r="BI127" i="7"/>
  <c r="BH127" i="7"/>
  <c r="BG127" i="7"/>
  <c r="BF127" i="7"/>
  <c r="T127" i="7"/>
  <c r="R127" i="7"/>
  <c r="P127" i="7"/>
  <c r="BI125" i="7"/>
  <c r="BH125" i="7"/>
  <c r="BG125" i="7"/>
  <c r="BF125" i="7"/>
  <c r="T125" i="7"/>
  <c r="R125" i="7"/>
  <c r="P125" i="7"/>
  <c r="BI123" i="7"/>
  <c r="BH123" i="7"/>
  <c r="BG123" i="7"/>
  <c r="BF123" i="7"/>
  <c r="T123" i="7"/>
  <c r="R123" i="7"/>
  <c r="P123" i="7"/>
  <c r="BI121" i="7"/>
  <c r="BH121" i="7"/>
  <c r="BG121" i="7"/>
  <c r="BF121" i="7"/>
  <c r="T121" i="7"/>
  <c r="R121" i="7"/>
  <c r="P121" i="7"/>
  <c r="BI119" i="7"/>
  <c r="BH119" i="7"/>
  <c r="BG119" i="7"/>
  <c r="BF119" i="7"/>
  <c r="T119" i="7"/>
  <c r="R119" i="7"/>
  <c r="P119" i="7"/>
  <c r="J114" i="7"/>
  <c r="J113" i="7"/>
  <c r="F113" i="7"/>
  <c r="F111" i="7"/>
  <c r="E109" i="7"/>
  <c r="J92" i="7"/>
  <c r="J91" i="7"/>
  <c r="F91" i="7"/>
  <c r="F89" i="7"/>
  <c r="E87" i="7"/>
  <c r="J18" i="7"/>
  <c r="E18" i="7"/>
  <c r="F114" i="7"/>
  <c r="J17" i="7"/>
  <c r="J12" i="7"/>
  <c r="J111" i="7"/>
  <c r="E7" i="7"/>
  <c r="E107" i="7" s="1"/>
  <c r="J37" i="6"/>
  <c r="J36" i="6"/>
  <c r="AY99" i="1"/>
  <c r="J35" i="6"/>
  <c r="AX99" i="1"/>
  <c r="BI167" i="6"/>
  <c r="BH167" i="6"/>
  <c r="BG167" i="6"/>
  <c r="BF167" i="6"/>
  <c r="T167" i="6"/>
  <c r="R167" i="6"/>
  <c r="P167" i="6"/>
  <c r="BI165" i="6"/>
  <c r="BH165" i="6"/>
  <c r="BG165" i="6"/>
  <c r="BF165" i="6"/>
  <c r="T165" i="6"/>
  <c r="R165" i="6"/>
  <c r="P165" i="6"/>
  <c r="BI163" i="6"/>
  <c r="BH163" i="6"/>
  <c r="BG163" i="6"/>
  <c r="BF163" i="6"/>
  <c r="T163" i="6"/>
  <c r="R163" i="6"/>
  <c r="P163" i="6"/>
  <c r="BI161" i="6"/>
  <c r="BH161" i="6"/>
  <c r="BG161" i="6"/>
  <c r="BF161" i="6"/>
  <c r="T161" i="6"/>
  <c r="R161" i="6"/>
  <c r="P161" i="6"/>
  <c r="BI159" i="6"/>
  <c r="BH159" i="6"/>
  <c r="BG159" i="6"/>
  <c r="BF159" i="6"/>
  <c r="T159" i="6"/>
  <c r="R159" i="6"/>
  <c r="P159" i="6"/>
  <c r="BI157" i="6"/>
  <c r="BH157" i="6"/>
  <c r="BG157" i="6"/>
  <c r="BF157" i="6"/>
  <c r="T157" i="6"/>
  <c r="R157" i="6"/>
  <c r="P157" i="6"/>
  <c r="BI155" i="6"/>
  <c r="BH155" i="6"/>
  <c r="BG155" i="6"/>
  <c r="BF155" i="6"/>
  <c r="T155" i="6"/>
  <c r="R155" i="6"/>
  <c r="P155" i="6"/>
  <c r="BI153" i="6"/>
  <c r="BH153" i="6"/>
  <c r="BG153" i="6"/>
  <c r="BF153" i="6"/>
  <c r="T153" i="6"/>
  <c r="R153" i="6"/>
  <c r="P153" i="6"/>
  <c r="BI151" i="6"/>
  <c r="BH151" i="6"/>
  <c r="BG151" i="6"/>
  <c r="BF151" i="6"/>
  <c r="T151" i="6"/>
  <c r="R151" i="6"/>
  <c r="P151" i="6"/>
  <c r="BI149" i="6"/>
  <c r="BH149" i="6"/>
  <c r="BG149" i="6"/>
  <c r="BF149" i="6"/>
  <c r="T149" i="6"/>
  <c r="R149" i="6"/>
  <c r="P149" i="6"/>
  <c r="BI147" i="6"/>
  <c r="BH147" i="6"/>
  <c r="BG147" i="6"/>
  <c r="BF147" i="6"/>
  <c r="T147" i="6"/>
  <c r="R147" i="6"/>
  <c r="P147"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BI133" i="6"/>
  <c r="BH133" i="6"/>
  <c r="BG133" i="6"/>
  <c r="BF133" i="6"/>
  <c r="T133" i="6"/>
  <c r="R133" i="6"/>
  <c r="P133" i="6"/>
  <c r="BI131" i="6"/>
  <c r="BH131" i="6"/>
  <c r="BG131" i="6"/>
  <c r="BF131" i="6"/>
  <c r="T131" i="6"/>
  <c r="R131" i="6"/>
  <c r="P131" i="6"/>
  <c r="BI129" i="6"/>
  <c r="BH129" i="6"/>
  <c r="BG129" i="6"/>
  <c r="BF129" i="6"/>
  <c r="T129" i="6"/>
  <c r="R129" i="6"/>
  <c r="P129" i="6"/>
  <c r="BI127" i="6"/>
  <c r="BH127" i="6"/>
  <c r="BG127" i="6"/>
  <c r="BF127" i="6"/>
  <c r="T127" i="6"/>
  <c r="R127" i="6"/>
  <c r="P127" i="6"/>
  <c r="BI125" i="6"/>
  <c r="BH125" i="6"/>
  <c r="BG125" i="6"/>
  <c r="BF125" i="6"/>
  <c r="T125" i="6"/>
  <c r="R125" i="6"/>
  <c r="P125" i="6"/>
  <c r="BI123" i="6"/>
  <c r="BH123" i="6"/>
  <c r="BG123" i="6"/>
  <c r="BF123" i="6"/>
  <c r="T123" i="6"/>
  <c r="R123" i="6"/>
  <c r="P123" i="6"/>
  <c r="BI121" i="6"/>
  <c r="BH121" i="6"/>
  <c r="BG121" i="6"/>
  <c r="BF121" i="6"/>
  <c r="T121" i="6"/>
  <c r="R121" i="6"/>
  <c r="P121" i="6"/>
  <c r="BI119" i="6"/>
  <c r="BH119" i="6"/>
  <c r="BG119" i="6"/>
  <c r="BF119" i="6"/>
  <c r="T119" i="6"/>
  <c r="R119" i="6"/>
  <c r="P119" i="6"/>
  <c r="J114" i="6"/>
  <c r="J113" i="6"/>
  <c r="F113" i="6"/>
  <c r="F111" i="6"/>
  <c r="E109" i="6"/>
  <c r="J92" i="6"/>
  <c r="J91" i="6"/>
  <c r="F91" i="6"/>
  <c r="F89" i="6"/>
  <c r="E87" i="6"/>
  <c r="J18" i="6"/>
  <c r="E18" i="6"/>
  <c r="F114" i="6" s="1"/>
  <c r="J17" i="6"/>
  <c r="J12" i="6"/>
  <c r="J111" i="6" s="1"/>
  <c r="E7" i="6"/>
  <c r="E85" i="6"/>
  <c r="J37" i="5"/>
  <c r="J36" i="5"/>
  <c r="AY98" i="1" s="1"/>
  <c r="J35" i="5"/>
  <c r="AX98" i="1"/>
  <c r="BI387" i="5"/>
  <c r="BH387" i="5"/>
  <c r="BG387" i="5"/>
  <c r="BF387" i="5"/>
  <c r="T387" i="5"/>
  <c r="R387" i="5"/>
  <c r="P387" i="5"/>
  <c r="BI385" i="5"/>
  <c r="BH385" i="5"/>
  <c r="BG385" i="5"/>
  <c r="BF385" i="5"/>
  <c r="T385" i="5"/>
  <c r="R385" i="5"/>
  <c r="P385" i="5"/>
  <c r="BI383" i="5"/>
  <c r="BH383" i="5"/>
  <c r="BG383" i="5"/>
  <c r="BF383" i="5"/>
  <c r="T383" i="5"/>
  <c r="R383" i="5"/>
  <c r="P383" i="5"/>
  <c r="BI381" i="5"/>
  <c r="BH381" i="5"/>
  <c r="BG381" i="5"/>
  <c r="BF381" i="5"/>
  <c r="T381" i="5"/>
  <c r="R381" i="5"/>
  <c r="P381" i="5"/>
  <c r="BI379" i="5"/>
  <c r="BH379" i="5"/>
  <c r="BG379" i="5"/>
  <c r="BF379" i="5"/>
  <c r="T379" i="5"/>
  <c r="R379" i="5"/>
  <c r="P379" i="5"/>
  <c r="BI377" i="5"/>
  <c r="BH377" i="5"/>
  <c r="BG377" i="5"/>
  <c r="BF377" i="5"/>
  <c r="T377" i="5"/>
  <c r="R377" i="5"/>
  <c r="P377" i="5"/>
  <c r="BI375" i="5"/>
  <c r="BH375" i="5"/>
  <c r="BG375" i="5"/>
  <c r="BF375" i="5"/>
  <c r="T375" i="5"/>
  <c r="R375" i="5"/>
  <c r="P375" i="5"/>
  <c r="BI373" i="5"/>
  <c r="BH373" i="5"/>
  <c r="BG373" i="5"/>
  <c r="BF373" i="5"/>
  <c r="T373" i="5"/>
  <c r="R373" i="5"/>
  <c r="P373" i="5"/>
  <c r="BI371" i="5"/>
  <c r="BH371" i="5"/>
  <c r="BG371" i="5"/>
  <c r="BF371" i="5"/>
  <c r="T371" i="5"/>
  <c r="R371" i="5"/>
  <c r="P371" i="5"/>
  <c r="BI369" i="5"/>
  <c r="BH369" i="5"/>
  <c r="BG369" i="5"/>
  <c r="BF369" i="5"/>
  <c r="T369" i="5"/>
  <c r="R369" i="5"/>
  <c r="P369" i="5"/>
  <c r="BI367" i="5"/>
  <c r="BH367" i="5"/>
  <c r="BG367" i="5"/>
  <c r="BF367" i="5"/>
  <c r="T367" i="5"/>
  <c r="R367" i="5"/>
  <c r="P367" i="5"/>
  <c r="BI365" i="5"/>
  <c r="BH365" i="5"/>
  <c r="BG365" i="5"/>
  <c r="BF365" i="5"/>
  <c r="T365" i="5"/>
  <c r="R365" i="5"/>
  <c r="P365" i="5"/>
  <c r="BI363" i="5"/>
  <c r="BH363" i="5"/>
  <c r="BG363" i="5"/>
  <c r="BF363" i="5"/>
  <c r="T363" i="5"/>
  <c r="R363" i="5"/>
  <c r="P363" i="5"/>
  <c r="BI361" i="5"/>
  <c r="BH361" i="5"/>
  <c r="BG361" i="5"/>
  <c r="BF361" i="5"/>
  <c r="T361" i="5"/>
  <c r="R361" i="5"/>
  <c r="P361" i="5"/>
  <c r="BI359" i="5"/>
  <c r="BH359" i="5"/>
  <c r="BG359" i="5"/>
  <c r="BF359" i="5"/>
  <c r="T359" i="5"/>
  <c r="R359" i="5"/>
  <c r="P359" i="5"/>
  <c r="BI357" i="5"/>
  <c r="BH357" i="5"/>
  <c r="BG357" i="5"/>
  <c r="BF357" i="5"/>
  <c r="T357" i="5"/>
  <c r="R357" i="5"/>
  <c r="P357" i="5"/>
  <c r="BI355" i="5"/>
  <c r="BH355" i="5"/>
  <c r="BG355" i="5"/>
  <c r="BF355" i="5"/>
  <c r="T355" i="5"/>
  <c r="R355" i="5"/>
  <c r="P355" i="5"/>
  <c r="BI353" i="5"/>
  <c r="BH353" i="5"/>
  <c r="BG353" i="5"/>
  <c r="BF353" i="5"/>
  <c r="T353" i="5"/>
  <c r="R353" i="5"/>
  <c r="P353" i="5"/>
  <c r="BI351" i="5"/>
  <c r="BH351" i="5"/>
  <c r="BG351" i="5"/>
  <c r="BF351" i="5"/>
  <c r="T351" i="5"/>
  <c r="R351" i="5"/>
  <c r="P351" i="5"/>
  <c r="BI349" i="5"/>
  <c r="BH349" i="5"/>
  <c r="BG349" i="5"/>
  <c r="BF349" i="5"/>
  <c r="T349" i="5"/>
  <c r="R349" i="5"/>
  <c r="P349" i="5"/>
  <c r="BI347" i="5"/>
  <c r="BH347" i="5"/>
  <c r="BG347" i="5"/>
  <c r="BF347" i="5"/>
  <c r="T347" i="5"/>
  <c r="R347" i="5"/>
  <c r="P347" i="5"/>
  <c r="BI345" i="5"/>
  <c r="BH345" i="5"/>
  <c r="BG345" i="5"/>
  <c r="BF345" i="5"/>
  <c r="T345" i="5"/>
  <c r="R345" i="5"/>
  <c r="P345" i="5"/>
  <c r="BI343" i="5"/>
  <c r="BH343" i="5"/>
  <c r="BG343" i="5"/>
  <c r="BF343" i="5"/>
  <c r="T343" i="5"/>
  <c r="R343" i="5"/>
  <c r="P343" i="5"/>
  <c r="BI341" i="5"/>
  <c r="BH341" i="5"/>
  <c r="BG341" i="5"/>
  <c r="BF341" i="5"/>
  <c r="T341" i="5"/>
  <c r="R341" i="5"/>
  <c r="P341" i="5"/>
  <c r="BI339" i="5"/>
  <c r="BH339" i="5"/>
  <c r="BG339" i="5"/>
  <c r="BF339" i="5"/>
  <c r="T339" i="5"/>
  <c r="R339" i="5"/>
  <c r="P339" i="5"/>
  <c r="BI337" i="5"/>
  <c r="BH337" i="5"/>
  <c r="BG337" i="5"/>
  <c r="BF337" i="5"/>
  <c r="T337" i="5"/>
  <c r="R337" i="5"/>
  <c r="P337" i="5"/>
  <c r="BI335" i="5"/>
  <c r="BH335" i="5"/>
  <c r="BG335" i="5"/>
  <c r="BF335" i="5"/>
  <c r="T335" i="5"/>
  <c r="R335" i="5"/>
  <c r="P335" i="5"/>
  <c r="BI333" i="5"/>
  <c r="BH333" i="5"/>
  <c r="BG333" i="5"/>
  <c r="BF333" i="5"/>
  <c r="T333" i="5"/>
  <c r="R333" i="5"/>
  <c r="P333" i="5"/>
  <c r="BI331" i="5"/>
  <c r="BH331" i="5"/>
  <c r="BG331" i="5"/>
  <c r="BF331" i="5"/>
  <c r="T331" i="5"/>
  <c r="R331" i="5"/>
  <c r="P331" i="5"/>
  <c r="BI329" i="5"/>
  <c r="BH329" i="5"/>
  <c r="BG329" i="5"/>
  <c r="BF329" i="5"/>
  <c r="T329" i="5"/>
  <c r="R329" i="5"/>
  <c r="P329" i="5"/>
  <c r="BI327" i="5"/>
  <c r="BH327" i="5"/>
  <c r="BG327" i="5"/>
  <c r="BF327" i="5"/>
  <c r="T327" i="5"/>
  <c r="R327" i="5"/>
  <c r="P327" i="5"/>
  <c r="BI325" i="5"/>
  <c r="BH325" i="5"/>
  <c r="BG325" i="5"/>
  <c r="BF325" i="5"/>
  <c r="T325" i="5"/>
  <c r="R325" i="5"/>
  <c r="P325" i="5"/>
  <c r="BI323" i="5"/>
  <c r="BH323" i="5"/>
  <c r="BG323" i="5"/>
  <c r="BF323" i="5"/>
  <c r="T323" i="5"/>
  <c r="R323" i="5"/>
  <c r="P323" i="5"/>
  <c r="BI321" i="5"/>
  <c r="BH321" i="5"/>
  <c r="BG321" i="5"/>
  <c r="BF321" i="5"/>
  <c r="T321" i="5"/>
  <c r="R321" i="5"/>
  <c r="P321" i="5"/>
  <c r="BI319" i="5"/>
  <c r="BH319" i="5"/>
  <c r="BG319" i="5"/>
  <c r="BF319" i="5"/>
  <c r="T319" i="5"/>
  <c r="R319" i="5"/>
  <c r="P319" i="5"/>
  <c r="BI317" i="5"/>
  <c r="BH317" i="5"/>
  <c r="BG317" i="5"/>
  <c r="BF317" i="5"/>
  <c r="T317" i="5"/>
  <c r="R317" i="5"/>
  <c r="P317" i="5"/>
  <c r="BI315" i="5"/>
  <c r="BH315" i="5"/>
  <c r="BG315" i="5"/>
  <c r="BF315" i="5"/>
  <c r="T315" i="5"/>
  <c r="R315" i="5"/>
  <c r="P315" i="5"/>
  <c r="BI313" i="5"/>
  <c r="BH313" i="5"/>
  <c r="BG313" i="5"/>
  <c r="BF313" i="5"/>
  <c r="T313" i="5"/>
  <c r="R313" i="5"/>
  <c r="P313" i="5"/>
  <c r="BI311" i="5"/>
  <c r="BH311" i="5"/>
  <c r="BG311" i="5"/>
  <c r="BF311" i="5"/>
  <c r="T311" i="5"/>
  <c r="R311" i="5"/>
  <c r="P311" i="5"/>
  <c r="BI309" i="5"/>
  <c r="BH309" i="5"/>
  <c r="BG309" i="5"/>
  <c r="BF309" i="5"/>
  <c r="T309" i="5"/>
  <c r="R309" i="5"/>
  <c r="P309" i="5"/>
  <c r="BI307" i="5"/>
  <c r="BH307" i="5"/>
  <c r="BG307" i="5"/>
  <c r="BF307" i="5"/>
  <c r="T307" i="5"/>
  <c r="R307" i="5"/>
  <c r="P307" i="5"/>
  <c r="BI305" i="5"/>
  <c r="BH305" i="5"/>
  <c r="BG305" i="5"/>
  <c r="BF305" i="5"/>
  <c r="T305" i="5"/>
  <c r="R305" i="5"/>
  <c r="P305" i="5"/>
  <c r="BI303" i="5"/>
  <c r="BH303" i="5"/>
  <c r="BG303" i="5"/>
  <c r="BF303" i="5"/>
  <c r="T303" i="5"/>
  <c r="R303" i="5"/>
  <c r="P303" i="5"/>
  <c r="BI301" i="5"/>
  <c r="BH301" i="5"/>
  <c r="BG301" i="5"/>
  <c r="BF301" i="5"/>
  <c r="T301" i="5"/>
  <c r="R301" i="5"/>
  <c r="P301" i="5"/>
  <c r="BI299" i="5"/>
  <c r="BH299" i="5"/>
  <c r="BG299" i="5"/>
  <c r="BF299" i="5"/>
  <c r="T299" i="5"/>
  <c r="R299" i="5"/>
  <c r="P299" i="5"/>
  <c r="BI297" i="5"/>
  <c r="BH297" i="5"/>
  <c r="BG297" i="5"/>
  <c r="BF297" i="5"/>
  <c r="T297" i="5"/>
  <c r="R297" i="5"/>
  <c r="P297" i="5"/>
  <c r="BI295" i="5"/>
  <c r="BH295" i="5"/>
  <c r="BG295" i="5"/>
  <c r="BF295" i="5"/>
  <c r="T295" i="5"/>
  <c r="R295" i="5"/>
  <c r="P295" i="5"/>
  <c r="BI293" i="5"/>
  <c r="BH293" i="5"/>
  <c r="BG293" i="5"/>
  <c r="BF293" i="5"/>
  <c r="T293" i="5"/>
  <c r="R293" i="5"/>
  <c r="P293" i="5"/>
  <c r="BI291" i="5"/>
  <c r="BH291" i="5"/>
  <c r="BG291" i="5"/>
  <c r="BF291" i="5"/>
  <c r="T291" i="5"/>
  <c r="R291" i="5"/>
  <c r="P291" i="5"/>
  <c r="BI289" i="5"/>
  <c r="BH289" i="5"/>
  <c r="BG289" i="5"/>
  <c r="BF289" i="5"/>
  <c r="T289" i="5"/>
  <c r="R289" i="5"/>
  <c r="P289" i="5"/>
  <c r="BI287" i="5"/>
  <c r="BH287" i="5"/>
  <c r="BG287" i="5"/>
  <c r="BF287" i="5"/>
  <c r="T287" i="5"/>
  <c r="R287" i="5"/>
  <c r="P287" i="5"/>
  <c r="BI285" i="5"/>
  <c r="BH285" i="5"/>
  <c r="BG285" i="5"/>
  <c r="BF285" i="5"/>
  <c r="T285" i="5"/>
  <c r="R285" i="5"/>
  <c r="P285" i="5"/>
  <c r="BI283" i="5"/>
  <c r="BH283" i="5"/>
  <c r="BG283" i="5"/>
  <c r="BF283" i="5"/>
  <c r="T283" i="5"/>
  <c r="R283" i="5"/>
  <c r="P283" i="5"/>
  <c r="BI281" i="5"/>
  <c r="BH281" i="5"/>
  <c r="BG281" i="5"/>
  <c r="BF281" i="5"/>
  <c r="T281" i="5"/>
  <c r="R281" i="5"/>
  <c r="P281" i="5"/>
  <c r="BI279" i="5"/>
  <c r="BH279" i="5"/>
  <c r="BG279" i="5"/>
  <c r="BF279" i="5"/>
  <c r="T279" i="5"/>
  <c r="R279" i="5"/>
  <c r="P279" i="5"/>
  <c r="BI277" i="5"/>
  <c r="BH277" i="5"/>
  <c r="BG277" i="5"/>
  <c r="BF277" i="5"/>
  <c r="T277" i="5"/>
  <c r="R277" i="5"/>
  <c r="P277" i="5"/>
  <c r="BI275" i="5"/>
  <c r="BH275" i="5"/>
  <c r="BG275" i="5"/>
  <c r="BF275" i="5"/>
  <c r="T275" i="5"/>
  <c r="R275" i="5"/>
  <c r="P275" i="5"/>
  <c r="BI273" i="5"/>
  <c r="BH273" i="5"/>
  <c r="BG273" i="5"/>
  <c r="BF273" i="5"/>
  <c r="T273" i="5"/>
  <c r="R273" i="5"/>
  <c r="P273" i="5"/>
  <c r="BI271" i="5"/>
  <c r="BH271" i="5"/>
  <c r="BG271" i="5"/>
  <c r="BF271" i="5"/>
  <c r="T271" i="5"/>
  <c r="R271" i="5"/>
  <c r="P271" i="5"/>
  <c r="BI269" i="5"/>
  <c r="BH269" i="5"/>
  <c r="BG269" i="5"/>
  <c r="BF269" i="5"/>
  <c r="T269" i="5"/>
  <c r="R269" i="5"/>
  <c r="P269" i="5"/>
  <c r="BI267" i="5"/>
  <c r="BH267" i="5"/>
  <c r="BG267" i="5"/>
  <c r="BF267" i="5"/>
  <c r="T267" i="5"/>
  <c r="R267" i="5"/>
  <c r="P267" i="5"/>
  <c r="BI265" i="5"/>
  <c r="BH265" i="5"/>
  <c r="BG265" i="5"/>
  <c r="BF265" i="5"/>
  <c r="T265" i="5"/>
  <c r="R265" i="5"/>
  <c r="P265" i="5"/>
  <c r="BI263" i="5"/>
  <c r="BH263" i="5"/>
  <c r="BG263" i="5"/>
  <c r="BF263" i="5"/>
  <c r="T263" i="5"/>
  <c r="R263" i="5"/>
  <c r="P263" i="5"/>
  <c r="BI261" i="5"/>
  <c r="BH261" i="5"/>
  <c r="BG261" i="5"/>
  <c r="BF261" i="5"/>
  <c r="T261" i="5"/>
  <c r="R261" i="5"/>
  <c r="P261" i="5"/>
  <c r="BI259" i="5"/>
  <c r="BH259" i="5"/>
  <c r="BG259" i="5"/>
  <c r="BF259" i="5"/>
  <c r="T259" i="5"/>
  <c r="R259" i="5"/>
  <c r="P259" i="5"/>
  <c r="BI257" i="5"/>
  <c r="BH257" i="5"/>
  <c r="BG257" i="5"/>
  <c r="BF257" i="5"/>
  <c r="T257" i="5"/>
  <c r="R257" i="5"/>
  <c r="P257" i="5"/>
  <c r="BI255" i="5"/>
  <c r="BH255" i="5"/>
  <c r="BG255" i="5"/>
  <c r="BF255" i="5"/>
  <c r="T255" i="5"/>
  <c r="R255" i="5"/>
  <c r="P255" i="5"/>
  <c r="BI253" i="5"/>
  <c r="BH253" i="5"/>
  <c r="BG253" i="5"/>
  <c r="BF253" i="5"/>
  <c r="T253" i="5"/>
  <c r="R253" i="5"/>
  <c r="P253" i="5"/>
  <c r="BI251" i="5"/>
  <c r="BH251" i="5"/>
  <c r="BG251" i="5"/>
  <c r="BF251" i="5"/>
  <c r="T251" i="5"/>
  <c r="R251" i="5"/>
  <c r="P251" i="5"/>
  <c r="BI249" i="5"/>
  <c r="BH249" i="5"/>
  <c r="BG249" i="5"/>
  <c r="BF249" i="5"/>
  <c r="T249" i="5"/>
  <c r="R249" i="5"/>
  <c r="P249" i="5"/>
  <c r="BI247" i="5"/>
  <c r="BH247" i="5"/>
  <c r="BG247" i="5"/>
  <c r="BF247" i="5"/>
  <c r="T247" i="5"/>
  <c r="R247" i="5"/>
  <c r="P247" i="5"/>
  <c r="BI245" i="5"/>
  <c r="BH245" i="5"/>
  <c r="BG245" i="5"/>
  <c r="BF245" i="5"/>
  <c r="T245" i="5"/>
  <c r="R245" i="5"/>
  <c r="P245" i="5"/>
  <c r="BI243" i="5"/>
  <c r="BH243" i="5"/>
  <c r="BG243" i="5"/>
  <c r="BF243" i="5"/>
  <c r="T243" i="5"/>
  <c r="R243" i="5"/>
  <c r="P243" i="5"/>
  <c r="BI241" i="5"/>
  <c r="BH241" i="5"/>
  <c r="BG241" i="5"/>
  <c r="BF241" i="5"/>
  <c r="T241" i="5"/>
  <c r="R241" i="5"/>
  <c r="P241" i="5"/>
  <c r="BI239" i="5"/>
  <c r="BH239" i="5"/>
  <c r="BG239" i="5"/>
  <c r="BF239" i="5"/>
  <c r="T239" i="5"/>
  <c r="R239" i="5"/>
  <c r="P239" i="5"/>
  <c r="BI237" i="5"/>
  <c r="BH237" i="5"/>
  <c r="BG237" i="5"/>
  <c r="BF237" i="5"/>
  <c r="T237" i="5"/>
  <c r="R237" i="5"/>
  <c r="P237" i="5"/>
  <c r="BI235" i="5"/>
  <c r="BH235" i="5"/>
  <c r="BG235" i="5"/>
  <c r="BF235" i="5"/>
  <c r="T235" i="5"/>
  <c r="R235" i="5"/>
  <c r="P235" i="5"/>
  <c r="BI233" i="5"/>
  <c r="BH233" i="5"/>
  <c r="BG233" i="5"/>
  <c r="BF233" i="5"/>
  <c r="T233" i="5"/>
  <c r="R233" i="5"/>
  <c r="P233" i="5"/>
  <c r="BI231" i="5"/>
  <c r="BH231" i="5"/>
  <c r="BG231" i="5"/>
  <c r="BF231" i="5"/>
  <c r="T231" i="5"/>
  <c r="R231" i="5"/>
  <c r="P231" i="5"/>
  <c r="BI229" i="5"/>
  <c r="BH229" i="5"/>
  <c r="BG229" i="5"/>
  <c r="BF229" i="5"/>
  <c r="T229" i="5"/>
  <c r="R229" i="5"/>
  <c r="P229" i="5"/>
  <c r="BI227" i="5"/>
  <c r="BH227" i="5"/>
  <c r="BG227" i="5"/>
  <c r="BF227" i="5"/>
  <c r="T227" i="5"/>
  <c r="R227" i="5"/>
  <c r="P227" i="5"/>
  <c r="BI225" i="5"/>
  <c r="BH225" i="5"/>
  <c r="BG225" i="5"/>
  <c r="BF225" i="5"/>
  <c r="T225" i="5"/>
  <c r="R225" i="5"/>
  <c r="P225" i="5"/>
  <c r="BI223" i="5"/>
  <c r="BH223" i="5"/>
  <c r="BG223" i="5"/>
  <c r="BF223" i="5"/>
  <c r="T223" i="5"/>
  <c r="R223" i="5"/>
  <c r="P223" i="5"/>
  <c r="BI221" i="5"/>
  <c r="BH221" i="5"/>
  <c r="BG221" i="5"/>
  <c r="BF221" i="5"/>
  <c r="T221" i="5"/>
  <c r="R221" i="5"/>
  <c r="P221" i="5"/>
  <c r="BI219" i="5"/>
  <c r="BH219" i="5"/>
  <c r="BG219" i="5"/>
  <c r="BF219" i="5"/>
  <c r="T219" i="5"/>
  <c r="R219" i="5"/>
  <c r="P219" i="5"/>
  <c r="BI217" i="5"/>
  <c r="BH217" i="5"/>
  <c r="BG217" i="5"/>
  <c r="BF217" i="5"/>
  <c r="T217" i="5"/>
  <c r="R217" i="5"/>
  <c r="P217" i="5"/>
  <c r="BI215" i="5"/>
  <c r="BH215" i="5"/>
  <c r="BG215" i="5"/>
  <c r="BF215" i="5"/>
  <c r="T215" i="5"/>
  <c r="R215" i="5"/>
  <c r="P215" i="5"/>
  <c r="BI213" i="5"/>
  <c r="BH213" i="5"/>
  <c r="BG213" i="5"/>
  <c r="BF213" i="5"/>
  <c r="T213" i="5"/>
  <c r="R213" i="5"/>
  <c r="P213" i="5"/>
  <c r="BI211" i="5"/>
  <c r="BH211" i="5"/>
  <c r="BG211" i="5"/>
  <c r="BF211" i="5"/>
  <c r="T211" i="5"/>
  <c r="R211" i="5"/>
  <c r="P211" i="5"/>
  <c r="BI209" i="5"/>
  <c r="BH209" i="5"/>
  <c r="BG209" i="5"/>
  <c r="BF209" i="5"/>
  <c r="T209" i="5"/>
  <c r="R209" i="5"/>
  <c r="P209" i="5"/>
  <c r="BI207" i="5"/>
  <c r="BH207" i="5"/>
  <c r="BG207" i="5"/>
  <c r="BF207" i="5"/>
  <c r="T207" i="5"/>
  <c r="R207" i="5"/>
  <c r="P207" i="5"/>
  <c r="BI205" i="5"/>
  <c r="BH205" i="5"/>
  <c r="BG205" i="5"/>
  <c r="BF205" i="5"/>
  <c r="T205" i="5"/>
  <c r="R205" i="5"/>
  <c r="P205" i="5"/>
  <c r="BI203" i="5"/>
  <c r="BH203" i="5"/>
  <c r="BG203" i="5"/>
  <c r="BF203" i="5"/>
  <c r="T203" i="5"/>
  <c r="R203" i="5"/>
  <c r="P203" i="5"/>
  <c r="BI201" i="5"/>
  <c r="BH201" i="5"/>
  <c r="BG201" i="5"/>
  <c r="BF201" i="5"/>
  <c r="T201" i="5"/>
  <c r="R201" i="5"/>
  <c r="P201" i="5"/>
  <c r="BI199" i="5"/>
  <c r="BH199" i="5"/>
  <c r="BG199" i="5"/>
  <c r="BF199" i="5"/>
  <c r="T199" i="5"/>
  <c r="R199" i="5"/>
  <c r="P199" i="5"/>
  <c r="BI197" i="5"/>
  <c r="BH197" i="5"/>
  <c r="BG197" i="5"/>
  <c r="BF197" i="5"/>
  <c r="T197" i="5"/>
  <c r="R197" i="5"/>
  <c r="P197" i="5"/>
  <c r="BI195" i="5"/>
  <c r="BH195" i="5"/>
  <c r="BG195" i="5"/>
  <c r="BF195" i="5"/>
  <c r="T195" i="5"/>
  <c r="R195" i="5"/>
  <c r="P195" i="5"/>
  <c r="BI193" i="5"/>
  <c r="BH193" i="5"/>
  <c r="BG193" i="5"/>
  <c r="BF193" i="5"/>
  <c r="T193" i="5"/>
  <c r="R193" i="5"/>
  <c r="P193" i="5"/>
  <c r="BI191" i="5"/>
  <c r="BH191" i="5"/>
  <c r="BG191" i="5"/>
  <c r="BF191" i="5"/>
  <c r="T191" i="5"/>
  <c r="R191" i="5"/>
  <c r="P191" i="5"/>
  <c r="BI189" i="5"/>
  <c r="BH189" i="5"/>
  <c r="BG189" i="5"/>
  <c r="BF189" i="5"/>
  <c r="T189" i="5"/>
  <c r="R189" i="5"/>
  <c r="P189" i="5"/>
  <c r="BI187" i="5"/>
  <c r="BH187" i="5"/>
  <c r="BG187" i="5"/>
  <c r="BF187" i="5"/>
  <c r="T187" i="5"/>
  <c r="R187" i="5"/>
  <c r="P187" i="5"/>
  <c r="BI185" i="5"/>
  <c r="BH185" i="5"/>
  <c r="BG185" i="5"/>
  <c r="BF185" i="5"/>
  <c r="T185" i="5"/>
  <c r="R185" i="5"/>
  <c r="P185" i="5"/>
  <c r="BI183" i="5"/>
  <c r="BH183" i="5"/>
  <c r="BG183" i="5"/>
  <c r="BF183" i="5"/>
  <c r="T183" i="5"/>
  <c r="R183" i="5"/>
  <c r="P183" i="5"/>
  <c r="BI181" i="5"/>
  <c r="BH181" i="5"/>
  <c r="BG181" i="5"/>
  <c r="BF181" i="5"/>
  <c r="T181" i="5"/>
  <c r="R181" i="5"/>
  <c r="P181" i="5"/>
  <c r="BI179" i="5"/>
  <c r="BH179" i="5"/>
  <c r="BG179" i="5"/>
  <c r="BF179" i="5"/>
  <c r="T179" i="5"/>
  <c r="R179" i="5"/>
  <c r="P179" i="5"/>
  <c r="BI177" i="5"/>
  <c r="BH177" i="5"/>
  <c r="BG177" i="5"/>
  <c r="BF177" i="5"/>
  <c r="T177" i="5"/>
  <c r="R177" i="5"/>
  <c r="P177" i="5"/>
  <c r="BI175" i="5"/>
  <c r="BH175" i="5"/>
  <c r="BG175" i="5"/>
  <c r="BF175" i="5"/>
  <c r="T175" i="5"/>
  <c r="R175" i="5"/>
  <c r="P175" i="5"/>
  <c r="BI173" i="5"/>
  <c r="BH173" i="5"/>
  <c r="BG173" i="5"/>
  <c r="BF173" i="5"/>
  <c r="T173" i="5"/>
  <c r="R173" i="5"/>
  <c r="P173" i="5"/>
  <c r="BI171" i="5"/>
  <c r="BH171" i="5"/>
  <c r="BG171" i="5"/>
  <c r="BF171" i="5"/>
  <c r="T171" i="5"/>
  <c r="R171" i="5"/>
  <c r="P171" i="5"/>
  <c r="BI169" i="5"/>
  <c r="BH169" i="5"/>
  <c r="BG169" i="5"/>
  <c r="BF169" i="5"/>
  <c r="T169" i="5"/>
  <c r="R169" i="5"/>
  <c r="P169" i="5"/>
  <c r="BI167" i="5"/>
  <c r="BH167" i="5"/>
  <c r="BG167" i="5"/>
  <c r="BF167" i="5"/>
  <c r="T167" i="5"/>
  <c r="R167" i="5"/>
  <c r="P167" i="5"/>
  <c r="BI165" i="5"/>
  <c r="BH165" i="5"/>
  <c r="BG165" i="5"/>
  <c r="BF165" i="5"/>
  <c r="T165" i="5"/>
  <c r="R165" i="5"/>
  <c r="P165" i="5"/>
  <c r="BI163" i="5"/>
  <c r="BH163" i="5"/>
  <c r="BG163" i="5"/>
  <c r="BF163" i="5"/>
  <c r="T163" i="5"/>
  <c r="R163" i="5"/>
  <c r="P163" i="5"/>
  <c r="BI161" i="5"/>
  <c r="BH161" i="5"/>
  <c r="BG161" i="5"/>
  <c r="BF161" i="5"/>
  <c r="T161" i="5"/>
  <c r="R161" i="5"/>
  <c r="P161" i="5"/>
  <c r="BI159" i="5"/>
  <c r="BH159" i="5"/>
  <c r="BG159" i="5"/>
  <c r="BF159" i="5"/>
  <c r="T159" i="5"/>
  <c r="R159" i="5"/>
  <c r="P159" i="5"/>
  <c r="BI157" i="5"/>
  <c r="BH157" i="5"/>
  <c r="BG157" i="5"/>
  <c r="BF157" i="5"/>
  <c r="T157" i="5"/>
  <c r="R157" i="5"/>
  <c r="P157"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1" i="5"/>
  <c r="BH141" i="5"/>
  <c r="BG141" i="5"/>
  <c r="BF141" i="5"/>
  <c r="T141" i="5"/>
  <c r="R141" i="5"/>
  <c r="P141"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BI125" i="5"/>
  <c r="BH125" i="5"/>
  <c r="BG125" i="5"/>
  <c r="BF125" i="5"/>
  <c r="T125" i="5"/>
  <c r="R125" i="5"/>
  <c r="P125" i="5"/>
  <c r="BI123" i="5"/>
  <c r="BH123" i="5"/>
  <c r="BG123" i="5"/>
  <c r="BF123" i="5"/>
  <c r="T123" i="5"/>
  <c r="R123" i="5"/>
  <c r="P123" i="5"/>
  <c r="BI121" i="5"/>
  <c r="BH121" i="5"/>
  <c r="BG121" i="5"/>
  <c r="BF121" i="5"/>
  <c r="T121" i="5"/>
  <c r="R121" i="5"/>
  <c r="P121" i="5"/>
  <c r="BI119" i="5"/>
  <c r="BH119" i="5"/>
  <c r="BG119" i="5"/>
  <c r="BF119" i="5"/>
  <c r="T119" i="5"/>
  <c r="R119" i="5"/>
  <c r="P119" i="5"/>
  <c r="J114" i="5"/>
  <c r="J113" i="5"/>
  <c r="F113" i="5"/>
  <c r="F111" i="5"/>
  <c r="E109" i="5"/>
  <c r="J92" i="5"/>
  <c r="J91" i="5"/>
  <c r="F91" i="5"/>
  <c r="F89" i="5"/>
  <c r="E87" i="5"/>
  <c r="J18" i="5"/>
  <c r="E18" i="5"/>
  <c r="F114" i="5"/>
  <c r="J17" i="5"/>
  <c r="J12" i="5"/>
  <c r="J111" i="5" s="1"/>
  <c r="E7" i="5"/>
  <c r="E107" i="5"/>
  <c r="J37" i="4"/>
  <c r="J36" i="4"/>
  <c r="AY97" i="1"/>
  <c r="J35" i="4"/>
  <c r="AX97" i="1" s="1"/>
  <c r="BI292" i="4"/>
  <c r="BH292" i="4"/>
  <c r="BG292" i="4"/>
  <c r="BF292" i="4"/>
  <c r="T292" i="4"/>
  <c r="T291" i="4"/>
  <c r="R292" i="4"/>
  <c r="R291" i="4" s="1"/>
  <c r="P292" i="4"/>
  <c r="P291" i="4"/>
  <c r="BI288" i="4"/>
  <c r="BH288" i="4"/>
  <c r="BG288" i="4"/>
  <c r="BF288" i="4"/>
  <c r="T288" i="4"/>
  <c r="R288" i="4"/>
  <c r="P288" i="4"/>
  <c r="BI284" i="4"/>
  <c r="BH284" i="4"/>
  <c r="BG284" i="4"/>
  <c r="BF284" i="4"/>
  <c r="T284" i="4"/>
  <c r="R284" i="4"/>
  <c r="P284" i="4"/>
  <c r="BI279" i="4"/>
  <c r="BH279" i="4"/>
  <c r="BG279" i="4"/>
  <c r="BF279" i="4"/>
  <c r="T279" i="4"/>
  <c r="R279" i="4"/>
  <c r="P279" i="4"/>
  <c r="BI276" i="4"/>
  <c r="BH276" i="4"/>
  <c r="BG276" i="4"/>
  <c r="BF276" i="4"/>
  <c r="T276" i="4"/>
  <c r="R276" i="4"/>
  <c r="P276" i="4"/>
  <c r="BI272" i="4"/>
  <c r="BH272" i="4"/>
  <c r="BG272" i="4"/>
  <c r="BF272" i="4"/>
  <c r="T272" i="4"/>
  <c r="R272" i="4"/>
  <c r="P272" i="4"/>
  <c r="BI268" i="4"/>
  <c r="BH268" i="4"/>
  <c r="BG268" i="4"/>
  <c r="BF268" i="4"/>
  <c r="T268" i="4"/>
  <c r="R268" i="4"/>
  <c r="P268" i="4"/>
  <c r="BI263" i="4"/>
  <c r="BH263" i="4"/>
  <c r="BG263" i="4"/>
  <c r="BF263" i="4"/>
  <c r="T263" i="4"/>
  <c r="R263" i="4"/>
  <c r="P263" i="4"/>
  <c r="BI255" i="4"/>
  <c r="BH255" i="4"/>
  <c r="BG255" i="4"/>
  <c r="BF255" i="4"/>
  <c r="T255" i="4"/>
  <c r="R255" i="4"/>
  <c r="P255" i="4"/>
  <c r="BI248" i="4"/>
  <c r="BH248" i="4"/>
  <c r="BG248" i="4"/>
  <c r="BF248" i="4"/>
  <c r="T248" i="4"/>
  <c r="R248" i="4"/>
  <c r="P248" i="4"/>
  <c r="BI243" i="4"/>
  <c r="BH243" i="4"/>
  <c r="BG243" i="4"/>
  <c r="BF243" i="4"/>
  <c r="T243" i="4"/>
  <c r="R243" i="4"/>
  <c r="P243" i="4"/>
  <c r="BI239" i="4"/>
  <c r="BH239" i="4"/>
  <c r="BG239" i="4"/>
  <c r="BF239" i="4"/>
  <c r="T239" i="4"/>
  <c r="R239" i="4"/>
  <c r="P239" i="4"/>
  <c r="BI236" i="4"/>
  <c r="BH236" i="4"/>
  <c r="BG236" i="4"/>
  <c r="BF236" i="4"/>
  <c r="T236" i="4"/>
  <c r="R236" i="4"/>
  <c r="P236" i="4"/>
  <c r="BI232" i="4"/>
  <c r="BH232" i="4"/>
  <c r="BG232" i="4"/>
  <c r="BF232" i="4"/>
  <c r="T232" i="4"/>
  <c r="R232" i="4"/>
  <c r="P232" i="4"/>
  <c r="BI228" i="4"/>
  <c r="BH228" i="4"/>
  <c r="BG228" i="4"/>
  <c r="BF228" i="4"/>
  <c r="T228" i="4"/>
  <c r="R228" i="4"/>
  <c r="P228" i="4"/>
  <c r="BI224" i="4"/>
  <c r="BH224" i="4"/>
  <c r="BG224" i="4"/>
  <c r="BF224" i="4"/>
  <c r="T224" i="4"/>
  <c r="R224" i="4"/>
  <c r="P224" i="4"/>
  <c r="BI220" i="4"/>
  <c r="BH220" i="4"/>
  <c r="BG220" i="4"/>
  <c r="BF220" i="4"/>
  <c r="T220" i="4"/>
  <c r="R220" i="4"/>
  <c r="P220" i="4"/>
  <c r="BI217" i="4"/>
  <c r="BH217" i="4"/>
  <c r="BG217" i="4"/>
  <c r="BF217" i="4"/>
  <c r="T217" i="4"/>
  <c r="R217" i="4"/>
  <c r="P217" i="4"/>
  <c r="BI215" i="4"/>
  <c r="BH215" i="4"/>
  <c r="BG215" i="4"/>
  <c r="BF215" i="4"/>
  <c r="T215" i="4"/>
  <c r="R215" i="4"/>
  <c r="P215" i="4"/>
  <c r="BI212" i="4"/>
  <c r="BH212" i="4"/>
  <c r="BG212" i="4"/>
  <c r="BF212" i="4"/>
  <c r="T212" i="4"/>
  <c r="R212" i="4"/>
  <c r="P212" i="4"/>
  <c r="BI207" i="4"/>
  <c r="BH207" i="4"/>
  <c r="BG207" i="4"/>
  <c r="BF207" i="4"/>
  <c r="T207" i="4"/>
  <c r="R207" i="4"/>
  <c r="P207" i="4"/>
  <c r="BI203" i="4"/>
  <c r="BH203" i="4"/>
  <c r="BG203" i="4"/>
  <c r="BF203" i="4"/>
  <c r="T203" i="4"/>
  <c r="R203" i="4"/>
  <c r="P203" i="4"/>
  <c r="BI200" i="4"/>
  <c r="BH200" i="4"/>
  <c r="BG200" i="4"/>
  <c r="BF200" i="4"/>
  <c r="T200" i="4"/>
  <c r="R200" i="4"/>
  <c r="P200" i="4"/>
  <c r="BI197" i="4"/>
  <c r="BH197" i="4"/>
  <c r="BG197" i="4"/>
  <c r="BF197" i="4"/>
  <c r="T197" i="4"/>
  <c r="R197" i="4"/>
  <c r="P197" i="4"/>
  <c r="BI194" i="4"/>
  <c r="BH194" i="4"/>
  <c r="BG194" i="4"/>
  <c r="BF194" i="4"/>
  <c r="T194" i="4"/>
  <c r="R194" i="4"/>
  <c r="P194" i="4"/>
  <c r="BI192" i="4"/>
  <c r="BH192" i="4"/>
  <c r="BG192" i="4"/>
  <c r="BF192" i="4"/>
  <c r="T192" i="4"/>
  <c r="R192" i="4"/>
  <c r="P192" i="4"/>
  <c r="BI187" i="4"/>
  <c r="BH187" i="4"/>
  <c r="BG187" i="4"/>
  <c r="BF187" i="4"/>
  <c r="T187" i="4"/>
  <c r="R187" i="4"/>
  <c r="P187" i="4"/>
  <c r="BI183" i="4"/>
  <c r="BH183" i="4"/>
  <c r="BG183" i="4"/>
  <c r="BF183" i="4"/>
  <c r="T183" i="4"/>
  <c r="R183" i="4"/>
  <c r="P183" i="4"/>
  <c r="BI180" i="4"/>
  <c r="BH180" i="4"/>
  <c r="BG180" i="4"/>
  <c r="BF180" i="4"/>
  <c r="T180" i="4"/>
  <c r="R180" i="4"/>
  <c r="P180" i="4"/>
  <c r="BI178" i="4"/>
  <c r="BH178" i="4"/>
  <c r="BG178" i="4"/>
  <c r="BF178" i="4"/>
  <c r="T178" i="4"/>
  <c r="R178" i="4"/>
  <c r="P178" i="4"/>
  <c r="BI175" i="4"/>
  <c r="BH175" i="4"/>
  <c r="BG175" i="4"/>
  <c r="BF175" i="4"/>
  <c r="T175" i="4"/>
  <c r="R175" i="4"/>
  <c r="P175" i="4"/>
  <c r="BI172" i="4"/>
  <c r="BH172" i="4"/>
  <c r="BG172" i="4"/>
  <c r="BF172" i="4"/>
  <c r="T172" i="4"/>
  <c r="R172" i="4"/>
  <c r="P172" i="4"/>
  <c r="BI168" i="4"/>
  <c r="BH168" i="4"/>
  <c r="BG168" i="4"/>
  <c r="BF168" i="4"/>
  <c r="T168" i="4"/>
  <c r="R168" i="4"/>
  <c r="P168" i="4"/>
  <c r="BI163" i="4"/>
  <c r="BH163" i="4"/>
  <c r="BG163" i="4"/>
  <c r="BF163" i="4"/>
  <c r="T163" i="4"/>
  <c r="R163" i="4"/>
  <c r="P163" i="4"/>
  <c r="BI158" i="4"/>
  <c r="BH158" i="4"/>
  <c r="BG158" i="4"/>
  <c r="BF158" i="4"/>
  <c r="T158" i="4"/>
  <c r="R158" i="4"/>
  <c r="P158" i="4"/>
  <c r="BI155" i="4"/>
  <c r="BH155" i="4"/>
  <c r="BG155" i="4"/>
  <c r="BF155" i="4"/>
  <c r="T155" i="4"/>
  <c r="R155" i="4"/>
  <c r="P155" i="4"/>
  <c r="BI151" i="4"/>
  <c r="BH151" i="4"/>
  <c r="BG151" i="4"/>
  <c r="BF151" i="4"/>
  <c r="T151" i="4"/>
  <c r="T150" i="4" s="1"/>
  <c r="R151" i="4"/>
  <c r="R150" i="4"/>
  <c r="P151" i="4"/>
  <c r="P150" i="4" s="1"/>
  <c r="BI147" i="4"/>
  <c r="BH147" i="4"/>
  <c r="BG147" i="4"/>
  <c r="BF147" i="4"/>
  <c r="T147" i="4"/>
  <c r="R147" i="4"/>
  <c r="P147" i="4"/>
  <c r="BI143" i="4"/>
  <c r="BH143" i="4"/>
  <c r="BG143" i="4"/>
  <c r="BF143" i="4"/>
  <c r="T143" i="4"/>
  <c r="R143" i="4"/>
  <c r="P143" i="4"/>
  <c r="BI139" i="4"/>
  <c r="BH139" i="4"/>
  <c r="BG139" i="4"/>
  <c r="BF139" i="4"/>
  <c r="T139" i="4"/>
  <c r="R139" i="4"/>
  <c r="P139" i="4"/>
  <c r="BI135" i="4"/>
  <c r="BH135" i="4"/>
  <c r="BG135" i="4"/>
  <c r="BF135" i="4"/>
  <c r="T135" i="4"/>
  <c r="R135" i="4"/>
  <c r="P135" i="4"/>
  <c r="BI133" i="4"/>
  <c r="BH133" i="4"/>
  <c r="BG133" i="4"/>
  <c r="BF133" i="4"/>
  <c r="T133" i="4"/>
  <c r="R133" i="4"/>
  <c r="P133" i="4"/>
  <c r="BI127" i="4"/>
  <c r="BH127" i="4"/>
  <c r="BG127" i="4"/>
  <c r="BF127" i="4"/>
  <c r="T127" i="4"/>
  <c r="R127" i="4"/>
  <c r="P127" i="4"/>
  <c r="J121" i="4"/>
  <c r="J120" i="4"/>
  <c r="F120" i="4"/>
  <c r="F118" i="4"/>
  <c r="E116" i="4"/>
  <c r="J92" i="4"/>
  <c r="J91" i="4"/>
  <c r="F91" i="4"/>
  <c r="F89" i="4"/>
  <c r="E87" i="4"/>
  <c r="J18" i="4"/>
  <c r="E18" i="4"/>
  <c r="F92" i="4" s="1"/>
  <c r="J17" i="4"/>
  <c r="J12" i="4"/>
  <c r="J118" i="4"/>
  <c r="E7" i="4"/>
  <c r="E114" i="4" s="1"/>
  <c r="J37" i="3"/>
  <c r="J36" i="3"/>
  <c r="AY96" i="1" s="1"/>
  <c r="J35" i="3"/>
  <c r="AX96" i="1"/>
  <c r="BI391" i="3"/>
  <c r="BH391" i="3"/>
  <c r="BG391" i="3"/>
  <c r="BF391" i="3"/>
  <c r="T391" i="3"/>
  <c r="R391" i="3"/>
  <c r="P391" i="3"/>
  <c r="BI389" i="3"/>
  <c r="BH389" i="3"/>
  <c r="BG389" i="3"/>
  <c r="BF389" i="3"/>
  <c r="T389" i="3"/>
  <c r="R389" i="3"/>
  <c r="P389" i="3"/>
  <c r="BI385" i="3"/>
  <c r="BH385" i="3"/>
  <c r="BG385" i="3"/>
  <c r="BF385" i="3"/>
  <c r="T385" i="3"/>
  <c r="R385" i="3"/>
  <c r="P385" i="3"/>
  <c r="BI382" i="3"/>
  <c r="BH382" i="3"/>
  <c r="BG382" i="3"/>
  <c r="BF382" i="3"/>
  <c r="T382" i="3"/>
  <c r="R382" i="3"/>
  <c r="P382" i="3"/>
  <c r="BI378" i="3"/>
  <c r="BH378" i="3"/>
  <c r="BG378" i="3"/>
  <c r="BF378" i="3"/>
  <c r="T378" i="3"/>
  <c r="R378" i="3"/>
  <c r="P378" i="3"/>
  <c r="BI371" i="3"/>
  <c r="BH371" i="3"/>
  <c r="BG371" i="3"/>
  <c r="BF371" i="3"/>
  <c r="T371" i="3"/>
  <c r="R371" i="3"/>
  <c r="P371" i="3"/>
  <c r="BI369" i="3"/>
  <c r="BH369" i="3"/>
  <c r="BG369" i="3"/>
  <c r="BF369" i="3"/>
  <c r="T369" i="3"/>
  <c r="R369" i="3"/>
  <c r="P369" i="3"/>
  <c r="BI365" i="3"/>
  <c r="BH365" i="3"/>
  <c r="BG365" i="3"/>
  <c r="BF365" i="3"/>
  <c r="T365" i="3"/>
  <c r="R365" i="3"/>
  <c r="P365" i="3"/>
  <c r="BI361" i="3"/>
  <c r="BH361" i="3"/>
  <c r="BG361" i="3"/>
  <c r="BF361" i="3"/>
  <c r="T361" i="3"/>
  <c r="R361" i="3"/>
  <c r="P361" i="3"/>
  <c r="BI359" i="3"/>
  <c r="BH359" i="3"/>
  <c r="BG359" i="3"/>
  <c r="BF359" i="3"/>
  <c r="T359" i="3"/>
  <c r="R359" i="3"/>
  <c r="P359" i="3"/>
  <c r="BI357" i="3"/>
  <c r="BH357" i="3"/>
  <c r="BG357" i="3"/>
  <c r="BF357" i="3"/>
  <c r="T357" i="3"/>
  <c r="R357" i="3"/>
  <c r="P357" i="3"/>
  <c r="BI352" i="3"/>
  <c r="BH352" i="3"/>
  <c r="BG352" i="3"/>
  <c r="BF352" i="3"/>
  <c r="T352" i="3"/>
  <c r="R352" i="3"/>
  <c r="P352" i="3"/>
  <c r="BI350" i="3"/>
  <c r="BH350" i="3"/>
  <c r="BG350" i="3"/>
  <c r="BF350" i="3"/>
  <c r="T350" i="3"/>
  <c r="R350" i="3"/>
  <c r="P350" i="3"/>
  <c r="BI348" i="3"/>
  <c r="BH348" i="3"/>
  <c r="BG348" i="3"/>
  <c r="BF348" i="3"/>
  <c r="T348" i="3"/>
  <c r="R348" i="3"/>
  <c r="P348" i="3"/>
  <c r="BI346" i="3"/>
  <c r="BH346" i="3"/>
  <c r="BG346" i="3"/>
  <c r="BF346" i="3"/>
  <c r="T346" i="3"/>
  <c r="R346" i="3"/>
  <c r="P346" i="3"/>
  <c r="BI344" i="3"/>
  <c r="BH344" i="3"/>
  <c r="BG344" i="3"/>
  <c r="BF344" i="3"/>
  <c r="T344" i="3"/>
  <c r="R344" i="3"/>
  <c r="P344" i="3"/>
  <c r="BI339" i="3"/>
  <c r="BH339" i="3"/>
  <c r="BG339" i="3"/>
  <c r="BF339" i="3"/>
  <c r="T339" i="3"/>
  <c r="R339" i="3"/>
  <c r="P339" i="3"/>
  <c r="BI334" i="3"/>
  <c r="BH334" i="3"/>
  <c r="BG334" i="3"/>
  <c r="BF334" i="3"/>
  <c r="T334" i="3"/>
  <c r="R334" i="3"/>
  <c r="P334" i="3"/>
  <c r="BI330" i="3"/>
  <c r="BH330" i="3"/>
  <c r="BG330" i="3"/>
  <c r="BF330" i="3"/>
  <c r="T330" i="3"/>
  <c r="R330" i="3"/>
  <c r="P330" i="3"/>
  <c r="BI325" i="3"/>
  <c r="BH325" i="3"/>
  <c r="BG325" i="3"/>
  <c r="BF325" i="3"/>
  <c r="T325" i="3"/>
  <c r="R325" i="3"/>
  <c r="P325" i="3"/>
  <c r="BI321" i="3"/>
  <c r="BH321" i="3"/>
  <c r="BG321" i="3"/>
  <c r="BF321" i="3"/>
  <c r="T321" i="3"/>
  <c r="R321" i="3"/>
  <c r="P321" i="3"/>
  <c r="BI319" i="3"/>
  <c r="BH319" i="3"/>
  <c r="BG319" i="3"/>
  <c r="BF319" i="3"/>
  <c r="T319" i="3"/>
  <c r="R319" i="3"/>
  <c r="P319" i="3"/>
  <c r="BI315" i="3"/>
  <c r="BH315" i="3"/>
  <c r="BG315" i="3"/>
  <c r="BF315" i="3"/>
  <c r="T315" i="3"/>
  <c r="R315" i="3"/>
  <c r="P315" i="3"/>
  <c r="BI311" i="3"/>
  <c r="BH311" i="3"/>
  <c r="BG311" i="3"/>
  <c r="BF311" i="3"/>
  <c r="T311" i="3"/>
  <c r="R311" i="3"/>
  <c r="P311" i="3"/>
  <c r="BI307" i="3"/>
  <c r="BH307" i="3"/>
  <c r="BG307" i="3"/>
  <c r="BF307" i="3"/>
  <c r="T307" i="3"/>
  <c r="R307" i="3"/>
  <c r="P307" i="3"/>
  <c r="BI303" i="3"/>
  <c r="BH303" i="3"/>
  <c r="BG303" i="3"/>
  <c r="BF303" i="3"/>
  <c r="T303" i="3"/>
  <c r="R303" i="3"/>
  <c r="P303" i="3"/>
  <c r="BI301" i="3"/>
  <c r="BH301" i="3"/>
  <c r="BG301" i="3"/>
  <c r="BF301" i="3"/>
  <c r="T301" i="3"/>
  <c r="R301" i="3"/>
  <c r="P301" i="3"/>
  <c r="BI296" i="3"/>
  <c r="BH296" i="3"/>
  <c r="BG296" i="3"/>
  <c r="BF296" i="3"/>
  <c r="T296" i="3"/>
  <c r="R296" i="3"/>
  <c r="P296" i="3"/>
  <c r="BI293" i="3"/>
  <c r="BH293" i="3"/>
  <c r="BG293" i="3"/>
  <c r="BF293" i="3"/>
  <c r="T293" i="3"/>
  <c r="R293" i="3"/>
  <c r="P293" i="3"/>
  <c r="BI291" i="3"/>
  <c r="BH291" i="3"/>
  <c r="BG291" i="3"/>
  <c r="BF291" i="3"/>
  <c r="T291" i="3"/>
  <c r="R291" i="3"/>
  <c r="P291" i="3"/>
  <c r="BI287" i="3"/>
  <c r="BH287" i="3"/>
  <c r="BG287" i="3"/>
  <c r="BF287" i="3"/>
  <c r="T287" i="3"/>
  <c r="R287" i="3"/>
  <c r="P287" i="3"/>
  <c r="BI284" i="3"/>
  <c r="BH284" i="3"/>
  <c r="BG284" i="3"/>
  <c r="BF284" i="3"/>
  <c r="T284" i="3"/>
  <c r="R284" i="3"/>
  <c r="P284" i="3"/>
  <c r="BI278" i="3"/>
  <c r="BH278" i="3"/>
  <c r="BG278" i="3"/>
  <c r="BF278" i="3"/>
  <c r="T278" i="3"/>
  <c r="R278" i="3"/>
  <c r="P278" i="3"/>
  <c r="BI276" i="3"/>
  <c r="BH276" i="3"/>
  <c r="BG276" i="3"/>
  <c r="BF276" i="3"/>
  <c r="T276" i="3"/>
  <c r="R276" i="3"/>
  <c r="P276" i="3"/>
  <c r="BI274" i="3"/>
  <c r="BH274" i="3"/>
  <c r="BG274" i="3"/>
  <c r="BF274" i="3"/>
  <c r="T274" i="3"/>
  <c r="R274" i="3"/>
  <c r="P274" i="3"/>
  <c r="BI272" i="3"/>
  <c r="BH272" i="3"/>
  <c r="BG272" i="3"/>
  <c r="BF272" i="3"/>
  <c r="T272" i="3"/>
  <c r="R272" i="3"/>
  <c r="P272" i="3"/>
  <c r="BI270" i="3"/>
  <c r="BH270" i="3"/>
  <c r="BG270" i="3"/>
  <c r="BF270" i="3"/>
  <c r="T270" i="3"/>
  <c r="R270" i="3"/>
  <c r="P270" i="3"/>
  <c r="BI268" i="3"/>
  <c r="BH268" i="3"/>
  <c r="BG268" i="3"/>
  <c r="BF268" i="3"/>
  <c r="T268" i="3"/>
  <c r="R268" i="3"/>
  <c r="P268" i="3"/>
  <c r="BI266" i="3"/>
  <c r="BH266" i="3"/>
  <c r="BG266" i="3"/>
  <c r="BF266" i="3"/>
  <c r="T266" i="3"/>
  <c r="R266" i="3"/>
  <c r="P266" i="3"/>
  <c r="BI264" i="3"/>
  <c r="BH264" i="3"/>
  <c r="BG264" i="3"/>
  <c r="BF264" i="3"/>
  <c r="T264" i="3"/>
  <c r="R264" i="3"/>
  <c r="P264" i="3"/>
  <c r="BI262" i="3"/>
  <c r="BH262" i="3"/>
  <c r="BG262" i="3"/>
  <c r="BF262" i="3"/>
  <c r="T262" i="3"/>
  <c r="R262" i="3"/>
  <c r="P262" i="3"/>
  <c r="BI258" i="3"/>
  <c r="BH258" i="3"/>
  <c r="BG258" i="3"/>
  <c r="BF258" i="3"/>
  <c r="T258" i="3"/>
  <c r="R258" i="3"/>
  <c r="P258" i="3"/>
  <c r="BI255" i="3"/>
  <c r="BH255" i="3"/>
  <c r="BG255" i="3"/>
  <c r="BF255" i="3"/>
  <c r="T255" i="3"/>
  <c r="R255" i="3"/>
  <c r="P255" i="3"/>
  <c r="BI253" i="3"/>
  <c r="BH253" i="3"/>
  <c r="BG253" i="3"/>
  <c r="BF253" i="3"/>
  <c r="T253" i="3"/>
  <c r="R253" i="3"/>
  <c r="P253" i="3"/>
  <c r="BI248" i="3"/>
  <c r="BH248" i="3"/>
  <c r="BG248" i="3"/>
  <c r="BF248" i="3"/>
  <c r="T248" i="3"/>
  <c r="R248" i="3"/>
  <c r="P248" i="3"/>
  <c r="BI246" i="3"/>
  <c r="BH246" i="3"/>
  <c r="BG246" i="3"/>
  <c r="BF246" i="3"/>
  <c r="T246" i="3"/>
  <c r="R246" i="3"/>
  <c r="P246" i="3"/>
  <c r="BI242" i="3"/>
  <c r="BH242" i="3"/>
  <c r="BG242" i="3"/>
  <c r="BF242" i="3"/>
  <c r="T242" i="3"/>
  <c r="R242" i="3"/>
  <c r="P242" i="3"/>
  <c r="BI237" i="3"/>
  <c r="BH237" i="3"/>
  <c r="BG237" i="3"/>
  <c r="BF237" i="3"/>
  <c r="T237" i="3"/>
  <c r="R237" i="3"/>
  <c r="P237" i="3"/>
  <c r="BI234" i="3"/>
  <c r="BH234" i="3"/>
  <c r="BG234" i="3"/>
  <c r="BF234" i="3"/>
  <c r="T234" i="3"/>
  <c r="R234" i="3"/>
  <c r="P234" i="3"/>
  <c r="BI232" i="3"/>
  <c r="BH232" i="3"/>
  <c r="BG232" i="3"/>
  <c r="BF232" i="3"/>
  <c r="T232" i="3"/>
  <c r="R232" i="3"/>
  <c r="P232" i="3"/>
  <c r="BI229" i="3"/>
  <c r="BH229" i="3"/>
  <c r="BG229" i="3"/>
  <c r="BF229" i="3"/>
  <c r="T229" i="3"/>
  <c r="R229" i="3"/>
  <c r="P229" i="3"/>
  <c r="BI227" i="3"/>
  <c r="BH227" i="3"/>
  <c r="BG227" i="3"/>
  <c r="BF227" i="3"/>
  <c r="T227" i="3"/>
  <c r="R227" i="3"/>
  <c r="P227" i="3"/>
  <c r="BI222" i="3"/>
  <c r="BH222" i="3"/>
  <c r="BG222" i="3"/>
  <c r="BF222" i="3"/>
  <c r="T222" i="3"/>
  <c r="R222" i="3"/>
  <c r="P222" i="3"/>
  <c r="BI217" i="3"/>
  <c r="BH217" i="3"/>
  <c r="BG217" i="3"/>
  <c r="BF217" i="3"/>
  <c r="T217" i="3"/>
  <c r="R217" i="3"/>
  <c r="P217" i="3"/>
  <c r="BI214" i="3"/>
  <c r="BH214" i="3"/>
  <c r="BG214" i="3"/>
  <c r="BF214" i="3"/>
  <c r="T214" i="3"/>
  <c r="R214" i="3"/>
  <c r="P214" i="3"/>
  <c r="BI209" i="3"/>
  <c r="BH209" i="3"/>
  <c r="BG209" i="3"/>
  <c r="BF209" i="3"/>
  <c r="T209" i="3"/>
  <c r="R209" i="3"/>
  <c r="P209" i="3"/>
  <c r="BI205" i="3"/>
  <c r="BH205" i="3"/>
  <c r="BG205" i="3"/>
  <c r="BF205" i="3"/>
  <c r="T205" i="3"/>
  <c r="R205" i="3"/>
  <c r="P205" i="3"/>
  <c r="BI203" i="3"/>
  <c r="BH203" i="3"/>
  <c r="BG203" i="3"/>
  <c r="BF203" i="3"/>
  <c r="T203" i="3"/>
  <c r="R203" i="3"/>
  <c r="P203" i="3"/>
  <c r="BI201" i="3"/>
  <c r="BH201" i="3"/>
  <c r="BG201" i="3"/>
  <c r="BF201" i="3"/>
  <c r="T201" i="3"/>
  <c r="R201" i="3"/>
  <c r="P201" i="3"/>
  <c r="BI198" i="3"/>
  <c r="BH198" i="3"/>
  <c r="BG198" i="3"/>
  <c r="BF198" i="3"/>
  <c r="T198" i="3"/>
  <c r="R198" i="3"/>
  <c r="P198" i="3"/>
  <c r="BI193" i="3"/>
  <c r="BH193" i="3"/>
  <c r="BG193" i="3"/>
  <c r="BF193" i="3"/>
  <c r="T193" i="3"/>
  <c r="R193" i="3"/>
  <c r="P193" i="3"/>
  <c r="BI187" i="3"/>
  <c r="BH187" i="3"/>
  <c r="BG187" i="3"/>
  <c r="BF187" i="3"/>
  <c r="T187" i="3"/>
  <c r="R187" i="3"/>
  <c r="P187" i="3"/>
  <c r="BI185" i="3"/>
  <c r="BH185" i="3"/>
  <c r="BG185" i="3"/>
  <c r="BF185" i="3"/>
  <c r="T185" i="3"/>
  <c r="R185" i="3"/>
  <c r="P185" i="3"/>
  <c r="BI182" i="3"/>
  <c r="BH182" i="3"/>
  <c r="BG182" i="3"/>
  <c r="BF182" i="3"/>
  <c r="T182" i="3"/>
  <c r="R182" i="3"/>
  <c r="P182" i="3"/>
  <c r="BI179" i="3"/>
  <c r="BH179" i="3"/>
  <c r="BG179" i="3"/>
  <c r="BF179" i="3"/>
  <c r="T179" i="3"/>
  <c r="R179" i="3"/>
  <c r="P179" i="3"/>
  <c r="BI174" i="3"/>
  <c r="BH174" i="3"/>
  <c r="BG174" i="3"/>
  <c r="BF174" i="3"/>
  <c r="T174" i="3"/>
  <c r="R174" i="3"/>
  <c r="P174" i="3"/>
  <c r="BI170" i="3"/>
  <c r="BH170" i="3"/>
  <c r="BG170" i="3"/>
  <c r="BF170" i="3"/>
  <c r="T170" i="3"/>
  <c r="R170" i="3"/>
  <c r="P170" i="3"/>
  <c r="BI165" i="3"/>
  <c r="BH165" i="3"/>
  <c r="BG165" i="3"/>
  <c r="BF165" i="3"/>
  <c r="T165" i="3"/>
  <c r="R165" i="3"/>
  <c r="P165" i="3"/>
  <c r="BI162" i="3"/>
  <c r="BH162" i="3"/>
  <c r="BG162" i="3"/>
  <c r="BF162" i="3"/>
  <c r="T162" i="3"/>
  <c r="R162" i="3"/>
  <c r="P162" i="3"/>
  <c r="BI159" i="3"/>
  <c r="BH159" i="3"/>
  <c r="BG159" i="3"/>
  <c r="BF159" i="3"/>
  <c r="T159" i="3"/>
  <c r="R159" i="3"/>
  <c r="P159" i="3"/>
  <c r="BI156" i="3"/>
  <c r="BH156" i="3"/>
  <c r="BG156" i="3"/>
  <c r="BF156" i="3"/>
  <c r="T156" i="3"/>
  <c r="R156" i="3"/>
  <c r="P156" i="3"/>
  <c r="BI154" i="3"/>
  <c r="BH154" i="3"/>
  <c r="BG154" i="3"/>
  <c r="BF154" i="3"/>
  <c r="T154" i="3"/>
  <c r="R154" i="3"/>
  <c r="P154" i="3"/>
  <c r="BI151" i="3"/>
  <c r="BH151" i="3"/>
  <c r="BG151" i="3"/>
  <c r="BF151" i="3"/>
  <c r="T151" i="3"/>
  <c r="R151" i="3"/>
  <c r="P151" i="3"/>
  <c r="BI149" i="3"/>
  <c r="BH149" i="3"/>
  <c r="BG149" i="3"/>
  <c r="BF149" i="3"/>
  <c r="T149" i="3"/>
  <c r="R149" i="3"/>
  <c r="P149" i="3"/>
  <c r="BI143" i="3"/>
  <c r="BH143" i="3"/>
  <c r="BG143" i="3"/>
  <c r="BF143" i="3"/>
  <c r="T143" i="3"/>
  <c r="R143" i="3"/>
  <c r="P143" i="3"/>
  <c r="BI140" i="3"/>
  <c r="BH140" i="3"/>
  <c r="BG140" i="3"/>
  <c r="BF140" i="3"/>
  <c r="T140" i="3"/>
  <c r="R140" i="3"/>
  <c r="P140" i="3"/>
  <c r="BI137" i="3"/>
  <c r="BH137" i="3"/>
  <c r="BG137" i="3"/>
  <c r="BF137" i="3"/>
  <c r="T137" i="3"/>
  <c r="R137" i="3"/>
  <c r="P137" i="3"/>
  <c r="BI132" i="3"/>
  <c r="BH132" i="3"/>
  <c r="BG132" i="3"/>
  <c r="BF132" i="3"/>
  <c r="T132" i="3"/>
  <c r="R132" i="3"/>
  <c r="P132" i="3"/>
  <c r="BI127" i="3"/>
  <c r="BH127" i="3"/>
  <c r="BG127" i="3"/>
  <c r="BF127" i="3"/>
  <c r="T127" i="3"/>
  <c r="T126" i="3"/>
  <c r="R127" i="3"/>
  <c r="R126" i="3" s="1"/>
  <c r="P127" i="3"/>
  <c r="P126" i="3"/>
  <c r="J121" i="3"/>
  <c r="J120" i="3"/>
  <c r="F120" i="3"/>
  <c r="F118" i="3"/>
  <c r="E116" i="3"/>
  <c r="J92" i="3"/>
  <c r="J91" i="3"/>
  <c r="F91" i="3"/>
  <c r="F89" i="3"/>
  <c r="E87" i="3"/>
  <c r="J18" i="3"/>
  <c r="E18" i="3"/>
  <c r="F121" i="3"/>
  <c r="J17" i="3"/>
  <c r="J12" i="3"/>
  <c r="J89" i="3" s="1"/>
  <c r="E7" i="3"/>
  <c r="E114" i="3" s="1"/>
  <c r="J37" i="2"/>
  <c r="J36" i="2"/>
  <c r="AY95" i="1"/>
  <c r="J35" i="2"/>
  <c r="AX95" i="1" s="1"/>
  <c r="BI294" i="2"/>
  <c r="BH294" i="2"/>
  <c r="BG294" i="2"/>
  <c r="BF294" i="2"/>
  <c r="T294" i="2"/>
  <c r="R294" i="2"/>
  <c r="P294" i="2"/>
  <c r="BI289" i="2"/>
  <c r="BH289" i="2"/>
  <c r="BG289" i="2"/>
  <c r="BF289" i="2"/>
  <c r="T289" i="2"/>
  <c r="R289" i="2"/>
  <c r="P289" i="2"/>
  <c r="BI285" i="2"/>
  <c r="BH285" i="2"/>
  <c r="BG285" i="2"/>
  <c r="BF285" i="2"/>
  <c r="T285" i="2"/>
  <c r="R285" i="2"/>
  <c r="P285" i="2"/>
  <c r="BI281" i="2"/>
  <c r="BH281" i="2"/>
  <c r="BG281" i="2"/>
  <c r="BF281" i="2"/>
  <c r="T281" i="2"/>
  <c r="R281" i="2"/>
  <c r="P281" i="2"/>
  <c r="BI277" i="2"/>
  <c r="BH277" i="2"/>
  <c r="BG277" i="2"/>
  <c r="BF277" i="2"/>
  <c r="T277" i="2"/>
  <c r="R277" i="2"/>
  <c r="P277" i="2"/>
  <c r="BI275" i="2"/>
  <c r="BH275" i="2"/>
  <c r="BG275" i="2"/>
  <c r="BF275" i="2"/>
  <c r="T275" i="2"/>
  <c r="R275" i="2"/>
  <c r="P275" i="2"/>
  <c r="BI273" i="2"/>
  <c r="BH273" i="2"/>
  <c r="BG273" i="2"/>
  <c r="BF273" i="2"/>
  <c r="T273" i="2"/>
  <c r="R273" i="2"/>
  <c r="P273" i="2"/>
  <c r="BI270" i="2"/>
  <c r="BH270" i="2"/>
  <c r="BG270" i="2"/>
  <c r="BF270" i="2"/>
  <c r="T270" i="2"/>
  <c r="R270" i="2"/>
  <c r="P270" i="2"/>
  <c r="BI268" i="2"/>
  <c r="BH268" i="2"/>
  <c r="BG268" i="2"/>
  <c r="BF268" i="2"/>
  <c r="T268" i="2"/>
  <c r="R268" i="2"/>
  <c r="P268" i="2"/>
  <c r="BI265" i="2"/>
  <c r="BH265" i="2"/>
  <c r="BG265" i="2"/>
  <c r="BF265" i="2"/>
  <c r="T265" i="2"/>
  <c r="R265" i="2"/>
  <c r="P265" i="2"/>
  <c r="BI259" i="2"/>
  <c r="BH259" i="2"/>
  <c r="BG259" i="2"/>
  <c r="BF259" i="2"/>
  <c r="T259" i="2"/>
  <c r="R259" i="2"/>
  <c r="P259" i="2"/>
  <c r="BI257" i="2"/>
  <c r="BH257" i="2"/>
  <c r="BG257" i="2"/>
  <c r="BF257" i="2"/>
  <c r="T257" i="2"/>
  <c r="R257" i="2"/>
  <c r="P257" i="2"/>
  <c r="BI252" i="2"/>
  <c r="BH252" i="2"/>
  <c r="BG252" i="2"/>
  <c r="BF252" i="2"/>
  <c r="T252" i="2"/>
  <c r="R252" i="2"/>
  <c r="P252" i="2"/>
  <c r="BI250" i="2"/>
  <c r="BH250" i="2"/>
  <c r="BG250" i="2"/>
  <c r="BF250" i="2"/>
  <c r="T250" i="2"/>
  <c r="R250" i="2"/>
  <c r="P250" i="2"/>
  <c r="BI248" i="2"/>
  <c r="BH248" i="2"/>
  <c r="BG248" i="2"/>
  <c r="BF248" i="2"/>
  <c r="T248" i="2"/>
  <c r="R248" i="2"/>
  <c r="P248" i="2"/>
  <c r="BI246" i="2"/>
  <c r="BH246" i="2"/>
  <c r="BG246" i="2"/>
  <c r="BF246" i="2"/>
  <c r="T246" i="2"/>
  <c r="R246" i="2"/>
  <c r="P246" i="2"/>
  <c r="BI243" i="2"/>
  <c r="BH243" i="2"/>
  <c r="BG243" i="2"/>
  <c r="BF243" i="2"/>
  <c r="T243" i="2"/>
  <c r="R243" i="2"/>
  <c r="P243" i="2"/>
  <c r="BI235" i="2"/>
  <c r="BH235" i="2"/>
  <c r="BG235" i="2"/>
  <c r="BF235" i="2"/>
  <c r="T235" i="2"/>
  <c r="R235" i="2"/>
  <c r="P235" i="2"/>
  <c r="BI233" i="2"/>
  <c r="BH233" i="2"/>
  <c r="BG233" i="2"/>
  <c r="BF233" i="2"/>
  <c r="T233" i="2"/>
  <c r="R233" i="2"/>
  <c r="P233" i="2"/>
  <c r="BI231" i="2"/>
  <c r="BH231" i="2"/>
  <c r="BG231" i="2"/>
  <c r="BF231" i="2"/>
  <c r="T231" i="2"/>
  <c r="R231" i="2"/>
  <c r="P231" i="2"/>
  <c r="BI228" i="2"/>
  <c r="BH228" i="2"/>
  <c r="BG228" i="2"/>
  <c r="BF228" i="2"/>
  <c r="T228" i="2"/>
  <c r="R228" i="2"/>
  <c r="P228" i="2"/>
  <c r="BI225" i="2"/>
  <c r="BH225" i="2"/>
  <c r="BG225" i="2"/>
  <c r="BF225" i="2"/>
  <c r="T225" i="2"/>
  <c r="R225" i="2"/>
  <c r="P225" i="2"/>
  <c r="BI219" i="2"/>
  <c r="BH219" i="2"/>
  <c r="BG219" i="2"/>
  <c r="BF219" i="2"/>
  <c r="T219" i="2"/>
  <c r="R219" i="2"/>
  <c r="P219" i="2"/>
  <c r="BI214" i="2"/>
  <c r="BH214" i="2"/>
  <c r="BG214" i="2"/>
  <c r="BF214" i="2"/>
  <c r="T214" i="2"/>
  <c r="R214" i="2"/>
  <c r="P214" i="2"/>
  <c r="BI211" i="2"/>
  <c r="BH211" i="2"/>
  <c r="BG211" i="2"/>
  <c r="BF211" i="2"/>
  <c r="T211" i="2"/>
  <c r="T210" i="2"/>
  <c r="R211" i="2"/>
  <c r="R210" i="2" s="1"/>
  <c r="P211" i="2"/>
  <c r="P210" i="2"/>
  <c r="BI206" i="2"/>
  <c r="BH206" i="2"/>
  <c r="BG206" i="2"/>
  <c r="BF206" i="2"/>
  <c r="T206" i="2"/>
  <c r="R206" i="2"/>
  <c r="P206" i="2"/>
  <c r="BI203" i="2"/>
  <c r="BH203" i="2"/>
  <c r="BG203" i="2"/>
  <c r="BF203" i="2"/>
  <c r="T203" i="2"/>
  <c r="R203" i="2"/>
  <c r="P203" i="2"/>
  <c r="BI199" i="2"/>
  <c r="BH199" i="2"/>
  <c r="BG199" i="2"/>
  <c r="BF199" i="2"/>
  <c r="T199" i="2"/>
  <c r="R199" i="2"/>
  <c r="P199" i="2"/>
  <c r="BI197" i="2"/>
  <c r="BH197" i="2"/>
  <c r="BG197" i="2"/>
  <c r="BF197" i="2"/>
  <c r="T197" i="2"/>
  <c r="R197" i="2"/>
  <c r="P197" i="2"/>
  <c r="BI193" i="2"/>
  <c r="BH193" i="2"/>
  <c r="BG193" i="2"/>
  <c r="BF193" i="2"/>
  <c r="T193" i="2"/>
  <c r="R193" i="2"/>
  <c r="P193" i="2"/>
  <c r="BI188" i="2"/>
  <c r="BH188" i="2"/>
  <c r="BG188" i="2"/>
  <c r="BF188" i="2"/>
  <c r="T188" i="2"/>
  <c r="R188" i="2"/>
  <c r="P188" i="2"/>
  <c r="BI181" i="2"/>
  <c r="BH181" i="2"/>
  <c r="BG181" i="2"/>
  <c r="BF181" i="2"/>
  <c r="T181" i="2"/>
  <c r="R181" i="2"/>
  <c r="P181" i="2"/>
  <c r="BI178" i="2"/>
  <c r="BH178" i="2"/>
  <c r="BG178" i="2"/>
  <c r="BF178" i="2"/>
  <c r="T178" i="2"/>
  <c r="R178" i="2"/>
  <c r="P178" i="2"/>
  <c r="BI161" i="2"/>
  <c r="BH161" i="2"/>
  <c r="BG161" i="2"/>
  <c r="BF161" i="2"/>
  <c r="T161" i="2"/>
  <c r="R161" i="2"/>
  <c r="P161" i="2"/>
  <c r="BI156" i="2"/>
  <c r="BH156" i="2"/>
  <c r="BG156" i="2"/>
  <c r="BF156" i="2"/>
  <c r="T156" i="2"/>
  <c r="R156" i="2"/>
  <c r="P156" i="2"/>
  <c r="BI152" i="2"/>
  <c r="BH152" i="2"/>
  <c r="BG152" i="2"/>
  <c r="BF152" i="2"/>
  <c r="T152" i="2"/>
  <c r="R152" i="2"/>
  <c r="P152" i="2"/>
  <c r="BI147" i="2"/>
  <c r="BH147" i="2"/>
  <c r="BG147" i="2"/>
  <c r="BF147" i="2"/>
  <c r="T147" i="2"/>
  <c r="R147" i="2"/>
  <c r="P147" i="2"/>
  <c r="BI145" i="2"/>
  <c r="BH145" i="2"/>
  <c r="BG145" i="2"/>
  <c r="BF145" i="2"/>
  <c r="T145" i="2"/>
  <c r="R145" i="2"/>
  <c r="P145" i="2"/>
  <c r="BI143" i="2"/>
  <c r="BH143" i="2"/>
  <c r="BG143" i="2"/>
  <c r="BF143" i="2"/>
  <c r="T143" i="2"/>
  <c r="R143" i="2"/>
  <c r="P143" i="2"/>
  <c r="BI141" i="2"/>
  <c r="BH141" i="2"/>
  <c r="BG141" i="2"/>
  <c r="BF141" i="2"/>
  <c r="T141" i="2"/>
  <c r="R141" i="2"/>
  <c r="P141" i="2"/>
  <c r="BI139" i="2"/>
  <c r="BH139" i="2"/>
  <c r="BG139" i="2"/>
  <c r="BF139" i="2"/>
  <c r="T139" i="2"/>
  <c r="R139" i="2"/>
  <c r="P139" i="2"/>
  <c r="BI137" i="2"/>
  <c r="BH137" i="2"/>
  <c r="BG137" i="2"/>
  <c r="BF137" i="2"/>
  <c r="T137" i="2"/>
  <c r="R137" i="2"/>
  <c r="P137" i="2"/>
  <c r="BI134" i="2"/>
  <c r="BH134" i="2"/>
  <c r="BG134" i="2"/>
  <c r="BF134" i="2"/>
  <c r="T134" i="2"/>
  <c r="R134" i="2"/>
  <c r="P134" i="2"/>
  <c r="BI131" i="2"/>
  <c r="BH131" i="2"/>
  <c r="BG131" i="2"/>
  <c r="BF131" i="2"/>
  <c r="T131" i="2"/>
  <c r="R131" i="2"/>
  <c r="P131" i="2"/>
  <c r="BI128" i="2"/>
  <c r="BH128" i="2"/>
  <c r="BG128" i="2"/>
  <c r="BF128" i="2"/>
  <c r="T128" i="2"/>
  <c r="R128" i="2"/>
  <c r="P128" i="2"/>
  <c r="BI125" i="2"/>
  <c r="BH125" i="2"/>
  <c r="BG125" i="2"/>
  <c r="BF125" i="2"/>
  <c r="T125" i="2"/>
  <c r="R125" i="2"/>
  <c r="P125" i="2"/>
  <c r="J119" i="2"/>
  <c r="J118" i="2"/>
  <c r="F118" i="2"/>
  <c r="F116" i="2"/>
  <c r="E114" i="2"/>
  <c r="J92" i="2"/>
  <c r="J91" i="2"/>
  <c r="F91" i="2"/>
  <c r="F89" i="2"/>
  <c r="E87" i="2"/>
  <c r="J18" i="2"/>
  <c r="E18" i="2"/>
  <c r="F119" i="2"/>
  <c r="J17" i="2"/>
  <c r="J12" i="2"/>
  <c r="J116" i="2"/>
  <c r="E7" i="2"/>
  <c r="E85" i="2" s="1"/>
  <c r="L90" i="1"/>
  <c r="AM90" i="1"/>
  <c r="AM89" i="1"/>
  <c r="L89" i="1"/>
  <c r="AM87" i="1"/>
  <c r="L87" i="1"/>
  <c r="L85" i="1"/>
  <c r="L84" i="1"/>
  <c r="J216" i="11"/>
  <c r="J212" i="11"/>
  <c r="J204" i="11"/>
  <c r="J202" i="11"/>
  <c r="BK192" i="11"/>
  <c r="BK183" i="11"/>
  <c r="J177" i="11"/>
  <c r="J173" i="11"/>
  <c r="BK167" i="11"/>
  <c r="J164" i="11"/>
  <c r="BK161" i="11"/>
  <c r="J152" i="11"/>
  <c r="J149" i="11"/>
  <c r="J147" i="11"/>
  <c r="BK144" i="11"/>
  <c r="BK141" i="11"/>
  <c r="J138" i="11"/>
  <c r="BK130" i="11"/>
  <c r="BK127" i="11"/>
  <c r="J155" i="10"/>
  <c r="BK153" i="10"/>
  <c r="BK145" i="10"/>
  <c r="J140" i="10"/>
  <c r="J133" i="10"/>
  <c r="BK129" i="10"/>
  <c r="BK122" i="10"/>
  <c r="J207" i="9"/>
  <c r="BK191" i="9"/>
  <c r="J185" i="9"/>
  <c r="J180" i="9"/>
  <c r="BK173" i="9"/>
  <c r="J142" i="9"/>
  <c r="BK140" i="9"/>
  <c r="BK129" i="9"/>
  <c r="J248" i="8"/>
  <c r="BK244" i="8"/>
  <c r="J242" i="8"/>
  <c r="J238" i="8"/>
  <c r="BK229" i="8"/>
  <c r="BK227" i="8"/>
  <c r="J225" i="8"/>
  <c r="J223" i="8"/>
  <c r="BK216" i="8"/>
  <c r="J207" i="8"/>
  <c r="J178" i="8"/>
  <c r="BK176" i="8"/>
  <c r="J148" i="8"/>
  <c r="J143" i="8"/>
  <c r="BK141" i="8"/>
  <c r="BK138" i="8"/>
  <c r="J133" i="8"/>
  <c r="J130" i="8"/>
  <c r="J234" i="7"/>
  <c r="J226" i="7"/>
  <c r="BK224" i="7"/>
  <c r="J222" i="7"/>
  <c r="J210" i="7"/>
  <c r="J207" i="7"/>
  <c r="BK204" i="7"/>
  <c r="J195" i="7"/>
  <c r="BK188" i="7"/>
  <c r="BK186" i="7"/>
  <c r="BK184" i="7"/>
  <c r="J182" i="7"/>
  <c r="BK178" i="7"/>
  <c r="BK174" i="7"/>
  <c r="J170" i="7"/>
  <c r="J165" i="7"/>
  <c r="J163" i="7"/>
  <c r="BK161" i="7"/>
  <c r="BK157" i="7"/>
  <c r="J155" i="7"/>
  <c r="BK153" i="7"/>
  <c r="J150" i="7"/>
  <c r="BK147" i="7"/>
  <c r="J145" i="7"/>
  <c r="J143" i="7"/>
  <c r="BK139" i="7"/>
  <c r="J137" i="7"/>
  <c r="BK133" i="7"/>
  <c r="J131" i="7"/>
  <c r="J129" i="7"/>
  <c r="J127" i="7"/>
  <c r="BK125" i="7"/>
  <c r="J121" i="7"/>
  <c r="J119" i="7"/>
  <c r="BK167" i="6"/>
  <c r="J165" i="6"/>
  <c r="BK159" i="6"/>
  <c r="J153" i="6"/>
  <c r="J149" i="6"/>
  <c r="J147" i="6"/>
  <c r="BK145" i="6"/>
  <c r="J137" i="6"/>
  <c r="J129" i="6"/>
  <c r="J127" i="6"/>
  <c r="BK125" i="6"/>
  <c r="BK119" i="6"/>
  <c r="BK385" i="5"/>
  <c r="BK383" i="5"/>
  <c r="BK381" i="5"/>
  <c r="BK379" i="5"/>
  <c r="BK375" i="5"/>
  <c r="BK373" i="5"/>
  <c r="BK371" i="5"/>
  <c r="J355" i="5"/>
  <c r="BK349" i="5"/>
  <c r="J343" i="5"/>
  <c r="J337" i="5"/>
  <c r="BK335" i="5"/>
  <c r="J333" i="5"/>
  <c r="BK327" i="5"/>
  <c r="BK307" i="5"/>
  <c r="BK305" i="5"/>
  <c r="BK303" i="5"/>
  <c r="J301" i="5"/>
  <c r="BK299" i="5"/>
  <c r="J295" i="5"/>
  <c r="BK293" i="5"/>
  <c r="BK291" i="5"/>
  <c r="J287" i="5"/>
  <c r="J285" i="5"/>
  <c r="J281" i="5"/>
  <c r="BK279" i="5"/>
  <c r="BK277" i="5"/>
  <c r="J275" i="5"/>
  <c r="BK273" i="5"/>
  <c r="BK269" i="5"/>
  <c r="BK265" i="5"/>
  <c r="J257" i="5"/>
  <c r="J255" i="5"/>
  <c r="BK253" i="5"/>
  <c r="BK249" i="5"/>
  <c r="J247" i="5"/>
  <c r="BK245" i="5"/>
  <c r="J243" i="5"/>
  <c r="BK237" i="5"/>
  <c r="J235" i="5"/>
  <c r="J233" i="5"/>
  <c r="BK229" i="5"/>
  <c r="J227" i="5"/>
  <c r="J221" i="5"/>
  <c r="BK217" i="5"/>
  <c r="J215" i="5"/>
  <c r="J209" i="5"/>
  <c r="BK205" i="5"/>
  <c r="J203" i="5"/>
  <c r="J201" i="5"/>
  <c r="BK195" i="5"/>
  <c r="BK187" i="5"/>
  <c r="J185" i="5"/>
  <c r="J183" i="5"/>
  <c r="BK175" i="5"/>
  <c r="J167" i="5"/>
  <c r="BK163" i="5"/>
  <c r="BK161" i="5"/>
  <c r="J159" i="5"/>
  <c r="BK157" i="5"/>
  <c r="BK155" i="5"/>
  <c r="J151" i="5"/>
  <c r="BK147" i="5"/>
  <c r="J145" i="5"/>
  <c r="J137" i="5"/>
  <c r="J135" i="5"/>
  <c r="J131" i="5"/>
  <c r="BK129" i="5"/>
  <c r="BK125" i="5"/>
  <c r="J123" i="5"/>
  <c r="J284" i="4"/>
  <c r="BK279" i="4"/>
  <c r="BK276" i="4"/>
  <c r="BK263" i="4"/>
  <c r="J248" i="4"/>
  <c r="J243" i="4"/>
  <c r="BK239" i="4"/>
  <c r="BK236" i="4"/>
  <c r="J228" i="4"/>
  <c r="J220" i="4"/>
  <c r="BK207" i="4"/>
  <c r="J200" i="4"/>
  <c r="BK194" i="4"/>
  <c r="J178" i="4"/>
  <c r="BK155" i="4"/>
  <c r="J147" i="4"/>
  <c r="J139" i="4"/>
  <c r="BK391" i="3"/>
  <c r="J391" i="3"/>
  <c r="J389" i="3"/>
  <c r="J382" i="3"/>
  <c r="BK378" i="3"/>
  <c r="BK365" i="3"/>
  <c r="BK357" i="3"/>
  <c r="BK334" i="3"/>
  <c r="J330" i="3"/>
  <c r="J321" i="3"/>
  <c r="J319" i="3"/>
  <c r="BK311" i="3"/>
  <c r="BK307" i="3"/>
  <c r="BK303" i="3"/>
  <c r="J296" i="3"/>
  <c r="J284" i="3"/>
  <c r="BK278" i="3"/>
  <c r="J276" i="3"/>
  <c r="J274" i="3"/>
  <c r="BK268" i="3"/>
  <c r="J262" i="3"/>
  <c r="BK258" i="3"/>
  <c r="J255" i="3"/>
  <c r="BK253" i="3"/>
  <c r="J248" i="3"/>
  <c r="BK237" i="3"/>
  <c r="BK232" i="3"/>
  <c r="J222" i="3"/>
  <c r="J217" i="3"/>
  <c r="J209" i="3"/>
  <c r="J205" i="3"/>
  <c r="J203" i="3"/>
  <c r="J198" i="3"/>
  <c r="J193" i="3"/>
  <c r="J187" i="3"/>
  <c r="BK185" i="3"/>
  <c r="BK182" i="3"/>
  <c r="J179" i="3"/>
  <c r="BK170" i="3"/>
  <c r="BK143" i="3"/>
  <c r="BK132" i="3"/>
  <c r="J127" i="3"/>
  <c r="BK289" i="2"/>
  <c r="J285" i="2"/>
  <c r="J281" i="2"/>
  <c r="J275" i="2"/>
  <c r="J265" i="2"/>
  <c r="BK259" i="2"/>
  <c r="J250" i="2"/>
  <c r="BK248" i="2"/>
  <c r="J233" i="2"/>
  <c r="BK231" i="2"/>
  <c r="BK228" i="2"/>
  <c r="J206" i="2"/>
  <c r="J203" i="2"/>
  <c r="BK199" i="2"/>
  <c r="J193" i="2"/>
  <c r="BK188" i="2"/>
  <c r="J181" i="2"/>
  <c r="BK161" i="2"/>
  <c r="J156" i="2"/>
  <c r="J145" i="2"/>
  <c r="J141" i="2"/>
  <c r="BK139" i="2"/>
  <c r="J137" i="2"/>
  <c r="BK131" i="2"/>
  <c r="BK128" i="2"/>
  <c r="BK125" i="2"/>
  <c r="AS94" i="1"/>
  <c r="J220" i="11"/>
  <c r="J214" i="11"/>
  <c r="BK212" i="11"/>
  <c r="BK206" i="11"/>
  <c r="BK202" i="11"/>
  <c r="J197" i="11"/>
  <c r="J183" i="11"/>
  <c r="BK177" i="11"/>
  <c r="J154" i="11"/>
  <c r="BK136" i="11"/>
  <c r="BK132" i="11"/>
  <c r="J127" i="11"/>
  <c r="BK125" i="11"/>
  <c r="J162" i="10"/>
  <c r="BK158" i="10"/>
  <c r="J149" i="10"/>
  <c r="J136" i="10"/>
  <c r="BK133" i="10"/>
  <c r="J129" i="10"/>
  <c r="J124" i="10"/>
  <c r="J219" i="9"/>
  <c r="BK217" i="9"/>
  <c r="BK213" i="9"/>
  <c r="J211" i="9"/>
  <c r="J209" i="9"/>
  <c r="BK205" i="9"/>
  <c r="BK199" i="9"/>
  <c r="J187" i="9"/>
  <c r="BK185" i="9"/>
  <c r="BK177" i="9"/>
  <c r="J166" i="9"/>
  <c r="J156" i="9"/>
  <c r="J144" i="9"/>
  <c r="BK142" i="9"/>
  <c r="J140" i="9"/>
  <c r="J137" i="9"/>
  <c r="BK132" i="9"/>
  <c r="J129" i="9"/>
  <c r="BK250" i="8"/>
  <c r="BK240" i="8"/>
  <c r="BK238" i="8"/>
  <c r="BK221" i="8"/>
  <c r="J218" i="8"/>
  <c r="J216" i="8"/>
  <c r="BK203" i="8"/>
  <c r="J200" i="8"/>
  <c r="BK198" i="8"/>
  <c r="BK196" i="8"/>
  <c r="BK193" i="8"/>
  <c r="J190" i="8"/>
  <c r="J188" i="8"/>
  <c r="J186" i="8"/>
  <c r="BK184" i="8"/>
  <c r="J182" i="8"/>
  <c r="J180" i="8"/>
  <c r="J176" i="8"/>
  <c r="J154" i="8"/>
  <c r="BK133" i="8"/>
  <c r="J220" i="7"/>
  <c r="BK218" i="7"/>
  <c r="J216" i="7"/>
  <c r="J204" i="7"/>
  <c r="J198" i="7"/>
  <c r="BK195" i="7"/>
  <c r="J190" i="7"/>
  <c r="J184" i="7"/>
  <c r="J178" i="7"/>
  <c r="BK176" i="7"/>
  <c r="J174" i="7"/>
  <c r="BK172" i="7"/>
  <c r="J167" i="7"/>
  <c r="J157" i="7"/>
  <c r="BK141" i="7"/>
  <c r="J139" i="7"/>
  <c r="BK131" i="7"/>
  <c r="BK123" i="7"/>
  <c r="J167" i="6"/>
  <c r="BK163" i="6"/>
  <c r="J161" i="6"/>
  <c r="J159" i="6"/>
  <c r="BK157" i="6"/>
  <c r="BK155" i="6"/>
  <c r="BK151" i="6"/>
  <c r="BK143" i="6"/>
  <c r="J141" i="6"/>
  <c r="J135" i="6"/>
  <c r="BK131" i="6"/>
  <c r="J125" i="6"/>
  <c r="BK123" i="6"/>
  <c r="BK121" i="6"/>
  <c r="J379" i="5"/>
  <c r="BK377" i="5"/>
  <c r="J369" i="5"/>
  <c r="BK367" i="5"/>
  <c r="BK361" i="5"/>
  <c r="J359" i="5"/>
  <c r="J357" i="5"/>
  <c r="BK355" i="5"/>
  <c r="J353" i="5"/>
  <c r="J347" i="5"/>
  <c r="BK345" i="5"/>
  <c r="BK341" i="5"/>
  <c r="J335" i="5"/>
  <c r="BK333" i="5"/>
  <c r="J331" i="5"/>
  <c r="BK329" i="5"/>
  <c r="BK325" i="5"/>
  <c r="J323" i="5"/>
  <c r="BK319" i="5"/>
  <c r="J317" i="5"/>
  <c r="J315" i="5"/>
  <c r="BK313" i="5"/>
  <c r="BK311" i="5"/>
  <c r="BK309" i="5"/>
  <c r="J307" i="5"/>
  <c r="J303" i="5"/>
  <c r="J297" i="5"/>
  <c r="J293" i="5"/>
  <c r="J291" i="5"/>
  <c r="J289" i="5"/>
  <c r="BK285" i="5"/>
  <c r="BK283" i="5"/>
  <c r="BK281" i="5"/>
  <c r="J277" i="5"/>
  <c r="BK275" i="5"/>
  <c r="BK271" i="5"/>
  <c r="J269" i="5"/>
  <c r="J267" i="5"/>
  <c r="J263" i="5"/>
  <c r="BK261" i="5"/>
  <c r="BK255" i="5"/>
  <c r="J253" i="5"/>
  <c r="J251" i="5"/>
  <c r="BK247" i="5"/>
  <c r="BK241" i="5"/>
  <c r="BK235" i="5"/>
  <c r="BK233" i="5"/>
  <c r="J231" i="5"/>
  <c r="BK225" i="5"/>
  <c r="J219" i="5"/>
  <c r="BK213" i="5"/>
  <c r="BK211" i="5"/>
  <c r="BK207" i="5"/>
  <c r="J205" i="5"/>
  <c r="J199" i="5"/>
  <c r="BK189" i="5"/>
  <c r="J187" i="5"/>
  <c r="BK185" i="5"/>
  <c r="BK179" i="5"/>
  <c r="BK177" i="5"/>
  <c r="J175" i="5"/>
  <c r="BK173" i="5"/>
  <c r="BK171" i="5"/>
  <c r="BK169" i="5"/>
  <c r="BK167" i="5"/>
  <c r="J165" i="5"/>
  <c r="J163" i="5"/>
  <c r="BK159" i="5"/>
  <c r="J155" i="5"/>
  <c r="BK153" i="5"/>
  <c r="BK145" i="5"/>
  <c r="J143" i="5"/>
  <c r="BK141" i="5"/>
  <c r="BK131" i="5"/>
  <c r="J121" i="5"/>
  <c r="BK119" i="5"/>
  <c r="J288" i="4"/>
  <c r="BK272" i="4"/>
  <c r="BK268" i="4"/>
  <c r="J255" i="4"/>
  <c r="BK248" i="4"/>
  <c r="J236" i="4"/>
  <c r="BK232" i="4"/>
  <c r="J217" i="4"/>
  <c r="J207" i="4"/>
  <c r="BK203" i="4"/>
  <c r="BK200" i="4"/>
  <c r="J192" i="4"/>
  <c r="BK180" i="4"/>
  <c r="BK172" i="4"/>
  <c r="J158" i="4"/>
  <c r="BK151" i="4"/>
  <c r="BK143" i="4"/>
  <c r="BK139" i="4"/>
  <c r="BK135" i="4"/>
  <c r="J135" i="4"/>
  <c r="BK133" i="4"/>
  <c r="J133" i="4"/>
  <c r="BK127" i="4"/>
  <c r="J127" i="4"/>
  <c r="BK385" i="3"/>
  <c r="J378" i="3"/>
  <c r="J369" i="3"/>
  <c r="J365" i="3"/>
  <c r="BK361" i="3"/>
  <c r="J359" i="3"/>
  <c r="J352" i="3"/>
  <c r="BK350" i="3"/>
  <c r="BK346" i="3"/>
  <c r="BK344" i="3"/>
  <c r="J325" i="3"/>
  <c r="J315" i="3"/>
  <c r="J307" i="3"/>
  <c r="J303" i="3"/>
  <c r="J301" i="3"/>
  <c r="J293" i="3"/>
  <c r="BK291" i="3"/>
  <c r="J287" i="3"/>
  <c r="BK276" i="3"/>
  <c r="BK274" i="3"/>
  <c r="BK264" i="3"/>
  <c r="BK248" i="3"/>
  <c r="BK246" i="3"/>
  <c r="J242" i="3"/>
  <c r="BK229" i="3"/>
  <c r="J227" i="3"/>
  <c r="BK214" i="3"/>
  <c r="BK203" i="3"/>
  <c r="BK179" i="3"/>
  <c r="J174" i="3"/>
  <c r="J170" i="3"/>
  <c r="J165" i="3"/>
  <c r="J162" i="3"/>
  <c r="J159" i="3"/>
  <c r="J151" i="3"/>
  <c r="BK275" i="2"/>
  <c r="J270" i="2"/>
  <c r="BK265" i="2"/>
  <c r="J259" i="2"/>
  <c r="J257" i="2"/>
  <c r="BK252" i="2"/>
  <c r="BK235" i="2"/>
  <c r="BK233" i="2"/>
  <c r="J231" i="2"/>
  <c r="J228" i="2"/>
  <c r="J225" i="2"/>
  <c r="BK206" i="2"/>
  <c r="J199" i="2"/>
  <c r="BK197" i="2"/>
  <c r="BK193" i="2"/>
  <c r="J188" i="2"/>
  <c r="BK178" i="2"/>
  <c r="BK147" i="2"/>
  <c r="J143" i="2"/>
  <c r="BK141" i="2"/>
  <c r="J139" i="2"/>
  <c r="BK137" i="2"/>
  <c r="BK220" i="11"/>
  <c r="BK214" i="11"/>
  <c r="J206" i="11"/>
  <c r="BK204" i="11"/>
  <c r="BK197" i="11"/>
  <c r="J192" i="11"/>
  <c r="BK189" i="11"/>
  <c r="BK173" i="11"/>
  <c r="J158" i="11"/>
  <c r="BK154" i="11"/>
  <c r="BK152" i="11"/>
  <c r="BK149" i="11"/>
  <c r="BK147" i="11"/>
  <c r="J144" i="11"/>
  <c r="J132" i="11"/>
  <c r="J170" i="10"/>
  <c r="J145" i="10"/>
  <c r="BK142" i="10"/>
  <c r="J126" i="10"/>
  <c r="BK219" i="9"/>
  <c r="BK209" i="9"/>
  <c r="BK207" i="9"/>
  <c r="J205" i="9"/>
  <c r="BK203" i="9"/>
  <c r="BK201" i="9"/>
  <c r="BK196" i="9"/>
  <c r="J191" i="9"/>
  <c r="BK180" i="9"/>
  <c r="J175" i="9"/>
  <c r="BK162" i="9"/>
  <c r="BK156" i="9"/>
  <c r="J153" i="9"/>
  <c r="BK147" i="9"/>
  <c r="BK137" i="9"/>
  <c r="BK248" i="8"/>
  <c r="J244" i="8"/>
  <c r="BK242" i="8"/>
  <c r="BK236" i="8"/>
  <c r="BK234" i="8"/>
  <c r="BK223" i="8"/>
  <c r="BK218" i="8"/>
  <c r="BK213" i="8"/>
  <c r="J211" i="8"/>
  <c r="J209" i="8"/>
  <c r="BK207" i="8"/>
  <c r="BK200" i="8"/>
  <c r="J198" i="8"/>
  <c r="BK190" i="8"/>
  <c r="BK188" i="8"/>
  <c r="BK186" i="8"/>
  <c r="J184" i="8"/>
  <c r="BK180" i="8"/>
  <c r="BK178" i="8"/>
  <c r="J174" i="8"/>
  <c r="J167" i="8"/>
  <c r="J163" i="8"/>
  <c r="BK157" i="8"/>
  <c r="BK145" i="8"/>
  <c r="BK143" i="8"/>
  <c r="J141" i="8"/>
  <c r="BK234" i="7"/>
  <c r="BK232" i="7"/>
  <c r="J230" i="7"/>
  <c r="J228" i="7"/>
  <c r="J224" i="7"/>
  <c r="BK220" i="7"/>
  <c r="J218" i="7"/>
  <c r="BK216" i="7"/>
  <c r="J214" i="7"/>
  <c r="BK212" i="7"/>
  <c r="BK210" i="7"/>
  <c r="BK207" i="7"/>
  <c r="J201" i="7"/>
  <c r="BK192" i="7"/>
  <c r="J188" i="7"/>
  <c r="BK180" i="7"/>
  <c r="BK170" i="7"/>
  <c r="BK165" i="7"/>
  <c r="BK159" i="7"/>
  <c r="J159" i="7"/>
  <c r="J153" i="7"/>
  <c r="BK145" i="7"/>
  <c r="BK137" i="7"/>
  <c r="BK135" i="7"/>
  <c r="J133" i="7"/>
  <c r="BK129" i="7"/>
  <c r="BK127" i="7"/>
  <c r="J123" i="7"/>
  <c r="BK121" i="7"/>
  <c r="BK161" i="6"/>
  <c r="J157" i="6"/>
  <c r="BK141" i="6"/>
  <c r="BK139" i="6"/>
  <c r="BK135" i="6"/>
  <c r="BK133" i="6"/>
  <c r="J131" i="6"/>
  <c r="J123" i="6"/>
  <c r="J381" i="5"/>
  <c r="J377" i="5"/>
  <c r="J375" i="5"/>
  <c r="J365" i="5"/>
  <c r="BK363" i="5"/>
  <c r="BK357" i="5"/>
  <c r="BK351" i="5"/>
  <c r="J349" i="5"/>
  <c r="BK347" i="5"/>
  <c r="J341" i="5"/>
  <c r="J339" i="5"/>
  <c r="BK331" i="5"/>
  <c r="J329" i="5"/>
  <c r="BK323" i="5"/>
  <c r="J321" i="5"/>
  <c r="BK317" i="5"/>
  <c r="J311" i="5"/>
  <c r="J309" i="5"/>
  <c r="J305" i="5"/>
  <c r="BK301" i="5"/>
  <c r="J299" i="5"/>
  <c r="BK297" i="5"/>
  <c r="BK295" i="5"/>
  <c r="BK289" i="5"/>
  <c r="BK287" i="5"/>
  <c r="J283" i="5"/>
  <c r="J279" i="5"/>
  <c r="J273" i="5"/>
  <c r="J271" i="5"/>
  <c r="BK267" i="5"/>
  <c r="BK263" i="5"/>
  <c r="J259" i="5"/>
  <c r="BK257" i="5"/>
  <c r="BK251" i="5"/>
  <c r="J245" i="5"/>
  <c r="BK243" i="5"/>
  <c r="J239" i="5"/>
  <c r="J237" i="5"/>
  <c r="BK231" i="5"/>
  <c r="J229" i="5"/>
  <c r="J223" i="5"/>
  <c r="BK221" i="5"/>
  <c r="BK219" i="5"/>
  <c r="J217" i="5"/>
  <c r="BK215" i="5"/>
  <c r="J213" i="5"/>
  <c r="J207" i="5"/>
  <c r="BK199" i="5"/>
  <c r="J197" i="5"/>
  <c r="BK193" i="5"/>
  <c r="BK191" i="5"/>
  <c r="J189" i="5"/>
  <c r="BK181" i="5"/>
  <c r="J179" i="5"/>
  <c r="J177" i="5"/>
  <c r="J173" i="5"/>
  <c r="J153" i="5"/>
  <c r="BK151" i="5"/>
  <c r="J149" i="5"/>
  <c r="J141" i="5"/>
  <c r="J139" i="5"/>
  <c r="BK137" i="5"/>
  <c r="J133" i="5"/>
  <c r="J129" i="5"/>
  <c r="BK127" i="5"/>
  <c r="BK123" i="5"/>
  <c r="BK121" i="5"/>
  <c r="BK292" i="4"/>
  <c r="J292" i="4"/>
  <c r="BK288" i="4"/>
  <c r="BK284" i="4"/>
  <c r="J276" i="4"/>
  <c r="J272" i="4"/>
  <c r="J268" i="4"/>
  <c r="BK255" i="4"/>
  <c r="BK243" i="4"/>
  <c r="J239" i="4"/>
  <c r="J232" i="4"/>
  <c r="BK228" i="4"/>
  <c r="BK224" i="4"/>
  <c r="BK220" i="4"/>
  <c r="J215" i="4"/>
  <c r="BK212" i="4"/>
  <c r="J203" i="4"/>
  <c r="BK197" i="4"/>
  <c r="J194" i="4"/>
  <c r="BK192" i="4"/>
  <c r="BK187" i="4"/>
  <c r="BK183" i="4"/>
  <c r="BK178" i="4"/>
  <c r="BK175" i="4"/>
  <c r="BK168" i="4"/>
  <c r="J163" i="4"/>
  <c r="J155" i="4"/>
  <c r="J143" i="4"/>
  <c r="BK382" i="3"/>
  <c r="J371" i="3"/>
  <c r="BK348" i="3"/>
  <c r="J339" i="3"/>
  <c r="BK321" i="3"/>
  <c r="BK319" i="3"/>
  <c r="J311" i="3"/>
  <c r="BK301" i="3"/>
  <c r="BK287" i="3"/>
  <c r="BK284" i="3"/>
  <c r="J272" i="3"/>
  <c r="BK270" i="3"/>
  <c r="J268" i="3"/>
  <c r="J266" i="3"/>
  <c r="J264" i="3"/>
  <c r="BK262" i="3"/>
  <c r="J258" i="3"/>
  <c r="BK255" i="3"/>
  <c r="J253" i="3"/>
  <c r="J246" i="3"/>
  <c r="BK242" i="3"/>
  <c r="J237" i="3"/>
  <c r="BK234" i="3"/>
  <c r="J232" i="3"/>
  <c r="J229" i="3"/>
  <c r="BK227" i="3"/>
  <c r="BK222" i="3"/>
  <c r="BK217" i="3"/>
  <c r="J214" i="3"/>
  <c r="BK201" i="3"/>
  <c r="BK193" i="3"/>
  <c r="J185" i="3"/>
  <c r="J182" i="3"/>
  <c r="BK174" i="3"/>
  <c r="BK165" i="3"/>
  <c r="BK162" i="3"/>
  <c r="BK159" i="3"/>
  <c r="J156" i="3"/>
  <c r="J154" i="3"/>
  <c r="BK149" i="3"/>
  <c r="J143" i="3"/>
  <c r="BK140" i="3"/>
  <c r="J137" i="3"/>
  <c r="J132" i="3"/>
  <c r="BK127" i="3"/>
  <c r="BK285" i="2"/>
  <c r="J277" i="2"/>
  <c r="BK273" i="2"/>
  <c r="J273" i="2"/>
  <c r="BK270" i="2"/>
  <c r="J268" i="2"/>
  <c r="BK250" i="2"/>
  <c r="J248" i="2"/>
  <c r="BK246" i="2"/>
  <c r="J243" i="2"/>
  <c r="J235" i="2"/>
  <c r="J219" i="2"/>
  <c r="BK214" i="2"/>
  <c r="BK211" i="2"/>
  <c r="J197" i="2"/>
  <c r="J178" i="2"/>
  <c r="J161" i="2"/>
  <c r="BK152" i="2"/>
  <c r="J147" i="2"/>
  <c r="BK145" i="2"/>
  <c r="BK143" i="2"/>
  <c r="J134" i="2"/>
  <c r="J125" i="2"/>
  <c r="BK216" i="11"/>
  <c r="J189" i="11"/>
  <c r="J167" i="11"/>
  <c r="BK164" i="11"/>
  <c r="J161" i="11"/>
  <c r="BK158" i="11"/>
  <c r="J141" i="11"/>
  <c r="BK138" i="11"/>
  <c r="J136" i="11"/>
  <c r="J130" i="11"/>
  <c r="J125" i="11"/>
  <c r="BK170" i="10"/>
  <c r="BK162" i="10"/>
  <c r="J158" i="10"/>
  <c r="BK155" i="10"/>
  <c r="J153" i="10"/>
  <c r="BK149" i="10"/>
  <c r="J142" i="10"/>
  <c r="BK140" i="10"/>
  <c r="BK136" i="10"/>
  <c r="BK126" i="10"/>
  <c r="BK124" i="10"/>
  <c r="J122" i="10"/>
  <c r="J217" i="9"/>
  <c r="J213" i="9"/>
  <c r="BK211" i="9"/>
  <c r="J203" i="9"/>
  <c r="J201" i="9"/>
  <c r="J199" i="9"/>
  <c r="J196" i="9"/>
  <c r="BK187" i="9"/>
  <c r="J177" i="9"/>
  <c r="BK175" i="9"/>
  <c r="J173" i="9"/>
  <c r="BK166" i="9"/>
  <c r="J162" i="9"/>
  <c r="BK153" i="9"/>
  <c r="J147" i="9"/>
  <c r="BK144" i="9"/>
  <c r="J132" i="9"/>
  <c r="J250" i="8"/>
  <c r="J240" i="8"/>
  <c r="J236" i="8"/>
  <c r="J234" i="8"/>
  <c r="J229" i="8"/>
  <c r="J227" i="8"/>
  <c r="BK225" i="8"/>
  <c r="J221" i="8"/>
  <c r="J213" i="8"/>
  <c r="BK211" i="8"/>
  <c r="BK209" i="8"/>
  <c r="J203" i="8"/>
  <c r="J196" i="8"/>
  <c r="J193" i="8"/>
  <c r="BK182" i="8"/>
  <c r="BK174" i="8"/>
  <c r="BK167" i="8"/>
  <c r="BK163" i="8"/>
  <c r="J157" i="8"/>
  <c r="BK154" i="8"/>
  <c r="BK148" i="8"/>
  <c r="J145" i="8"/>
  <c r="J138" i="8"/>
  <c r="BK130" i="8"/>
  <c r="J232" i="7"/>
  <c r="BK230" i="7"/>
  <c r="BK228" i="7"/>
  <c r="BK226" i="7"/>
  <c r="BK222" i="7"/>
  <c r="BK214" i="7"/>
  <c r="J212" i="7"/>
  <c r="BK201" i="7"/>
  <c r="BK198" i="7"/>
  <c r="J192" i="7"/>
  <c r="BK190" i="7"/>
  <c r="J186" i="7"/>
  <c r="BK182" i="7"/>
  <c r="J180" i="7"/>
  <c r="J176" i="7"/>
  <c r="J172" i="7"/>
  <c r="BK167" i="7"/>
  <c r="BK163" i="7"/>
  <c r="J161" i="7"/>
  <c r="BK155" i="7"/>
  <c r="BK150" i="7"/>
  <c r="J147" i="7"/>
  <c r="BK143" i="7"/>
  <c r="J141" i="7"/>
  <c r="J135" i="7"/>
  <c r="J125" i="7"/>
  <c r="BK119" i="7"/>
  <c r="BK165" i="6"/>
  <c r="J163" i="6"/>
  <c r="J155" i="6"/>
  <c r="BK153" i="6"/>
  <c r="J151" i="6"/>
  <c r="BK149" i="6"/>
  <c r="BK147" i="6"/>
  <c r="J145" i="6"/>
  <c r="J143" i="6"/>
  <c r="J139" i="6"/>
  <c r="BK137" i="6"/>
  <c r="J133" i="6"/>
  <c r="BK129" i="6"/>
  <c r="BK127" i="6"/>
  <c r="J121" i="6"/>
  <c r="J119" i="6"/>
  <c r="BK387" i="5"/>
  <c r="J387" i="5"/>
  <c r="J385" i="5"/>
  <c r="J383" i="5"/>
  <c r="J373" i="5"/>
  <c r="J371" i="5"/>
  <c r="BK369" i="5"/>
  <c r="J367" i="5"/>
  <c r="BK365" i="5"/>
  <c r="J363" i="5"/>
  <c r="J361" i="5"/>
  <c r="BK359" i="5"/>
  <c r="BK353" i="5"/>
  <c r="J351" i="5"/>
  <c r="J345" i="5"/>
  <c r="BK343" i="5"/>
  <c r="BK339" i="5"/>
  <c r="BK337" i="5"/>
  <c r="J327" i="5"/>
  <c r="J325" i="5"/>
  <c r="BK321" i="5"/>
  <c r="J319" i="5"/>
  <c r="BK315" i="5"/>
  <c r="J313" i="5"/>
  <c r="J265" i="5"/>
  <c r="J261" i="5"/>
  <c r="BK259" i="5"/>
  <c r="J249" i="5"/>
  <c r="J241" i="5"/>
  <c r="BK239" i="5"/>
  <c r="BK227" i="5"/>
  <c r="J225" i="5"/>
  <c r="BK223" i="5"/>
  <c r="J211" i="5"/>
  <c r="BK209" i="5"/>
  <c r="BK203" i="5"/>
  <c r="BK201" i="5"/>
  <c r="BK197" i="5"/>
  <c r="J195" i="5"/>
  <c r="J193" i="5"/>
  <c r="J191" i="5"/>
  <c r="BK183" i="5"/>
  <c r="J181" i="5"/>
  <c r="J171" i="5"/>
  <c r="J169" i="5"/>
  <c r="BK165" i="5"/>
  <c r="J161" i="5"/>
  <c r="J157" i="5"/>
  <c r="BK149" i="5"/>
  <c r="J147" i="5"/>
  <c r="BK143" i="5"/>
  <c r="BK139" i="5"/>
  <c r="BK135" i="5"/>
  <c r="BK133" i="5"/>
  <c r="J127" i="5"/>
  <c r="J125" i="5"/>
  <c r="J119" i="5"/>
  <c r="J279" i="4"/>
  <c r="J263" i="4"/>
  <c r="J224" i="4"/>
  <c r="BK217" i="4"/>
  <c r="BK215" i="4"/>
  <c r="J212" i="4"/>
  <c r="J197" i="4"/>
  <c r="J187" i="4"/>
  <c r="J183" i="4"/>
  <c r="J180" i="4"/>
  <c r="J175" i="4"/>
  <c r="J172" i="4"/>
  <c r="J168" i="4"/>
  <c r="BK163" i="4"/>
  <c r="BK158" i="4"/>
  <c r="J151" i="4"/>
  <c r="BK147" i="4"/>
  <c r="BK389" i="3"/>
  <c r="J385" i="3"/>
  <c r="BK371" i="3"/>
  <c r="BK369" i="3"/>
  <c r="J361" i="3"/>
  <c r="BK359" i="3"/>
  <c r="J357" i="3"/>
  <c r="BK352" i="3"/>
  <c r="J350" i="3"/>
  <c r="J348" i="3"/>
  <c r="J346" i="3"/>
  <c r="J344" i="3"/>
  <c r="BK339" i="3"/>
  <c r="J334" i="3"/>
  <c r="BK330" i="3"/>
  <c r="BK325" i="3"/>
  <c r="BK315" i="3"/>
  <c r="BK296" i="3"/>
  <c r="BK293" i="3"/>
  <c r="J291" i="3"/>
  <c r="J278" i="3"/>
  <c r="BK272" i="3"/>
  <c r="J270" i="3"/>
  <c r="BK266" i="3"/>
  <c r="J234" i="3"/>
  <c r="BK209" i="3"/>
  <c r="BK205" i="3"/>
  <c r="J201" i="3"/>
  <c r="BK198" i="3"/>
  <c r="BK187" i="3"/>
  <c r="BK156" i="3"/>
  <c r="BK154" i="3"/>
  <c r="BK151" i="3"/>
  <c r="J149" i="3"/>
  <c r="J140" i="3"/>
  <c r="BK137" i="3"/>
  <c r="BK294" i="2"/>
  <c r="J294" i="2"/>
  <c r="J289" i="2"/>
  <c r="BK281" i="2"/>
  <c r="BK277" i="2"/>
  <c r="BK268" i="2"/>
  <c r="BK257" i="2"/>
  <c r="J252" i="2"/>
  <c r="J246" i="2"/>
  <c r="BK243" i="2"/>
  <c r="BK225" i="2"/>
  <c r="BK219" i="2"/>
  <c r="J214" i="2"/>
  <c r="J211" i="2"/>
  <c r="BK203" i="2"/>
  <c r="BK181" i="2"/>
  <c r="BK156" i="2"/>
  <c r="J152" i="2"/>
  <c r="BK134" i="2"/>
  <c r="J131" i="2"/>
  <c r="J128" i="2"/>
  <c r="BK124" i="2" l="1"/>
  <c r="BK213" i="2"/>
  <c r="J213" i="2"/>
  <c r="J100" i="2"/>
  <c r="T213" i="2"/>
  <c r="R224" i="2"/>
  <c r="T272" i="2"/>
  <c r="R131" i="3"/>
  <c r="R125" i="3" s="1"/>
  <c r="R124" i="3" s="1"/>
  <c r="R148" i="3"/>
  <c r="R192" i="3"/>
  <c r="R226" i="3"/>
  <c r="R283" i="3"/>
  <c r="P388" i="3"/>
  <c r="P126" i="4"/>
  <c r="P154" i="4"/>
  <c r="BK171" i="4"/>
  <c r="J171" i="4"/>
  <c r="J101" i="4"/>
  <c r="P186" i="4"/>
  <c r="P211" i="4"/>
  <c r="BK118" i="5"/>
  <c r="BK117" i="5"/>
  <c r="J117" i="5" s="1"/>
  <c r="J96" i="5" s="1"/>
  <c r="R118" i="6"/>
  <c r="R117" i="6"/>
  <c r="T118" i="7"/>
  <c r="T117" i="7" s="1"/>
  <c r="R129" i="8"/>
  <c r="R173" i="8"/>
  <c r="R195" i="8"/>
  <c r="BK206" i="8"/>
  <c r="J206" i="8"/>
  <c r="J103" i="8"/>
  <c r="T233" i="8"/>
  <c r="T232" i="8" s="1"/>
  <c r="T247" i="8"/>
  <c r="T246" i="8"/>
  <c r="R128" i="9"/>
  <c r="BK172" i="9"/>
  <c r="J172" i="9"/>
  <c r="J100" i="9"/>
  <c r="BK184" i="9"/>
  <c r="J184" i="9" s="1"/>
  <c r="J102" i="9" s="1"/>
  <c r="P190" i="9"/>
  <c r="P189" i="9" s="1"/>
  <c r="P127" i="9" s="1"/>
  <c r="P126" i="9" s="1"/>
  <c r="AU102" i="1" s="1"/>
  <c r="T216" i="9"/>
  <c r="T215" i="9"/>
  <c r="T121" i="10"/>
  <c r="T120" i="10" s="1"/>
  <c r="T119" i="10" s="1"/>
  <c r="BK124" i="11"/>
  <c r="J124" i="11"/>
  <c r="J98" i="11" s="1"/>
  <c r="R124" i="11"/>
  <c r="R135" i="11"/>
  <c r="R160" i="11"/>
  <c r="P211" i="11"/>
  <c r="R124" i="2"/>
  <c r="BK224" i="2"/>
  <c r="J224" i="2"/>
  <c r="J101" i="2" s="1"/>
  <c r="BK272" i="2"/>
  <c r="J272" i="2"/>
  <c r="J102" i="2"/>
  <c r="T131" i="3"/>
  <c r="T125" i="3" s="1"/>
  <c r="T124" i="3" s="1"/>
  <c r="P148" i="3"/>
  <c r="P192" i="3"/>
  <c r="P226" i="3"/>
  <c r="BK283" i="3"/>
  <c r="J283" i="3"/>
  <c r="J103" i="3" s="1"/>
  <c r="BK388" i="3"/>
  <c r="J388" i="3"/>
  <c r="J104" i="3"/>
  <c r="R126" i="4"/>
  <c r="BK154" i="4"/>
  <c r="J154" i="4"/>
  <c r="J100" i="4"/>
  <c r="T154" i="4"/>
  <c r="T171" i="4"/>
  <c r="T186" i="4"/>
  <c r="T211" i="4"/>
  <c r="P118" i="5"/>
  <c r="P117" i="5" s="1"/>
  <c r="AU98" i="1" s="1"/>
  <c r="P118" i="6"/>
  <c r="P117" i="6" s="1"/>
  <c r="AU99" i="1" s="1"/>
  <c r="P118" i="7"/>
  <c r="P117" i="7"/>
  <c r="AU100" i="1" s="1"/>
  <c r="P129" i="8"/>
  <c r="T173" i="8"/>
  <c r="T195" i="8"/>
  <c r="P206" i="8"/>
  <c r="P205" i="8" s="1"/>
  <c r="P233" i="8"/>
  <c r="P232" i="8"/>
  <c r="R247" i="8"/>
  <c r="R246" i="8" s="1"/>
  <c r="BK128" i="9"/>
  <c r="R172" i="9"/>
  <c r="P184" i="9"/>
  <c r="T190" i="9"/>
  <c r="T189" i="9"/>
  <c r="P216" i="9"/>
  <c r="P215" i="9" s="1"/>
  <c r="P121" i="10"/>
  <c r="P120" i="10"/>
  <c r="P119" i="10"/>
  <c r="AU103" i="1" s="1"/>
  <c r="P124" i="11"/>
  <c r="T124" i="11"/>
  <c r="P135" i="11"/>
  <c r="T135" i="11"/>
  <c r="BK160" i="11"/>
  <c r="J160" i="11"/>
  <c r="J101" i="11"/>
  <c r="BK211" i="11"/>
  <c r="J211" i="11" s="1"/>
  <c r="J102" i="11" s="1"/>
  <c r="P124" i="2"/>
  <c r="P213" i="2"/>
  <c r="T224" i="2"/>
  <c r="P272" i="2"/>
  <c r="P131" i="3"/>
  <c r="P125" i="3" s="1"/>
  <c r="P124" i="3" s="1"/>
  <c r="AU96" i="1" s="1"/>
  <c r="T148" i="3"/>
  <c r="T192" i="3"/>
  <c r="T226" i="3"/>
  <c r="P283" i="3"/>
  <c r="T388" i="3"/>
  <c r="T126" i="4"/>
  <c r="T125" i="4" s="1"/>
  <c r="T124" i="4" s="1"/>
  <c r="R171" i="4"/>
  <c r="BK186" i="4"/>
  <c r="J186" i="4" s="1"/>
  <c r="J102" i="4" s="1"/>
  <c r="BK211" i="4"/>
  <c r="J211" i="4" s="1"/>
  <c r="J103" i="4" s="1"/>
  <c r="R118" i="5"/>
  <c r="R117" i="5"/>
  <c r="BK118" i="6"/>
  <c r="J118" i="6" s="1"/>
  <c r="J97" i="6" s="1"/>
  <c r="BK118" i="7"/>
  <c r="BK117" i="7" s="1"/>
  <c r="J117" i="7" s="1"/>
  <c r="J96" i="7" s="1"/>
  <c r="T129" i="8"/>
  <c r="P173" i="8"/>
  <c r="P195" i="8"/>
  <c r="T206" i="8"/>
  <c r="T205" i="8"/>
  <c r="R233" i="8"/>
  <c r="R232" i="8" s="1"/>
  <c r="BK247" i="8"/>
  <c r="BK246" i="8"/>
  <c r="J246" i="8" s="1"/>
  <c r="J106" i="8" s="1"/>
  <c r="T128" i="9"/>
  <c r="T172" i="9"/>
  <c r="R184" i="9"/>
  <c r="R190" i="9"/>
  <c r="R189" i="9"/>
  <c r="R216" i="9"/>
  <c r="R215" i="9" s="1"/>
  <c r="BK121" i="10"/>
  <c r="T160" i="11"/>
  <c r="R211" i="11"/>
  <c r="T124" i="2"/>
  <c r="T123" i="2" s="1"/>
  <c r="T122" i="2" s="1"/>
  <c r="R213" i="2"/>
  <c r="P224" i="2"/>
  <c r="R272" i="2"/>
  <c r="BK131" i="3"/>
  <c r="J131" i="3"/>
  <c r="J99" i="3" s="1"/>
  <c r="BK148" i="3"/>
  <c r="J148" i="3"/>
  <c r="J100" i="3"/>
  <c r="BK192" i="3"/>
  <c r="J192" i="3" s="1"/>
  <c r="J101" i="3" s="1"/>
  <c r="BK226" i="3"/>
  <c r="J226" i="3" s="1"/>
  <c r="J102" i="3" s="1"/>
  <c r="T283" i="3"/>
  <c r="R388" i="3"/>
  <c r="BK126" i="4"/>
  <c r="J126" i="4" s="1"/>
  <c r="J98" i="4" s="1"/>
  <c r="R154" i="4"/>
  <c r="P171" i="4"/>
  <c r="R186" i="4"/>
  <c r="R211" i="4"/>
  <c r="T118" i="5"/>
  <c r="T117" i="5" s="1"/>
  <c r="T118" i="6"/>
  <c r="T117" i="6"/>
  <c r="R118" i="7"/>
  <c r="R117" i="7" s="1"/>
  <c r="BK129" i="8"/>
  <c r="J129" i="8"/>
  <c r="J98" i="8"/>
  <c r="BK173" i="8"/>
  <c r="J173" i="8" s="1"/>
  <c r="J100" i="8" s="1"/>
  <c r="BK195" i="8"/>
  <c r="J195" i="8" s="1"/>
  <c r="J101" i="8" s="1"/>
  <c r="R206" i="8"/>
  <c r="R205" i="8"/>
  <c r="BK233" i="8"/>
  <c r="J233" i="8" s="1"/>
  <c r="J105" i="8" s="1"/>
  <c r="P247" i="8"/>
  <c r="P246" i="8" s="1"/>
  <c r="P128" i="9"/>
  <c r="P172" i="9"/>
  <c r="T184" i="9"/>
  <c r="BK190" i="9"/>
  <c r="J190" i="9" s="1"/>
  <c r="J104" i="9" s="1"/>
  <c r="BK216" i="9"/>
  <c r="J216" i="9"/>
  <c r="J106" i="9" s="1"/>
  <c r="R121" i="10"/>
  <c r="R120" i="10"/>
  <c r="R119" i="10"/>
  <c r="BK135" i="11"/>
  <c r="J135" i="11" s="1"/>
  <c r="J99" i="11" s="1"/>
  <c r="P160" i="11"/>
  <c r="T211" i="11"/>
  <c r="BE137" i="2"/>
  <c r="BE139" i="2"/>
  <c r="BE141" i="2"/>
  <c r="BE143" i="2"/>
  <c r="BE161" i="2"/>
  <c r="BE193" i="2"/>
  <c r="BE228" i="2"/>
  <c r="BE233" i="2"/>
  <c r="BE246" i="2"/>
  <c r="BE250" i="2"/>
  <c r="BE259" i="2"/>
  <c r="BE285" i="2"/>
  <c r="BE294" i="2"/>
  <c r="BK210" i="2"/>
  <c r="J210" i="2"/>
  <c r="J99" i="2" s="1"/>
  <c r="F92" i="3"/>
  <c r="BE159" i="3"/>
  <c r="BE165" i="3"/>
  <c r="BE170" i="3"/>
  <c r="BE174" i="3"/>
  <c r="BE201" i="3"/>
  <c r="BE214" i="3"/>
  <c r="BE222" i="3"/>
  <c r="BE227" i="3"/>
  <c r="BE229" i="3"/>
  <c r="BE237" i="3"/>
  <c r="BE246" i="3"/>
  <c r="BE248" i="3"/>
  <c r="BE255" i="3"/>
  <c r="BE258" i="3"/>
  <c r="BE272" i="3"/>
  <c r="BE274" i="3"/>
  <c r="BE284" i="3"/>
  <c r="BE301" i="3"/>
  <c r="BE319" i="3"/>
  <c r="BE378" i="3"/>
  <c r="BE135" i="4"/>
  <c r="BE151" i="4"/>
  <c r="BE187" i="4"/>
  <c r="BE192" i="4"/>
  <c r="BE207" i="4"/>
  <c r="BE248" i="4"/>
  <c r="BE263" i="4"/>
  <c r="BE276" i="4"/>
  <c r="BE288" i="4"/>
  <c r="J89" i="5"/>
  <c r="F92" i="5"/>
  <c r="BE121" i="5"/>
  <c r="BE129" i="5"/>
  <c r="BE151" i="5"/>
  <c r="BE153" i="5"/>
  <c r="BE173" i="5"/>
  <c r="BE177" i="5"/>
  <c r="BE185" i="5"/>
  <c r="BE213" i="5"/>
  <c r="BE217" i="5"/>
  <c r="BE219" i="5"/>
  <c r="BE229" i="5"/>
  <c r="BE231" i="5"/>
  <c r="BE233" i="5"/>
  <c r="BE235" i="5"/>
  <c r="BE241" i="5"/>
  <c r="BE245" i="5"/>
  <c r="BE249" i="5"/>
  <c r="BE251" i="5"/>
  <c r="BE255" i="5"/>
  <c r="BE263" i="5"/>
  <c r="BE313" i="5"/>
  <c r="BE319" i="5"/>
  <c r="BE327" i="5"/>
  <c r="BE331" i="5"/>
  <c r="BE347" i="5"/>
  <c r="BE355" i="5"/>
  <c r="BE375" i="5"/>
  <c r="BE377" i="5"/>
  <c r="BE379" i="5"/>
  <c r="BE385" i="5"/>
  <c r="BE387" i="5"/>
  <c r="J89" i="6"/>
  <c r="BE121" i="6"/>
  <c r="BE123" i="6"/>
  <c r="BE133" i="6"/>
  <c r="BE139" i="6"/>
  <c r="BE157" i="6"/>
  <c r="BE159" i="6"/>
  <c r="BE165" i="6"/>
  <c r="BE123" i="7"/>
  <c r="BE125" i="7"/>
  <c r="BE133" i="7"/>
  <c r="BE137" i="7"/>
  <c r="BE145" i="7"/>
  <c r="BE155" i="7"/>
  <c r="BE165" i="7"/>
  <c r="BE186" i="7"/>
  <c r="BE192" i="7"/>
  <c r="BE207" i="7"/>
  <c r="BE216" i="7"/>
  <c r="BE220" i="7"/>
  <c r="BE224" i="7"/>
  <c r="BE226" i="7"/>
  <c r="E85" i="8"/>
  <c r="F124" i="8"/>
  <c r="BE138" i="8"/>
  <c r="BE176" i="8"/>
  <c r="BE178" i="8"/>
  <c r="BE186" i="8"/>
  <c r="BE198" i="8"/>
  <c r="BE213" i="8"/>
  <c r="BE216" i="8"/>
  <c r="BE236" i="8"/>
  <c r="BE240" i="8"/>
  <c r="BE244" i="8"/>
  <c r="E85" i="9"/>
  <c r="F92" i="9"/>
  <c r="BE140" i="9"/>
  <c r="BE153" i="9"/>
  <c r="BE177" i="9"/>
  <c r="BE191" i="9"/>
  <c r="BE203" i="9"/>
  <c r="BE205" i="9"/>
  <c r="BE217" i="9"/>
  <c r="E85" i="10"/>
  <c r="BE129" i="10"/>
  <c r="J89" i="11"/>
  <c r="E112" i="11"/>
  <c r="BE147" i="11"/>
  <c r="BE152" i="11"/>
  <c r="BE154" i="11"/>
  <c r="BE173" i="11"/>
  <c r="BE183" i="11"/>
  <c r="BE216" i="11"/>
  <c r="E112" i="2"/>
  <c r="BE131" i="2"/>
  <c r="BE181" i="2"/>
  <c r="BE188" i="2"/>
  <c r="BE197" i="2"/>
  <c r="BE203" i="2"/>
  <c r="BE225" i="2"/>
  <c r="BE231" i="2"/>
  <c r="BE257" i="2"/>
  <c r="BE270" i="2"/>
  <c r="BE273" i="2"/>
  <c r="BE289" i="2"/>
  <c r="J118" i="3"/>
  <c r="BE179" i="3"/>
  <c r="BE203" i="3"/>
  <c r="BE268" i="3"/>
  <c r="BE276" i="3"/>
  <c r="BE293" i="3"/>
  <c r="BE303" i="3"/>
  <c r="BE307" i="3"/>
  <c r="BE315" i="3"/>
  <c r="BE325" i="3"/>
  <c r="BE334" i="3"/>
  <c r="BE346" i="3"/>
  <c r="BE352" i="3"/>
  <c r="BE357" i="3"/>
  <c r="BE361" i="3"/>
  <c r="BE365" i="3"/>
  <c r="BE382" i="3"/>
  <c r="BK126" i="3"/>
  <c r="J126" i="3"/>
  <c r="J98" i="3" s="1"/>
  <c r="E85" i="4"/>
  <c r="BE139" i="4"/>
  <c r="BE143" i="4"/>
  <c r="BE155" i="4"/>
  <c r="BE194" i="4"/>
  <c r="BE203" i="4"/>
  <c r="BE232" i="4"/>
  <c r="BE243" i="4"/>
  <c r="BE279" i="4"/>
  <c r="BE292" i="4"/>
  <c r="E85" i="5"/>
  <c r="BE131" i="5"/>
  <c r="BE133" i="5"/>
  <c r="BE141" i="5"/>
  <c r="BE145" i="5"/>
  <c r="BE157" i="5"/>
  <c r="BE161" i="5"/>
  <c r="BE163" i="5"/>
  <c r="BE165" i="5"/>
  <c r="BE167" i="5"/>
  <c r="BE175" i="5"/>
  <c r="BE183" i="5"/>
  <c r="BE187" i="5"/>
  <c r="BE203" i="5"/>
  <c r="BE209" i="5"/>
  <c r="BE225" i="5"/>
  <c r="BE247" i="5"/>
  <c r="BE253" i="5"/>
  <c r="BE269" i="5"/>
  <c r="BE277" i="5"/>
  <c r="BE281" i="5"/>
  <c r="BE287" i="5"/>
  <c r="BE293" i="5"/>
  <c r="BE299" i="5"/>
  <c r="BE303" i="5"/>
  <c r="BE309" i="5"/>
  <c r="BE315" i="5"/>
  <c r="BE321" i="5"/>
  <c r="BE325" i="5"/>
  <c r="BE333" i="5"/>
  <c r="BE335" i="5"/>
  <c r="BE339" i="5"/>
  <c r="BE353" i="5"/>
  <c r="BE359" i="5"/>
  <c r="BE371" i="5"/>
  <c r="BE373" i="5"/>
  <c r="BE381" i="5"/>
  <c r="BE383" i="5"/>
  <c r="E107" i="6"/>
  <c r="BE119" i="6"/>
  <c r="BE127" i="6"/>
  <c r="BE143" i="6"/>
  <c r="BE145" i="6"/>
  <c r="BE149" i="6"/>
  <c r="BE153" i="6"/>
  <c r="BE163" i="6"/>
  <c r="BE167" i="6"/>
  <c r="F92" i="7"/>
  <c r="BE131" i="7"/>
  <c r="BE139" i="7"/>
  <c r="BE141" i="7"/>
  <c r="BE147" i="7"/>
  <c r="BE153" i="7"/>
  <c r="BE159" i="7"/>
  <c r="BE161" i="7"/>
  <c r="BE172" i="7"/>
  <c r="BE174" i="7"/>
  <c r="BE176" i="7"/>
  <c r="BE182" i="7"/>
  <c r="BE184" i="7"/>
  <c r="BE188" i="7"/>
  <c r="BE195" i="7"/>
  <c r="BE130" i="8"/>
  <c r="BE148" i="8"/>
  <c r="BE174" i="8"/>
  <c r="BE182" i="8"/>
  <c r="BE193" i="8"/>
  <c r="BE203" i="8"/>
  <c r="BE221" i="8"/>
  <c r="BE225" i="8"/>
  <c r="BE227" i="8"/>
  <c r="BE238" i="8"/>
  <c r="BE250" i="8"/>
  <c r="BE129" i="9"/>
  <c r="BE142" i="9"/>
  <c r="BE166" i="9"/>
  <c r="BE185" i="9"/>
  <c r="BE211" i="9"/>
  <c r="BE219" i="9"/>
  <c r="BK165" i="9"/>
  <c r="J165" i="9"/>
  <c r="J99" i="9" s="1"/>
  <c r="J113" i="10"/>
  <c r="F116" i="10"/>
  <c r="BE122" i="10"/>
  <c r="BE126" i="10"/>
  <c r="BE133" i="10"/>
  <c r="BE136" i="10"/>
  <c r="BE145" i="10"/>
  <c r="BE155" i="10"/>
  <c r="BE158" i="10"/>
  <c r="F92" i="11"/>
  <c r="BE125" i="11"/>
  <c r="BE127" i="11"/>
  <c r="BE136" i="11"/>
  <c r="BE138" i="11"/>
  <c r="BE144" i="11"/>
  <c r="BE161" i="11"/>
  <c r="BE164" i="11"/>
  <c r="BE177" i="11"/>
  <c r="BE202" i="11"/>
  <c r="BE206" i="11"/>
  <c r="BE212" i="11"/>
  <c r="BE220" i="11"/>
  <c r="BK157" i="11"/>
  <c r="J157" i="11" s="1"/>
  <c r="J100" i="11" s="1"/>
  <c r="F92" i="2"/>
  <c r="BE125" i="2"/>
  <c r="BE128" i="2"/>
  <c r="BE152" i="2"/>
  <c r="BE156" i="2"/>
  <c r="BE199" i="2"/>
  <c r="BE243" i="2"/>
  <c r="BE248" i="2"/>
  <c r="BE268" i="2"/>
  <c r="BE277" i="2"/>
  <c r="BE281" i="2"/>
  <c r="E85" i="3"/>
  <c r="BE127" i="3"/>
  <c r="BE132" i="3"/>
  <c r="BE140" i="3"/>
  <c r="BE154" i="3"/>
  <c r="BE182" i="3"/>
  <c r="BE185" i="3"/>
  <c r="BE187" i="3"/>
  <c r="BE193" i="3"/>
  <c r="BE205" i="3"/>
  <c r="BE217" i="3"/>
  <c r="BE234" i="3"/>
  <c r="BE253" i="3"/>
  <c r="BE278" i="3"/>
  <c r="BE311" i="3"/>
  <c r="BE321" i="3"/>
  <c r="BE330" i="3"/>
  <c r="J89" i="4"/>
  <c r="F121" i="4"/>
  <c r="BE127" i="4"/>
  <c r="BE133" i="4"/>
  <c r="BE147" i="4"/>
  <c r="BE163" i="4"/>
  <c r="BE168" i="4"/>
  <c r="BE175" i="4"/>
  <c r="BE178" i="4"/>
  <c r="BE212" i="4"/>
  <c r="BE217" i="4"/>
  <c r="BE224" i="4"/>
  <c r="BE228" i="4"/>
  <c r="BE236" i="4"/>
  <c r="BE239" i="4"/>
  <c r="BK291" i="4"/>
  <c r="J291" i="4"/>
  <c r="J104" i="4"/>
  <c r="BE123" i="5"/>
  <c r="BE125" i="5"/>
  <c r="BE127" i="5"/>
  <c r="BE135" i="5"/>
  <c r="BE137" i="5"/>
  <c r="BE147" i="5"/>
  <c r="BE149" i="5"/>
  <c r="BE155" i="5"/>
  <c r="BE159" i="5"/>
  <c r="BE181" i="5"/>
  <c r="BE191" i="5"/>
  <c r="BE193" i="5"/>
  <c r="BE195" i="5"/>
  <c r="BE201" i="5"/>
  <c r="BE205" i="5"/>
  <c r="BE215" i="5"/>
  <c r="BE221" i="5"/>
  <c r="BE227" i="5"/>
  <c r="BE237" i="5"/>
  <c r="BE243" i="5"/>
  <c r="BE257" i="5"/>
  <c r="BE265" i="5"/>
  <c r="BE267" i="5"/>
  <c r="BE273" i="5"/>
  <c r="BE279" i="5"/>
  <c r="BE283" i="5"/>
  <c r="BE295" i="5"/>
  <c r="BE301" i="5"/>
  <c r="BE305" i="5"/>
  <c r="BE307" i="5"/>
  <c r="BE311" i="5"/>
  <c r="BE317" i="5"/>
  <c r="BE323" i="5"/>
  <c r="BE337" i="5"/>
  <c r="BE341" i="5"/>
  <c r="BE349" i="5"/>
  <c r="BE365" i="5"/>
  <c r="BE369" i="5"/>
  <c r="BE125" i="6"/>
  <c r="BE135" i="6"/>
  <c r="BE137" i="6"/>
  <c r="BE147" i="6"/>
  <c r="J89" i="7"/>
  <c r="BE119" i="7"/>
  <c r="BE127" i="7"/>
  <c r="BE135" i="7"/>
  <c r="BE143" i="7"/>
  <c r="BE150" i="7"/>
  <c r="BE157" i="7"/>
  <c r="BE163" i="7"/>
  <c r="BE167" i="7"/>
  <c r="BE178" i="7"/>
  <c r="BE180" i="7"/>
  <c r="BE201" i="7"/>
  <c r="BE204" i="7"/>
  <c r="BE210" i="7"/>
  <c r="BE214" i="7"/>
  <c r="BE222" i="7"/>
  <c r="BE232" i="7"/>
  <c r="J89" i="8"/>
  <c r="BE133" i="8"/>
  <c r="BE141" i="8"/>
  <c r="BE145" i="8"/>
  <c r="BE154" i="8"/>
  <c r="BE167" i="8"/>
  <c r="BE207" i="8"/>
  <c r="BE211" i="8"/>
  <c r="BE223" i="8"/>
  <c r="BE229" i="8"/>
  <c r="BE234" i="8"/>
  <c r="BE242" i="8"/>
  <c r="J89" i="9"/>
  <c r="BE173" i="9"/>
  <c r="BE180" i="9"/>
  <c r="BE201" i="9"/>
  <c r="BE207" i="9"/>
  <c r="BE124" i="10"/>
  <c r="BE140" i="10"/>
  <c r="BE142" i="10"/>
  <c r="BE149" i="10"/>
  <c r="BE153" i="10"/>
  <c r="BK169" i="10"/>
  <c r="J169" i="10"/>
  <c r="J99" i="10"/>
  <c r="BE141" i="11"/>
  <c r="BE149" i="11"/>
  <c r="BE158" i="11"/>
  <c r="BE167" i="11"/>
  <c r="BE189" i="11"/>
  <c r="BE192" i="11"/>
  <c r="BE204" i="11"/>
  <c r="J89" i="2"/>
  <c r="BE134" i="2"/>
  <c r="BE145" i="2"/>
  <c r="BE147" i="2"/>
  <c r="BE178" i="2"/>
  <c r="BE206" i="2"/>
  <c r="BE211" i="2"/>
  <c r="BE214" i="2"/>
  <c r="BE219" i="2"/>
  <c r="BE235" i="2"/>
  <c r="BE252" i="2"/>
  <c r="BE265" i="2"/>
  <c r="BE275" i="2"/>
  <c r="BE137" i="3"/>
  <c r="BE143" i="3"/>
  <c r="BE149" i="3"/>
  <c r="BE151" i="3"/>
  <c r="BE156" i="3"/>
  <c r="BE162" i="3"/>
  <c r="BE198" i="3"/>
  <c r="BE209" i="3"/>
  <c r="BE232" i="3"/>
  <c r="BE242" i="3"/>
  <c r="BE262" i="3"/>
  <c r="BE264" i="3"/>
  <c r="BE266" i="3"/>
  <c r="BE270" i="3"/>
  <c r="BE287" i="3"/>
  <c r="BE291" i="3"/>
  <c r="BE296" i="3"/>
  <c r="BE339" i="3"/>
  <c r="BE344" i="3"/>
  <c r="BE348" i="3"/>
  <c r="BE350" i="3"/>
  <c r="BE359" i="3"/>
  <c r="BE369" i="3"/>
  <c r="BE371" i="3"/>
  <c r="BE385" i="3"/>
  <c r="BE389" i="3"/>
  <c r="BE391" i="3"/>
  <c r="BE158" i="4"/>
  <c r="BE172" i="4"/>
  <c r="BE180" i="4"/>
  <c r="BE183" i="4"/>
  <c r="BE197" i="4"/>
  <c r="BE200" i="4"/>
  <c r="BE215" i="4"/>
  <c r="BE220" i="4"/>
  <c r="BE255" i="4"/>
  <c r="BE268" i="4"/>
  <c r="BE272" i="4"/>
  <c r="BE284" i="4"/>
  <c r="BK150" i="4"/>
  <c r="J150" i="4" s="1"/>
  <c r="J99" i="4" s="1"/>
  <c r="BE119" i="5"/>
  <c r="BE139" i="5"/>
  <c r="BE143" i="5"/>
  <c r="BE169" i="5"/>
  <c r="BE171" i="5"/>
  <c r="BE179" i="5"/>
  <c r="BE189" i="5"/>
  <c r="BE197" i="5"/>
  <c r="BE199" i="5"/>
  <c r="BE207" i="5"/>
  <c r="BE211" i="5"/>
  <c r="BE223" i="5"/>
  <c r="BE239" i="5"/>
  <c r="BE259" i="5"/>
  <c r="BE261" i="5"/>
  <c r="BE271" i="5"/>
  <c r="BE275" i="5"/>
  <c r="BE285" i="5"/>
  <c r="BE289" i="5"/>
  <c r="BE291" i="5"/>
  <c r="BE297" i="5"/>
  <c r="BE329" i="5"/>
  <c r="BE343" i="5"/>
  <c r="BE345" i="5"/>
  <c r="BE351" i="5"/>
  <c r="BE357" i="5"/>
  <c r="BE361" i="5"/>
  <c r="BE363" i="5"/>
  <c r="BE367" i="5"/>
  <c r="F92" i="6"/>
  <c r="BE129" i="6"/>
  <c r="BE131" i="6"/>
  <c r="BE141" i="6"/>
  <c r="BE151" i="6"/>
  <c r="BE155" i="6"/>
  <c r="BE161" i="6"/>
  <c r="E85" i="7"/>
  <c r="BE121" i="7"/>
  <c r="BE129" i="7"/>
  <c r="BE170" i="7"/>
  <c r="BE190" i="7"/>
  <c r="BE198" i="7"/>
  <c r="BE212" i="7"/>
  <c r="BE218" i="7"/>
  <c r="BE228" i="7"/>
  <c r="BE230" i="7"/>
  <c r="BE234" i="7"/>
  <c r="BE143" i="8"/>
  <c r="BE157" i="8"/>
  <c r="BE163" i="8"/>
  <c r="BE180" i="8"/>
  <c r="BE184" i="8"/>
  <c r="BE188" i="8"/>
  <c r="BE190" i="8"/>
  <c r="BE196" i="8"/>
  <c r="BE200" i="8"/>
  <c r="BE209" i="8"/>
  <c r="BE218" i="8"/>
  <c r="BE248" i="8"/>
  <c r="BK166" i="8"/>
  <c r="J166" i="8"/>
  <c r="J99" i="8"/>
  <c r="BE132" i="9"/>
  <c r="BE137" i="9"/>
  <c r="BE144" i="9"/>
  <c r="BE147" i="9"/>
  <c r="BE156" i="9"/>
  <c r="BE162" i="9"/>
  <c r="BE175" i="9"/>
  <c r="BE187" i="9"/>
  <c r="BE196" i="9"/>
  <c r="BE199" i="9"/>
  <c r="BE209" i="9"/>
  <c r="BE213" i="9"/>
  <c r="BE162" i="10"/>
  <c r="BE170" i="10"/>
  <c r="BE130" i="11"/>
  <c r="BE132" i="11"/>
  <c r="BE197" i="11"/>
  <c r="BE214" i="11"/>
  <c r="F35" i="2"/>
  <c r="BB95" i="1"/>
  <c r="F35" i="6"/>
  <c r="BB99" i="1" s="1"/>
  <c r="F36" i="7"/>
  <c r="BC100" i="1"/>
  <c r="F37" i="11"/>
  <c r="BD104" i="1" s="1"/>
  <c r="F36" i="2"/>
  <c r="BC95" i="1"/>
  <c r="F34" i="10"/>
  <c r="BA103" i="1" s="1"/>
  <c r="J34" i="11"/>
  <c r="AW104" i="1"/>
  <c r="F36" i="11"/>
  <c r="BC104" i="1" s="1"/>
  <c r="F34" i="2"/>
  <c r="BA95" i="1"/>
  <c r="J34" i="4"/>
  <c r="AW97" i="1" s="1"/>
  <c r="F37" i="5"/>
  <c r="BD98" i="1"/>
  <c r="F36" i="10"/>
  <c r="BC103" i="1" s="1"/>
  <c r="F35" i="3"/>
  <c r="BB96" i="1"/>
  <c r="F36" i="9"/>
  <c r="BC102" i="1" s="1"/>
  <c r="F34" i="11"/>
  <c r="BA104" i="1"/>
  <c r="F37" i="3"/>
  <c r="BD96" i="1" s="1"/>
  <c r="J34" i="5"/>
  <c r="AW98" i="1"/>
  <c r="F37" i="8"/>
  <c r="BD101" i="1" s="1"/>
  <c r="F35" i="10"/>
  <c r="BB103" i="1"/>
  <c r="F36" i="3"/>
  <c r="BC96" i="1" s="1"/>
  <c r="F35" i="5"/>
  <c r="BB98" i="1"/>
  <c r="F35" i="9"/>
  <c r="BB102" i="1" s="1"/>
  <c r="J34" i="2"/>
  <c r="AW95" i="1"/>
  <c r="J34" i="3"/>
  <c r="AW96" i="1" s="1"/>
  <c r="F34" i="4"/>
  <c r="BA97" i="1"/>
  <c r="F34" i="5"/>
  <c r="BA98" i="1" s="1"/>
  <c r="J34" i="6"/>
  <c r="AW99" i="1"/>
  <c r="F35" i="4"/>
  <c r="BB97" i="1" s="1"/>
  <c r="F36" i="8"/>
  <c r="BC101" i="1"/>
  <c r="F34" i="9"/>
  <c r="BA102" i="1" s="1"/>
  <c r="F37" i="6"/>
  <c r="BD99" i="1"/>
  <c r="F34" i="7"/>
  <c r="BA100" i="1" s="1"/>
  <c r="J34" i="9"/>
  <c r="AW102" i="1"/>
  <c r="F35" i="11"/>
  <c r="BB104" i="1" s="1"/>
  <c r="F37" i="2"/>
  <c r="BD95" i="1"/>
  <c r="F36" i="6"/>
  <c r="BC99" i="1" s="1"/>
  <c r="J34" i="7"/>
  <c r="AW100" i="1"/>
  <c r="F35" i="8"/>
  <c r="BB101" i="1" s="1"/>
  <c r="F37" i="10"/>
  <c r="BD103" i="1"/>
  <c r="F35" i="7"/>
  <c r="BB100" i="1" s="1"/>
  <c r="J34" i="8"/>
  <c r="AW101" i="1"/>
  <c r="F34" i="3"/>
  <c r="BA96" i="1" s="1"/>
  <c r="F36" i="5"/>
  <c r="BC98" i="1"/>
  <c r="F34" i="8"/>
  <c r="BA101" i="1" s="1"/>
  <c r="J34" i="10"/>
  <c r="AW103" i="1"/>
  <c r="F36" i="4"/>
  <c r="BC97" i="1" s="1"/>
  <c r="F34" i="6"/>
  <c r="BA99" i="1"/>
  <c r="F37" i="7"/>
  <c r="BD100" i="1" s="1"/>
  <c r="F37" i="4"/>
  <c r="BD97" i="1"/>
  <c r="F37" i="9"/>
  <c r="BD102" i="1" s="1"/>
  <c r="BK120" i="10" l="1"/>
  <c r="J120" i="10"/>
  <c r="J97" i="10"/>
  <c r="T127" i="9"/>
  <c r="T126" i="9" s="1"/>
  <c r="T128" i="8"/>
  <c r="T127" i="8" s="1"/>
  <c r="T122" i="11"/>
  <c r="P128" i="8"/>
  <c r="P127" i="8"/>
  <c r="AU101" i="1"/>
  <c r="R123" i="2"/>
  <c r="R122" i="2" s="1"/>
  <c r="R127" i="9"/>
  <c r="R126" i="9" s="1"/>
  <c r="R122" i="11"/>
  <c r="P123" i="2"/>
  <c r="P122" i="2"/>
  <c r="AU95" i="1" s="1"/>
  <c r="P122" i="11"/>
  <c r="AU104" i="1" s="1"/>
  <c r="P125" i="4"/>
  <c r="P124" i="4" s="1"/>
  <c r="AU97" i="1" s="1"/>
  <c r="BK123" i="2"/>
  <c r="BK122" i="2"/>
  <c r="J122" i="2" s="1"/>
  <c r="J96" i="2" s="1"/>
  <c r="R125" i="4"/>
  <c r="R124" i="4"/>
  <c r="R128" i="8"/>
  <c r="R127" i="8"/>
  <c r="J124" i="2"/>
  <c r="J98" i="2"/>
  <c r="BK125" i="3"/>
  <c r="J125" i="3"/>
  <c r="J97" i="3" s="1"/>
  <c r="J118" i="5"/>
  <c r="J97" i="5" s="1"/>
  <c r="BK117" i="6"/>
  <c r="J117" i="6" s="1"/>
  <c r="J96" i="6" s="1"/>
  <c r="BK205" i="8"/>
  <c r="J205" i="8"/>
  <c r="J102" i="8" s="1"/>
  <c r="BK125" i="4"/>
  <c r="J125" i="4" s="1"/>
  <c r="J97" i="4" s="1"/>
  <c r="BK232" i="8"/>
  <c r="J232" i="8"/>
  <c r="J104" i="8" s="1"/>
  <c r="J128" i="9"/>
  <c r="J98" i="9" s="1"/>
  <c r="BK189" i="9"/>
  <c r="J189" i="9" s="1"/>
  <c r="J103" i="9" s="1"/>
  <c r="J118" i="7"/>
  <c r="J97" i="7"/>
  <c r="J247" i="8"/>
  <c r="J107" i="8"/>
  <c r="J121" i="10"/>
  <c r="J98" i="10"/>
  <c r="BK122" i="11"/>
  <c r="J122" i="11"/>
  <c r="J96" i="11" s="1"/>
  <c r="BK215" i="9"/>
  <c r="J215" i="9" s="1"/>
  <c r="J105" i="9" s="1"/>
  <c r="J30" i="5"/>
  <c r="AG98" i="1"/>
  <c r="F33" i="6"/>
  <c r="AZ99" i="1"/>
  <c r="F33" i="11"/>
  <c r="AZ104" i="1" s="1"/>
  <c r="J33" i="8"/>
  <c r="AV101" i="1"/>
  <c r="AT101" i="1" s="1"/>
  <c r="J33" i="11"/>
  <c r="AV104" i="1"/>
  <c r="AT104" i="1"/>
  <c r="F33" i="3"/>
  <c r="AZ96" i="1" s="1"/>
  <c r="J33" i="6"/>
  <c r="AV99" i="1"/>
  <c r="AT99" i="1" s="1"/>
  <c r="F33" i="9"/>
  <c r="AZ102" i="1" s="1"/>
  <c r="BB94" i="1"/>
  <c r="W31" i="1" s="1"/>
  <c r="F33" i="10"/>
  <c r="AZ103" i="1" s="1"/>
  <c r="BD94" i="1"/>
  <c r="W33" i="1" s="1"/>
  <c r="J33" i="3"/>
  <c r="AV96" i="1" s="1"/>
  <c r="AT96" i="1" s="1"/>
  <c r="J33" i="7"/>
  <c r="AV100" i="1" s="1"/>
  <c r="AT100" i="1" s="1"/>
  <c r="J33" i="10"/>
  <c r="AV103" i="1" s="1"/>
  <c r="AT103" i="1" s="1"/>
  <c r="F33" i="8"/>
  <c r="AZ101" i="1"/>
  <c r="J30" i="7"/>
  <c r="AG100" i="1" s="1"/>
  <c r="AN100" i="1" s="1"/>
  <c r="F33" i="4"/>
  <c r="AZ97" i="1" s="1"/>
  <c r="J33" i="2"/>
  <c r="AV95" i="1"/>
  <c r="AT95" i="1"/>
  <c r="BC94" i="1"/>
  <c r="W32" i="1"/>
  <c r="J33" i="4"/>
  <c r="AV97" i="1"/>
  <c r="AT97" i="1" s="1"/>
  <c r="J33" i="5"/>
  <c r="AV98" i="1"/>
  <c r="AT98" i="1"/>
  <c r="F33" i="2"/>
  <c r="AZ95" i="1"/>
  <c r="F33" i="7"/>
  <c r="AZ100" i="1"/>
  <c r="F33" i="5"/>
  <c r="AZ98" i="1"/>
  <c r="BA94" i="1"/>
  <c r="W30" i="1"/>
  <c r="J33" i="9"/>
  <c r="AV102" i="1" s="1"/>
  <c r="AT102" i="1" s="1"/>
  <c r="J39" i="7" l="1"/>
  <c r="J39" i="5"/>
  <c r="BK127" i="9"/>
  <c r="BK126" i="9" s="1"/>
  <c r="J126" i="9" s="1"/>
  <c r="J96" i="9" s="1"/>
  <c r="BK128" i="8"/>
  <c r="J128" i="8" s="1"/>
  <c r="J97" i="8" s="1"/>
  <c r="J123" i="2"/>
  <c r="J97" i="2"/>
  <c r="BK124" i="4"/>
  <c r="J124" i="4" s="1"/>
  <c r="J96" i="4" s="1"/>
  <c r="BK124" i="3"/>
  <c r="J124" i="3" s="1"/>
  <c r="J96" i="3" s="1"/>
  <c r="BK119" i="10"/>
  <c r="J119" i="10"/>
  <c r="J96" i="10" s="1"/>
  <c r="AN98" i="1"/>
  <c r="AZ94" i="1"/>
  <c r="AV94" i="1"/>
  <c r="AK29" i="1" s="1"/>
  <c r="AX94" i="1"/>
  <c r="AW94" i="1"/>
  <c r="AK30" i="1"/>
  <c r="J30" i="2"/>
  <c r="AG95" i="1" s="1"/>
  <c r="AN95" i="1" s="1"/>
  <c r="AU94" i="1"/>
  <c r="J30" i="11"/>
  <c r="AG104" i="1" s="1"/>
  <c r="AN104" i="1" s="1"/>
  <c r="AY94" i="1"/>
  <c r="J30" i="6"/>
  <c r="AG99" i="1" s="1"/>
  <c r="AN99" i="1" s="1"/>
  <c r="J39" i="2" l="1"/>
  <c r="J39" i="6"/>
  <c r="BK127" i="8"/>
  <c r="J127" i="8"/>
  <c r="J30" i="8" s="1"/>
  <c r="AG101" i="1" s="1"/>
  <c r="AN101" i="1" s="1"/>
  <c r="J127" i="9"/>
  <c r="J97" i="9"/>
  <c r="J39" i="11"/>
  <c r="W29" i="1"/>
  <c r="J30" i="10"/>
  <c r="AG103" i="1"/>
  <c r="AN103" i="1"/>
  <c r="J30" i="4"/>
  <c r="AG97" i="1" s="1"/>
  <c r="AN97" i="1" s="1"/>
  <c r="AT94" i="1"/>
  <c r="J30" i="9"/>
  <c r="AG102" i="1"/>
  <c r="AN102" i="1" s="1"/>
  <c r="J30" i="3"/>
  <c r="AG96" i="1"/>
  <c r="AN96" i="1"/>
  <c r="J39" i="3" l="1"/>
  <c r="J39" i="8"/>
  <c r="J96" i="8"/>
  <c r="J39" i="9"/>
  <c r="J39" i="4"/>
  <c r="J39" i="10"/>
  <c r="AG94" i="1"/>
  <c r="AK26" i="1" s="1"/>
  <c r="AK35" i="1" s="1"/>
  <c r="AN94" i="1" l="1"/>
</calcChain>
</file>

<file path=xl/sharedStrings.xml><?xml version="1.0" encoding="utf-8"?>
<sst xmlns="http://schemas.openxmlformats.org/spreadsheetml/2006/main" count="14129" uniqueCount="2021">
  <si>
    <t>Export Komplet</t>
  </si>
  <si>
    <t/>
  </si>
  <si>
    <t>2.0</t>
  </si>
  <si>
    <t>ZAMOK</t>
  </si>
  <si>
    <t>False</t>
  </si>
  <si>
    <t>{fd6a1d00-42b3-4a6b-9d5e-8f45cea41333}</t>
  </si>
  <si>
    <t>0,01</t>
  </si>
  <si>
    <t>21</t>
  </si>
  <si>
    <t>15</t>
  </si>
  <si>
    <t>REKAPITULACE STAVBY</t>
  </si>
  <si>
    <t>v ---  níže se nacházejí doplnkové a pomocné údaje k sestavám  --- v</t>
  </si>
  <si>
    <t>Návod na vyplnění</t>
  </si>
  <si>
    <t>0,001</t>
  </si>
  <si>
    <t>Kód:</t>
  </si>
  <si>
    <t>2005K</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</si>
  <si>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</si>
  <si>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</si>
  <si>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762017 Cyklostezka Cheb - Dřenice - Etapa IA</t>
  </si>
  <si>
    <t>KSO:</t>
  </si>
  <si>
    <t>822</t>
  </si>
  <si>
    <t>CC-CZ:</t>
  </si>
  <si>
    <t>2</t>
  </si>
  <si>
    <t>Místo:</t>
  </si>
  <si>
    <t>Etapa IA- Wolkerova ulice až po ul. K návrší, Cheb</t>
  </si>
  <si>
    <t>Datum:</t>
  </si>
  <si>
    <t>10. 10. 2019</t>
  </si>
  <si>
    <t>CZ-CPV:</t>
  </si>
  <si>
    <t>45000000-7</t>
  </si>
  <si>
    <t>CZ-CPA:</t>
  </si>
  <si>
    <t>42</t>
  </si>
  <si>
    <t>Zadavatel:</t>
  </si>
  <si>
    <t>IČ:</t>
  </si>
  <si>
    <t>00253979</t>
  </si>
  <si>
    <t>Město Cheb</t>
  </si>
  <si>
    <t>DIČ:</t>
  </si>
  <si>
    <t>Uchazeč:</t>
  </si>
  <si>
    <t>Vyplň údaj</t>
  </si>
  <si>
    <t>Projektant:</t>
  </si>
  <si>
    <t>25690186</t>
  </si>
  <si>
    <t>DSVA s.r.o.</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</si>
  <si>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</si>
  <si>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</si>
  <si>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</si>
  <si>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</si>
  <si>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</si>
  <si>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</si>
  <si>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</si>
  <si>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</si>
  <si>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</si>
  <si>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</si>
  <si>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</si>
  <si>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</si>
  <si>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</si>
  <si>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</si>
  <si>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</si>
  <si>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</si>
  <si>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</si>
  <si>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</si>
  <si>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</si>
  <si>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</si>
  <si>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</si>
  <si>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</si>
  <si>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</si>
  <si>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</si>
  <si>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</si>
  <si>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</si>
  <si>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</si>
  <si>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</si>
  <si>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</si>
  <si>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</si>
  <si>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</si>
  <si>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</si>
  <si>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</si>
  <si>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</si>
  <si>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</si>
  <si>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</si>
  <si>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</si>
  <si>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</si>
  <si>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</si>
  <si>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</si>
  <si>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</si>
  <si>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</si>
  <si>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</si>
  <si>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</si>
  <si>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</si>
  <si>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</si>
  <si>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</si>
  <si>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</si>
  <si>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001</t>
  </si>
  <si>
    <t>SO 001 Příprava staveniště</t>
  </si>
  <si>
    <t>STA</t>
  </si>
  <si>
    <t>1</t>
  </si>
  <si>
    <t>{a081731d-f91d-493c-805a-a6b341f33663}</t>
  </si>
  <si>
    <t>SO 101</t>
  </si>
  <si>
    <t>SO 101 Stezka pro pěší a cyklisty, chodníky</t>
  </si>
  <si>
    <t>{3aac44e5-5cc4-42f4-804c-581a574034a5}</t>
  </si>
  <si>
    <t>SO 102</t>
  </si>
  <si>
    <t>SO 102 Úprava silnice III/2149</t>
  </si>
  <si>
    <t>{db5d1c10-39ae-488a-b6a4-10a6248429a4}</t>
  </si>
  <si>
    <t>SO 431-1</t>
  </si>
  <si>
    <t>SO 431-1 Veřejné osvětlení I. etapa a část 1</t>
  </si>
  <si>
    <t>{b340ebf5-f502-461f-8608-dce5d3970679}</t>
  </si>
  <si>
    <t>SO 431-2</t>
  </si>
  <si>
    <t>SO 431-2 Část 1 Optické vedení</t>
  </si>
  <si>
    <t>{110a9672-8246-4c87-a890-8bc8eaeec2d5}</t>
  </si>
  <si>
    <t>SO 481</t>
  </si>
  <si>
    <t>SO 481 Světelná signalizace</t>
  </si>
  <si>
    <t>{92b57ad2-1b4a-474d-bb99-c2e3678f354c}</t>
  </si>
  <si>
    <t>SO 501-1</t>
  </si>
  <si>
    <t>SO 501-1 Přeložka plynovodu STL</t>
  </si>
  <si>
    <t>{0583baf0-6a0b-410e-96a4-29d37bdbfc27}</t>
  </si>
  <si>
    <t>SO 501-2</t>
  </si>
  <si>
    <t>SO 501-2 Přemístění pilíře HUP a prodloužení STL</t>
  </si>
  <si>
    <t>{77964ae3-c3fb-4926-aaf4-e8a33995f2e7}</t>
  </si>
  <si>
    <t>SO 801</t>
  </si>
  <si>
    <t>SO 801 Sadové úpravy</t>
  </si>
  <si>
    <t>{c4be1370-1a66-44e2-816e-410436b42439}</t>
  </si>
  <si>
    <t>VRN</t>
  </si>
  <si>
    <t>VRN Vedlejší rozpočtové náklady</t>
  </si>
  <si>
    <t>{a8eabc95-cb10-4260-aed2-ead9d396f281}</t>
  </si>
  <si>
    <t>KRYCÍ LIST SOUPISU PRACÍ</t>
  </si>
  <si>
    <t>Objekt:</t>
  </si>
  <si>
    <t>SO 001 - SO 001 Příprava staveniště</t>
  </si>
  <si>
    <t>Cheb - Dřenice</t>
  </si>
  <si>
    <t>REKAPITULACE ČLENĚNÍ SOUPISU PRACÍ</t>
  </si>
  <si>
    <t>Kód dílu - Popis</t>
  </si>
  <si>
    <t>Cena celkem [CZK]</t>
  </si>
  <si>
    <t>Náklady ze soupisu prací</t>
  </si>
  <si>
    <t>-1</t>
  </si>
  <si>
    <t>HSV - Práce a dodávky HSV</t>
  </si>
  <si>
    <t xml:space="preserve">    1 - Bourání, zemní práce</t>
  </si>
  <si>
    <t xml:space="preserve">    5 - Komunikace pozemní</t>
  </si>
  <si>
    <t xml:space="preserve">    8 - Trubní vedení</t>
  </si>
  <si>
    <t xml:space="preserve">    9 - Ostatní konstrukce a práce</t>
  </si>
  <si>
    <t xml:space="preserve">    997 - Přesun sutě a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</si>
  <si>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</si>
  <si>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</si>
  <si>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</si>
  <si>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</si>
  <si>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</si>
  <si>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</si>
  <si>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</si>
  <si>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</si>
  <si>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</si>
  <si>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</si>
  <si>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</si>
  <si>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</si>
  <si>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</si>
  <si>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</si>
  <si>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</si>
  <si>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</si>
  <si>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Bourání, zemní práce</t>
  </si>
  <si>
    <t>K</t>
  </si>
  <si>
    <t>112101104</t>
  </si>
  <si>
    <t>Odstranění stromů listnatých průměru kmene do 900 mm</t>
  </si>
  <si>
    <t>kus</t>
  </si>
  <si>
    <t>4</t>
  </si>
  <si>
    <t>1759666731</t>
  </si>
  <si>
    <t>PP</t>
  </si>
  <si>
    <t>P</t>
  </si>
  <si>
    <t>Poznámka k položce:_x000D_
rozřezání, odvětvení, včetně likvidace na náklady zhotovitele</t>
  </si>
  <si>
    <t>112201104</t>
  </si>
  <si>
    <t>Odstranění pařezů D do 900 mm</t>
  </si>
  <si>
    <t>1860353591</t>
  </si>
  <si>
    <t>Poznámka k položce:_x000D_
rozřezání, včetně likvidace na náklady zhotovitele, zásyp jámy včetně a hutnění</t>
  </si>
  <si>
    <t>3</t>
  </si>
  <si>
    <t>113106171</t>
  </si>
  <si>
    <t>Rozebrání dlažeb vozovek ze zámkové dlažby s ložem z kameniva ručně</t>
  </si>
  <si>
    <t>m2</t>
  </si>
  <si>
    <t>1637666281</t>
  </si>
  <si>
    <t>Poznámka k položce:_x000D_
včetně očištění</t>
  </si>
  <si>
    <t>113106191</t>
  </si>
  <si>
    <t xml:space="preserve">Rozebrání vozovek ze silničních dílců se spárami zalitými </t>
  </si>
  <si>
    <t>-300051700</t>
  </si>
  <si>
    <t>Poznámka k položce:_x000D_
s naložením a odstraněním lože, včetně očištění panelu, lože na skládku, včetně skládkovného</t>
  </si>
  <si>
    <t>5</t>
  </si>
  <si>
    <t>113107343</t>
  </si>
  <si>
    <t>Odstranění podkladu živičného tl 150 mm strojně pl do 50 m2</t>
  </si>
  <si>
    <t>-1839156961</t>
  </si>
  <si>
    <t>6</t>
  </si>
  <si>
    <t>113107513</t>
  </si>
  <si>
    <t>Odstranění podkladu z kameniva těženého tl 300 mm</t>
  </si>
  <si>
    <t>-86812519</t>
  </si>
  <si>
    <t>7</t>
  </si>
  <si>
    <t>113154354</t>
  </si>
  <si>
    <t>Frézování živičného krytu tl 100 mm pruh š do 1 m s překážkami v trase</t>
  </si>
  <si>
    <t>1302639669</t>
  </si>
  <si>
    <t>8</t>
  </si>
  <si>
    <t>113154265</t>
  </si>
  <si>
    <t>Frézování živičného krytu tl 200 mm pruh š 2 m pl do 1000 m2 s překážkami v trase</t>
  </si>
  <si>
    <t>2115431218</t>
  </si>
  <si>
    <t>9</t>
  </si>
  <si>
    <t>113201111</t>
  </si>
  <si>
    <t>Vytrhání obrub chodníkových ležatých</t>
  </si>
  <si>
    <t>m</t>
  </si>
  <si>
    <t>945397409</t>
  </si>
  <si>
    <t>10</t>
  </si>
  <si>
    <t>113201112</t>
  </si>
  <si>
    <t>Vytrhání obrub silničních ležatých kamenných</t>
  </si>
  <si>
    <t>-1257753861</t>
  </si>
  <si>
    <t>VV</t>
  </si>
  <si>
    <t>125 "kamenné</t>
  </si>
  <si>
    <t>510 "betonové</t>
  </si>
  <si>
    <t>Součet</t>
  </si>
  <si>
    <t>11</t>
  </si>
  <si>
    <t>120901123</t>
  </si>
  <si>
    <t>Bourání schodištěz ŽB nebo předpjatého betonu  ručně</t>
  </si>
  <si>
    <t>m3</t>
  </si>
  <si>
    <t>1380959179</t>
  </si>
  <si>
    <t>0,3*0,2*1,2*3</t>
  </si>
  <si>
    <t>12</t>
  </si>
  <si>
    <t>120951123</t>
  </si>
  <si>
    <t>Bourání podezdívky z ŽB nebo předpjatého betonu strojně</t>
  </si>
  <si>
    <t>494027155</t>
  </si>
  <si>
    <t>0,2*0,5*20</t>
  </si>
  <si>
    <t>0,2*0,8*20 "základy</t>
  </si>
  <si>
    <t>13</t>
  </si>
  <si>
    <t>122301103</t>
  </si>
  <si>
    <t>Odkopávky a prokopávky nezapažené v hornině tř. 4 objem do 5000 m3</t>
  </si>
  <si>
    <t>1638234250</t>
  </si>
  <si>
    <t>2000 "dle přílohy B.4 Bilance zemních prací</t>
  </si>
  <si>
    <t>100 "sanace</t>
  </si>
  <si>
    <t>20 "vpusti</t>
  </si>
  <si>
    <t>40 "přípojky vpustí</t>
  </si>
  <si>
    <t>235 "odvodnění mostních opěr</t>
  </si>
  <si>
    <t>2 "sjezd</t>
  </si>
  <si>
    <t>12 "bet. propustek</t>
  </si>
  <si>
    <t>100 "ochranná bariéra stezky</t>
  </si>
  <si>
    <t>6 "vsakovací rýha stezky</t>
  </si>
  <si>
    <t>10 "sloupky oc. svodidla</t>
  </si>
  <si>
    <t>15 "liniový žlab</t>
  </si>
  <si>
    <t>50 "ostatní, nutné boční výkopy, sloupky pro plot, bet. schodiště, bet. podezdívka</t>
  </si>
  <si>
    <t>240 "část u garáží - vozovka, plocha z Rmateriálu, část stezky</t>
  </si>
  <si>
    <t>660</t>
  </si>
  <si>
    <t>14</t>
  </si>
  <si>
    <t>122301109</t>
  </si>
  <si>
    <t>Příplatek za lepivost u odkopávek nezapažených v hornině tř. 4</t>
  </si>
  <si>
    <t>1787835712</t>
  </si>
  <si>
    <t>3490</t>
  </si>
  <si>
    <t>162701105</t>
  </si>
  <si>
    <t>Vodorovné přemístění do 10000 m výkopku/sypaniny z horniny tř. 1 až 4</t>
  </si>
  <si>
    <t>-1472732741</t>
  </si>
  <si>
    <t>Poznámka k položce:_x000D_
přebytečná ornice do skladu investora</t>
  </si>
  <si>
    <t xml:space="preserve">120-38 "odvoz přebytečné ornice </t>
  </si>
  <si>
    <t>240"vybourané štěrky</t>
  </si>
  <si>
    <t>16</t>
  </si>
  <si>
    <t>171201201</t>
  </si>
  <si>
    <t>Uložení sypaniny na skládky</t>
  </si>
  <si>
    <t>384639946</t>
  </si>
  <si>
    <t>3812</t>
  </si>
  <si>
    <t xml:space="preserve">82 "odvoz ornice do skladu investora, uložení </t>
  </si>
  <si>
    <t>17</t>
  </si>
  <si>
    <t>171201211</t>
  </si>
  <si>
    <t>Poplatek za uložení stavebního odpadu - zeminy a kameniva na skládce</t>
  </si>
  <si>
    <t>t</t>
  </si>
  <si>
    <t>-1732914897</t>
  </si>
  <si>
    <t>3894*1,9</t>
  </si>
  <si>
    <t>18</t>
  </si>
  <si>
    <t>171101102</t>
  </si>
  <si>
    <t>Uložení sypaniny z hornin soudržných do násypů zhutněných na 96 % PS</t>
  </si>
  <si>
    <t>1656878532</t>
  </si>
  <si>
    <t>19</t>
  </si>
  <si>
    <t>M</t>
  </si>
  <si>
    <t>58337331</t>
  </si>
  <si>
    <t>štěrkopísek frakce 0/22</t>
  </si>
  <si>
    <t>515235942</t>
  </si>
  <si>
    <t>90*2,2</t>
  </si>
  <si>
    <t>20</t>
  </si>
  <si>
    <t>979024443</t>
  </si>
  <si>
    <t>Očištění vybouraných obrubníků a krajníků silničních</t>
  </si>
  <si>
    <t>-2040738004</t>
  </si>
  <si>
    <t>635</t>
  </si>
  <si>
    <t>121101103</t>
  </si>
  <si>
    <t>Sejmutí ornice s přemístěním na vzdálenost do 250 m</t>
  </si>
  <si>
    <t>1468095956</t>
  </si>
  <si>
    <t>800*0,15</t>
  </si>
  <si>
    <t>Komunikace pozemní</t>
  </si>
  <si>
    <t>22</t>
  </si>
  <si>
    <t>596211210</t>
  </si>
  <si>
    <t>Kladení zámkové dlažby komunikací - použití stáv. dlažby</t>
  </si>
  <si>
    <t>-873037240</t>
  </si>
  <si>
    <t>Trubní vedení</t>
  </si>
  <si>
    <t>23</t>
  </si>
  <si>
    <t>899331111</t>
  </si>
  <si>
    <t xml:space="preserve">Výšková úprava uličního vstupu nebo vpusti do 200 mm </t>
  </si>
  <si>
    <t>-394845901</t>
  </si>
  <si>
    <t>1 "vpust</t>
  </si>
  <si>
    <t>13 "poklopy</t>
  </si>
  <si>
    <t>24</t>
  </si>
  <si>
    <t>899431111</t>
  </si>
  <si>
    <t>Výšková úprava uličního vstupu nebo vpusti do 200 mm zvýšením krycího hrnce, šoupěte nebo hydrantu</t>
  </si>
  <si>
    <t>-715477437</t>
  </si>
  <si>
    <t>7"poklop cetinu</t>
  </si>
  <si>
    <t>13 "šoupata, hrníčky</t>
  </si>
  <si>
    <t>Ostatní konstrukce a práce</t>
  </si>
  <si>
    <t>25</t>
  </si>
  <si>
    <t>911381813</t>
  </si>
  <si>
    <t>Odstranění silničního betonového svodidla délky do 2 m výšky do1,2 m s naložením</t>
  </si>
  <si>
    <t>475694710</t>
  </si>
  <si>
    <t>Poznámka k položce:_x000D_
typ New Jersey</t>
  </si>
  <si>
    <t>26</t>
  </si>
  <si>
    <t>938121111</t>
  </si>
  <si>
    <t xml:space="preserve">Odstranění náletových křovin, dřevin a travnatého porostu </t>
  </si>
  <si>
    <t>-1535195749</t>
  </si>
  <si>
    <t>27</t>
  </si>
  <si>
    <t>966005311</t>
  </si>
  <si>
    <t>Rozebrání a odstranění silničního svodidla s jednou pásnicí</t>
  </si>
  <si>
    <t>946065908</t>
  </si>
  <si>
    <t>28</t>
  </si>
  <si>
    <t>966005911</t>
  </si>
  <si>
    <t>Příplatek za odstranění druhé pásnice u silničních svodidel</t>
  </si>
  <si>
    <t>609791552</t>
  </si>
  <si>
    <t>29</t>
  </si>
  <si>
    <t>966006132</t>
  </si>
  <si>
    <t>Odstranění značek dopravních nebo orientačních se sloupky s betonovými patkami</t>
  </si>
  <si>
    <t>-596740226</t>
  </si>
  <si>
    <t>11"Z5a</t>
  </si>
  <si>
    <t>1"C4b</t>
  </si>
  <si>
    <t>1 "Z4a</t>
  </si>
  <si>
    <t>3"Z11b</t>
  </si>
  <si>
    <t>1 "B20a</t>
  </si>
  <si>
    <t>30</t>
  </si>
  <si>
    <t>966008221</t>
  </si>
  <si>
    <t>Bourání betonového nebo polymerbetonového odvodňovacího žlabu š do 200 mm</t>
  </si>
  <si>
    <t>584751835</t>
  </si>
  <si>
    <t>Poznámka k položce:_x000D_
včetně bopurání betonového lože, včetně zemních prací</t>
  </si>
  <si>
    <t>31</t>
  </si>
  <si>
    <t>966008222</t>
  </si>
  <si>
    <t>Bourání betonového žlabu š přes 200 mm - z kostek betonových</t>
  </si>
  <si>
    <t>-378887216</t>
  </si>
  <si>
    <t>32</t>
  </si>
  <si>
    <t>966052121</t>
  </si>
  <si>
    <t>Bourání sloupků a vzpěr ŽB plotových s betonovou patkou</t>
  </si>
  <si>
    <t>-1314559190</t>
  </si>
  <si>
    <t>33</t>
  </si>
  <si>
    <t>966071711</t>
  </si>
  <si>
    <t>Bourání sloupků a vzpěr plotových ocelových do 2,5 m zabetonovaných s naložením</t>
  </si>
  <si>
    <t>672314289</t>
  </si>
  <si>
    <t>34</t>
  </si>
  <si>
    <t>966071822</t>
  </si>
  <si>
    <t>Rozebrání oplocení z drátěného pletiva se oky výšky do 2,0 m</t>
  </si>
  <si>
    <t>-2135221892</t>
  </si>
  <si>
    <t>30"Charita</t>
  </si>
  <si>
    <t>8" kolonie</t>
  </si>
  <si>
    <t>35</t>
  </si>
  <si>
    <t>966072811</t>
  </si>
  <si>
    <t>Rozebrání rámového oplocení na ocelové sloupky výšky do 2,50</t>
  </si>
  <si>
    <t>2134016130</t>
  </si>
  <si>
    <t>36</t>
  </si>
  <si>
    <t>966073811</t>
  </si>
  <si>
    <t>Rozebrání vrat a vrátek k oplocení plochy do 6 m2 s naložením</t>
  </si>
  <si>
    <t>1773709098</t>
  </si>
  <si>
    <t>1"vrátka</t>
  </si>
  <si>
    <t>1 "vrata u Charity</t>
  </si>
  <si>
    <t>1"zahrádkářská kolonie</t>
  </si>
  <si>
    <t>37</t>
  </si>
  <si>
    <t>966075141</t>
  </si>
  <si>
    <t>Odstranění ocelové zábrany chodníku, výška 1,50 m</t>
  </si>
  <si>
    <t>-1911514702</t>
  </si>
  <si>
    <t>Poznámka k položce:_x000D_
včetně betonového lože</t>
  </si>
  <si>
    <t>38</t>
  </si>
  <si>
    <t>976092322</t>
  </si>
  <si>
    <t>Vybourání odvodňovačů s odpadním potrubím obrubníkových</t>
  </si>
  <si>
    <t>660309160</t>
  </si>
  <si>
    <t>39</t>
  </si>
  <si>
    <t>979024442</t>
  </si>
  <si>
    <t>Očištění vybouraných obrubníků a krajníků chodníkových</t>
  </si>
  <si>
    <t>610333353</t>
  </si>
  <si>
    <t>997</t>
  </si>
  <si>
    <t>Přesun sutě a hmot</t>
  </si>
  <si>
    <t>40</t>
  </si>
  <si>
    <t>997002611</t>
  </si>
  <si>
    <t>Nakládání suti a vybouraných hmot</t>
  </si>
  <si>
    <t>-1039259223</t>
  </si>
  <si>
    <t>41</t>
  </si>
  <si>
    <t>997221551</t>
  </si>
  <si>
    <t>Vodorovná doprava suti do 1 km</t>
  </si>
  <si>
    <t>1396416376</t>
  </si>
  <si>
    <t>997221559</t>
  </si>
  <si>
    <t xml:space="preserve">Příplatek ZKD 1 km u vodorovné dopravy suti </t>
  </si>
  <si>
    <t>1851527170</t>
  </si>
  <si>
    <t>2318*10</t>
  </si>
  <si>
    <t>43</t>
  </si>
  <si>
    <t>997221571</t>
  </si>
  <si>
    <t>Vodorovná doprava vybouraných hmot do 1 km</t>
  </si>
  <si>
    <t>-1442823505</t>
  </si>
  <si>
    <t>Poznámka k položce:_x000D_
do skladu včetně složení a očištění</t>
  </si>
  <si>
    <t>30+75 "značky, sloupky, panely, betonová svodidla, kamenné obruby do 10km sklad</t>
  </si>
  <si>
    <t>44</t>
  </si>
  <si>
    <t>997221579</t>
  </si>
  <si>
    <t>Příplatek ZKD 1 km u vodorovné dopravy vybouraných hmot</t>
  </si>
  <si>
    <t>-752499666</t>
  </si>
  <si>
    <t>105*10</t>
  </si>
  <si>
    <t>45</t>
  </si>
  <si>
    <t>997221815</t>
  </si>
  <si>
    <t>Poplatek za uložení na skládce (skládkovné) stavebního odpadu betonového kód odpadu 170 101</t>
  </si>
  <si>
    <t>-1869085666</t>
  </si>
  <si>
    <t>Poznámka k položce:_x000D_
berony, staré štěrkové nebo pískové podklady</t>
  </si>
  <si>
    <t>2318-105-1710</t>
  </si>
  <si>
    <t>46</t>
  </si>
  <si>
    <t>997221845</t>
  </si>
  <si>
    <t>Poplatek za uložení na skládce (skládkovné) odpadu asfaltového bez dehtu kód odpadu 170 302</t>
  </si>
  <si>
    <t>-1190842394</t>
  </si>
  <si>
    <t>282+1360+68</t>
  </si>
  <si>
    <t>SO 101 - SO 101 Stezka pro pěší a cyklisty, chodníky</t>
  </si>
  <si>
    <t xml:space="preserve">    1 - Zemní práce, bourání</t>
  </si>
  <si>
    <t xml:space="preserve">    2 - Zakládání</t>
  </si>
  <si>
    <t xml:space="preserve">    3 - Svislé a kompletní konstrukce</t>
  </si>
  <si>
    <t xml:space="preserve">    5 - Komunikace</t>
  </si>
  <si>
    <t xml:space="preserve">    998 - Přesun hmot</t>
  </si>
  <si>
    <t>Zemní práce, bourání</t>
  </si>
  <si>
    <t>181101102</t>
  </si>
  <si>
    <t>Úprava pláně v zářezech v hornině tř. 1 až 4 se zhutněním</t>
  </si>
  <si>
    <t>1224666148</t>
  </si>
  <si>
    <t>Poznámka k položce:_x000D_
cena obsahuje kompletní práce,material a ostatní související a doplňkové</t>
  </si>
  <si>
    <t>2500</t>
  </si>
  <si>
    <t>Zakládání</t>
  </si>
  <si>
    <t>211561111</t>
  </si>
  <si>
    <t>Výplň odvodňovacích žeber nebo trativodů kamenivem hrubým drceným frakce 8/16 mm</t>
  </si>
  <si>
    <t>926702082</t>
  </si>
  <si>
    <t>Poznámka k položce:_x000D_
zemní práce SO 001</t>
  </si>
  <si>
    <t>155*1</t>
  </si>
  <si>
    <t>211971122</t>
  </si>
  <si>
    <t>Zřízení opláštění žeber nebo trativodů geotextilií v rýze nebo zářezu přes 1:2 š přes 2,5 m</t>
  </si>
  <si>
    <t>98658085</t>
  </si>
  <si>
    <t>69311201</t>
  </si>
  <si>
    <t>geotextilie netkaná separační, ochranná, filtrační, drenážní  PES(70%)+PP(30%) 400g/m2</t>
  </si>
  <si>
    <t>-533122896</t>
  </si>
  <si>
    <t>Poznámka k položce:_x000D_
nákup, doprava,položení</t>
  </si>
  <si>
    <t>212752213</t>
  </si>
  <si>
    <t>Trativod z drenážních trubek plastových flexibilních D do 160 mm včetně lože otevřený výkop</t>
  </si>
  <si>
    <t>-712573743</t>
  </si>
  <si>
    <t>130 "drenáž ve vsakovací rýze pod zeleným pásem u stezky</t>
  </si>
  <si>
    <t>25 "drenáž autobusové zastávky</t>
  </si>
  <si>
    <t>Svislé a kompletní konstrukce</t>
  </si>
  <si>
    <t>338171113</t>
  </si>
  <si>
    <t>Osazování sloupků a vzpěr plotových ocelových v do 2,00 m se zabetonováním</t>
  </si>
  <si>
    <t>-1486295905</t>
  </si>
  <si>
    <t>55342153</t>
  </si>
  <si>
    <t>plotový sloupek průměr 70mm dl 2,5-3,0m povrchová úprava Pz a komaxit</t>
  </si>
  <si>
    <t>-1465634114</t>
  </si>
  <si>
    <t>Poznámka k položce:_x000D_
včetně zabetonování , včetně zemních prací pro výkop jamek, včetně zaházení, hutnění a odvozu přebytku zeminy, nákup, doprava a další v položce</t>
  </si>
  <si>
    <t>348101210</t>
  </si>
  <si>
    <t>Osazení vrátek k oplocení na ocelové sloupky - branka</t>
  </si>
  <si>
    <t>387727978</t>
  </si>
  <si>
    <t>55342320</t>
  </si>
  <si>
    <t>branka vchodová kovová š=1,50 m</t>
  </si>
  <si>
    <t>-481493475</t>
  </si>
  <si>
    <t>Poznámka k položce:_x000D_
nákup, doprava</t>
  </si>
  <si>
    <t>348101230</t>
  </si>
  <si>
    <t>Osazení vrat a vrátek k oplocení na ocelové sloupky do 6 m2</t>
  </si>
  <si>
    <t>870619256</t>
  </si>
  <si>
    <t>Poznámka k položce:_x000D_
2*2 m</t>
  </si>
  <si>
    <t>55342341</t>
  </si>
  <si>
    <t>brána kovová dvoukřídlová 2x2 m</t>
  </si>
  <si>
    <t>-1564578806</t>
  </si>
  <si>
    <t>348171135</t>
  </si>
  <si>
    <t>Montáž rámového oplocení výšky přes 2 m po 2 metrech</t>
  </si>
  <si>
    <t>-1463004833</t>
  </si>
  <si>
    <t>Poznámka k položce:_x000D_
včetně materialu, nákup, doprava, montáž na sloupky</t>
  </si>
  <si>
    <t>10+48</t>
  </si>
  <si>
    <t>31391006</t>
  </si>
  <si>
    <t>plotový panel plochý svařovaný 2,0 x 1,8 výška z Pz drátů</t>
  </si>
  <si>
    <t>-1396203522</t>
  </si>
  <si>
    <t>58/2</t>
  </si>
  <si>
    <t>348211111</t>
  </si>
  <si>
    <t>Zdivo plotových zdí z železobetonu včetně výztuže</t>
  </si>
  <si>
    <t>-253500220</t>
  </si>
  <si>
    <t>Poznámka k položce:_x000D_
včetně zemních prací, odvozu na skládku,skládkovné</t>
  </si>
  <si>
    <t>48*0,7*0,7</t>
  </si>
  <si>
    <t>348942132</t>
  </si>
  <si>
    <t xml:space="preserve">Zábradlí ocelové osazené do bloků z betonu </t>
  </si>
  <si>
    <t>1754576320</t>
  </si>
  <si>
    <t>Poznámka k položce:_x000D_
včetně nátěru, zemních prací, betonáže, včetně nákupu a dopravy, min průměr trubky 60 mm, tři vodorovné příčle</t>
  </si>
  <si>
    <t>IP 101</t>
  </si>
  <si>
    <t>autobusový přístřešek 3*1,8*2,5 - výška</t>
  </si>
  <si>
    <t>kpl</t>
  </si>
  <si>
    <t>-385962341</t>
  </si>
  <si>
    <t>Poznámka k položce:_x000D_
Svařovaná ocelová konstrukce je lakovaná komaxitovou barvou._x000D_
příslušenství je lavička upevněná ke konstrukci, desky smrk 2x lazurovací lak._x000D_
_x000D_
Varianta se vyznačuje prodlouženou lavičkou, která je po celé šířce zastávky a poskytuje tak více prostoru k sezení. Popelník je u této varianty na okraji zastávky._x000D_
_x000D_
Příslušenství přístřešku: odpadkový koš s popelníkem_x000D_
Ukotvení: uchycení do betonových patek pomocí chemických kotev_x000D_
_x000D_
ROZMĚR: HxDxV	1800x3000x2500_x000D_
TYP STŘECHY	šikmá_x000D_
MATERIÁL STŘECHA	polykarbonát_x000D_
MATERIÁL KONSTRUKCE	Ocelová svařovaná konstrukce_x000D_
VÝPLŇ – ZADNÍ STĚNA, BOK	polykarbonát_x000D_
BARVA KONSTRUKCE	dle vzorníku RAL, určí investor_x000D_
KOTVENÍ	do betonu_x000D_
_x000D_
dopor. výrobce Deta s.r.o.</t>
  </si>
  <si>
    <t>IP 105</t>
  </si>
  <si>
    <t>doprava mobiliáře a montážní čety výrobce</t>
  </si>
  <si>
    <t>541529275</t>
  </si>
  <si>
    <t>IP 107</t>
  </si>
  <si>
    <t>bus přístřešek - zemní práce, betonáž, základy</t>
  </si>
  <si>
    <t>-1777184327</t>
  </si>
  <si>
    <t>Poznámka k položce:_x000D_
položka obsahuje nutné zemní práce, odoz přebytku zeminy na skládku</t>
  </si>
  <si>
    <t>3 "základové patky včetně kari sítě</t>
  </si>
  <si>
    <t>Komunikace</t>
  </si>
  <si>
    <t>577134111</t>
  </si>
  <si>
    <t>Asfaltový beton vrstva obrusná ACO 11 (ABS) tř. I tl 40 mm š do 3 m z nemodifikovaného asfaltu</t>
  </si>
  <si>
    <t>286777995</t>
  </si>
  <si>
    <t>Poznámka k položce:_x000D_
včetně chodníků, sjezdů, ploch z asfaltu</t>
  </si>
  <si>
    <t>1710</t>
  </si>
  <si>
    <t>573211107</t>
  </si>
  <si>
    <t>Postřik živičný spojovací z asfaltu v množství 0,30 kg/m2 C60 BP 2</t>
  </si>
  <si>
    <t>-302541498</t>
  </si>
  <si>
    <t>565135111</t>
  </si>
  <si>
    <t>Asfaltový beton vrstva podkladní ACP 16 (obalované kamenivo OKS) tl 50 mm š do 3 m</t>
  </si>
  <si>
    <t>-1520234606</t>
  </si>
  <si>
    <t>573211107-1</t>
  </si>
  <si>
    <t>-48719717</t>
  </si>
  <si>
    <t>564861111-2</t>
  </si>
  <si>
    <t>Podklad ze štěrkodrtě ŠD tl 200 mm</t>
  </si>
  <si>
    <t>1052519630</t>
  </si>
  <si>
    <t>1710*1,25</t>
  </si>
  <si>
    <t>596211112</t>
  </si>
  <si>
    <t>Kladení zámkové dlažby komunikací pro pěší tl 60 mm skupiny A pl do 300 m2</t>
  </si>
  <si>
    <t>-890346559</t>
  </si>
  <si>
    <t>Poznámka k položce:_x000D_
včetně vytvoření rampičky u stáv. přechodu</t>
  </si>
  <si>
    <t>37+5</t>
  </si>
  <si>
    <t>592453090</t>
  </si>
  <si>
    <t>dlažba pro nevidomé 20 x 10 x 6 cm barevná</t>
  </si>
  <si>
    <t>-1982985423</t>
  </si>
  <si>
    <t>Poznámka k položce:_x000D_
doporučený výrobce Liapor Vintířov, nákup,doprava</t>
  </si>
  <si>
    <t>592453080</t>
  </si>
  <si>
    <t>dlažba 20 x 10 x 6 cm přírodní</t>
  </si>
  <si>
    <t>-336999349</t>
  </si>
  <si>
    <t>Poznámka k položce:_x000D_
doporučený výrobce Liapor Vintířov, nákup, doprava</t>
  </si>
  <si>
    <t>37*1,1</t>
  </si>
  <si>
    <t>564871116</t>
  </si>
  <si>
    <t>Podklad ze štěrkodrtě ŠD tl. 300 mm</t>
  </si>
  <si>
    <t>-858506229</t>
  </si>
  <si>
    <t>(37+5)*1,1</t>
  </si>
  <si>
    <t>871260310</t>
  </si>
  <si>
    <t>Montáž kanalizačního potrubí hladkého plnostěnného SN 10 z polypropylenu DN 100</t>
  </si>
  <si>
    <t>-1006097909</t>
  </si>
  <si>
    <t>28617001</t>
  </si>
  <si>
    <t>trubka kanalizační PP plnostěnná třívrstvá DN 100x1000 mm SN 10</t>
  </si>
  <si>
    <t>-2104436301</t>
  </si>
  <si>
    <t>Poznámka k položce:_x000D_
nákup,doprava</t>
  </si>
  <si>
    <t>877260330</t>
  </si>
  <si>
    <t>Montáž spojek na kanalizačním potrubí z PP trub hladkých plnostěnných DN 100</t>
  </si>
  <si>
    <t>-182183248</t>
  </si>
  <si>
    <t>28617232</t>
  </si>
  <si>
    <t>spojka, koleno přesuvná kanalizační PP DN 100</t>
  </si>
  <si>
    <t>1147925451</t>
  </si>
  <si>
    <t>871350410</t>
  </si>
  <si>
    <t>Montáž kanalizačního potrubí korugovaného SN 10 z polypropylenu DN 200</t>
  </si>
  <si>
    <t>-1556330915</t>
  </si>
  <si>
    <t>10 "odvodnění u garáží, sjezdu</t>
  </si>
  <si>
    <t>ELM.05811</t>
  </si>
  <si>
    <t>Trubka kanalizační ULTRA-RIB 2 SN 10 150x1000 mm PP</t>
  </si>
  <si>
    <t>2058402578</t>
  </si>
  <si>
    <t>50*1,1 "Přepočtené koeficientem množství</t>
  </si>
  <si>
    <t>877350410</t>
  </si>
  <si>
    <t>Montáž kolen na potrubí z PP trub korugovaných DN 200</t>
  </si>
  <si>
    <t>-2106569087</t>
  </si>
  <si>
    <t>286171820</t>
  </si>
  <si>
    <t>koleno kanalizační PP Master 45 ° DN 200</t>
  </si>
  <si>
    <t>-264179843</t>
  </si>
  <si>
    <t>894411311</t>
  </si>
  <si>
    <t xml:space="preserve">Osazení vsakovací plastové šachty bez dna </t>
  </si>
  <si>
    <t>483204511</t>
  </si>
  <si>
    <t>59224068</t>
  </si>
  <si>
    <t>šachtové dílce pro šactu hl. 2 m, bez dna, poklop B s otvory - vsakovací</t>
  </si>
  <si>
    <t>59831697</t>
  </si>
  <si>
    <t>Poznámka k položce:_x000D_
otvory por možný přepad z šachty směrem do silnice, šachta vysypaná hrubým kamenivev, položená na štěrkovém polštáři tlouštky 1 m, nákup, doprava, osazení, včetně zemní prací a kameniva</t>
  </si>
  <si>
    <t>895941311</t>
  </si>
  <si>
    <t>Zřízení vpusti kanalizační uliční z betonových dílců typ UVB-50</t>
  </si>
  <si>
    <t>-1760242836</t>
  </si>
  <si>
    <t>592238520</t>
  </si>
  <si>
    <t>dno betonové pro uliční vpusť s kalovou prohlubní TBV-Q 2a 45x30x5 cm</t>
  </si>
  <si>
    <t>-638527948</t>
  </si>
  <si>
    <t>592238540</t>
  </si>
  <si>
    <t>skruž betonová pro uliční vpusťs výtokovým otvorem PVC TBV-Q 450/350/3a, 45x35x5 cm</t>
  </si>
  <si>
    <t>630807844</t>
  </si>
  <si>
    <t>592238580</t>
  </si>
  <si>
    <t>skruž betonová pro uliční vpusť horní TBV-Q 450/555/5d, 45x55x5 cm</t>
  </si>
  <si>
    <t>-280731033</t>
  </si>
  <si>
    <t>592238640</t>
  </si>
  <si>
    <t>prstenec betonový pro uliční vpusť vyrovnávací TBV-Q 390/60/10a, 39x6x5 cm</t>
  </si>
  <si>
    <t>-1898220617</t>
  </si>
  <si>
    <t>592238660</t>
  </si>
  <si>
    <t>skruž betonová pro uliční vpusť přechodová TBV-Q 450-270/325/11 45-27/32,5/11 cm</t>
  </si>
  <si>
    <t>1992035493</t>
  </si>
  <si>
    <t>552423200</t>
  </si>
  <si>
    <t>mříž čtvercová D 400, plochá 500x500mm</t>
  </si>
  <si>
    <t>-1389667687</t>
  </si>
  <si>
    <t>552423240</t>
  </si>
  <si>
    <t>koš kalový pro mříž VIATOP…</t>
  </si>
  <si>
    <t>374815478</t>
  </si>
  <si>
    <t>55242328</t>
  </si>
  <si>
    <t>4-stranný rám pro mříž</t>
  </si>
  <si>
    <t>-68947554</t>
  </si>
  <si>
    <t>47</t>
  </si>
  <si>
    <t>899204111</t>
  </si>
  <si>
    <t>Osazení mříží litinových včetně rámů a košů na bahno hmotnosti nad 150 kg</t>
  </si>
  <si>
    <t>168004648</t>
  </si>
  <si>
    <t>Poznámka k položce:_x000D_
včetně přesného výškového osazení do nové nivelety vozovky</t>
  </si>
  <si>
    <t>48</t>
  </si>
  <si>
    <t>911334122</t>
  </si>
  <si>
    <t xml:space="preserve">Svodidlo ocelové zábradelní zádržnosti H3 kotvené </t>
  </si>
  <si>
    <t>1109634815</t>
  </si>
  <si>
    <t>Poznámka k položce:_x000D_
JSFR/H3, včetně upevnění k podkladu, nákup, doprava ,montáž, včetně nutných náběhů, betonové patky pro sloupky, cca 10 m3 betonu včetně a včetně zemních prací, odovzu materialu na skládku, skládkovné</t>
  </si>
  <si>
    <t>49</t>
  </si>
  <si>
    <t>914111121</t>
  </si>
  <si>
    <t>Montáž svislé dopravní značky do velikosti 2 m2 objímkami na sloupek nebo konzolu</t>
  </si>
  <si>
    <t>1359656010</t>
  </si>
  <si>
    <t>7+7+2+1+4</t>
  </si>
  <si>
    <t>50</t>
  </si>
  <si>
    <t>40445619</t>
  </si>
  <si>
    <t>značka C9a, C9b</t>
  </si>
  <si>
    <t>121604711</t>
  </si>
  <si>
    <t>51</t>
  </si>
  <si>
    <t>914211112</t>
  </si>
  <si>
    <t>Montáž reklamy velkoplošné velikosti do 12 m2 - přesun stávající reklamy</t>
  </si>
  <si>
    <t>275175586</t>
  </si>
  <si>
    <t>Poznámka k položce:_x000D_
včetně zemních prací, včetně železobetonové základové kce</t>
  </si>
  <si>
    <t>52</t>
  </si>
  <si>
    <t>914511111</t>
  </si>
  <si>
    <t>Montáž sloupku dopravních značek délky do 3,5 m s betonovým základem</t>
  </si>
  <si>
    <t>-353638875</t>
  </si>
  <si>
    <t>3 "pro montáž přesunutých</t>
  </si>
  <si>
    <t>53</t>
  </si>
  <si>
    <t>40445230</t>
  </si>
  <si>
    <t>sloupek pro dopravní značku Zn D 70mm v 3,5m</t>
  </si>
  <si>
    <t>-1522361930</t>
  </si>
  <si>
    <t>54</t>
  </si>
  <si>
    <t>916131113</t>
  </si>
  <si>
    <t>Osazení silničního obrubníku betonového ležatého s boční opěrou do lože z betonu prostého</t>
  </si>
  <si>
    <t>-36896430</t>
  </si>
  <si>
    <t>705+12</t>
  </si>
  <si>
    <t>55</t>
  </si>
  <si>
    <t>59217034</t>
  </si>
  <si>
    <t>obrubník betonový silniční 1000x150x300mm</t>
  </si>
  <si>
    <t>1767653631</t>
  </si>
  <si>
    <t>705*1,1</t>
  </si>
  <si>
    <t>56</t>
  </si>
  <si>
    <t>592175100</t>
  </si>
  <si>
    <t>obrubník betonový silniční nájezdový 100x15x15 cm</t>
  </si>
  <si>
    <t>1945767890</t>
  </si>
  <si>
    <t>12 "sjezd</t>
  </si>
  <si>
    <t>57</t>
  </si>
  <si>
    <t>592173140</t>
  </si>
  <si>
    <t>obrubník betonový zahradní přírodní šedá ABZ 10/95 50x8x25 cm</t>
  </si>
  <si>
    <t>-538815737</t>
  </si>
  <si>
    <t>520*2</t>
  </si>
  <si>
    <t>58</t>
  </si>
  <si>
    <t>916331112</t>
  </si>
  <si>
    <t>Osazení zahradního obrubníku betonového do lože z betonu s boční opěrou</t>
  </si>
  <si>
    <t>-861466811</t>
  </si>
  <si>
    <t>59</t>
  </si>
  <si>
    <t>918222122</t>
  </si>
  <si>
    <t>PHS sloupek ocelový HE-A zakládaný do pilot výšky od 1 do 3 m</t>
  </si>
  <si>
    <t>86185022</t>
  </si>
  <si>
    <t>122/2*3+6</t>
  </si>
  <si>
    <t>60</t>
  </si>
  <si>
    <t>13010428</t>
  </si>
  <si>
    <t>úhelník ocelový rovnostranný jakost 11 375 75*50*6 mm</t>
  </si>
  <si>
    <t>-379748816</t>
  </si>
  <si>
    <t>Poznámka k položce:_x000D_
přesný tvar viz výkres C.2.5 včetně šroubů pro kotvení, včetně pryžovcýh profilů pro plexisklo a plast</t>
  </si>
  <si>
    <t>2*2*2*122/2</t>
  </si>
  <si>
    <t>61</t>
  </si>
  <si>
    <t>918243133</t>
  </si>
  <si>
    <t xml:space="preserve">PHS do profilů z panelů z recyklovaných plastů plných odrazivých </t>
  </si>
  <si>
    <t>-853328848</t>
  </si>
  <si>
    <t>0,5*122</t>
  </si>
  <si>
    <t>62</t>
  </si>
  <si>
    <t>918261112</t>
  </si>
  <si>
    <t>PHS do profilů z plexiskla čirého PMMA  dle TZ</t>
  </si>
  <si>
    <t>1302208217</t>
  </si>
  <si>
    <t>Poznámka k položce:_x000D_
Ochranná bariéra je rozdělena na 2 části. nÁBĚHOVÉ DÍLCE BUDOU ŘEZÁNY 8 KS DLE VÝKRESU_x000D_
_x000D_
První část začíná za křižovatkou Pivovarská – Wolkerova před podjezdem žel. trati, kde přímo navazuje na ocelové svodidlo a je ukončena před vjezdem pro drážní hasiče. Stěna má šířku 150 mm a délku 90 m._x000D_
Druhá část začíná za vjezdem pro drážní hasiče a je ukončena za podjezdem žel. trati. Stěna má šířku 150 mm a délku 32 m._x000D_
Obě části bariéry jsou na jejich začátku i konci postupně výškově odstupňované z +2,15 m na +1,15 m dle pohledu z přílohy C.2.5._x000D_
Bariéra bude mít spodní část z panelů z recyklovaného plastu a horní část z PMMA  (plexiskla). Tyto části budou osazeny do sloupů z ocelových profilů HEA 160. Na oc. profily HEA budou nad panely z recykl. plastů přišroubovány oc. profily L 75/50/6, které budou sloužit pro uchycení plexiskla. Sloupy budou osazeny osově po 2 m. V obloucích bariéry budou umístěné speciální HEA 160 profily, které budou mít ohnuté pásnice na požadovaný úhel dle přílohy C.2.5._x000D_
_x000D_
včetně patní desky, závrtovcýh tyčí, včetně tmelu, matky, ocelové destičky, podkladní betony</t>
  </si>
  <si>
    <t>0,7*0,9*122</t>
  </si>
  <si>
    <t>63</t>
  </si>
  <si>
    <t>274321117</t>
  </si>
  <si>
    <t>Základové pasy, prahy, věnce a ostruhy mostních konstrukcí ze ŽB C 25/30</t>
  </si>
  <si>
    <t>134069315</t>
  </si>
  <si>
    <t>Poznámka k položce:_x000D_
Bariéra bude mít železobetonové základové pasy provedené do rýh tloušťky 700mm, vyztužené konstrukčně vázanou výztuží B500B. Beton bude minimální třídy C25/30 XC2. Krytí výztuže 40mm. Do základových pasů budou v místech sloupů zakotveny vždy 4 závitové tyče pomocí chemické kotvy a na ně bude umístěn sloup s navařenou patní deskou. Pod patní deskou bude v místě celé délky bariéry betonová zálivka tl. 40 mm. Základová spára žb. základového pasu bude začištěna, přehutněna a opatřena podkladním betonem C16/20, tloušťky 50mm, aby bylo možné provést vázanou výztuž a bednění. Železobetonový základový pas ochranné bariéry bude rozdilatován na celky délky 6m, aby se omezil vznik výrazných smršťovacích trhlin. Dilatace bude provedena vložením EPS 20mm do bednění. Po betonáži bude dilatační spára v líci vyplněna trvale pružným tmelem šedé barvy. _x000D_
_x000D_
Detaily ochranné bariéry viz příloha C.2.5 Ochranná protihluková bariéra._x000D_
_x000D_
včetně nutných zemní prací, odvoz výkopku, skládkovné</t>
  </si>
  <si>
    <t>0,7*0,5*122</t>
  </si>
  <si>
    <t>64</t>
  </si>
  <si>
    <t>274361116</t>
  </si>
  <si>
    <t>Výztuž základových pasů, prahů, věnců a ostruh z betonářské oceli 10 500B</t>
  </si>
  <si>
    <t>-750572209</t>
  </si>
  <si>
    <t>65</t>
  </si>
  <si>
    <t>919411131</t>
  </si>
  <si>
    <t>Čelo propustku z betonu prostého se zvýšenými nároky na prostředí pro propustek z trub DN 300 až 500</t>
  </si>
  <si>
    <t>-2057797277</t>
  </si>
  <si>
    <t>66</t>
  </si>
  <si>
    <t>919413121</t>
  </si>
  <si>
    <t>Vtoková jímka z betonu prostého se zvýšenými nároky na prostředí pro propustek z trub do DN 800</t>
  </si>
  <si>
    <t>-765666279</t>
  </si>
  <si>
    <t>67</t>
  </si>
  <si>
    <t>919521120</t>
  </si>
  <si>
    <t>Zřízení silničního propustku z trub betonových nebo ŽB DN 400</t>
  </si>
  <si>
    <t>702784214</t>
  </si>
  <si>
    <t>68</t>
  </si>
  <si>
    <t>59221001</t>
  </si>
  <si>
    <t>trouba ŽB 8úhelníková zesílená DN 400</t>
  </si>
  <si>
    <t>-939148430</t>
  </si>
  <si>
    <t>8+2 "řezání do šikma</t>
  </si>
  <si>
    <t>69</t>
  </si>
  <si>
    <t>919535556</t>
  </si>
  <si>
    <t>Obetonování žlabu betonem se zvýšenými nároky na prostředí tř. C 25/30</t>
  </si>
  <si>
    <t>-370549019</t>
  </si>
  <si>
    <t>70</t>
  </si>
  <si>
    <t>919535556-2</t>
  </si>
  <si>
    <t>Obetonování trubního propustku betonem se zvýšenými nároky na prostředí tř. C 25/30</t>
  </si>
  <si>
    <t>-387699231</t>
  </si>
  <si>
    <t>71</t>
  </si>
  <si>
    <t>919726201.TCT</t>
  </si>
  <si>
    <t>folie jako ochrana zdiva</t>
  </si>
  <si>
    <t>322259183</t>
  </si>
  <si>
    <t>70 "SO 101</t>
  </si>
  <si>
    <t>72</t>
  </si>
  <si>
    <t>935114112</t>
  </si>
  <si>
    <t>Osazení liniového žlabu, montáž, obetonování</t>
  </si>
  <si>
    <t>-312087193</t>
  </si>
  <si>
    <t>Poznámka k položce:_x000D_
nákup,doprava,položení,montáž</t>
  </si>
  <si>
    <t>73</t>
  </si>
  <si>
    <t>demontáž reklamní tabule se sloupky s betonovými patkami</t>
  </si>
  <si>
    <t>-1313757917</t>
  </si>
  <si>
    <t>74</t>
  </si>
  <si>
    <t>966006211</t>
  </si>
  <si>
    <t>Odstranění svislých dopravních značek ze sloupů, sloupků nebo lamp</t>
  </si>
  <si>
    <t>-930006637</t>
  </si>
  <si>
    <t>Poznámka k položce:_x000D_
práce zahrnují jak demontáž tak montáž na VO nebo sloupek,</t>
  </si>
  <si>
    <t>2 "ze sloupku na sloupek P2, IJ 4c</t>
  </si>
  <si>
    <t>1"z VO na sloupek P2</t>
  </si>
  <si>
    <t>4 "z VO na nové VO P2,B24a,E9,E13</t>
  </si>
  <si>
    <t>75</t>
  </si>
  <si>
    <t>IP 201</t>
  </si>
  <si>
    <t>100/110 žlab s roštem B 125 , dl. 1 m</t>
  </si>
  <si>
    <t>ks</t>
  </si>
  <si>
    <t>-364665013</t>
  </si>
  <si>
    <t>52+6 "včetně sjezdu</t>
  </si>
  <si>
    <t>76</t>
  </si>
  <si>
    <t>IP 202</t>
  </si>
  <si>
    <t>100 vpust s roštem  B 125, dl 0,50 m</t>
  </si>
  <si>
    <t>-55944778</t>
  </si>
  <si>
    <t>77</t>
  </si>
  <si>
    <t>IP 203</t>
  </si>
  <si>
    <t>100/110 čelo plné B 125</t>
  </si>
  <si>
    <t>710858100</t>
  </si>
  <si>
    <t>998</t>
  </si>
  <si>
    <t>Přesun hmot</t>
  </si>
  <si>
    <t>78</t>
  </si>
  <si>
    <t>998225111</t>
  </si>
  <si>
    <t>Přesun hmot pro pozemní komunikace s krytem z kamene, monolitickým betonovým nebo živičným</t>
  </si>
  <si>
    <t>532531783</t>
  </si>
  <si>
    <t>79</t>
  </si>
  <si>
    <t>998276101</t>
  </si>
  <si>
    <t>Přesun hmot pro trubní vedení z trub z plastických hmot otevřený výkop</t>
  </si>
  <si>
    <t>-267606294</t>
  </si>
  <si>
    <t>SO 102 - SO 102 Úprava silnice III/2149</t>
  </si>
  <si>
    <t xml:space="preserve">    4 - Vodorovné konstrukce</t>
  </si>
  <si>
    <t xml:space="preserve">    5 - Nová plocha z R materialu u garáží</t>
  </si>
  <si>
    <t xml:space="preserve">    5-1 - Úprava silnice III/2149</t>
  </si>
  <si>
    <t>132301102</t>
  </si>
  <si>
    <t>Hloubení rýh š do 600 mm v hornině tř. 4 objemu přes 100 m3</t>
  </si>
  <si>
    <t>-1675467198</t>
  </si>
  <si>
    <t>Poznámka k položce:_x000D_
rýha pro drenáž</t>
  </si>
  <si>
    <t>530*0,6*0,4 "drenáže</t>
  </si>
  <si>
    <t>132301109</t>
  </si>
  <si>
    <t>Příplatek za lepivost k hloubení rýh š do 600 mm v hornině tř. 4</t>
  </si>
  <si>
    <t>65649125</t>
  </si>
  <si>
    <t>568626753</t>
  </si>
  <si>
    <t>197,2 "drenáže</t>
  </si>
  <si>
    <t>1945679810</t>
  </si>
  <si>
    <t>197,2</t>
  </si>
  <si>
    <t>227924357</t>
  </si>
  <si>
    <t>197,2*2</t>
  </si>
  <si>
    <t>181951102</t>
  </si>
  <si>
    <t>Úprava pláně v hornině tř. 1 až 4 se zhutněním</t>
  </si>
  <si>
    <t>-803286420</t>
  </si>
  <si>
    <t>3600</t>
  </si>
  <si>
    <t>273321117</t>
  </si>
  <si>
    <t>železobetonový základ pro schodiště</t>
  </si>
  <si>
    <t>-1443528418</t>
  </si>
  <si>
    <t>Poznámka k položce:_x000D_
včetně zemních prací, odvozu na skládku, skládkovné</t>
  </si>
  <si>
    <t>Vodorovné konstrukce</t>
  </si>
  <si>
    <t>212752214</t>
  </si>
  <si>
    <t>Trativod z drenážních trubek plastových flexibilních D do 200 mm včetně lože otevřený výkop</t>
  </si>
  <si>
    <t>-1396399544</t>
  </si>
  <si>
    <t>530"drenáž</t>
  </si>
  <si>
    <t>212972112</t>
  </si>
  <si>
    <t xml:space="preserve">Opláštění drenážních trub filtrační textilií </t>
  </si>
  <si>
    <t>805165132</t>
  </si>
  <si>
    <t>Poznámka k položce:_x000D_
nákup,doprava,položení,montáž,přesahy, vodopropustná separační textilie</t>
  </si>
  <si>
    <t>530*1"drenáž dn 100</t>
  </si>
  <si>
    <t>212532111</t>
  </si>
  <si>
    <t>Lože pro trativody z kameniva hrubého drceného frakce 8/16 mm</t>
  </si>
  <si>
    <t>-1067843862</t>
  </si>
  <si>
    <t>Poznámka k položce:_x000D_
včetně vyčištění rýhy, hutnění, nákup,doprava,položení</t>
  </si>
  <si>
    <t>530*0,4*0,6</t>
  </si>
  <si>
    <t>465210141</t>
  </si>
  <si>
    <t>Schody prefabrikovanéupraveného do betonového lože C 25/30 s vyplněním spár MC</t>
  </si>
  <si>
    <t>2086384077</t>
  </si>
  <si>
    <t>Poznámka k položce:_x000D_
0,3*1,2, výška stupně 23 cm</t>
  </si>
  <si>
    <t>Nová plocha z R materialu u garáží</t>
  </si>
  <si>
    <t>564951413</t>
  </si>
  <si>
    <t>Podklad z asfaltového recyklátu tl 150 mm</t>
  </si>
  <si>
    <t>-2098251577</t>
  </si>
  <si>
    <t>Poznámka k položce:_x000D_
sjezd k charitě, pokládka na stržený štěrk včetně, včetně zemních prací, odvozu na skládku</t>
  </si>
  <si>
    <t>573461112</t>
  </si>
  <si>
    <t>Dvojitý nátěr s obráceným podrťováním z asfaltu v množství 1,6 kg/m2 s posypem</t>
  </si>
  <si>
    <t>-643853538</t>
  </si>
  <si>
    <t>Poznámka k položce:_x000D_
zemní práce obsaženy v SO 001</t>
  </si>
  <si>
    <t>564911511</t>
  </si>
  <si>
    <t>Podklad z R-materiálu tl 50 mm</t>
  </si>
  <si>
    <t>1886882633</t>
  </si>
  <si>
    <t>561011111</t>
  </si>
  <si>
    <t>Zřízení podkladu ze zeminy upravené cementem, směsnými pojivy tl 150 mm</t>
  </si>
  <si>
    <t>1080755762</t>
  </si>
  <si>
    <t>Poznámka k položce:_x000D_
frezování, ostatní související práce</t>
  </si>
  <si>
    <t>58521113</t>
  </si>
  <si>
    <t>cement portlandský</t>
  </si>
  <si>
    <t>182464354</t>
  </si>
  <si>
    <t>124*0,15*3,2*0,06 "do 6% cementu</t>
  </si>
  <si>
    <t>5-1</t>
  </si>
  <si>
    <t>Úprava silnice III/2149</t>
  </si>
  <si>
    <t>576133211</t>
  </si>
  <si>
    <t xml:space="preserve">Asfaltový koberec mastixový SMA 11S PMB 45/80-60 (AKMS) tl 40 mm </t>
  </si>
  <si>
    <t>-1051645736</t>
  </si>
  <si>
    <t>2691+100</t>
  </si>
  <si>
    <t>573231106</t>
  </si>
  <si>
    <t>Postřik živičný spojovací ze silniční emulze v množství 0,30 kg/m2</t>
  </si>
  <si>
    <t>516657351</t>
  </si>
  <si>
    <t>577165132</t>
  </si>
  <si>
    <t>Asfaltový beton vrstva ložní ACL 16 (ABH) tl 70 mm š do 3 m z modifikovaného asfaltu</t>
  </si>
  <si>
    <t>1819308560</t>
  </si>
  <si>
    <t>2791</t>
  </si>
  <si>
    <t>573231107</t>
  </si>
  <si>
    <t>Postřik živičný spojovací ze silniční emulze v množství 0,40 kg/m2</t>
  </si>
  <si>
    <t>-1966179082</t>
  </si>
  <si>
    <t>565166111</t>
  </si>
  <si>
    <t xml:space="preserve">Asfaltový beton vrstva podkladní ACP 22 (obalované kamenivo OKH) tl 80 mm </t>
  </si>
  <si>
    <t>-2071205945</t>
  </si>
  <si>
    <t>567131113</t>
  </si>
  <si>
    <t>Podklad ze směsi stmelené cementem SC C 3/4 (SC I) tl 180 mm</t>
  </si>
  <si>
    <t>1604908797</t>
  </si>
  <si>
    <t>2791*1,1</t>
  </si>
  <si>
    <t>564871111</t>
  </si>
  <si>
    <t>Podklad ze štěrkodrtě ŠD 0/32 tl 250 mm</t>
  </si>
  <si>
    <t>-135161567</t>
  </si>
  <si>
    <t>3257*1,1</t>
  </si>
  <si>
    <t>911381115</t>
  </si>
  <si>
    <t>Silniční svodidlo betonové jednostranné průběžné délky 2 m výšky 1,0 m - new jersey</t>
  </si>
  <si>
    <t>1882847645</t>
  </si>
  <si>
    <t>Poznámka k položce:_x000D_
nákup,doprava, osazení</t>
  </si>
  <si>
    <t>915211116</t>
  </si>
  <si>
    <t>Vodorovné dopravní značení čáry  kontrastní pás u bus zastávky - červená</t>
  </si>
  <si>
    <t>-772096552</t>
  </si>
  <si>
    <t>915231112-1</t>
  </si>
  <si>
    <t>Vodorovné dopravní značení medialine</t>
  </si>
  <si>
    <t>961895369</t>
  </si>
  <si>
    <t>Poznámka k položce:_x000D_
upevnění pomocí lepidla včetně, nákup, doprava,montáž</t>
  </si>
  <si>
    <t>1630323196</t>
  </si>
  <si>
    <t>176+30</t>
  </si>
  <si>
    <t>-980467962</t>
  </si>
  <si>
    <t>176*1,1</t>
  </si>
  <si>
    <t>1454381682</t>
  </si>
  <si>
    <t>30"předěl mezi vozovkou a rmat u garáží, obruba bude + 5 cm nad vozovkou</t>
  </si>
  <si>
    <t>1573675068</t>
  </si>
  <si>
    <t>50*2</t>
  </si>
  <si>
    <t>1599691171</t>
  </si>
  <si>
    <t>-1435200374</t>
  </si>
  <si>
    <t>90 "SO 102</t>
  </si>
  <si>
    <t>938908411</t>
  </si>
  <si>
    <t>Čištění vozovek splachováním vodou</t>
  </si>
  <si>
    <t>1608660399</t>
  </si>
  <si>
    <t>Poznámka k položce:_x000D_
včetně odvozu a skládkovné přebytečného splaveného nánosu</t>
  </si>
  <si>
    <t>2900</t>
  </si>
  <si>
    <t>915211112</t>
  </si>
  <si>
    <t>Vodorovné dopravní značení  125 mm retroreflexní bílý plast</t>
  </si>
  <si>
    <t>923370894</t>
  </si>
  <si>
    <t xml:space="preserve">10 "V5 0,50 </t>
  </si>
  <si>
    <t>700 "V4</t>
  </si>
  <si>
    <t>70 "V2b</t>
  </si>
  <si>
    <t>91"V4</t>
  </si>
  <si>
    <t>915231112</t>
  </si>
  <si>
    <t>Vodorovné dopravní značení přechody pro chodce, šipky, symboly retroreflexní bílý plast</t>
  </si>
  <si>
    <t>-374206521</t>
  </si>
  <si>
    <t>Poznámka k položce:_x000D_
symboly postižených, bus zastávka žlutě</t>
  </si>
  <si>
    <t>20"V9a</t>
  </si>
  <si>
    <t>23"V8c</t>
  </si>
  <si>
    <t>110 "V11a</t>
  </si>
  <si>
    <t>16,5 "V7a s hmatnou úpravou</t>
  </si>
  <si>
    <t>915211112.1</t>
  </si>
  <si>
    <t>1751220726</t>
  </si>
  <si>
    <t>61 "V1a 0,125</t>
  </si>
  <si>
    <t>395 "V2b</t>
  </si>
  <si>
    <t>915611111</t>
  </si>
  <si>
    <t>Předznačení vodorovného liniového značení</t>
  </si>
  <si>
    <t>-624844720</t>
  </si>
  <si>
    <t>871+456</t>
  </si>
  <si>
    <t>915621111</t>
  </si>
  <si>
    <t>Předznačení vodorovného plošného značení</t>
  </si>
  <si>
    <t>186199190</t>
  </si>
  <si>
    <t>169,5</t>
  </si>
  <si>
    <t>564771111</t>
  </si>
  <si>
    <t>Podklad z kameniva hrubého drceného vel. 32-63 mm tl 250 mm - sanace</t>
  </si>
  <si>
    <t>-553611377</t>
  </si>
  <si>
    <t>919721123</t>
  </si>
  <si>
    <t>Geomříž pro stabilizaci podkladu tuhá dvouosá z PP podélná pevnost v tahu do 40 kN/m - sanace</t>
  </si>
  <si>
    <t>-2072004847</t>
  </si>
  <si>
    <t>Poznámka k položce:_x000D_
nákup,doprava,položení, včetně spojení přesahů odborně, včetně uchycení geomříže k podkladu_x000D_
- jedná se o geomříž s funkcí stabilizační pro zvýšení únosnosti podloží_x000D_
- polypropylenová trojosá monolitická geomříž_x000D_
- min. sečnová tuhost při 0,5% deformaci 360 kN/m_x000D_
- min. sečnová tuhost při 2,0% deformaci 250 kN/m</t>
  </si>
  <si>
    <t>450*1,15 "přesah</t>
  </si>
  <si>
    <t>919732211</t>
  </si>
  <si>
    <t>Styčná spára napojení nového živičného povrchu na stávající za tepla š 15 mm hl 25 mm s prořezáním</t>
  </si>
  <si>
    <t>693716501</t>
  </si>
  <si>
    <t>92+197</t>
  </si>
  <si>
    <t>IP 20</t>
  </si>
  <si>
    <t>napojení zazubením asfaltu třech vrstev</t>
  </si>
  <si>
    <t>1699128467</t>
  </si>
  <si>
    <t>Poznámka k položce:_x000D_
sma, acl, acp</t>
  </si>
  <si>
    <t>1757265461</t>
  </si>
  <si>
    <t>SO 431-1 - SO 431-1 Veřejné osvětlení I. etapa a část 1</t>
  </si>
  <si>
    <t>747 - Veřejné osvětlení I. etapa + část 1</t>
  </si>
  <si>
    <t>747</t>
  </si>
  <si>
    <t>Veřejné osvětlení I. etapa + část 1</t>
  </si>
  <si>
    <t>Pol1</t>
  </si>
  <si>
    <t>jistič 16A/B, 10 kA, 230/400V</t>
  </si>
  <si>
    <t>1867767412</t>
  </si>
  <si>
    <t>Pol2</t>
  </si>
  <si>
    <t>DIN lišta TH 35x7,5, 160 mm</t>
  </si>
  <si>
    <t>-542128222</t>
  </si>
  <si>
    <t>Pol3</t>
  </si>
  <si>
    <t>pojistková skříň DCK SP100/PSP1P</t>
  </si>
  <si>
    <t>-1917452522</t>
  </si>
  <si>
    <t>Pol4</t>
  </si>
  <si>
    <t>pojistka nožová gG 63A/500V</t>
  </si>
  <si>
    <t>-139324188</t>
  </si>
  <si>
    <t>Pol5</t>
  </si>
  <si>
    <t>trubka ocelová Kopos typ 6042 ZN</t>
  </si>
  <si>
    <t>-106934182</t>
  </si>
  <si>
    <t>Pol6</t>
  </si>
  <si>
    <t>vývodka rovná Kopos 4842/P</t>
  </si>
  <si>
    <t>1456321169</t>
  </si>
  <si>
    <t>Pol7</t>
  </si>
  <si>
    <t>páska bandinex se sponou</t>
  </si>
  <si>
    <t>-1656447489</t>
  </si>
  <si>
    <t>Pol8</t>
  </si>
  <si>
    <t>rozvaděč RVO P1/NSP7P/A006 + př., 2 x vývod 3x16A/B, astroh.</t>
  </si>
  <si>
    <t>-2033844836</t>
  </si>
  <si>
    <t>Pol9</t>
  </si>
  <si>
    <t>stožár ocel. bezpatic. DOS 80-V+M, manžeta, žár. Zn</t>
  </si>
  <si>
    <t>415458992</t>
  </si>
  <si>
    <t>Pol10</t>
  </si>
  <si>
    <t>stožár ocel. bezpatic. DOS 80+M, manžeta, žár. Zn</t>
  </si>
  <si>
    <t>-823372445</t>
  </si>
  <si>
    <t>Pol11</t>
  </si>
  <si>
    <t>stožár ocel. bezpatic. SB6-Z+M, manžeta, žár. Zn</t>
  </si>
  <si>
    <t>1029215609</t>
  </si>
  <si>
    <t>Pol12</t>
  </si>
  <si>
    <t>výložník V89 250060-1-10°, žár. Zn</t>
  </si>
  <si>
    <t>-463221638</t>
  </si>
  <si>
    <t>Pol14</t>
  </si>
  <si>
    <t>výložník V89 250060-1-0°, žár. Zn</t>
  </si>
  <si>
    <t>-1464469076</t>
  </si>
  <si>
    <t>Pol15</t>
  </si>
  <si>
    <t>výložník V89 200060-1-5°, žár. Zn</t>
  </si>
  <si>
    <t>-75839466</t>
  </si>
  <si>
    <t>Pol16</t>
  </si>
  <si>
    <t>výložník V89 200060-1-0°, žár. Zn</t>
  </si>
  <si>
    <t>541424248</t>
  </si>
  <si>
    <t>Pol17</t>
  </si>
  <si>
    <t>výložník ZAV 89 150060-1-0°, žár. Zn</t>
  </si>
  <si>
    <t>1904976239</t>
  </si>
  <si>
    <t>Pol18</t>
  </si>
  <si>
    <t>výložník VOS 30060-1-0°, žár. Zn</t>
  </si>
  <si>
    <t>2099484134</t>
  </si>
  <si>
    <t>Pol19</t>
  </si>
  <si>
    <t>stožárová výzbroj SV6.16.4, průběžná s keramic. pojist. 5x20/4A</t>
  </si>
  <si>
    <t>615422414</t>
  </si>
  <si>
    <t>Pol20</t>
  </si>
  <si>
    <t>stožárová výzbroj SV9.16.4, odbočná keramic. pojist. 5x20/4A</t>
  </si>
  <si>
    <t>-2036253372</t>
  </si>
  <si>
    <t>Pol21</t>
  </si>
  <si>
    <t>stož. výzbroj SV6.16.4, průběžná s keram. pojist. 5x20/4 a 10A</t>
  </si>
  <si>
    <t>87878572</t>
  </si>
  <si>
    <t>Pol22</t>
  </si>
  <si>
    <t>stožárová zemní svorka</t>
  </si>
  <si>
    <t>-1084070381</t>
  </si>
  <si>
    <t>Pol24</t>
  </si>
  <si>
    <t>svítidlo UniStreet Medium 40LED BGP 243.DM10.8000/830</t>
  </si>
  <si>
    <t>-2023312385</t>
  </si>
  <si>
    <t>Pol27</t>
  </si>
  <si>
    <t>svítidlo UniStreet Medium 40LED BGP 243.DW10.9100/830</t>
  </si>
  <si>
    <t>1510640201</t>
  </si>
  <si>
    <t>Pol28</t>
  </si>
  <si>
    <t>svítidlo Luma Medium 30LED BGP 621.DPR1.8000/757</t>
  </si>
  <si>
    <t>1453577506</t>
  </si>
  <si>
    <t>Pol29</t>
  </si>
  <si>
    <t>svítidlo UniStreet Medium 40LED BGP 243.DM10.7300/830</t>
  </si>
  <si>
    <t>-657649430</t>
  </si>
  <si>
    <t>Pol30</t>
  </si>
  <si>
    <t>svítidlo UniStreet Medium 40LED BGP 243.DM10.8800/830</t>
  </si>
  <si>
    <t>260755540</t>
  </si>
  <si>
    <t>Pol31</t>
  </si>
  <si>
    <t>svítidlo UniStreet Mini 20LED BGP 202.DM50.2000/830</t>
  </si>
  <si>
    <t>330004640</t>
  </si>
  <si>
    <t>Pol32</t>
  </si>
  <si>
    <t>elektroinst. krabice se svorkovnicí, nástěnná, IP65 ( Abox-i SL-2,5)</t>
  </si>
  <si>
    <t>-56831930</t>
  </si>
  <si>
    <t>Pol33</t>
  </si>
  <si>
    <t>trubka ocelová Kopos typ 6221 ZN F, 3m</t>
  </si>
  <si>
    <t>1596589989</t>
  </si>
  <si>
    <t>Pol34</t>
  </si>
  <si>
    <t>spojka trubky ocelové typ 321/2 ZN, 10 ks</t>
  </si>
  <si>
    <t>-1042098763</t>
  </si>
  <si>
    <t>Pol35</t>
  </si>
  <si>
    <t>vývodka pro ocelovou trubku rovná Kopos 4921 ZN</t>
  </si>
  <si>
    <t>-997144562</t>
  </si>
  <si>
    <t>Pol36</t>
  </si>
  <si>
    <t>příchytka ocelové trubky typ OMEGA 5225 ZN F</t>
  </si>
  <si>
    <t>707059428</t>
  </si>
  <si>
    <t>Pol37</t>
  </si>
  <si>
    <t>kabel CYKY-J 4x16</t>
  </si>
  <si>
    <t>1699639322</t>
  </si>
  <si>
    <t>Pol38</t>
  </si>
  <si>
    <t>kabel CYKY 3Cx2,5</t>
  </si>
  <si>
    <t>427818802</t>
  </si>
  <si>
    <t>Pol39</t>
  </si>
  <si>
    <t>kabel CYKY 3Cx1,5</t>
  </si>
  <si>
    <t>-1080253073</t>
  </si>
  <si>
    <t>Pol40</t>
  </si>
  <si>
    <t>chránička KF 09063</t>
  </si>
  <si>
    <t>2041187501</t>
  </si>
  <si>
    <t>Pol41</t>
  </si>
  <si>
    <t>chránička KF 09040</t>
  </si>
  <si>
    <t>-1859177207</t>
  </si>
  <si>
    <t>Pol42</t>
  </si>
  <si>
    <t>zemnící drát FeZn Ø 10 mm (0,62 kg/m)</t>
  </si>
  <si>
    <t>kg</t>
  </si>
  <si>
    <t>-521403073</t>
  </si>
  <si>
    <t>zemnící drát FeZn O 10 mm (0,62 kg/m)</t>
  </si>
  <si>
    <t>Pol43</t>
  </si>
  <si>
    <t>svorka pro zemnící drát FeZn</t>
  </si>
  <si>
    <t>-1267224442</t>
  </si>
  <si>
    <t>Pol44</t>
  </si>
  <si>
    <t>výstražná folie s bleskem</t>
  </si>
  <si>
    <t>1645135768</t>
  </si>
  <si>
    <t>Pol45</t>
  </si>
  <si>
    <t>krycí deska KAD 20</t>
  </si>
  <si>
    <t>559363128</t>
  </si>
  <si>
    <t>Pol46</t>
  </si>
  <si>
    <t>trubka AGROSIL plastová prům. 250 mm/1,5m</t>
  </si>
  <si>
    <t>-1409982271</t>
  </si>
  <si>
    <t>Pol47</t>
  </si>
  <si>
    <t>trubka AGROSIL plastová prům. 250 mm/1,2m</t>
  </si>
  <si>
    <t>-1417657109</t>
  </si>
  <si>
    <t>Pol48</t>
  </si>
  <si>
    <t>trubka AGROSIL plastová prům. 200 mm/1m</t>
  </si>
  <si>
    <t>1247034404</t>
  </si>
  <si>
    <t>Pol49</t>
  </si>
  <si>
    <t>beton pro základ ocelového stožáru 8 (0,64)</t>
  </si>
  <si>
    <t>-910750358</t>
  </si>
  <si>
    <t>Pol50</t>
  </si>
  <si>
    <t>beton pro základ ocelového stožáru 6 (0,41)</t>
  </si>
  <si>
    <t>1632061634</t>
  </si>
  <si>
    <t>Pol51</t>
  </si>
  <si>
    <t>beton pro obetonování chrániček (0,06)</t>
  </si>
  <si>
    <t>1351991034</t>
  </si>
  <si>
    <t>Pol52</t>
  </si>
  <si>
    <t>písek jemnozrnný</t>
  </si>
  <si>
    <t>1706523044</t>
  </si>
  <si>
    <t>Pol53</t>
  </si>
  <si>
    <t>drobný a pomocný materiál</t>
  </si>
  <si>
    <t>914062527</t>
  </si>
  <si>
    <t>Pol54</t>
  </si>
  <si>
    <t>demontáž RVO ze sloupu</t>
  </si>
  <si>
    <t>218104473</t>
  </si>
  <si>
    <t>Pol55</t>
  </si>
  <si>
    <t>úprava kabelového svodu k pojistkové skříňce na sloupu</t>
  </si>
  <si>
    <t>-573845064</t>
  </si>
  <si>
    <t>Pol56</t>
  </si>
  <si>
    <t>úprava kabelového svodu ze sloupu</t>
  </si>
  <si>
    <t>-723465886</t>
  </si>
  <si>
    <t>Pol57</t>
  </si>
  <si>
    <t>instalace pojistkové skříňky SP na sloup včetně připojení</t>
  </si>
  <si>
    <t>1847901496</t>
  </si>
  <si>
    <t>Pol58</t>
  </si>
  <si>
    <t>instalace nového rozvaděče RVO na sloup včetně připojení</t>
  </si>
  <si>
    <t>1845076595</t>
  </si>
  <si>
    <t>Pol59</t>
  </si>
  <si>
    <t>osazení nožové pojistky 1 pól</t>
  </si>
  <si>
    <t>-1763209103</t>
  </si>
  <si>
    <t>Pol60</t>
  </si>
  <si>
    <t>odpojení vodičů připoj. kabelu svítidla 1,5 (žíly)</t>
  </si>
  <si>
    <t>2027389617</t>
  </si>
  <si>
    <t>Pol61</t>
  </si>
  <si>
    <t>demontáž vývodu ke svítidlu, kabel pr. 1,5</t>
  </si>
  <si>
    <t>-132961689</t>
  </si>
  <si>
    <t>Pol62</t>
  </si>
  <si>
    <t>odpojení vodičů napáj. kabelu ze svorkovnice do AY25 žíly</t>
  </si>
  <si>
    <t>2079286326</t>
  </si>
  <si>
    <t>Pol63</t>
  </si>
  <si>
    <t>demontáž svorkovnice z ocel. stožáru</t>
  </si>
  <si>
    <t>554045781</t>
  </si>
  <si>
    <t>Pol64</t>
  </si>
  <si>
    <t>vytažení kabelu do 25Al ze stožáru (1,5m)</t>
  </si>
  <si>
    <t>1162150118</t>
  </si>
  <si>
    <t>Pol65</t>
  </si>
  <si>
    <t>demontáž svítidla z ocel. stožáru 8m</t>
  </si>
  <si>
    <t>-989787629</t>
  </si>
  <si>
    <t>Pol66</t>
  </si>
  <si>
    <t>demontáž výložníku z ocel. stožáru 8m</t>
  </si>
  <si>
    <t>-230610462</t>
  </si>
  <si>
    <t>Pol67</t>
  </si>
  <si>
    <t>demontáž ocelového stožáru 8m</t>
  </si>
  <si>
    <t>-233875905</t>
  </si>
  <si>
    <t>Pol68</t>
  </si>
  <si>
    <t>vybourání patky stožáru světelného bodu 8m (0,7)</t>
  </si>
  <si>
    <t>-1850014592</t>
  </si>
  <si>
    <t>Pol69</t>
  </si>
  <si>
    <t>zahození a zhutnění vybourané patky stožáru 8 (0,7)</t>
  </si>
  <si>
    <t>-1147881309</t>
  </si>
  <si>
    <t>Pol70</t>
  </si>
  <si>
    <t>demontáž svítidla z výložníku 6m</t>
  </si>
  <si>
    <t>129369839</t>
  </si>
  <si>
    <t>Pol71</t>
  </si>
  <si>
    <t>demontáž výložníku, příruby svítidla 6m</t>
  </si>
  <si>
    <t>1653663961</t>
  </si>
  <si>
    <t>Pol72</t>
  </si>
  <si>
    <t>demontáž přívodů ke svítidlům v podjezdu</t>
  </si>
  <si>
    <t>-1503586328</t>
  </si>
  <si>
    <t>Pol73</t>
  </si>
  <si>
    <t>demontáž ochraných trubek v podjezdu</t>
  </si>
  <si>
    <t>-86411812</t>
  </si>
  <si>
    <t>Pol74</t>
  </si>
  <si>
    <t>demontáž svítidla ze světelného bodu (6)</t>
  </si>
  <si>
    <t>-484764531</t>
  </si>
  <si>
    <t>Pol75</t>
  </si>
  <si>
    <t>odpojení vodičů napáj. kabelu ze svorkovnice do CY16 žíly</t>
  </si>
  <si>
    <t>1562423589</t>
  </si>
  <si>
    <t>Pol76</t>
  </si>
  <si>
    <t>demontáž ocelového stožáru 6m</t>
  </si>
  <si>
    <t>1234716551</t>
  </si>
  <si>
    <t>Pol77</t>
  </si>
  <si>
    <t>vybourání patky parkového světelného bodu 6 (0,41)</t>
  </si>
  <si>
    <t>-261235687</t>
  </si>
  <si>
    <t>Pol78</t>
  </si>
  <si>
    <t>zahození a zhutnění vybourané patky stožáru 6 (0,41)</t>
  </si>
  <si>
    <t>-718912340</t>
  </si>
  <si>
    <t>Pol79</t>
  </si>
  <si>
    <t>odkopání kabelu pro přeložku</t>
  </si>
  <si>
    <t>-765673987</t>
  </si>
  <si>
    <t>Pol80</t>
  </si>
  <si>
    <t>odkop kabelu v komunikaci vč. záhozu (0,3x0,8)</t>
  </si>
  <si>
    <t>644087538</t>
  </si>
  <si>
    <t>Pol81</t>
  </si>
  <si>
    <t>odkop kabelu v zeleném pásu  vč. záhozu (0,3x0,7)</t>
  </si>
  <si>
    <t>692502997</t>
  </si>
  <si>
    <t>Pol82</t>
  </si>
  <si>
    <t>odkop kabelu v chodníku  vč. záhozu (0,3x0,15)</t>
  </si>
  <si>
    <t>898219268</t>
  </si>
  <si>
    <t>Pol83</t>
  </si>
  <si>
    <t>demontáž podzemního vedení bez výkopu</t>
  </si>
  <si>
    <t>-1775870586</t>
  </si>
  <si>
    <t>80</t>
  </si>
  <si>
    <t>Pol84</t>
  </si>
  <si>
    <t>demontáž podzemního vedení s výkopem</t>
  </si>
  <si>
    <t>947652919</t>
  </si>
  <si>
    <t>81</t>
  </si>
  <si>
    <t>Pol85</t>
  </si>
  <si>
    <t>montáž 3f jističe do rozvodnice včetně zapojení</t>
  </si>
  <si>
    <t>-1113275911</t>
  </si>
  <si>
    <t>82</t>
  </si>
  <si>
    <t>Pol86</t>
  </si>
  <si>
    <t>vytýčení nových světelných bodů</t>
  </si>
  <si>
    <t>-833448613</t>
  </si>
  <si>
    <t>83</t>
  </si>
  <si>
    <t>Pol87</t>
  </si>
  <si>
    <t>výkop základu pro silniční ocelový stožár 8 (0,7)</t>
  </si>
  <si>
    <t>-435995883</t>
  </si>
  <si>
    <t>84</t>
  </si>
  <si>
    <t>Pol88</t>
  </si>
  <si>
    <t>stavba patky pro stožár 8</t>
  </si>
  <si>
    <t>-7204909</t>
  </si>
  <si>
    <t>85</t>
  </si>
  <si>
    <t>Pol89</t>
  </si>
  <si>
    <t>instalace sloupu silničního světelného bodu (8)</t>
  </si>
  <si>
    <t>1966659885</t>
  </si>
  <si>
    <t>86</t>
  </si>
  <si>
    <t>Pol90</t>
  </si>
  <si>
    <t>instalace výložníku silničního světelného bodu (8)</t>
  </si>
  <si>
    <t>-1721568049</t>
  </si>
  <si>
    <t>87</t>
  </si>
  <si>
    <t>Pol91</t>
  </si>
  <si>
    <t>instalace svítidla silničního světelného bodu (8)</t>
  </si>
  <si>
    <t>-1828274038</t>
  </si>
  <si>
    <t>88</t>
  </si>
  <si>
    <t>Pol92</t>
  </si>
  <si>
    <t>výkop základu pro ocelový stožár 6 (0,46)</t>
  </si>
  <si>
    <t>-85546373</t>
  </si>
  <si>
    <t>89</t>
  </si>
  <si>
    <t>Pol93</t>
  </si>
  <si>
    <t>stavba patky pro stožár 6</t>
  </si>
  <si>
    <t>-184887761</t>
  </si>
  <si>
    <t>90</t>
  </si>
  <si>
    <t>Pol94</t>
  </si>
  <si>
    <t>instalace sloupu světelného bodu (6)</t>
  </si>
  <si>
    <t>784963026</t>
  </si>
  <si>
    <t>91</t>
  </si>
  <si>
    <t>Pol95</t>
  </si>
  <si>
    <t>instalace výložníku na ocel. stožár 6m</t>
  </si>
  <si>
    <t>588181380</t>
  </si>
  <si>
    <t>92</t>
  </si>
  <si>
    <t>Pol96</t>
  </si>
  <si>
    <t>instalace svítidla světelného bodu (6)</t>
  </si>
  <si>
    <t>-1791614966</t>
  </si>
  <si>
    <t>93</t>
  </si>
  <si>
    <t>Pol97</t>
  </si>
  <si>
    <t>instalace svorkovnice</t>
  </si>
  <si>
    <t>-723685621</t>
  </si>
  <si>
    <t>94</t>
  </si>
  <si>
    <t>Pol98</t>
  </si>
  <si>
    <t>zatažení kabelu pr. 1,5 do sloupu</t>
  </si>
  <si>
    <t>1762869596</t>
  </si>
  <si>
    <t>95</t>
  </si>
  <si>
    <t>Pol99</t>
  </si>
  <si>
    <t>připojení kabelu do svorkovnice a svítidla 1,5 (žíly)</t>
  </si>
  <si>
    <t>235603551</t>
  </si>
  <si>
    <t>96</t>
  </si>
  <si>
    <t>Pol100</t>
  </si>
  <si>
    <t>zavedení kabelu do pr. 16 do sloupu</t>
  </si>
  <si>
    <t>-1379377010</t>
  </si>
  <si>
    <t>97</t>
  </si>
  <si>
    <t>Pol101</t>
  </si>
  <si>
    <t>připojení kabelu do pr. 16 do svorkovnice (žíly)</t>
  </si>
  <si>
    <t>-1259745347</t>
  </si>
  <si>
    <t>98</t>
  </si>
  <si>
    <t>Pol102</t>
  </si>
  <si>
    <t>zavedení kabelu do pr. 16 do rozvodnice</t>
  </si>
  <si>
    <t>-871752497</t>
  </si>
  <si>
    <t>99</t>
  </si>
  <si>
    <t>Pol103</t>
  </si>
  <si>
    <t>připojení kabelu do pr. 16 do rozvodnice (žíly)</t>
  </si>
  <si>
    <t>-830546710</t>
  </si>
  <si>
    <t>100</t>
  </si>
  <si>
    <t>Pol104</t>
  </si>
  <si>
    <t>instalace nástěnného výložníku 4,5 m</t>
  </si>
  <si>
    <t>-695764861</t>
  </si>
  <si>
    <t>101</t>
  </si>
  <si>
    <t>Pol105</t>
  </si>
  <si>
    <t>instalace nástěnného svítidla 4,5m</t>
  </si>
  <si>
    <t>-1843733202</t>
  </si>
  <si>
    <t>102</t>
  </si>
  <si>
    <t>Pol106</t>
  </si>
  <si>
    <t>instalace nástěnného vedení 4,5m</t>
  </si>
  <si>
    <t>1116761473</t>
  </si>
  <si>
    <t>103</t>
  </si>
  <si>
    <t>Pol107</t>
  </si>
  <si>
    <t>instalace a připojení nástěnné propojovací krabice 4,5m</t>
  </si>
  <si>
    <t>-596075130</t>
  </si>
  <si>
    <t>104</t>
  </si>
  <si>
    <t>Pol108</t>
  </si>
  <si>
    <t>připojení kabelu do svítidla 2,5 (žíly)</t>
  </si>
  <si>
    <t>-218984416</t>
  </si>
  <si>
    <t>105</t>
  </si>
  <si>
    <t>-628610035</t>
  </si>
  <si>
    <t>106</t>
  </si>
  <si>
    <t>-2064813208</t>
  </si>
  <si>
    <t>107</t>
  </si>
  <si>
    <t>-77429189</t>
  </si>
  <si>
    <t>108</t>
  </si>
  <si>
    <t>1661453006</t>
  </si>
  <si>
    <t>109</t>
  </si>
  <si>
    <t>Pol109</t>
  </si>
  <si>
    <t>vytýčení trasy kabelového vedení</t>
  </si>
  <si>
    <t>1470206151</t>
  </si>
  <si>
    <t>110</t>
  </si>
  <si>
    <t>Pol110</t>
  </si>
  <si>
    <t>výkop v komunikaci (0,5x0,8)</t>
  </si>
  <si>
    <t>-1838327097</t>
  </si>
  <si>
    <t>111</t>
  </si>
  <si>
    <t>Pol111</t>
  </si>
  <si>
    <t>výkop v zeleném pásu (0,3x0,7)</t>
  </si>
  <si>
    <t>-1797929876</t>
  </si>
  <si>
    <t>112</t>
  </si>
  <si>
    <t>Pol112</t>
  </si>
  <si>
    <t>výkop v chodníku (0,3x0,35)</t>
  </si>
  <si>
    <t>1424566659</t>
  </si>
  <si>
    <t>113</t>
  </si>
  <si>
    <t>Pol113</t>
  </si>
  <si>
    <t>protlak pod komunikací včetně startovacích jam</t>
  </si>
  <si>
    <t>292157766</t>
  </si>
  <si>
    <t>114</t>
  </si>
  <si>
    <t>Pol114</t>
  </si>
  <si>
    <t>pokládka zemnícího drátu</t>
  </si>
  <si>
    <t>-680490125</t>
  </si>
  <si>
    <t>115</t>
  </si>
  <si>
    <t>Pol115</t>
  </si>
  <si>
    <t>pokládka kabelů do pr. 16</t>
  </si>
  <si>
    <t>1131347804</t>
  </si>
  <si>
    <t>116</t>
  </si>
  <si>
    <t>Pol116</t>
  </si>
  <si>
    <t>pokládka chrániček</t>
  </si>
  <si>
    <t>-174304401</t>
  </si>
  <si>
    <t>117</t>
  </si>
  <si>
    <t>Pol117</t>
  </si>
  <si>
    <t>příplatek za zatažení kabelu do r. 16 do chráničky</t>
  </si>
  <si>
    <t>-1028007957</t>
  </si>
  <si>
    <t>118</t>
  </si>
  <si>
    <t>Pol118</t>
  </si>
  <si>
    <t>obetonování chrániček</t>
  </si>
  <si>
    <t>-580342954</t>
  </si>
  <si>
    <t>119</t>
  </si>
  <si>
    <t>Pol119</t>
  </si>
  <si>
    <t>násyp pískového lože (0,3x0,2)</t>
  </si>
  <si>
    <t>372894127</t>
  </si>
  <si>
    <t>120</t>
  </si>
  <si>
    <t>Pol120</t>
  </si>
  <si>
    <t>pokládka krycích desek CAD</t>
  </si>
  <si>
    <t>589643887</t>
  </si>
  <si>
    <t>121</t>
  </si>
  <si>
    <t>Pol121</t>
  </si>
  <si>
    <t>zahození a zhutnění výkopů (0,5x0,65)</t>
  </si>
  <si>
    <t>-1609843325</t>
  </si>
  <si>
    <t>122</t>
  </si>
  <si>
    <t>Pol122</t>
  </si>
  <si>
    <t>zahození a zhutnění výkopů (0,3x0,5)</t>
  </si>
  <si>
    <t>-234032765</t>
  </si>
  <si>
    <t>123</t>
  </si>
  <si>
    <t>Pol123</t>
  </si>
  <si>
    <t>zahození a zhutnění výkopů (0,3x0,15)</t>
  </si>
  <si>
    <t>282712481</t>
  </si>
  <si>
    <t>124</t>
  </si>
  <si>
    <t>Pol124</t>
  </si>
  <si>
    <t>ostatní montážní a pomocné práce</t>
  </si>
  <si>
    <t>-1261605322</t>
  </si>
  <si>
    <t>125</t>
  </si>
  <si>
    <t>Pol125</t>
  </si>
  <si>
    <t>řezání spáry v asfaltu</t>
  </si>
  <si>
    <t>-332454481</t>
  </si>
  <si>
    <t>126</t>
  </si>
  <si>
    <t>Pol126</t>
  </si>
  <si>
    <t>odstranění živičného krytu</t>
  </si>
  <si>
    <t>-1718852471</t>
  </si>
  <si>
    <t>127</t>
  </si>
  <si>
    <t>Pol127</t>
  </si>
  <si>
    <t>obnova živičného povrchu</t>
  </si>
  <si>
    <t>1834959598</t>
  </si>
  <si>
    <t>128</t>
  </si>
  <si>
    <t>Pol128</t>
  </si>
  <si>
    <t>odstranění drnu</t>
  </si>
  <si>
    <t>-1370216923</t>
  </si>
  <si>
    <t>129</t>
  </si>
  <si>
    <t>Pol129</t>
  </si>
  <si>
    <t>násyp a urovnání drnu</t>
  </si>
  <si>
    <t>437699629</t>
  </si>
  <si>
    <t>130</t>
  </si>
  <si>
    <t>Pol130</t>
  </si>
  <si>
    <t>zatravnění</t>
  </si>
  <si>
    <t>-1509068713</t>
  </si>
  <si>
    <t>131</t>
  </si>
  <si>
    <t>Pol131</t>
  </si>
  <si>
    <t>odvoz výkopku do 10 km a uložení na skládku vč. poplatku</t>
  </si>
  <si>
    <t>1950391878</t>
  </si>
  <si>
    <t>132</t>
  </si>
  <si>
    <t>Pol132</t>
  </si>
  <si>
    <t>ekologická likvidace svítidel</t>
  </si>
  <si>
    <t>860905374</t>
  </si>
  <si>
    <t>133</t>
  </si>
  <si>
    <t>Pol133</t>
  </si>
  <si>
    <t>revize</t>
  </si>
  <si>
    <t>-1819750922</t>
  </si>
  <si>
    <t>134</t>
  </si>
  <si>
    <t>Pol134</t>
  </si>
  <si>
    <t>doprava</t>
  </si>
  <si>
    <t>1796595301</t>
  </si>
  <si>
    <t>135</t>
  </si>
  <si>
    <t>Pol135</t>
  </si>
  <si>
    <t>zákres dle skutečného stavu</t>
  </si>
  <si>
    <t>1237386085</t>
  </si>
  <si>
    <t>Poznámka k položce:_x000D_
Poznámka: Přesné délky kabelů musí být před zahájením prací ověřeny měřením_x000D_
Ve specifikaci není zahrnuto:_x000D_
- drobný spojovací a propojovací materiál_x000D_
- konečná povrchová úprava provedená v rámci stavebních pracídrobný spojovací a propojovací materiál_x000D_
Poznámka: Uváděné typy jsou doporučené, které lze nahradit ekvivalenty se stejnými parametry.</t>
  </si>
  <si>
    <t>SO 431-2 - SO 431-2 Část 1 Optické vedení</t>
  </si>
  <si>
    <t>747 - Optické vedení</t>
  </si>
  <si>
    <t>Optické vedení</t>
  </si>
  <si>
    <t>Pol136</t>
  </si>
  <si>
    <t>chránička HDPE zemní tlustostěnná 40/34 s 5xmikrotrub. 10/8</t>
  </si>
  <si>
    <t>-1117135866</t>
  </si>
  <si>
    <t>Pol137</t>
  </si>
  <si>
    <t>spojka chráničky HDPE (SPC40)</t>
  </si>
  <si>
    <t>-1757327184</t>
  </si>
  <si>
    <t>Pol138</t>
  </si>
  <si>
    <t>koncovka chráničky HDPE s ventilkem (KPC40V)</t>
  </si>
  <si>
    <t>1738817634</t>
  </si>
  <si>
    <t>Pol139</t>
  </si>
  <si>
    <t>drát CY 1,5</t>
  </si>
  <si>
    <t>-1652909370</t>
  </si>
  <si>
    <t>Pol140</t>
  </si>
  <si>
    <t>chránička kopoflex KF09090</t>
  </si>
  <si>
    <t>1162411750</t>
  </si>
  <si>
    <t>Pol141</t>
  </si>
  <si>
    <t>výstražná folie oranž.</t>
  </si>
  <si>
    <t>-1743328411</t>
  </si>
  <si>
    <t>1813118774</t>
  </si>
  <si>
    <t>Pol142</t>
  </si>
  <si>
    <t>drobný materiál</t>
  </si>
  <si>
    <t>141609680</t>
  </si>
  <si>
    <t>Pol143</t>
  </si>
  <si>
    <t>vytýčení nové spojky</t>
  </si>
  <si>
    <t>1275640188</t>
  </si>
  <si>
    <t>Pol144</t>
  </si>
  <si>
    <t>instalace spojky vč. materiálu</t>
  </si>
  <si>
    <t>-1620842419</t>
  </si>
  <si>
    <t>Pol145</t>
  </si>
  <si>
    <t>vytýčení trasy chrániček</t>
  </si>
  <si>
    <t>393196260</t>
  </si>
  <si>
    <t>-1184701476</t>
  </si>
  <si>
    <t>Pol146</t>
  </si>
  <si>
    <t>pokládka HDPE chrániček</t>
  </si>
  <si>
    <t>978840500</t>
  </si>
  <si>
    <t>Pol147</t>
  </si>
  <si>
    <t>pokládka chrániček KF</t>
  </si>
  <si>
    <t>1566652083</t>
  </si>
  <si>
    <t>Pol148</t>
  </si>
  <si>
    <t>pokládka zaměřovacího vodiče</t>
  </si>
  <si>
    <t>-309473324</t>
  </si>
  <si>
    <t>-895247647</t>
  </si>
  <si>
    <t>1035373458</t>
  </si>
  <si>
    <t>Pol149</t>
  </si>
  <si>
    <t>-1976100401</t>
  </si>
  <si>
    <t>-618295604</t>
  </si>
  <si>
    <t>-19794619</t>
  </si>
  <si>
    <t>1704157491</t>
  </si>
  <si>
    <t>1080503508</t>
  </si>
  <si>
    <t>Pol150</t>
  </si>
  <si>
    <t>zkouška</t>
  </si>
  <si>
    <t>1644960395</t>
  </si>
  <si>
    <t>Pol151</t>
  </si>
  <si>
    <t>-378789596</t>
  </si>
  <si>
    <t>Pol152</t>
  </si>
  <si>
    <t>704956339</t>
  </si>
  <si>
    <t>Poznámka k položce:_x000D_
Poznámka: Přesné délky chrániček je nutno ověřit po konečném vytýčení jejich tras._x000D_
Ve specifikaci není zahrnuto:_x000D_
- geodetické zaměření</t>
  </si>
  <si>
    <t>SO 481 - SO 481 Světelná signalizace</t>
  </si>
  <si>
    <t>748 - Světelná signalizace</t>
  </si>
  <si>
    <t>748</t>
  </si>
  <si>
    <t>Světelná signalizace</t>
  </si>
  <si>
    <t>Pol153</t>
  </si>
  <si>
    <t>Úprava zapojení v řadiči RS4</t>
  </si>
  <si>
    <t>1387325082</t>
  </si>
  <si>
    <t>Pol154</t>
  </si>
  <si>
    <t>Software dopravního řešení a nahrání dat</t>
  </si>
  <si>
    <t>-740445732</t>
  </si>
  <si>
    <t>Pol155</t>
  </si>
  <si>
    <t>patka návěstidla krátká</t>
  </si>
  <si>
    <t>-218095915</t>
  </si>
  <si>
    <t>patka návěstidla krátká  šedá</t>
  </si>
  <si>
    <t>Pol156</t>
  </si>
  <si>
    <t>LED3 12W návěstidlo dopravní 300mm</t>
  </si>
  <si>
    <t>-1762913109</t>
  </si>
  <si>
    <t xml:space="preserve">šedočerné návěstidlo dopravní 300mm osazení vložkou LED3 230V/12W </t>
  </si>
  <si>
    <t>Pol157</t>
  </si>
  <si>
    <t>LED3 12W návěstidlo dopravní 200mm</t>
  </si>
  <si>
    <t>-184528426</t>
  </si>
  <si>
    <t>šedočerné návěstidlo dopravní 200mm osazené vložkou LED3 230V/12W</t>
  </si>
  <si>
    <t>Pol158</t>
  </si>
  <si>
    <t>LED3 12W návěstidlo chodecké</t>
  </si>
  <si>
    <t>-1083134999</t>
  </si>
  <si>
    <t>šedočerné návěstidlo chodecké osazené vložkou LED3 230V/12W</t>
  </si>
  <si>
    <t>Pol159</t>
  </si>
  <si>
    <t>stožár výložníkový STa 3000</t>
  </si>
  <si>
    <t>1610920443</t>
  </si>
  <si>
    <t>Pol160</t>
  </si>
  <si>
    <t>stožár výložníkový STa 5000</t>
  </si>
  <si>
    <t>539358425</t>
  </si>
  <si>
    <t>Pol161</t>
  </si>
  <si>
    <t>ochrana stožáru v místě vetknutí</t>
  </si>
  <si>
    <t>856157857</t>
  </si>
  <si>
    <t>Pol162</t>
  </si>
  <si>
    <t>držák návěstidla posuvný nerez 300mm</t>
  </si>
  <si>
    <t>-824525974</t>
  </si>
  <si>
    <t>Pol163</t>
  </si>
  <si>
    <t>TCEKFE 1p x 1mm2</t>
  </si>
  <si>
    <t>-1972283699</t>
  </si>
  <si>
    <t>Pol164</t>
  </si>
  <si>
    <t>TCEKPFLE XNx0,8mm2</t>
  </si>
  <si>
    <t>1771548162</t>
  </si>
  <si>
    <t>Pol165</t>
  </si>
  <si>
    <t>CYKY   5D x  1,5mm2</t>
  </si>
  <si>
    <t>1306728581</t>
  </si>
  <si>
    <t>Pol166</t>
  </si>
  <si>
    <t>CYKY   4D x 1,5mm</t>
  </si>
  <si>
    <t>-1447954295</t>
  </si>
  <si>
    <t>Pol167</t>
  </si>
  <si>
    <t>CYKY 12C x 1,5mm2</t>
  </si>
  <si>
    <t>277990666</t>
  </si>
  <si>
    <t>Poznámka k položce:_x000D_
OSTATNÍ VÝROBCI</t>
  </si>
  <si>
    <t>Pol168</t>
  </si>
  <si>
    <t>CYKY 24C x 1,5mm2</t>
  </si>
  <si>
    <t>1820407614</t>
  </si>
  <si>
    <t>Pol169</t>
  </si>
  <si>
    <t>tlačítko ETL 1</t>
  </si>
  <si>
    <t>-1072912625</t>
  </si>
  <si>
    <t>Pol170</t>
  </si>
  <si>
    <t>kabelová šachta 300x300 PVC 1t</t>
  </si>
  <si>
    <t>-1906189356</t>
  </si>
  <si>
    <t>Pol171</t>
  </si>
  <si>
    <t>stožárová svorkovnice</t>
  </si>
  <si>
    <t>-545439776</t>
  </si>
  <si>
    <t>Pol172</t>
  </si>
  <si>
    <t>zemnící pásek Fe-Zn a drát 10mm</t>
  </si>
  <si>
    <t>148201742</t>
  </si>
  <si>
    <t>Pol173</t>
  </si>
  <si>
    <t>trubka AROT 75mm</t>
  </si>
  <si>
    <t>1852009180</t>
  </si>
  <si>
    <t>Pol174</t>
  </si>
  <si>
    <t>trubka AROT 50mm</t>
  </si>
  <si>
    <t>-1589920277</t>
  </si>
  <si>
    <t>Pol175</t>
  </si>
  <si>
    <t>nerezový pásek na návěstidla a značky</t>
  </si>
  <si>
    <t>1836406144</t>
  </si>
  <si>
    <t>Pol176</t>
  </si>
  <si>
    <t>spojovací materiál</t>
  </si>
  <si>
    <t>222513117</t>
  </si>
  <si>
    <t>Poznámka k položce:_x000D_
Dodávka celkem</t>
  </si>
  <si>
    <t>Pol177</t>
  </si>
  <si>
    <t>montáž řadiče a venkovní výstroje (stožárů)</t>
  </si>
  <si>
    <t>1793810518</t>
  </si>
  <si>
    <t>Pol178</t>
  </si>
  <si>
    <t>zapojení kabelové sítě v řadiči a stožárech</t>
  </si>
  <si>
    <t>602073472</t>
  </si>
  <si>
    <t>Pol179</t>
  </si>
  <si>
    <t>komplexní vyzkoušení funkce SSZ</t>
  </si>
  <si>
    <t>-1436983107</t>
  </si>
  <si>
    <t>Pol180</t>
  </si>
  <si>
    <t>zapojení zemnícího pásku</t>
  </si>
  <si>
    <t>1518597548</t>
  </si>
  <si>
    <t>Pol181</t>
  </si>
  <si>
    <t>montáž tlačítek</t>
  </si>
  <si>
    <t>1547973466</t>
  </si>
  <si>
    <t>Pol182</t>
  </si>
  <si>
    <t>regulace a aktivace první sig. skupiny</t>
  </si>
  <si>
    <t>830030706</t>
  </si>
  <si>
    <t>Pol183</t>
  </si>
  <si>
    <t>demontáž sloupu 11,12,13,131</t>
  </si>
  <si>
    <t>1333497144</t>
  </si>
  <si>
    <t>Pol184</t>
  </si>
  <si>
    <t>demot,montáž dopravních značek pouze na SSZ</t>
  </si>
  <si>
    <t>-316759874</t>
  </si>
  <si>
    <t>Pol185</t>
  </si>
  <si>
    <t>přeložení ,naspojkování vedení u stožárů 12,13</t>
  </si>
  <si>
    <t>957637717</t>
  </si>
  <si>
    <t>Pol186</t>
  </si>
  <si>
    <t>demontáž a montáž návěstidel</t>
  </si>
  <si>
    <t>787549017</t>
  </si>
  <si>
    <t>Pol187</t>
  </si>
  <si>
    <t>vyříznutí drážky pro smyčku</t>
  </si>
  <si>
    <t>-1837994543</t>
  </si>
  <si>
    <t>Pol188</t>
  </si>
  <si>
    <t>zalití drážky smyčky</t>
  </si>
  <si>
    <t>-157576126</t>
  </si>
  <si>
    <t>Poznámka k položce:_x000D_
provedení výkopu 30/60, odvoz výkopků na skládku, provedení pískového lože,provedení uložení krycí fólie a pásku,</t>
  </si>
  <si>
    <t>Pol189</t>
  </si>
  <si>
    <t>uložení kabelu do trubky KOPOFLEX, zhutnění</t>
  </si>
  <si>
    <t>bm</t>
  </si>
  <si>
    <t>-1041697442</t>
  </si>
  <si>
    <t>Poznámka k položce:_x000D_
demontáž výložníkového stožáru, odstranění betonového základu 60/60/150, odvoz výkopků na skládku</t>
  </si>
  <si>
    <t>Pol190</t>
  </si>
  <si>
    <t>demontáž výložníkové stožáru, odstranění bet. základu 60/60/150</t>
  </si>
  <si>
    <t>-23499439</t>
  </si>
  <si>
    <t>Poznámka k položce:_x000D_
odvoz výkopku a betonu na skládku</t>
  </si>
  <si>
    <t>Pol191</t>
  </si>
  <si>
    <t>provedení výkopu výlož. stožáru vč.zabetonování</t>
  </si>
  <si>
    <t>-1805204312</t>
  </si>
  <si>
    <t>Poznámka k položce:_x000D_
přebytečný material odvoz do 10 km, skládkovné včetně poplatku</t>
  </si>
  <si>
    <t>Pol192</t>
  </si>
  <si>
    <t>provedení výkopu chod. stožáru vč.zabetonování</t>
  </si>
  <si>
    <t>1260227313</t>
  </si>
  <si>
    <t>Pol193</t>
  </si>
  <si>
    <t>provedení výkopu sondážní jámy</t>
  </si>
  <si>
    <t>102158856</t>
  </si>
  <si>
    <t>Poznámka k položce:_x000D_
uvedení výkopu do původního stavu, položení asfaltu tlouštky 5 cm nebo</t>
  </si>
  <si>
    <t>Pol194</t>
  </si>
  <si>
    <t>provedení zádlažby, zatravnění</t>
  </si>
  <si>
    <t>871885083</t>
  </si>
  <si>
    <t>Pol195</t>
  </si>
  <si>
    <t>použití mechanizmů a dopr. materiálu na stavbu</t>
  </si>
  <si>
    <t>283197209</t>
  </si>
  <si>
    <t>Pol196</t>
  </si>
  <si>
    <t>doprava kabelů při pokládce</t>
  </si>
  <si>
    <t>963855796</t>
  </si>
  <si>
    <t>Pol197</t>
  </si>
  <si>
    <t>doprava zaměstnanců, ubytování</t>
  </si>
  <si>
    <t>-747827425</t>
  </si>
  <si>
    <t>Pol198</t>
  </si>
  <si>
    <t>Vytýčení inženýrských sítí</t>
  </si>
  <si>
    <t>-1846067170</t>
  </si>
  <si>
    <t>Pol199</t>
  </si>
  <si>
    <t>Geometrické zaměření</t>
  </si>
  <si>
    <t>-564277740</t>
  </si>
  <si>
    <t>Pol200</t>
  </si>
  <si>
    <t>Komplexní dodavatelská činnost, zřízení staven.</t>
  </si>
  <si>
    <t>935002757</t>
  </si>
  <si>
    <t>Pol201</t>
  </si>
  <si>
    <t>Dokumentace skutečného provedení</t>
  </si>
  <si>
    <t>1055306459</t>
  </si>
  <si>
    <t>Pol202</t>
  </si>
  <si>
    <t>Dopravní řešení přepočítání</t>
  </si>
  <si>
    <t>1757967716</t>
  </si>
  <si>
    <t>Pol203</t>
  </si>
  <si>
    <t>Vedlejší náklady a rezerva</t>
  </si>
  <si>
    <t>-1581155684</t>
  </si>
  <si>
    <t>Pol204</t>
  </si>
  <si>
    <t>Zkušební provoz</t>
  </si>
  <si>
    <t>29629175</t>
  </si>
  <si>
    <t>Pol205</t>
  </si>
  <si>
    <t>Výchozí technická revize</t>
  </si>
  <si>
    <t>831808955</t>
  </si>
  <si>
    <t>Pol206</t>
  </si>
  <si>
    <t>Poplatek za skládku suti</t>
  </si>
  <si>
    <t>-1769068988</t>
  </si>
  <si>
    <t>SO 501-1 - SO 501-1 Přeložka plynovodu STL</t>
  </si>
  <si>
    <t>HSV - Práce a dodávky HSV+PSV+M</t>
  </si>
  <si>
    <t xml:space="preserve">    1 - Zemní práce</t>
  </si>
  <si>
    <t xml:space="preserve">    997 - Přesun sutě</t>
  </si>
  <si>
    <t xml:space="preserve">    PSV - Práce a dodávky PSV</t>
  </si>
  <si>
    <t xml:space="preserve">      723 - Zdravotechnika - vnitřní plynovod</t>
  </si>
  <si>
    <t xml:space="preserve">    M - Práce a dodávky M</t>
  </si>
  <si>
    <t xml:space="preserve">      23-M - Montáže potrubí</t>
  </si>
  <si>
    <t xml:space="preserve">    OST - Ostatní</t>
  </si>
  <si>
    <t xml:space="preserve">      VRN - Vedlejší rozpočtové náklady</t>
  </si>
  <si>
    <t>Práce a dodávky HSV+PSV+M</t>
  </si>
  <si>
    <t>Zemní práce</t>
  </si>
  <si>
    <t>131201101</t>
  </si>
  <si>
    <t>Hloubení jam nezapažených v hornině tř. 3 objemu do 100 m3</t>
  </si>
  <si>
    <t>-799911208</t>
  </si>
  <si>
    <t>1,5*1,5*1,3*2 "pracovní jáma</t>
  </si>
  <si>
    <t>132201101</t>
  </si>
  <si>
    <t>Hloubení rýh š do 600 mm v hornině tř. 3 objemu do 100 m3</t>
  </si>
  <si>
    <t>1396441168</t>
  </si>
  <si>
    <t>86*0,6*1,1 "obtok</t>
  </si>
  <si>
    <t>84*0,6*1,1 "přeložka</t>
  </si>
  <si>
    <t>161101101</t>
  </si>
  <si>
    <t>Svislé přemístění výkopku z horniny tř. 1 až 4 hl výkopu do 2,5 m</t>
  </si>
  <si>
    <t>424276504</t>
  </si>
  <si>
    <t>5,85+112,2</t>
  </si>
  <si>
    <t>-402658678</t>
  </si>
  <si>
    <t>1339119844</t>
  </si>
  <si>
    <t>-2140859347</t>
  </si>
  <si>
    <t>118,05*2 "Přepočtené koeficientem množství</t>
  </si>
  <si>
    <t>174101101</t>
  </si>
  <si>
    <t>Zásyp jam, šachet rýh nebo kolem objektů sypaninou se zhutněním</t>
  </si>
  <si>
    <t>588780321</t>
  </si>
  <si>
    <t>1,5*1,5*(1,3-0,1-0,5)*2 "pracovní jáma</t>
  </si>
  <si>
    <t>86*0,6*(1,1-0,1-0,5) "obtok</t>
  </si>
  <si>
    <t>84*0,6*(1,1-0,1-0,5) "přeložka</t>
  </si>
  <si>
    <t>58331200</t>
  </si>
  <si>
    <t>štěrkopísek netříděný zásypový materiál</t>
  </si>
  <si>
    <t>53410225</t>
  </si>
  <si>
    <t>54,15*2 "Přepočtené koeficientem množství</t>
  </si>
  <si>
    <t>175111101</t>
  </si>
  <si>
    <t>Obsypání potrubí ručně sypaninou bez prohození sítem, uloženou do 3 m</t>
  </si>
  <si>
    <t>-1111981953</t>
  </si>
  <si>
    <t>1,5*1,5*0,5*2 "pracovní jáma</t>
  </si>
  <si>
    <t>86*0,6*0,5 "obtok</t>
  </si>
  <si>
    <t>84*0,6*0,5 "přeložka</t>
  </si>
  <si>
    <t>-523000064</t>
  </si>
  <si>
    <t>53,25*2 "Přepočtené koeficientem množství</t>
  </si>
  <si>
    <t>451572111</t>
  </si>
  <si>
    <t>Lože pod potrubí otevřený výkop z kameniva drobného těženého</t>
  </si>
  <si>
    <t>-1932248832</t>
  </si>
  <si>
    <t>1,5*1,5*0,1*2 "pracovní jáma</t>
  </si>
  <si>
    <t>86*0,6*0,1 "obtok</t>
  </si>
  <si>
    <t>84*0,6*0,1 "přeložka</t>
  </si>
  <si>
    <t>877211101</t>
  </si>
  <si>
    <t>Montáž elektrospojek na plynovodním potrubí z PE trub d 63</t>
  </si>
  <si>
    <t>1578340639</t>
  </si>
  <si>
    <t>28615972</t>
  </si>
  <si>
    <t>elektrospojka SDR 11 PE 100 PN 16 d 63</t>
  </si>
  <si>
    <t>290752937</t>
  </si>
  <si>
    <t>877211112</t>
  </si>
  <si>
    <t>Montáž elektrokolen 90° na vodovodním potrubí z PE trub d 63</t>
  </si>
  <si>
    <t>202637284</t>
  </si>
  <si>
    <t>28653055</t>
  </si>
  <si>
    <t>elektrokoleno 90° PE 100 D 63mm</t>
  </si>
  <si>
    <t>1125147945</t>
  </si>
  <si>
    <t>877321101</t>
  </si>
  <si>
    <t>Montáž elektrospojek na vodovodním potrubí z PE trub d 160</t>
  </si>
  <si>
    <t>391651466</t>
  </si>
  <si>
    <t>28615978</t>
  </si>
  <si>
    <t>elektrospojka SDR 11 PE 100 PN 16 D 160mm</t>
  </si>
  <si>
    <t>-1738189242</t>
  </si>
  <si>
    <t>877321112</t>
  </si>
  <si>
    <t>Montáž elektrokolen 90° na vodovodním potrubí z PE trub d 160</t>
  </si>
  <si>
    <t>1002273988</t>
  </si>
  <si>
    <t>28614951</t>
  </si>
  <si>
    <t>elektrokoleno 45° PE 100 PN 16 D 160mm</t>
  </si>
  <si>
    <t>-1061499591</t>
  </si>
  <si>
    <t>899721111</t>
  </si>
  <si>
    <t>Signalizační vodič DN do 150 mm na potrubí</t>
  </si>
  <si>
    <t>39381180</t>
  </si>
  <si>
    <t>84+86</t>
  </si>
  <si>
    <t>899722113</t>
  </si>
  <si>
    <t>Krytí potrubí z plastů výstražnou fólií z PVC 34cm</t>
  </si>
  <si>
    <t>916887240</t>
  </si>
  <si>
    <t>Přesun sutě</t>
  </si>
  <si>
    <t>997013111</t>
  </si>
  <si>
    <t>Vnitrostaveništní doprava suti a vybouraných hmot pro budovy v do 6 m s použitím mechanizace</t>
  </si>
  <si>
    <t>-1295102779</t>
  </si>
  <si>
    <t>997013501</t>
  </si>
  <si>
    <t>Odvoz suti a vybouraných hmot na skládku nebo meziskládku do 1 km se složením</t>
  </si>
  <si>
    <t>-1368176104</t>
  </si>
  <si>
    <t>997013509</t>
  </si>
  <si>
    <t>Příplatek k odvozu suti a vybouraných hmot na skládku ZKD 1 km přes 1 km</t>
  </si>
  <si>
    <t>-55103215</t>
  </si>
  <si>
    <t>1,86*14 "Přepočtené koeficientem množství</t>
  </si>
  <si>
    <t>997013813</t>
  </si>
  <si>
    <t>Poplatek za uložení na skládce (skládkovné) stavebního odpadu z plastických hmot kód odpadu 170 203</t>
  </si>
  <si>
    <t>-445710281</t>
  </si>
  <si>
    <t>PSV</t>
  </si>
  <si>
    <t>Práce a dodávky PSV</t>
  </si>
  <si>
    <t>723</t>
  </si>
  <si>
    <t>Zdravotechnika - vnitřní plynovod</t>
  </si>
  <si>
    <t>723150803</t>
  </si>
  <si>
    <t>Demontáž potrubí do D 76</t>
  </si>
  <si>
    <t>-1039630494</t>
  </si>
  <si>
    <t>723150805</t>
  </si>
  <si>
    <t>Demontáž potrubí ocelové hladké svařované do D 159</t>
  </si>
  <si>
    <t>659714876</t>
  </si>
  <si>
    <t>230205042</t>
  </si>
  <si>
    <t>Montáž potrubí plastového svařované na tupo nebo elektrospojkou dn 63 mm en 5,8 mm</t>
  </si>
  <si>
    <t>1075411371</t>
  </si>
  <si>
    <t>28613494</t>
  </si>
  <si>
    <t>potrubí plynovodní PE100 SDR 11 tyče 12m se signalizační vrstvou 63x5,8mm</t>
  </si>
  <si>
    <t>844819937</t>
  </si>
  <si>
    <t>86*1,05 "Přepočtené koeficientem množství</t>
  </si>
  <si>
    <t>230205125</t>
  </si>
  <si>
    <t>Montáž potrubí plastového svařovaného na tupo nebo elektrospojkou dn 160 mm en 9,1 mm</t>
  </si>
  <si>
    <t>-134201488</t>
  </si>
  <si>
    <t>28613904</t>
  </si>
  <si>
    <t>potrubí plynovodní PE 100RC SDR 17,6 PN 0,1MPa tyče 12m 160x9,1mm</t>
  </si>
  <si>
    <t>-947199453</t>
  </si>
  <si>
    <t>84*1,05 "Přepočtené koeficientem množství</t>
  </si>
  <si>
    <t>230230002</t>
  </si>
  <si>
    <t>Předběžná tlaková zkouška DN 80</t>
  </si>
  <si>
    <t>-1940760905</t>
  </si>
  <si>
    <t>230230005</t>
  </si>
  <si>
    <t>Předběžná tlaková zkouška vodou DN 150</t>
  </si>
  <si>
    <t>-893866359</t>
  </si>
  <si>
    <t>230230020</t>
  </si>
  <si>
    <t>Hlavní tlaková zkouška vzduchem 0,6 MPa DN 150</t>
  </si>
  <si>
    <t>226621599</t>
  </si>
  <si>
    <t>230230032</t>
  </si>
  <si>
    <t>Hlavní tlaková zkouška vzduchem 2,5 MPa DN 80</t>
  </si>
  <si>
    <t>-27270309</t>
  </si>
  <si>
    <t>230230076</t>
  </si>
  <si>
    <t>Čištění potrubí PN 38 6416 DN 200</t>
  </si>
  <si>
    <t>1703952353</t>
  </si>
  <si>
    <t>Práce a dodávky M</t>
  </si>
  <si>
    <t>23-M</t>
  </si>
  <si>
    <t>Montáže potrubí</t>
  </si>
  <si>
    <t>230-1</t>
  </si>
  <si>
    <t>Montáž stoplovací tvarovky DN 150</t>
  </si>
  <si>
    <t>-1999120042</t>
  </si>
  <si>
    <t>286-1</t>
  </si>
  <si>
    <t>Dodávka stoplovací tvarovky TWD DN150 s obtokem</t>
  </si>
  <si>
    <t>256</t>
  </si>
  <si>
    <t>-25421308</t>
  </si>
  <si>
    <t>230-2</t>
  </si>
  <si>
    <t>Montáž zemní přechodky DN 160</t>
  </si>
  <si>
    <t>819620783</t>
  </si>
  <si>
    <t>286-2</t>
  </si>
  <si>
    <t>Ddávka zemní přechodky TEZAP 160x9,1/159x4,5</t>
  </si>
  <si>
    <t>-661220605</t>
  </si>
  <si>
    <t>230990001</t>
  </si>
  <si>
    <t>Mechanické zaškrcení plynovodu</t>
  </si>
  <si>
    <t>1916937591</t>
  </si>
  <si>
    <t>230990005</t>
  </si>
  <si>
    <t>Revize</t>
  </si>
  <si>
    <t>363968013</t>
  </si>
  <si>
    <t>OST</t>
  </si>
  <si>
    <t>Ostatní</t>
  </si>
  <si>
    <t>Vedlejší rozpočtové náklady</t>
  </si>
  <si>
    <t>999-1</t>
  </si>
  <si>
    <t>Zabezpečení staveniště</t>
  </si>
  <si>
    <t>-109526882</t>
  </si>
  <si>
    <t>999-2</t>
  </si>
  <si>
    <t>Zařízení staveniště</t>
  </si>
  <si>
    <t>-2075851567</t>
  </si>
  <si>
    <t>SO 501-2 - SO 501-2 Přemístění pilíře HUP a prodloužení STL</t>
  </si>
  <si>
    <t xml:space="preserve">    723 - Zdravotechnika - vnitřní plynovod</t>
  </si>
  <si>
    <t>-36626366</t>
  </si>
  <si>
    <t>1,5*1,5*1,3 "pracovní jáma</t>
  </si>
  <si>
    <t>-1778517058</t>
  </si>
  <si>
    <t>2*0,6*1,1 "STL</t>
  </si>
  <si>
    <t>8,5*0,6*1,1 "domovní plynovod</t>
  </si>
  <si>
    <t>1697962530</t>
  </si>
  <si>
    <t>2,925+6,93</t>
  </si>
  <si>
    <t>-484688655</t>
  </si>
  <si>
    <t>-1956037889</t>
  </si>
  <si>
    <t>96140554</t>
  </si>
  <si>
    <t>9,855*2 "Přepočtené koeficientem množství</t>
  </si>
  <si>
    <t>1968196696</t>
  </si>
  <si>
    <t>1,5*1,5*(1,3-0,1-0,5) "pracovní jáma</t>
  </si>
  <si>
    <t>2*0,6*(1,1-0,1-0,5) "STL</t>
  </si>
  <si>
    <t>8,5*0,6*(1,1-0,1-0,5) "domovní plynovod</t>
  </si>
  <si>
    <t>376058187</t>
  </si>
  <si>
    <t>4,725*2 "Přepočtené koeficientem množství</t>
  </si>
  <si>
    <t>1531510133</t>
  </si>
  <si>
    <t>1,5*1,5*0,5 "pracovní jáma</t>
  </si>
  <si>
    <t>2*0,6*0,5 "STL</t>
  </si>
  <si>
    <t>8,5*0,6*0,5 "domovní plynovod</t>
  </si>
  <si>
    <t>2068271667</t>
  </si>
  <si>
    <t>4,275*2 "Přepočtené koeficientem množství</t>
  </si>
  <si>
    <t>544182749</t>
  </si>
  <si>
    <t>1,5*1,5*0,1 "pracovní jáma</t>
  </si>
  <si>
    <t>2*0,6*0,1 "STL</t>
  </si>
  <si>
    <t>8,5*0,6*0,1 "domovní plynovod</t>
  </si>
  <si>
    <t>877161112</t>
  </si>
  <si>
    <t>Montáž elektrokolen 90° na vodovodním potrubí z PE trub d 32</t>
  </si>
  <si>
    <t>2079747679</t>
  </si>
  <si>
    <t>28653052</t>
  </si>
  <si>
    <t>elektrokoleno 90° PE 100 D 32mm</t>
  </si>
  <si>
    <t>-2055093610</t>
  </si>
  <si>
    <t>-1845417789</t>
  </si>
  <si>
    <t>2+8,5</t>
  </si>
  <si>
    <t>2117382389</t>
  </si>
  <si>
    <t>723160204</t>
  </si>
  <si>
    <t>Přípojka k plynoměru spojované na závit bez ochozu G 1</t>
  </si>
  <si>
    <t>soubor</t>
  </si>
  <si>
    <t>-413102429</t>
  </si>
  <si>
    <t>723231164</t>
  </si>
  <si>
    <t>Kohout kulový přímý G 1 PN 42 do 185°C plnoprůtokový vnitřní závit těžká řada</t>
  </si>
  <si>
    <t>2071199259</t>
  </si>
  <si>
    <t>230205025</t>
  </si>
  <si>
    <t>Montáž potrubí plastového svařované na tupo nebo elektrospojkou dn 32 mm en 3,0 mm</t>
  </si>
  <si>
    <t>2058531898</t>
  </si>
  <si>
    <t>2 "STL</t>
  </si>
  <si>
    <t>8,5 "domovní plynovod</t>
  </si>
  <si>
    <t>PPL.ROBG032030100</t>
  </si>
  <si>
    <t>Trubka plynovodní Pipelife GASLINE ROBUST 32X3,0 100m RC, s dodatečným ochranným odstranitelným pláštěm, pro pokládku bez omezení zrnitosti a všechny bezvýkopové pokládky, s integrovaným detekčním vodičem</t>
  </si>
  <si>
    <t>1821577406</t>
  </si>
  <si>
    <t>10,5*1,05 "Přepočtené koeficientem množství</t>
  </si>
  <si>
    <t>230230001</t>
  </si>
  <si>
    <t>Předběžná tlaková zkouška vodou DN 50</t>
  </si>
  <si>
    <t>-260450567</t>
  </si>
  <si>
    <t>230230016</t>
  </si>
  <si>
    <t>Hlavní tlaková zkouška vzduchem 0,6 MPa DN 50</t>
  </si>
  <si>
    <t>-1562073170</t>
  </si>
  <si>
    <t>230-3</t>
  </si>
  <si>
    <t>Demontáž a odstranění stávajícího plynového pilíře</t>
  </si>
  <si>
    <t>626701333</t>
  </si>
  <si>
    <t>230-4</t>
  </si>
  <si>
    <t>M+D nového plynového pilíře vč.základů - viz PD</t>
  </si>
  <si>
    <t>94486030</t>
  </si>
  <si>
    <t>230-5</t>
  </si>
  <si>
    <t>Přerušení toku media trnováním</t>
  </si>
  <si>
    <t>-1429366538</t>
  </si>
  <si>
    <t>230-6</t>
  </si>
  <si>
    <t>M+D zemní přechodka Tezap 42,4x3,25/40x3,7 + redukce eltv.G+F 40/32 + svislá část Tezap d32x1 L=1,5 m</t>
  </si>
  <si>
    <t>-1037226030</t>
  </si>
  <si>
    <t>230-7</t>
  </si>
  <si>
    <t>Osazení stávajícího regulátoru RTP Mesura B6</t>
  </si>
  <si>
    <t>1006125108</t>
  </si>
  <si>
    <t>228666844</t>
  </si>
  <si>
    <t>-2113917693</t>
  </si>
  <si>
    <t>-887761956</t>
  </si>
  <si>
    <t>SO 801 - SO 801 Sadové úpravy</t>
  </si>
  <si>
    <t xml:space="preserve">    1 -  Zemní práce</t>
  </si>
  <si>
    <t xml:space="preserve">    998 -  Přesun hmot</t>
  </si>
  <si>
    <t xml:space="preserve"> Zemní práce</t>
  </si>
  <si>
    <t>182301121</t>
  </si>
  <si>
    <t>Rozprostření ornice pl do 500 m2 ve svahu přes 1:5 tl vrstvy do 100 mm</t>
  </si>
  <si>
    <t>-1976857695</t>
  </si>
  <si>
    <t>181411133</t>
  </si>
  <si>
    <t>Založení parkového trávníku výsevem plochy do 1000 m2 ve svahu do 1:1</t>
  </si>
  <si>
    <t>-11504703</t>
  </si>
  <si>
    <t>00572410</t>
  </si>
  <si>
    <t>osivo směs travní parková</t>
  </si>
  <si>
    <t>-837625682</t>
  </si>
  <si>
    <t>741,582446808511*0,015 "Přepočtené koeficientem množství</t>
  </si>
  <si>
    <t>182101101</t>
  </si>
  <si>
    <t>Svahování v zářezech v hornině tř. 1 až 4</t>
  </si>
  <si>
    <t>592201505</t>
  </si>
  <si>
    <t>265</t>
  </si>
  <si>
    <t>183101214</t>
  </si>
  <si>
    <t>Jamky pro výsadbu s výměnou 50 % půdy zeminy tř 1 až 4 objem do 0,125 m3 v rovině a svahu do 1:5</t>
  </si>
  <si>
    <t>1495108687</t>
  </si>
  <si>
    <t>Poznámka k položce:_x000D_
včetně dodávky půdy kvalitní</t>
  </si>
  <si>
    <t>183403153</t>
  </si>
  <si>
    <t>Obdělání půdy hrabáním v rovině a svahu do 1:5</t>
  </si>
  <si>
    <t>-1295398134</t>
  </si>
  <si>
    <t>Poznámka k položce:_x000D_
pokryvné růže + trvalky</t>
  </si>
  <si>
    <t>376</t>
  </si>
  <si>
    <t>184103813</t>
  </si>
  <si>
    <t>Výsadba keřů se zřízením zářezů ve svahu do 1:1</t>
  </si>
  <si>
    <t>1819342853</t>
  </si>
  <si>
    <t>02652023</t>
  </si>
  <si>
    <t>keře domácího původu - běžné 40-60cm</t>
  </si>
  <si>
    <t>1284998956</t>
  </si>
  <si>
    <t>Poznámka k položce:_x000D_
nákup, doprava, druh bude odsouhlasen investorem, předpoklad 3 různé typy keřů</t>
  </si>
  <si>
    <t>184802111</t>
  </si>
  <si>
    <t xml:space="preserve">Chemické odplevelení před založením kultury </t>
  </si>
  <si>
    <t>-593792146</t>
  </si>
  <si>
    <t>70+435+265</t>
  </si>
  <si>
    <t>184851111</t>
  </si>
  <si>
    <t>Hnojení roztokem hnojiva v rovině a svahu do 1:2</t>
  </si>
  <si>
    <t>-1372719527</t>
  </si>
  <si>
    <t>770*0,05</t>
  </si>
  <si>
    <t>10311100</t>
  </si>
  <si>
    <t>rašelina zahradnická   VL</t>
  </si>
  <si>
    <t>994659156</t>
  </si>
  <si>
    <t>10391100</t>
  </si>
  <si>
    <t>kůra mulčovací VL</t>
  </si>
  <si>
    <t>1862059603</t>
  </si>
  <si>
    <t>690,291*0,103 "Přepočtené koeficientem množství</t>
  </si>
  <si>
    <t>184911421</t>
  </si>
  <si>
    <t>Mulčování rostlin kůrou tl. do 0,1 m v rovině a svahu do 1:5</t>
  </si>
  <si>
    <t>1141092458</t>
  </si>
  <si>
    <t>70+376+265</t>
  </si>
  <si>
    <t>185804312</t>
  </si>
  <si>
    <t>Zalití rostlin vodou plocha přes 20 m2</t>
  </si>
  <si>
    <t>322483741</t>
  </si>
  <si>
    <t>Poznámka k položce:_x000D_
plochy výsadeb keřů, trvalek, trávníku, 10l/ m2_x000D_
stromy 100l/ks_x000D_
soliterní keře 50l/ks</t>
  </si>
  <si>
    <t>(331+30+20+8)*10/1000</t>
  </si>
  <si>
    <t>10*100/1000</t>
  </si>
  <si>
    <t>19*50/1000</t>
  </si>
  <si>
    <t xml:space="preserve"> Přesun hmot</t>
  </si>
  <si>
    <t>998231311</t>
  </si>
  <si>
    <t>Přesun hmot pro sadovnické a krajinářské úpravy vodorovně do 5000 m</t>
  </si>
  <si>
    <t>1098466487</t>
  </si>
  <si>
    <t>VRN - VRN Vedlejší rozpočtové náklady</t>
  </si>
  <si>
    <t>HSV -  Práce a dodávky HSV</t>
  </si>
  <si>
    <t>VRN3 - Zařízení staveniště</t>
  </si>
  <si>
    <t>VRN1 - Průzkumné, geodetické a projektové práce</t>
  </si>
  <si>
    <t>VRN4 - Inženýrská činnost</t>
  </si>
  <si>
    <t>VRN - Vedlejší rozpočtové náklady</t>
  </si>
  <si>
    <t>997 - Přesun sutě a hmot</t>
  </si>
  <si>
    <t xml:space="preserve"> Práce a dodávky HSV</t>
  </si>
  <si>
    <t>VRN3</t>
  </si>
  <si>
    <t>032002000</t>
  </si>
  <si>
    <t>Vybavení staveniště vč. zrušení</t>
  </si>
  <si>
    <t>1024</t>
  </si>
  <si>
    <t>-39400210</t>
  </si>
  <si>
    <t>034303000</t>
  </si>
  <si>
    <t>Dopravněinženýrské opatření během stavby (DIO)</t>
  </si>
  <si>
    <t>-457101402</t>
  </si>
  <si>
    <t>Poznámka k položce:_x000D_
osazení a údržba semaforů pro jednosměrný provoz_x000D_
osazení přechodných dopravních značek</t>
  </si>
  <si>
    <t>034503000</t>
  </si>
  <si>
    <t>Informační tabule na staveništi</t>
  </si>
  <si>
    <t>1420665710</t>
  </si>
  <si>
    <t>035103001</t>
  </si>
  <si>
    <t>Pronájem ploch</t>
  </si>
  <si>
    <t>-521393132</t>
  </si>
  <si>
    <t>Poznámka k položce:_x000D_
Pronájem pozemku p.p.č. 1399/17 pro zařízení staveniště</t>
  </si>
  <si>
    <t>VRN1</t>
  </si>
  <si>
    <t>Průzkumné, geodetické a projektové práce</t>
  </si>
  <si>
    <t>011314000</t>
  </si>
  <si>
    <t>Archeologický dohled</t>
  </si>
  <si>
    <t>-2062866252</t>
  </si>
  <si>
    <t>012103000</t>
  </si>
  <si>
    <t>Geodetické práce před výstavbou</t>
  </si>
  <si>
    <t>681490917</t>
  </si>
  <si>
    <t>Poznámka k položce:_x000D_
vytyčení hranic pozemků,vytyčení staveniště a stavebního objektu, určení průběhu nadzemního nebo podzemního stávajícího i plánovaného vedení, určení vytyčovací sítě, ...</t>
  </si>
  <si>
    <t>012203000</t>
  </si>
  <si>
    <t>Geodetické práce při provádění stavby</t>
  </si>
  <si>
    <t>-441070255</t>
  </si>
  <si>
    <t>Poznámka k položce:_x000D_
výšková měření, výpočet objemů, atd. které mají charakter kontrolních a upřesnujících činností_x000D_
geodetické zaměření ostatních stavebních objektů</t>
  </si>
  <si>
    <t>013254000</t>
  </si>
  <si>
    <t>Dokumentace skutečného provedení stavby (DSPS)</t>
  </si>
  <si>
    <t>1689791847</t>
  </si>
  <si>
    <t>Poznámka k položce:_x000D_
Platí pro všechny stavební objekty</t>
  </si>
  <si>
    <t>013254000-1</t>
  </si>
  <si>
    <t>Dokumentace Realizační RDS</t>
  </si>
  <si>
    <t>-1473379505</t>
  </si>
  <si>
    <t>075</t>
  </si>
  <si>
    <t>Provozní vlivy - ochranná pásma</t>
  </si>
  <si>
    <t>1191405418</t>
  </si>
  <si>
    <t>Poznámka k položce:_x000D_
elektrického vedení, vodárenská (vodní zdroje,vodojemy.čistírny vod,vodovodní řady),přírodních hodnot (zákaz poškození přírodního prostředí,zákaz hluku), protipožární a jiná, dále ochrana odkrytých stáv. zařízení dle stavebného povolení, obnovení výstražných folií porušených během stavby</t>
  </si>
  <si>
    <t>IP 33</t>
  </si>
  <si>
    <t>Vytyčení stáv. inženýrských sítí</t>
  </si>
  <si>
    <t>-1968511629</t>
  </si>
  <si>
    <t>IP 35</t>
  </si>
  <si>
    <t>Geometrický plán stavby včetně všech kartografických prací</t>
  </si>
  <si>
    <t>-1762498732</t>
  </si>
  <si>
    <t>Poznámka k položce:_x000D_
Včetně nutných tisků</t>
  </si>
  <si>
    <t>VRN4</t>
  </si>
  <si>
    <t>Inženýrská činnost</t>
  </si>
  <si>
    <t>043103000</t>
  </si>
  <si>
    <t>Zkoušky bez rozlišení</t>
  </si>
  <si>
    <t>1906566985</t>
  </si>
  <si>
    <t>IP 002</t>
  </si>
  <si>
    <t>Zakrytí semaforů</t>
  </si>
  <si>
    <t>1388142020</t>
  </si>
  <si>
    <t>Poznámka k položce:_x000D_
Zakrytí semaforů na křižovatce Pivovarská - Wolkerova - 4 ks</t>
  </si>
  <si>
    <t>IP 36</t>
  </si>
  <si>
    <t>Splnění podmínek správců sítí dle  stavebního povolení</t>
  </si>
  <si>
    <t>746937478</t>
  </si>
  <si>
    <t>Poznámka k položce:_x000D_
předání závěrečného paré se splněnými podmínkami správců včetně jejich stanovisek ke stavbě, ostatní doklady pro přípravu ke kolaudaci, poček kusů 4</t>
  </si>
  <si>
    <t>911381146r1</t>
  </si>
  <si>
    <t>Silniční svodidlo betonové oboustranné délky 4 m výšky 1,0 m</t>
  </si>
  <si>
    <t>2095243905</t>
  </si>
  <si>
    <t>Poznámka k položce:_x000D_
montáž a demontáž, vč. dopravy nových svodidel, vč. přemístění stávajících svodidel na nové umístění;_x000D_
typ New Jersey</t>
  </si>
  <si>
    <t>84 "stávající svodidla</t>
  </si>
  <si>
    <t>84 "nová svodidla</t>
  </si>
  <si>
    <t>911381146r2</t>
  </si>
  <si>
    <t>Pronájem silničních svodidel betonových oboustranných délky 4 m výšky 1,0 m</t>
  </si>
  <si>
    <t>1380349316</t>
  </si>
  <si>
    <t>Poznámka k položce:_x000D_
pronájem svodidel (předpoklad 3 měsíce);_x000D_
450,-/bm/měsíc</t>
  </si>
  <si>
    <t>168*3</t>
  </si>
  <si>
    <t>-1519285967</t>
  </si>
  <si>
    <t>2240 "provizorní ložná vrstva pro 4 fáze DIO</t>
  </si>
  <si>
    <t>110 "Konstrukce pro pojezd při fázi 1 DIO</t>
  </si>
  <si>
    <t>30 "doplnění konstrukce k ochranné bariéře místo obruby pro pojezd při fázi 2 DIO</t>
  </si>
  <si>
    <t>577165112</t>
  </si>
  <si>
    <t>Asfaltový beton vrstva ložní ACL 16 (ABH) tl 70 mm š do 3 m z nemodifikovaného asfaltu</t>
  </si>
  <si>
    <t>-2023526423</t>
  </si>
  <si>
    <t>2240 "provizorní ložná vrstva asfaltu pro pojezd při prvních 4 fázích DIO</t>
  </si>
  <si>
    <t>30 "doplnění asfaltu k ochranné bariéře místo obruby pro pojezd při fázi 2 DIO</t>
  </si>
  <si>
    <t>113154324</t>
  </si>
  <si>
    <t>Frézování živičného krytu tl 70 mm pruh š 1 m pl do 10000 m2 bez překážek v trase</t>
  </si>
  <si>
    <t>-1633700254</t>
  </si>
  <si>
    <t>Poznámka k položce:_x000D_
Frézování dočasné ložné vrstvy asfaltu</t>
  </si>
  <si>
    <t>1707543177</t>
  </si>
  <si>
    <t>Poznámka k položce:_x000D_
Konstrukce pro pojezd při fázi 1 DIO</t>
  </si>
  <si>
    <t>110*1,1</t>
  </si>
  <si>
    <t>-884265782</t>
  </si>
  <si>
    <t>1098612491</t>
  </si>
  <si>
    <t>napojení zazubením asfaltu dvou vrstev</t>
  </si>
  <si>
    <t>1753003508</t>
  </si>
  <si>
    <t>113154114</t>
  </si>
  <si>
    <t>Frézování živičného krytu tl 150 mm pruh š 0,5 m pl do 500 m2 bez překážek v trase</t>
  </si>
  <si>
    <t>1838219150</t>
  </si>
  <si>
    <t>1364998916</t>
  </si>
  <si>
    <t>1337166457</t>
  </si>
  <si>
    <t>-1320143486</t>
  </si>
  <si>
    <t>609,28*10</t>
  </si>
  <si>
    <t>1737006835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</si>
</sst>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31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5"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26" fillId="0" borderId="0" xfId="0" applyFont="1" applyAlignment="1" applyProtection="1">
      <alignment horizontal="left" vertical="center" wrapText="1"/>
    </xf>
    <xf numFmtId="0" fontId="21" fillId="4" borderId="7"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3" fillId="0" borderId="0" xfId="0" applyNumberFormat="1" applyFont="1" applyAlignment="1" applyProtection="1">
      <alignment horizontal="righ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6"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7"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27" fillId="0" borderId="0" xfId="0" applyNumberFormat="1" applyFont="1" applyAlignment="1" applyProtection="1">
      <alignment vertical="center"/>
    </xf>
    <xf numFmtId="0" fontId="27" fillId="0" borderId="0" xfId="0" applyFont="1" applyAlignment="1" applyProtection="1">
      <alignment vertical="center"/>
    </xf>
    <xf numFmtId="0" fontId="21" fillId="4" borderId="7" xfId="0" applyFont="1" applyFill="1" applyBorder="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4" borderId="8" xfId="0" applyFont="1" applyFill="1" applyBorder="1" applyAlignment="1" applyProtection="1">
      <alignment horizontal="lef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4" fontId="23"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6"/>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5" t="s">
        <v>0</v>
      </c>
      <c r="AZ1" s="15" t="s">
        <v>1</v>
      </c>
      <c r="BA1" s="15" t="s">
        <v>2</v>
      </c>
      <c r="BB1" s="15" t="s">
        <v>3</v>
      </c>
      <c r="BT1" s="15" t="s">
        <v>4</v>
      </c>
      <c r="BU1" s="15" t="s">
        <v>4</v>
      </c>
      <c r="BV1" s="15" t="s">
        <v>5</v>
      </c>
    </row>
    <row r="2" spans="1:74" s="1" customFormat="1" ht="36.950000000000003" customHeight="1">
      <c r="AR2" s="289"/>
      <c r="AS2" s="289"/>
      <c r="AT2" s="289"/>
      <c r="AU2" s="289"/>
      <c r="AV2" s="289"/>
      <c r="AW2" s="289"/>
      <c r="AX2" s="289"/>
      <c r="AY2" s="289"/>
      <c r="AZ2" s="289"/>
      <c r="BA2" s="289"/>
      <c r="BB2" s="289"/>
      <c r="BC2" s="289"/>
      <c r="BD2" s="289"/>
      <c r="BE2" s="289"/>
      <c r="BS2" s="16" t="s">
        <v>6</v>
      </c>
      <c r="BT2" s="16" t="s">
        <v>7</v>
      </c>
    </row>
    <row r="3" spans="1:74" s="1" customFormat="1"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s="1" customFormat="1" ht="24.95"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pans="1:74" s="1" customFormat="1" ht="12" customHeight="1">
      <c r="B5" s="20"/>
      <c r="C5" s="21"/>
      <c r="D5" s="25" t="s">
        <v>13</v>
      </c>
      <c r="E5" s="21"/>
      <c r="F5" s="21"/>
      <c r="G5" s="21"/>
      <c r="H5" s="21"/>
      <c r="I5" s="21"/>
      <c r="J5" s="21"/>
      <c r="K5" s="273" t="s">
        <v>14</v>
      </c>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1"/>
      <c r="AQ5" s="21"/>
      <c r="AR5" s="19"/>
      <c r="BE5" s="270" t="s">
        <v>15</v>
      </c>
      <c r="BS5" s="16" t="s">
        <v>6</v>
      </c>
    </row>
    <row r="6" spans="1:74" s="1" customFormat="1" ht="36.950000000000003" customHeight="1">
      <c r="B6" s="20"/>
      <c r="C6" s="21"/>
      <c r="D6" s="27" t="s">
        <v>16</v>
      </c>
      <c r="E6" s="21"/>
      <c r="F6" s="21"/>
      <c r="G6" s="21"/>
      <c r="H6" s="21"/>
      <c r="I6" s="21"/>
      <c r="J6" s="21"/>
      <c r="K6" s="275" t="s">
        <v>17</v>
      </c>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1"/>
      <c r="AQ6" s="21"/>
      <c r="AR6" s="19"/>
      <c r="BE6" s="271"/>
      <c r="BS6" s="16" t="s">
        <v>6</v>
      </c>
    </row>
    <row r="7" spans="1:74" s="1" customFormat="1" ht="12" customHeight="1">
      <c r="B7" s="20"/>
      <c r="C7" s="21"/>
      <c r="D7" s="28"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28" t="s">
        <v>20</v>
      </c>
      <c r="AL7" s="21"/>
      <c r="AM7" s="21"/>
      <c r="AN7" s="26" t="s">
        <v>21</v>
      </c>
      <c r="AO7" s="21"/>
      <c r="AP7" s="21"/>
      <c r="AQ7" s="21"/>
      <c r="AR7" s="19"/>
      <c r="BE7" s="271"/>
      <c r="BS7" s="16" t="s">
        <v>6</v>
      </c>
    </row>
    <row r="8" spans="1:74" s="1" customFormat="1" ht="12" customHeight="1">
      <c r="B8" s="20"/>
      <c r="C8" s="21"/>
      <c r="D8" s="28" t="s">
        <v>22</v>
      </c>
      <c r="E8" s="21"/>
      <c r="F8" s="21"/>
      <c r="G8" s="21"/>
      <c r="H8" s="21"/>
      <c r="I8" s="21"/>
      <c r="J8" s="21"/>
      <c r="K8" s="26" t="s">
        <v>23</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24</v>
      </c>
      <c r="AL8" s="21"/>
      <c r="AM8" s="21"/>
      <c r="AN8" s="29" t="s">
        <v>25</v>
      </c>
      <c r="AO8" s="21"/>
      <c r="AP8" s="21"/>
      <c r="AQ8" s="21"/>
      <c r="AR8" s="19"/>
      <c r="BE8" s="271"/>
      <c r="BS8" s="16" t="s">
        <v>6</v>
      </c>
    </row>
    <row r="9" spans="1:74" s="1" customFormat="1" ht="29.25" customHeight="1">
      <c r="B9" s="20"/>
      <c r="C9" s="21"/>
      <c r="D9" s="25" t="s">
        <v>26</v>
      </c>
      <c r="E9" s="21"/>
      <c r="F9" s="21"/>
      <c r="G9" s="21"/>
      <c r="H9" s="21"/>
      <c r="I9" s="21"/>
      <c r="J9" s="21"/>
      <c r="K9" s="30" t="s">
        <v>27</v>
      </c>
      <c r="L9" s="21"/>
      <c r="M9" s="21"/>
      <c r="N9" s="21"/>
      <c r="O9" s="21"/>
      <c r="P9" s="21"/>
      <c r="Q9" s="21"/>
      <c r="R9" s="21"/>
      <c r="S9" s="21"/>
      <c r="T9" s="21"/>
      <c r="U9" s="21"/>
      <c r="V9" s="21"/>
      <c r="W9" s="21"/>
      <c r="X9" s="21"/>
      <c r="Y9" s="21"/>
      <c r="Z9" s="21"/>
      <c r="AA9" s="21"/>
      <c r="AB9" s="21"/>
      <c r="AC9" s="21"/>
      <c r="AD9" s="21"/>
      <c r="AE9" s="21"/>
      <c r="AF9" s="21"/>
      <c r="AG9" s="21"/>
      <c r="AH9" s="21"/>
      <c r="AI9" s="21"/>
      <c r="AJ9" s="21"/>
      <c r="AK9" s="25" t="s">
        <v>28</v>
      </c>
      <c r="AL9" s="21"/>
      <c r="AM9" s="21"/>
      <c r="AN9" s="30" t="s">
        <v>29</v>
      </c>
      <c r="AO9" s="21"/>
      <c r="AP9" s="21"/>
      <c r="AQ9" s="21"/>
      <c r="AR9" s="19"/>
      <c r="BE9" s="271"/>
      <c r="BS9" s="16" t="s">
        <v>6</v>
      </c>
    </row>
    <row r="10" spans="1:74" s="1" customFormat="1" ht="12" customHeight="1">
      <c r="B10" s="20"/>
      <c r="C10" s="21"/>
      <c r="D10" s="28" t="s">
        <v>30</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31</v>
      </c>
      <c r="AL10" s="21"/>
      <c r="AM10" s="21"/>
      <c r="AN10" s="26" t="s">
        <v>32</v>
      </c>
      <c r="AO10" s="21"/>
      <c r="AP10" s="21"/>
      <c r="AQ10" s="21"/>
      <c r="AR10" s="19"/>
      <c r="BE10" s="271"/>
      <c r="BS10" s="16" t="s">
        <v>6</v>
      </c>
    </row>
    <row r="11" spans="1:74" s="1" customFormat="1" ht="18.399999999999999" customHeight="1">
      <c r="B11" s="20"/>
      <c r="C11" s="21"/>
      <c r="D11" s="21"/>
      <c r="E11" s="26" t="s">
        <v>33</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34</v>
      </c>
      <c r="AL11" s="21"/>
      <c r="AM11" s="21"/>
      <c r="AN11" s="26" t="s">
        <v>1</v>
      </c>
      <c r="AO11" s="21"/>
      <c r="AP11" s="21"/>
      <c r="AQ11" s="21"/>
      <c r="AR11" s="19"/>
      <c r="BE11" s="271"/>
      <c r="BS11" s="16" t="s">
        <v>6</v>
      </c>
    </row>
    <row r="12" spans="1:74" s="1" customFormat="1" ht="6.95"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271"/>
      <c r="BS12" s="16" t="s">
        <v>6</v>
      </c>
    </row>
    <row r="13" spans="1:74" s="1" customFormat="1" ht="12" customHeight="1">
      <c r="B13" s="20"/>
      <c r="C13" s="21"/>
      <c r="D13" s="28" t="s">
        <v>35</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31</v>
      </c>
      <c r="AL13" s="21"/>
      <c r="AM13" s="21"/>
      <c r="AN13" s="31" t="s">
        <v>36</v>
      </c>
      <c r="AO13" s="21"/>
      <c r="AP13" s="21"/>
      <c r="AQ13" s="21"/>
      <c r="AR13" s="19"/>
      <c r="BE13" s="271"/>
      <c r="BS13" s="16" t="s">
        <v>6</v>
      </c>
    </row>
    <row r="14" spans="1:74" ht="12.75">
      <c r="B14" s="20"/>
      <c r="C14" s="21"/>
      <c r="D14" s="21"/>
      <c r="E14" s="276" t="s">
        <v>36</v>
      </c>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8" t="s">
        <v>34</v>
      </c>
      <c r="AL14" s="21"/>
      <c r="AM14" s="21"/>
      <c r="AN14" s="31" t="s">
        <v>36</v>
      </c>
      <c r="AO14" s="21"/>
      <c r="AP14" s="21"/>
      <c r="AQ14" s="21"/>
      <c r="AR14" s="19"/>
      <c r="BE14" s="271"/>
      <c r="BS14" s="16" t="s">
        <v>6</v>
      </c>
    </row>
    <row r="15" spans="1:74" s="1" customFormat="1" ht="6.95"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271"/>
      <c r="BS15" s="16" t="s">
        <v>4</v>
      </c>
    </row>
    <row r="16" spans="1:74" s="1" customFormat="1" ht="12" customHeight="1">
      <c r="B16" s="20"/>
      <c r="C16" s="21"/>
      <c r="D16" s="28" t="s">
        <v>37</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31</v>
      </c>
      <c r="AL16" s="21"/>
      <c r="AM16" s="21"/>
      <c r="AN16" s="26" t="s">
        <v>38</v>
      </c>
      <c r="AO16" s="21"/>
      <c r="AP16" s="21"/>
      <c r="AQ16" s="21"/>
      <c r="AR16" s="19"/>
      <c r="BE16" s="271"/>
      <c r="BS16" s="16" t="s">
        <v>4</v>
      </c>
    </row>
    <row r="17" spans="1:71" s="1" customFormat="1" ht="18.399999999999999" customHeight="1">
      <c r="B17" s="20"/>
      <c r="C17" s="21"/>
      <c r="D17" s="21"/>
      <c r="E17" s="26" t="s">
        <v>39</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34</v>
      </c>
      <c r="AL17" s="21"/>
      <c r="AM17" s="21"/>
      <c r="AN17" s="26" t="s">
        <v>1</v>
      </c>
      <c r="AO17" s="21"/>
      <c r="AP17" s="21"/>
      <c r="AQ17" s="21"/>
      <c r="AR17" s="19"/>
      <c r="BE17" s="271"/>
      <c r="BS17" s="16" t="s">
        <v>40</v>
      </c>
    </row>
    <row r="18" spans="1:71" s="1" customFormat="1" ht="6.9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271"/>
      <c r="BS18" s="16" t="s">
        <v>6</v>
      </c>
    </row>
    <row r="19" spans="1:71" s="1" customFormat="1" ht="12" customHeight="1">
      <c r="B19" s="20"/>
      <c r="C19" s="21"/>
      <c r="D19" s="28" t="s">
        <v>41</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31</v>
      </c>
      <c r="AL19" s="21"/>
      <c r="AM19" s="21"/>
      <c r="AN19" s="26" t="s">
        <v>38</v>
      </c>
      <c r="AO19" s="21"/>
      <c r="AP19" s="21"/>
      <c r="AQ19" s="21"/>
      <c r="AR19" s="19"/>
      <c r="BE19" s="271"/>
      <c r="BS19" s="16" t="s">
        <v>6</v>
      </c>
    </row>
    <row r="20" spans="1:71" s="1" customFormat="1" ht="18.399999999999999" customHeight="1">
      <c r="B20" s="20"/>
      <c r="C20" s="21"/>
      <c r="D20" s="21"/>
      <c r="E20" s="26" t="s">
        <v>39</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34</v>
      </c>
      <c r="AL20" s="21"/>
      <c r="AM20" s="21"/>
      <c r="AN20" s="26" t="s">
        <v>1</v>
      </c>
      <c r="AO20" s="21"/>
      <c r="AP20" s="21"/>
      <c r="AQ20" s="21"/>
      <c r="AR20" s="19"/>
      <c r="BE20" s="271"/>
      <c r="BS20" s="16" t="s">
        <v>40</v>
      </c>
    </row>
    <row r="21" spans="1:71" s="1" customFormat="1" ht="6.95"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271"/>
    </row>
    <row r="22" spans="1:71" s="1" customFormat="1" ht="12" customHeight="1">
      <c r="B22" s="20"/>
      <c r="C22" s="21"/>
      <c r="D22" s="28" t="s">
        <v>42</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271"/>
    </row>
    <row r="23" spans="1:71" s="1" customFormat="1" ht="16.5" customHeight="1">
      <c r="B23" s="20"/>
      <c r="C23" s="21"/>
      <c r="D23" s="21"/>
      <c r="E23" s="278" t="s">
        <v>1</v>
      </c>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1"/>
      <c r="AP23" s="21"/>
      <c r="AQ23" s="21"/>
      <c r="AR23" s="19"/>
      <c r="BE23" s="271"/>
    </row>
    <row r="24" spans="1:71" s="1" customFormat="1" ht="6.95"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271"/>
    </row>
    <row r="25" spans="1:71" s="1" customFormat="1" ht="6.95" customHeight="1">
      <c r="B25" s="20"/>
      <c r="C25" s="21"/>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1"/>
      <c r="AQ25" s="21"/>
      <c r="AR25" s="19"/>
      <c r="BE25" s="271"/>
    </row>
    <row r="26" spans="1:71" s="2" customFormat="1" ht="25.9" customHeight="1">
      <c r="A26" s="34"/>
      <c r="B26" s="35"/>
      <c r="C26" s="36"/>
      <c r="D26" s="37" t="s">
        <v>43</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279">
        <f>ROUND(AG94,2)</f>
        <v>0</v>
      </c>
      <c r="AL26" s="280"/>
      <c r="AM26" s="280"/>
      <c r="AN26" s="280"/>
      <c r="AO26" s="280"/>
      <c r="AP26" s="36"/>
      <c r="AQ26" s="36"/>
      <c r="AR26" s="39"/>
      <c r="BE26" s="271"/>
    </row>
    <row r="27" spans="1:71" s="2" customFormat="1" ht="6.95"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271"/>
    </row>
    <row r="28" spans="1:71" s="2" customFormat="1" ht="12.75">
      <c r="A28" s="34"/>
      <c r="B28" s="35"/>
      <c r="C28" s="36"/>
      <c r="D28" s="36"/>
      <c r="E28" s="36"/>
      <c r="F28" s="36"/>
      <c r="G28" s="36"/>
      <c r="H28" s="36"/>
      <c r="I28" s="36"/>
      <c r="J28" s="36"/>
      <c r="K28" s="36"/>
      <c r="L28" s="281" t="s">
        <v>44</v>
      </c>
      <c r="M28" s="281"/>
      <c r="N28" s="281"/>
      <c r="O28" s="281"/>
      <c r="P28" s="281"/>
      <c r="Q28" s="36"/>
      <c r="R28" s="36"/>
      <c r="S28" s="36"/>
      <c r="T28" s="36"/>
      <c r="U28" s="36"/>
      <c r="V28" s="36"/>
      <c r="W28" s="281" t="s">
        <v>45</v>
      </c>
      <c r="X28" s="281"/>
      <c r="Y28" s="281"/>
      <c r="Z28" s="281"/>
      <c r="AA28" s="281"/>
      <c r="AB28" s="281"/>
      <c r="AC28" s="281"/>
      <c r="AD28" s="281"/>
      <c r="AE28" s="281"/>
      <c r="AF28" s="36"/>
      <c r="AG28" s="36"/>
      <c r="AH28" s="36"/>
      <c r="AI28" s="36"/>
      <c r="AJ28" s="36"/>
      <c r="AK28" s="281" t="s">
        <v>46</v>
      </c>
      <c r="AL28" s="281"/>
      <c r="AM28" s="281"/>
      <c r="AN28" s="281"/>
      <c r="AO28" s="281"/>
      <c r="AP28" s="36"/>
      <c r="AQ28" s="36"/>
      <c r="AR28" s="39"/>
      <c r="BE28" s="271"/>
    </row>
    <row r="29" spans="1:71" s="3" customFormat="1" ht="14.45" customHeight="1">
      <c r="B29" s="40"/>
      <c r="C29" s="41"/>
      <c r="D29" s="28" t="s">
        <v>47</v>
      </c>
      <c r="E29" s="41"/>
      <c r="F29" s="28" t="s">
        <v>48</v>
      </c>
      <c r="G29" s="41"/>
      <c r="H29" s="41"/>
      <c r="I29" s="41"/>
      <c r="J29" s="41"/>
      <c r="K29" s="41"/>
      <c r="L29" s="284">
        <v>0.21</v>
      </c>
      <c r="M29" s="283"/>
      <c r="N29" s="283"/>
      <c r="O29" s="283"/>
      <c r="P29" s="283"/>
      <c r="Q29" s="41"/>
      <c r="R29" s="41"/>
      <c r="S29" s="41"/>
      <c r="T29" s="41"/>
      <c r="U29" s="41"/>
      <c r="V29" s="41"/>
      <c r="W29" s="282">
        <f>ROUND(AZ94, 2)</f>
        <v>0</v>
      </c>
      <c r="X29" s="283"/>
      <c r="Y29" s="283"/>
      <c r="Z29" s="283"/>
      <c r="AA29" s="283"/>
      <c r="AB29" s="283"/>
      <c r="AC29" s="283"/>
      <c r="AD29" s="283"/>
      <c r="AE29" s="283"/>
      <c r="AF29" s="41"/>
      <c r="AG29" s="41"/>
      <c r="AH29" s="41"/>
      <c r="AI29" s="41"/>
      <c r="AJ29" s="41"/>
      <c r="AK29" s="282">
        <f>ROUND(AV94, 2)</f>
        <v>0</v>
      </c>
      <c r="AL29" s="283"/>
      <c r="AM29" s="283"/>
      <c r="AN29" s="283"/>
      <c r="AO29" s="283"/>
      <c r="AP29" s="41"/>
      <c r="AQ29" s="41"/>
      <c r="AR29" s="42"/>
      <c r="BE29" s="272"/>
    </row>
    <row r="30" spans="1:71" s="3" customFormat="1" ht="14.45" customHeight="1">
      <c r="B30" s="40"/>
      <c r="C30" s="41"/>
      <c r="D30" s="41"/>
      <c r="E30" s="41"/>
      <c r="F30" s="28" t="s">
        <v>49</v>
      </c>
      <c r="G30" s="41"/>
      <c r="H30" s="41"/>
      <c r="I30" s="41"/>
      <c r="J30" s="41"/>
      <c r="K30" s="41"/>
      <c r="L30" s="284">
        <v>0.15</v>
      </c>
      <c r="M30" s="283"/>
      <c r="N30" s="283"/>
      <c r="O30" s="283"/>
      <c r="P30" s="283"/>
      <c r="Q30" s="41"/>
      <c r="R30" s="41"/>
      <c r="S30" s="41"/>
      <c r="T30" s="41"/>
      <c r="U30" s="41"/>
      <c r="V30" s="41"/>
      <c r="W30" s="282">
        <f>ROUND(BA94, 2)</f>
        <v>0</v>
      </c>
      <c r="X30" s="283"/>
      <c r="Y30" s="283"/>
      <c r="Z30" s="283"/>
      <c r="AA30" s="283"/>
      <c r="AB30" s="283"/>
      <c r="AC30" s="283"/>
      <c r="AD30" s="283"/>
      <c r="AE30" s="283"/>
      <c r="AF30" s="41"/>
      <c r="AG30" s="41"/>
      <c r="AH30" s="41"/>
      <c r="AI30" s="41"/>
      <c r="AJ30" s="41"/>
      <c r="AK30" s="282">
        <f>ROUND(AW94, 2)</f>
        <v>0</v>
      </c>
      <c r="AL30" s="283"/>
      <c r="AM30" s="283"/>
      <c r="AN30" s="283"/>
      <c r="AO30" s="283"/>
      <c r="AP30" s="41"/>
      <c r="AQ30" s="41"/>
      <c r="AR30" s="42"/>
      <c r="BE30" s="272"/>
    </row>
    <row r="31" spans="1:71" s="3" customFormat="1" ht="14.45" hidden="1" customHeight="1">
      <c r="B31" s="40"/>
      <c r="C31" s="41"/>
      <c r="D31" s="41"/>
      <c r="E31" s="41"/>
      <c r="F31" s="28" t="s">
        <v>50</v>
      </c>
      <c r="G31" s="41"/>
      <c r="H31" s="41"/>
      <c r="I31" s="41"/>
      <c r="J31" s="41"/>
      <c r="K31" s="41"/>
      <c r="L31" s="284">
        <v>0.21</v>
      </c>
      <c r="M31" s="283"/>
      <c r="N31" s="283"/>
      <c r="O31" s="283"/>
      <c r="P31" s="283"/>
      <c r="Q31" s="41"/>
      <c r="R31" s="41"/>
      <c r="S31" s="41"/>
      <c r="T31" s="41"/>
      <c r="U31" s="41"/>
      <c r="V31" s="41"/>
      <c r="W31" s="282">
        <f>ROUND(BB94, 2)</f>
        <v>0</v>
      </c>
      <c r="X31" s="283"/>
      <c r="Y31" s="283"/>
      <c r="Z31" s="283"/>
      <c r="AA31" s="283"/>
      <c r="AB31" s="283"/>
      <c r="AC31" s="283"/>
      <c r="AD31" s="283"/>
      <c r="AE31" s="283"/>
      <c r="AF31" s="41"/>
      <c r="AG31" s="41"/>
      <c r="AH31" s="41"/>
      <c r="AI31" s="41"/>
      <c r="AJ31" s="41"/>
      <c r="AK31" s="282">
        <v>0</v>
      </c>
      <c r="AL31" s="283"/>
      <c r="AM31" s="283"/>
      <c r="AN31" s="283"/>
      <c r="AO31" s="283"/>
      <c r="AP31" s="41"/>
      <c r="AQ31" s="41"/>
      <c r="AR31" s="42"/>
      <c r="BE31" s="272"/>
    </row>
    <row r="32" spans="1:71" s="3" customFormat="1" ht="14.45" hidden="1" customHeight="1">
      <c r="B32" s="40"/>
      <c r="C32" s="41"/>
      <c r="D32" s="41"/>
      <c r="E32" s="41"/>
      <c r="F32" s="28" t="s">
        <v>51</v>
      </c>
      <c r="G32" s="41"/>
      <c r="H32" s="41"/>
      <c r="I32" s="41"/>
      <c r="J32" s="41"/>
      <c r="K32" s="41"/>
      <c r="L32" s="284">
        <v>0.15</v>
      </c>
      <c r="M32" s="283"/>
      <c r="N32" s="283"/>
      <c r="O32" s="283"/>
      <c r="P32" s="283"/>
      <c r="Q32" s="41"/>
      <c r="R32" s="41"/>
      <c r="S32" s="41"/>
      <c r="T32" s="41"/>
      <c r="U32" s="41"/>
      <c r="V32" s="41"/>
      <c r="W32" s="282">
        <f>ROUND(BC94, 2)</f>
        <v>0</v>
      </c>
      <c r="X32" s="283"/>
      <c r="Y32" s="283"/>
      <c r="Z32" s="283"/>
      <c r="AA32" s="283"/>
      <c r="AB32" s="283"/>
      <c r="AC32" s="283"/>
      <c r="AD32" s="283"/>
      <c r="AE32" s="283"/>
      <c r="AF32" s="41"/>
      <c r="AG32" s="41"/>
      <c r="AH32" s="41"/>
      <c r="AI32" s="41"/>
      <c r="AJ32" s="41"/>
      <c r="AK32" s="282">
        <v>0</v>
      </c>
      <c r="AL32" s="283"/>
      <c r="AM32" s="283"/>
      <c r="AN32" s="283"/>
      <c r="AO32" s="283"/>
      <c r="AP32" s="41"/>
      <c r="AQ32" s="41"/>
      <c r="AR32" s="42"/>
      <c r="BE32" s="272"/>
    </row>
    <row r="33" spans="1:57" s="3" customFormat="1" ht="14.45" hidden="1" customHeight="1">
      <c r="B33" s="40"/>
      <c r="C33" s="41"/>
      <c r="D33" s="41"/>
      <c r="E33" s="41"/>
      <c r="F33" s="28" t="s">
        <v>52</v>
      </c>
      <c r="G33" s="41"/>
      <c r="H33" s="41"/>
      <c r="I33" s="41"/>
      <c r="J33" s="41"/>
      <c r="K33" s="41"/>
      <c r="L33" s="284">
        <v>0</v>
      </c>
      <c r="M33" s="283"/>
      <c r="N33" s="283"/>
      <c r="O33" s="283"/>
      <c r="P33" s="283"/>
      <c r="Q33" s="41"/>
      <c r="R33" s="41"/>
      <c r="S33" s="41"/>
      <c r="T33" s="41"/>
      <c r="U33" s="41"/>
      <c r="V33" s="41"/>
      <c r="W33" s="282">
        <f>ROUND(BD94, 2)</f>
        <v>0</v>
      </c>
      <c r="X33" s="283"/>
      <c r="Y33" s="283"/>
      <c r="Z33" s="283"/>
      <c r="AA33" s="283"/>
      <c r="AB33" s="283"/>
      <c r="AC33" s="283"/>
      <c r="AD33" s="283"/>
      <c r="AE33" s="283"/>
      <c r="AF33" s="41"/>
      <c r="AG33" s="41"/>
      <c r="AH33" s="41"/>
      <c r="AI33" s="41"/>
      <c r="AJ33" s="41"/>
      <c r="AK33" s="282">
        <v>0</v>
      </c>
      <c r="AL33" s="283"/>
      <c r="AM33" s="283"/>
      <c r="AN33" s="283"/>
      <c r="AO33" s="283"/>
      <c r="AP33" s="41"/>
      <c r="AQ33" s="41"/>
      <c r="AR33" s="42"/>
      <c r="BE33" s="272"/>
    </row>
    <row r="34" spans="1:57" s="2" customFormat="1" ht="6.95"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271"/>
    </row>
    <row r="35" spans="1:57" s="2" customFormat="1" ht="25.9" customHeight="1">
      <c r="A35" s="34"/>
      <c r="B35" s="35"/>
      <c r="C35" s="43"/>
      <c r="D35" s="44" t="s">
        <v>53</v>
      </c>
      <c r="E35" s="45"/>
      <c r="F35" s="45"/>
      <c r="G35" s="45"/>
      <c r="H35" s="45"/>
      <c r="I35" s="45"/>
      <c r="J35" s="45"/>
      <c r="K35" s="45"/>
      <c r="L35" s="45"/>
      <c r="M35" s="45"/>
      <c r="N35" s="45"/>
      <c r="O35" s="45"/>
      <c r="P35" s="45"/>
      <c r="Q35" s="45"/>
      <c r="R35" s="45"/>
      <c r="S35" s="45"/>
      <c r="T35" s="46" t="s">
        <v>54</v>
      </c>
      <c r="U35" s="45"/>
      <c r="V35" s="45"/>
      <c r="W35" s="45"/>
      <c r="X35" s="288" t="s">
        <v>55</v>
      </c>
      <c r="Y35" s="286"/>
      <c r="Z35" s="286"/>
      <c r="AA35" s="286"/>
      <c r="AB35" s="286"/>
      <c r="AC35" s="45"/>
      <c r="AD35" s="45"/>
      <c r="AE35" s="45"/>
      <c r="AF35" s="45"/>
      <c r="AG35" s="45"/>
      <c r="AH35" s="45"/>
      <c r="AI35" s="45"/>
      <c r="AJ35" s="45"/>
      <c r="AK35" s="285">
        <f>SUM(AK26:AK33)</f>
        <v>0</v>
      </c>
      <c r="AL35" s="286"/>
      <c r="AM35" s="286"/>
      <c r="AN35" s="286"/>
      <c r="AO35" s="287"/>
      <c r="AP35" s="43"/>
      <c r="AQ35" s="43"/>
      <c r="AR35" s="39"/>
      <c r="BE35" s="34"/>
    </row>
    <row r="36" spans="1:57" s="2" customFormat="1" ht="6.95"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pans="1:57" s="1" customFormat="1" ht="14.45"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pans="1:57" s="1" customFormat="1" ht="14.45"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pans="1:57" s="1" customFormat="1" ht="14.45"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pans="1:57" s="1" customFormat="1" ht="14.45"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pans="1:57" s="1" customFormat="1" ht="14.45"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pans="1:57" s="1" customFormat="1" ht="14.45"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pans="1:57" s="1" customFormat="1" ht="14.45"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pans="1:57" s="1" customFormat="1" ht="14.45"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pans="1:57" s="1" customFormat="1" ht="14.45"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pans="1:57" s="1" customFormat="1" ht="14.45"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pans="1:57" s="2" customFormat="1" ht="14.45" customHeight="1">
      <c r="B49" s="47"/>
      <c r="C49" s="48"/>
      <c r="D49" s="49" t="s">
        <v>56</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57</v>
      </c>
      <c r="AI49" s="50"/>
      <c r="AJ49" s="50"/>
      <c r="AK49" s="50"/>
      <c r="AL49" s="50"/>
      <c r="AM49" s="50"/>
      <c r="AN49" s="50"/>
      <c r="AO49" s="50"/>
      <c r="AP49" s="48"/>
      <c r="AQ49" s="48"/>
      <c r="AR49" s="51"/>
    </row>
    <row r="50" spans="1:57" ht="11.25">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spans="1:57" ht="11.25">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spans="1:57" ht="11.25">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spans="1:57" ht="11.25">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spans="1:57" ht="11.25">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spans="1:57" ht="11.2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spans="1:57" ht="11.25">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spans="1:57" ht="11.25">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spans="1:57" ht="11.25">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spans="1:57" ht="11.25">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pans="1:57" s="2" customFormat="1" ht="12.75">
      <c r="A60" s="34"/>
      <c r="B60" s="35"/>
      <c r="C60" s="36"/>
      <c r="D60" s="52" t="s">
        <v>58</v>
      </c>
      <c r="E60" s="38"/>
      <c r="F60" s="38"/>
      <c r="G60" s="38"/>
      <c r="H60" s="38"/>
      <c r="I60" s="38"/>
      <c r="J60" s="38"/>
      <c r="K60" s="38"/>
      <c r="L60" s="38"/>
      <c r="M60" s="38"/>
      <c r="N60" s="38"/>
      <c r="O60" s="38"/>
      <c r="P60" s="38"/>
      <c r="Q60" s="38"/>
      <c r="R60" s="38"/>
      <c r="S60" s="38"/>
      <c r="T60" s="38"/>
      <c r="U60" s="38"/>
      <c r="V60" s="52" t="s">
        <v>59</v>
      </c>
      <c r="W60" s="38"/>
      <c r="X60" s="38"/>
      <c r="Y60" s="38"/>
      <c r="Z60" s="38"/>
      <c r="AA60" s="38"/>
      <c r="AB60" s="38"/>
      <c r="AC60" s="38"/>
      <c r="AD60" s="38"/>
      <c r="AE60" s="38"/>
      <c r="AF60" s="38"/>
      <c r="AG60" s="38"/>
      <c r="AH60" s="52" t="s">
        <v>58</v>
      </c>
      <c r="AI60" s="38"/>
      <c r="AJ60" s="38"/>
      <c r="AK60" s="38"/>
      <c r="AL60" s="38"/>
      <c r="AM60" s="52" t="s">
        <v>59</v>
      </c>
      <c r="AN60" s="38"/>
      <c r="AO60" s="38"/>
      <c r="AP60" s="36"/>
      <c r="AQ60" s="36"/>
      <c r="AR60" s="39"/>
      <c r="BE60" s="34"/>
    </row>
    <row r="61" spans="1:57" ht="11.25">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spans="1:57" ht="11.25">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spans="1:57" ht="11.25">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pans="1:57" s="2" customFormat="1" ht="12.75">
      <c r="A64" s="34"/>
      <c r="B64" s="35"/>
      <c r="C64" s="36"/>
      <c r="D64" s="49" t="s">
        <v>60</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61</v>
      </c>
      <c r="AI64" s="53"/>
      <c r="AJ64" s="53"/>
      <c r="AK64" s="53"/>
      <c r="AL64" s="53"/>
      <c r="AM64" s="53"/>
      <c r="AN64" s="53"/>
      <c r="AO64" s="53"/>
      <c r="AP64" s="36"/>
      <c r="AQ64" s="36"/>
      <c r="AR64" s="39"/>
      <c r="BE64" s="34"/>
    </row>
    <row r="65" spans="1:57" ht="11.2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spans="1:57" ht="11.25">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spans="1:57" ht="11.25">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spans="1:57" ht="11.25">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spans="1:57" ht="11.25">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spans="1:57" ht="11.25">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spans="1:57" ht="11.25">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spans="1:57" ht="11.25">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spans="1:57" ht="11.25">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spans="1:57" ht="11.25">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pans="1:57" s="2" customFormat="1" ht="12.75">
      <c r="A75" s="34"/>
      <c r="B75" s="35"/>
      <c r="C75" s="36"/>
      <c r="D75" s="52" t="s">
        <v>58</v>
      </c>
      <c r="E75" s="38"/>
      <c r="F75" s="38"/>
      <c r="G75" s="38"/>
      <c r="H75" s="38"/>
      <c r="I75" s="38"/>
      <c r="J75" s="38"/>
      <c r="K75" s="38"/>
      <c r="L75" s="38"/>
      <c r="M75" s="38"/>
      <c r="N75" s="38"/>
      <c r="O75" s="38"/>
      <c r="P75" s="38"/>
      <c r="Q75" s="38"/>
      <c r="R75" s="38"/>
      <c r="S75" s="38"/>
      <c r="T75" s="38"/>
      <c r="U75" s="38"/>
      <c r="V75" s="52" t="s">
        <v>59</v>
      </c>
      <c r="W75" s="38"/>
      <c r="X75" s="38"/>
      <c r="Y75" s="38"/>
      <c r="Z75" s="38"/>
      <c r="AA75" s="38"/>
      <c r="AB75" s="38"/>
      <c r="AC75" s="38"/>
      <c r="AD75" s="38"/>
      <c r="AE75" s="38"/>
      <c r="AF75" s="38"/>
      <c r="AG75" s="38"/>
      <c r="AH75" s="52" t="s">
        <v>58</v>
      </c>
      <c r="AI75" s="38"/>
      <c r="AJ75" s="38"/>
      <c r="AK75" s="38"/>
      <c r="AL75" s="38"/>
      <c r="AM75" s="52" t="s">
        <v>59</v>
      </c>
      <c r="AN75" s="38"/>
      <c r="AO75" s="38"/>
      <c r="AP75" s="36"/>
      <c r="AQ75" s="36"/>
      <c r="AR75" s="39"/>
      <c r="BE75" s="34"/>
    </row>
    <row r="76" spans="1:57" s="2" customFormat="1" ht="11.25">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c r="A82" s="34"/>
      <c r="B82" s="35"/>
      <c r="C82" s="22" t="s">
        <v>62</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c r="B84" s="58"/>
      <c r="C84" s="28" t="s">
        <v>13</v>
      </c>
      <c r="D84" s="59"/>
      <c r="E84" s="59"/>
      <c r="F84" s="59"/>
      <c r="G84" s="59"/>
      <c r="H84" s="59"/>
      <c r="I84" s="59"/>
      <c r="J84" s="59"/>
      <c r="K84" s="59"/>
      <c r="L84" s="59" t="str">
        <f>K5</f>
        <v>2005K</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c r="B85" s="61"/>
      <c r="C85" s="62" t="s">
        <v>16</v>
      </c>
      <c r="D85" s="63"/>
      <c r="E85" s="63"/>
      <c r="F85" s="63"/>
      <c r="G85" s="63"/>
      <c r="H85" s="63"/>
      <c r="I85" s="63"/>
      <c r="J85" s="63"/>
      <c r="K85" s="63"/>
      <c r="L85" s="267" t="str">
        <f>K6</f>
        <v>762017 Cyklostezka Cheb - Dřenice - Etapa IA</v>
      </c>
      <c r="M85" s="268"/>
      <c r="N85" s="268"/>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c r="AN85" s="268"/>
      <c r="AO85" s="268"/>
      <c r="AP85" s="63"/>
      <c r="AQ85" s="63"/>
      <c r="AR85" s="64"/>
    </row>
    <row r="86" spans="1:91" s="2" customFormat="1" ht="6.95"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c r="A87" s="34"/>
      <c r="B87" s="35"/>
      <c r="C87" s="28" t="s">
        <v>22</v>
      </c>
      <c r="D87" s="36"/>
      <c r="E87" s="36"/>
      <c r="F87" s="36"/>
      <c r="G87" s="36"/>
      <c r="H87" s="36"/>
      <c r="I87" s="36"/>
      <c r="J87" s="36"/>
      <c r="K87" s="36"/>
      <c r="L87" s="65" t="str">
        <f>IF(K8="","",K8)</f>
        <v>Etapa IA- Wolkerova ulice až po ul. K návrší, Cheb</v>
      </c>
      <c r="M87" s="36"/>
      <c r="N87" s="36"/>
      <c r="O87" s="36"/>
      <c r="P87" s="36"/>
      <c r="Q87" s="36"/>
      <c r="R87" s="36"/>
      <c r="S87" s="36"/>
      <c r="T87" s="36"/>
      <c r="U87" s="36"/>
      <c r="V87" s="36"/>
      <c r="W87" s="36"/>
      <c r="X87" s="36"/>
      <c r="Y87" s="36"/>
      <c r="Z87" s="36"/>
      <c r="AA87" s="36"/>
      <c r="AB87" s="36"/>
      <c r="AC87" s="36"/>
      <c r="AD87" s="36"/>
      <c r="AE87" s="36"/>
      <c r="AF87" s="36"/>
      <c r="AG87" s="36"/>
      <c r="AH87" s="36"/>
      <c r="AI87" s="28" t="s">
        <v>24</v>
      </c>
      <c r="AJ87" s="36"/>
      <c r="AK87" s="36"/>
      <c r="AL87" s="36"/>
      <c r="AM87" s="293" t="str">
        <f>IF(AN8= "","",AN8)</f>
        <v>10. 10. 2019</v>
      </c>
      <c r="AN87" s="293"/>
      <c r="AO87" s="36"/>
      <c r="AP87" s="36"/>
      <c r="AQ87" s="36"/>
      <c r="AR87" s="39"/>
      <c r="BE87" s="34"/>
    </row>
    <row r="88" spans="1:91" s="2" customFormat="1" ht="6.95"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15.2" customHeight="1">
      <c r="A89" s="34"/>
      <c r="B89" s="35"/>
      <c r="C89" s="28" t="s">
        <v>30</v>
      </c>
      <c r="D89" s="36"/>
      <c r="E89" s="36"/>
      <c r="F89" s="36"/>
      <c r="G89" s="36"/>
      <c r="H89" s="36"/>
      <c r="I89" s="36"/>
      <c r="J89" s="36"/>
      <c r="K89" s="36"/>
      <c r="L89" s="59" t="str">
        <f>IF(E11= "","",E11)</f>
        <v>Město Cheb</v>
      </c>
      <c r="M89" s="36"/>
      <c r="N89" s="36"/>
      <c r="O89" s="36"/>
      <c r="P89" s="36"/>
      <c r="Q89" s="36"/>
      <c r="R89" s="36"/>
      <c r="S89" s="36"/>
      <c r="T89" s="36"/>
      <c r="U89" s="36"/>
      <c r="V89" s="36"/>
      <c r="W89" s="36"/>
      <c r="X89" s="36"/>
      <c r="Y89" s="36"/>
      <c r="Z89" s="36"/>
      <c r="AA89" s="36"/>
      <c r="AB89" s="36"/>
      <c r="AC89" s="36"/>
      <c r="AD89" s="36"/>
      <c r="AE89" s="36"/>
      <c r="AF89" s="36"/>
      <c r="AG89" s="36"/>
      <c r="AH89" s="36"/>
      <c r="AI89" s="28" t="s">
        <v>37</v>
      </c>
      <c r="AJ89" s="36"/>
      <c r="AK89" s="36"/>
      <c r="AL89" s="36"/>
      <c r="AM89" s="294" t="str">
        <f>IF(E17="","",E17)</f>
        <v>DSVA s.r.o.</v>
      </c>
      <c r="AN89" s="295"/>
      <c r="AO89" s="295"/>
      <c r="AP89" s="295"/>
      <c r="AQ89" s="36"/>
      <c r="AR89" s="39"/>
      <c r="AS89" s="297" t="s">
        <v>63</v>
      </c>
      <c r="AT89" s="298"/>
      <c r="AU89" s="67"/>
      <c r="AV89" s="67"/>
      <c r="AW89" s="67"/>
      <c r="AX89" s="67"/>
      <c r="AY89" s="67"/>
      <c r="AZ89" s="67"/>
      <c r="BA89" s="67"/>
      <c r="BB89" s="67"/>
      <c r="BC89" s="67"/>
      <c r="BD89" s="68"/>
      <c r="BE89" s="34"/>
    </row>
    <row r="90" spans="1:91" s="2" customFormat="1" ht="15.2" customHeight="1">
      <c r="A90" s="34"/>
      <c r="B90" s="35"/>
      <c r="C90" s="28" t="s">
        <v>35</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8" t="s">
        <v>41</v>
      </c>
      <c r="AJ90" s="36"/>
      <c r="AK90" s="36"/>
      <c r="AL90" s="36"/>
      <c r="AM90" s="294" t="str">
        <f>IF(E20="","",E20)</f>
        <v>DSVA s.r.o.</v>
      </c>
      <c r="AN90" s="295"/>
      <c r="AO90" s="295"/>
      <c r="AP90" s="295"/>
      <c r="AQ90" s="36"/>
      <c r="AR90" s="39"/>
      <c r="AS90" s="299"/>
      <c r="AT90" s="300"/>
      <c r="AU90" s="69"/>
      <c r="AV90" s="69"/>
      <c r="AW90" s="69"/>
      <c r="AX90" s="69"/>
      <c r="AY90" s="69"/>
      <c r="AZ90" s="69"/>
      <c r="BA90" s="69"/>
      <c r="BB90" s="69"/>
      <c r="BC90" s="69"/>
      <c r="BD90" s="70"/>
      <c r="BE90" s="34"/>
    </row>
    <row r="91" spans="1:91" s="2" customFormat="1" ht="10.9"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301"/>
      <c r="AT91" s="302"/>
      <c r="AU91" s="71"/>
      <c r="AV91" s="71"/>
      <c r="AW91" s="71"/>
      <c r="AX91" s="71"/>
      <c r="AY91" s="71"/>
      <c r="AZ91" s="71"/>
      <c r="BA91" s="71"/>
      <c r="BB91" s="71"/>
      <c r="BC91" s="71"/>
      <c r="BD91" s="72"/>
      <c r="BE91" s="34"/>
    </row>
    <row r="92" spans="1:91" s="2" customFormat="1" ht="29.25" customHeight="1">
      <c r="A92" s="34"/>
      <c r="B92" s="35"/>
      <c r="C92" s="263" t="s">
        <v>64</v>
      </c>
      <c r="D92" s="264"/>
      <c r="E92" s="264"/>
      <c r="F92" s="264"/>
      <c r="G92" s="264"/>
      <c r="H92" s="73"/>
      <c r="I92" s="266" t="s">
        <v>65</v>
      </c>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92" t="s">
        <v>66</v>
      </c>
      <c r="AH92" s="264"/>
      <c r="AI92" s="264"/>
      <c r="AJ92" s="264"/>
      <c r="AK92" s="264"/>
      <c r="AL92" s="264"/>
      <c r="AM92" s="264"/>
      <c r="AN92" s="266" t="s">
        <v>67</v>
      </c>
      <c r="AO92" s="264"/>
      <c r="AP92" s="296"/>
      <c r="AQ92" s="74" t="s">
        <v>68</v>
      </c>
      <c r="AR92" s="39"/>
      <c r="AS92" s="75" t="s">
        <v>69</v>
      </c>
      <c r="AT92" s="76" t="s">
        <v>70</v>
      </c>
      <c r="AU92" s="76" t="s">
        <v>71</v>
      </c>
      <c r="AV92" s="76" t="s">
        <v>72</v>
      </c>
      <c r="AW92" s="76" t="s">
        <v>73</v>
      </c>
      <c r="AX92" s="76" t="s">
        <v>74</v>
      </c>
      <c r="AY92" s="76" t="s">
        <v>75</v>
      </c>
      <c r="AZ92" s="76" t="s">
        <v>76</v>
      </c>
      <c r="BA92" s="76" t="s">
        <v>77</v>
      </c>
      <c r="BB92" s="76" t="s">
        <v>78</v>
      </c>
      <c r="BC92" s="76" t="s">
        <v>79</v>
      </c>
      <c r="BD92" s="77" t="s">
        <v>80</v>
      </c>
      <c r="BE92" s="34"/>
    </row>
    <row r="93" spans="1:91" s="2" customFormat="1" ht="10.9"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c r="B94" s="81"/>
      <c r="C94" s="82" t="s">
        <v>81</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269">
        <f>ROUND(SUM(AG95:AG104),2)</f>
        <v>0</v>
      </c>
      <c r="AH94" s="269"/>
      <c r="AI94" s="269"/>
      <c r="AJ94" s="269"/>
      <c r="AK94" s="269"/>
      <c r="AL94" s="269"/>
      <c r="AM94" s="269"/>
      <c r="AN94" s="303">
        <f t="shared" ref="AN94:AN104" si="0">SUM(AG94,AT94)</f>
        <v>0</v>
      </c>
      <c r="AO94" s="303"/>
      <c r="AP94" s="303"/>
      <c r="AQ94" s="85" t="s">
        <v>1</v>
      </c>
      <c r="AR94" s="86"/>
      <c r="AS94" s="87">
        <f>ROUND(SUM(AS95:AS104),2)</f>
        <v>0</v>
      </c>
      <c r="AT94" s="88">
        <f t="shared" ref="AT94:AT104" si="1">ROUND(SUM(AV94:AW94),2)</f>
        <v>0</v>
      </c>
      <c r="AU94" s="89">
        <f>ROUND(SUM(AU95:AU104),5)</f>
        <v>0</v>
      </c>
      <c r="AV94" s="88">
        <f>ROUND(AZ94*L29,2)</f>
        <v>0</v>
      </c>
      <c r="AW94" s="88">
        <f>ROUND(BA94*L30,2)</f>
        <v>0</v>
      </c>
      <c r="AX94" s="88">
        <f>ROUND(BB94*L29,2)</f>
        <v>0</v>
      </c>
      <c r="AY94" s="88">
        <f>ROUND(BC94*L30,2)</f>
        <v>0</v>
      </c>
      <c r="AZ94" s="88">
        <f>ROUND(SUM(AZ95:AZ104),2)</f>
        <v>0</v>
      </c>
      <c r="BA94" s="88">
        <f>ROUND(SUM(BA95:BA104),2)</f>
        <v>0</v>
      </c>
      <c r="BB94" s="88">
        <f>ROUND(SUM(BB95:BB104),2)</f>
        <v>0</v>
      </c>
      <c r="BC94" s="88">
        <f>ROUND(SUM(BC95:BC104),2)</f>
        <v>0</v>
      </c>
      <c r="BD94" s="90">
        <f>ROUND(SUM(BD95:BD104),2)</f>
        <v>0</v>
      </c>
      <c r="BS94" s="91" t="s">
        <v>82</v>
      </c>
      <c r="BT94" s="91" t="s">
        <v>83</v>
      </c>
      <c r="BU94" s="92" t="s">
        <v>84</v>
      </c>
      <c r="BV94" s="91" t="s">
        <v>85</v>
      </c>
      <c r="BW94" s="91" t="s">
        <v>5</v>
      </c>
      <c r="BX94" s="91" t="s">
        <v>86</v>
      </c>
      <c r="CL94" s="91" t="s">
        <v>19</v>
      </c>
    </row>
    <row r="95" spans="1:91" s="7" customFormat="1" ht="16.5" customHeight="1">
      <c r="A95" s="93" t="s">
        <v>87</v>
      </c>
      <c r="B95" s="94"/>
      <c r="C95" s="95"/>
      <c r="D95" s="265" t="s">
        <v>88</v>
      </c>
      <c r="E95" s="265"/>
      <c r="F95" s="265"/>
      <c r="G95" s="265"/>
      <c r="H95" s="265"/>
      <c r="I95" s="96"/>
      <c r="J95" s="265" t="s">
        <v>89</v>
      </c>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90">
        <f>'SO 001 - SO 001 Příprava ...'!J30</f>
        <v>0</v>
      </c>
      <c r="AH95" s="291"/>
      <c r="AI95" s="291"/>
      <c r="AJ95" s="291"/>
      <c r="AK95" s="291"/>
      <c r="AL95" s="291"/>
      <c r="AM95" s="291"/>
      <c r="AN95" s="290">
        <f t="shared" si="0"/>
        <v>0</v>
      </c>
      <c r="AO95" s="291"/>
      <c r="AP95" s="291"/>
      <c r="AQ95" s="97" t="s">
        <v>90</v>
      </c>
      <c r="AR95" s="98"/>
      <c r="AS95" s="99">
        <v>0</v>
      </c>
      <c r="AT95" s="100">
        <f t="shared" si="1"/>
        <v>0</v>
      </c>
      <c r="AU95" s="101">
        <f>'SO 001 - SO 001 Příprava ...'!P122</f>
        <v>0</v>
      </c>
      <c r="AV95" s="100">
        <f>'SO 001 - SO 001 Příprava ...'!J33</f>
        <v>0</v>
      </c>
      <c r="AW95" s="100">
        <f>'SO 001 - SO 001 Příprava ...'!J34</f>
        <v>0</v>
      </c>
      <c r="AX95" s="100">
        <f>'SO 001 - SO 001 Příprava ...'!J35</f>
        <v>0</v>
      </c>
      <c r="AY95" s="100">
        <f>'SO 001 - SO 001 Příprava ...'!J36</f>
        <v>0</v>
      </c>
      <c r="AZ95" s="100">
        <f>'SO 001 - SO 001 Příprava ...'!F33</f>
        <v>0</v>
      </c>
      <c r="BA95" s="100">
        <f>'SO 001 - SO 001 Příprava ...'!F34</f>
        <v>0</v>
      </c>
      <c r="BB95" s="100">
        <f>'SO 001 - SO 001 Příprava ...'!F35</f>
        <v>0</v>
      </c>
      <c r="BC95" s="100">
        <f>'SO 001 - SO 001 Příprava ...'!F36</f>
        <v>0</v>
      </c>
      <c r="BD95" s="102">
        <f>'SO 001 - SO 001 Příprava ...'!F37</f>
        <v>0</v>
      </c>
      <c r="BT95" s="103" t="s">
        <v>91</v>
      </c>
      <c r="BV95" s="103" t="s">
        <v>85</v>
      </c>
      <c r="BW95" s="103" t="s">
        <v>92</v>
      </c>
      <c r="BX95" s="103" t="s">
        <v>5</v>
      </c>
      <c r="CL95" s="103" t="s">
        <v>19</v>
      </c>
      <c r="CM95" s="103" t="s">
        <v>21</v>
      </c>
    </row>
    <row r="96" spans="1:91" s="7" customFormat="1" ht="24.75" customHeight="1">
      <c r="A96" s="93" t="s">
        <v>87</v>
      </c>
      <c r="B96" s="94"/>
      <c r="C96" s="95"/>
      <c r="D96" s="265" t="s">
        <v>93</v>
      </c>
      <c r="E96" s="265"/>
      <c r="F96" s="265"/>
      <c r="G96" s="265"/>
      <c r="H96" s="265"/>
      <c r="I96" s="96"/>
      <c r="J96" s="265" t="s">
        <v>94</v>
      </c>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90">
        <f>'SO 101 - SO 101 Stezka pr...'!J30</f>
        <v>0</v>
      </c>
      <c r="AH96" s="291"/>
      <c r="AI96" s="291"/>
      <c r="AJ96" s="291"/>
      <c r="AK96" s="291"/>
      <c r="AL96" s="291"/>
      <c r="AM96" s="291"/>
      <c r="AN96" s="290">
        <f t="shared" si="0"/>
        <v>0</v>
      </c>
      <c r="AO96" s="291"/>
      <c r="AP96" s="291"/>
      <c r="AQ96" s="97" t="s">
        <v>90</v>
      </c>
      <c r="AR96" s="98"/>
      <c r="AS96" s="99">
        <v>0</v>
      </c>
      <c r="AT96" s="100">
        <f t="shared" si="1"/>
        <v>0</v>
      </c>
      <c r="AU96" s="101">
        <f>'SO 101 - SO 101 Stezka pr...'!P124</f>
        <v>0</v>
      </c>
      <c r="AV96" s="100">
        <f>'SO 101 - SO 101 Stezka pr...'!J33</f>
        <v>0</v>
      </c>
      <c r="AW96" s="100">
        <f>'SO 101 - SO 101 Stezka pr...'!J34</f>
        <v>0</v>
      </c>
      <c r="AX96" s="100">
        <f>'SO 101 - SO 101 Stezka pr...'!J35</f>
        <v>0</v>
      </c>
      <c r="AY96" s="100">
        <f>'SO 101 - SO 101 Stezka pr...'!J36</f>
        <v>0</v>
      </c>
      <c r="AZ96" s="100">
        <f>'SO 101 - SO 101 Stezka pr...'!F33</f>
        <v>0</v>
      </c>
      <c r="BA96" s="100">
        <f>'SO 101 - SO 101 Stezka pr...'!F34</f>
        <v>0</v>
      </c>
      <c r="BB96" s="100">
        <f>'SO 101 - SO 101 Stezka pr...'!F35</f>
        <v>0</v>
      </c>
      <c r="BC96" s="100">
        <f>'SO 101 - SO 101 Stezka pr...'!F36</f>
        <v>0</v>
      </c>
      <c r="BD96" s="102">
        <f>'SO 101 - SO 101 Stezka pr...'!F37</f>
        <v>0</v>
      </c>
      <c r="BT96" s="103" t="s">
        <v>91</v>
      </c>
      <c r="BV96" s="103" t="s">
        <v>85</v>
      </c>
      <c r="BW96" s="103" t="s">
        <v>95</v>
      </c>
      <c r="BX96" s="103" t="s">
        <v>5</v>
      </c>
      <c r="CL96" s="103" t="s">
        <v>19</v>
      </c>
      <c r="CM96" s="103" t="s">
        <v>21</v>
      </c>
    </row>
    <row r="97" spans="1:91" s="7" customFormat="1" ht="16.5" customHeight="1">
      <c r="A97" s="93" t="s">
        <v>87</v>
      </c>
      <c r="B97" s="94"/>
      <c r="C97" s="95"/>
      <c r="D97" s="265" t="s">
        <v>96</v>
      </c>
      <c r="E97" s="265"/>
      <c r="F97" s="265"/>
      <c r="G97" s="265"/>
      <c r="H97" s="265"/>
      <c r="I97" s="96"/>
      <c r="J97" s="265" t="s">
        <v>97</v>
      </c>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90">
        <f>'SO 102 - SO 102 Úprava si...'!J30</f>
        <v>0</v>
      </c>
      <c r="AH97" s="291"/>
      <c r="AI97" s="291"/>
      <c r="AJ97" s="291"/>
      <c r="AK97" s="291"/>
      <c r="AL97" s="291"/>
      <c r="AM97" s="291"/>
      <c r="AN97" s="290">
        <f t="shared" si="0"/>
        <v>0</v>
      </c>
      <c r="AO97" s="291"/>
      <c r="AP97" s="291"/>
      <c r="AQ97" s="97" t="s">
        <v>90</v>
      </c>
      <c r="AR97" s="98"/>
      <c r="AS97" s="99">
        <v>0</v>
      </c>
      <c r="AT97" s="100">
        <f t="shared" si="1"/>
        <v>0</v>
      </c>
      <c r="AU97" s="101">
        <f>'SO 102 - SO 102 Úprava si...'!P124</f>
        <v>0</v>
      </c>
      <c r="AV97" s="100">
        <f>'SO 102 - SO 102 Úprava si...'!J33</f>
        <v>0</v>
      </c>
      <c r="AW97" s="100">
        <f>'SO 102 - SO 102 Úprava si...'!J34</f>
        <v>0</v>
      </c>
      <c r="AX97" s="100">
        <f>'SO 102 - SO 102 Úprava si...'!J35</f>
        <v>0</v>
      </c>
      <c r="AY97" s="100">
        <f>'SO 102 - SO 102 Úprava si...'!J36</f>
        <v>0</v>
      </c>
      <c r="AZ97" s="100">
        <f>'SO 102 - SO 102 Úprava si...'!F33</f>
        <v>0</v>
      </c>
      <c r="BA97" s="100">
        <f>'SO 102 - SO 102 Úprava si...'!F34</f>
        <v>0</v>
      </c>
      <c r="BB97" s="100">
        <f>'SO 102 - SO 102 Úprava si...'!F35</f>
        <v>0</v>
      </c>
      <c r="BC97" s="100">
        <f>'SO 102 - SO 102 Úprava si...'!F36</f>
        <v>0</v>
      </c>
      <c r="BD97" s="102">
        <f>'SO 102 - SO 102 Úprava si...'!F37</f>
        <v>0</v>
      </c>
      <c r="BT97" s="103" t="s">
        <v>91</v>
      </c>
      <c r="BV97" s="103" t="s">
        <v>85</v>
      </c>
      <c r="BW97" s="103" t="s">
        <v>98</v>
      </c>
      <c r="BX97" s="103" t="s">
        <v>5</v>
      </c>
      <c r="CL97" s="103" t="s">
        <v>19</v>
      </c>
      <c r="CM97" s="103" t="s">
        <v>21</v>
      </c>
    </row>
    <row r="98" spans="1:91" s="7" customFormat="1" ht="24.75" customHeight="1">
      <c r="A98" s="93" t="s">
        <v>87</v>
      </c>
      <c r="B98" s="94"/>
      <c r="C98" s="95"/>
      <c r="D98" s="265" t="s">
        <v>99</v>
      </c>
      <c r="E98" s="265"/>
      <c r="F98" s="265"/>
      <c r="G98" s="265"/>
      <c r="H98" s="265"/>
      <c r="I98" s="96"/>
      <c r="J98" s="265" t="s">
        <v>100</v>
      </c>
      <c r="K98" s="265"/>
      <c r="L98" s="265"/>
      <c r="M98" s="265"/>
      <c r="N98" s="265"/>
      <c r="O98" s="265"/>
      <c r="P98" s="265"/>
      <c r="Q98" s="265"/>
      <c r="R98" s="265"/>
      <c r="S98" s="265"/>
      <c r="T98" s="265"/>
      <c r="U98" s="265"/>
      <c r="V98" s="265"/>
      <c r="W98" s="265"/>
      <c r="X98" s="265"/>
      <c r="Y98" s="265"/>
      <c r="Z98" s="265"/>
      <c r="AA98" s="265"/>
      <c r="AB98" s="265"/>
      <c r="AC98" s="265"/>
      <c r="AD98" s="265"/>
      <c r="AE98" s="265"/>
      <c r="AF98" s="265"/>
      <c r="AG98" s="290">
        <f>'SO 431-1 - SO 431-1 Veřej...'!J30</f>
        <v>0</v>
      </c>
      <c r="AH98" s="291"/>
      <c r="AI98" s="291"/>
      <c r="AJ98" s="291"/>
      <c r="AK98" s="291"/>
      <c r="AL98" s="291"/>
      <c r="AM98" s="291"/>
      <c r="AN98" s="290">
        <f t="shared" si="0"/>
        <v>0</v>
      </c>
      <c r="AO98" s="291"/>
      <c r="AP98" s="291"/>
      <c r="AQ98" s="97" t="s">
        <v>90</v>
      </c>
      <c r="AR98" s="98"/>
      <c r="AS98" s="99">
        <v>0</v>
      </c>
      <c r="AT98" s="100">
        <f t="shared" si="1"/>
        <v>0</v>
      </c>
      <c r="AU98" s="101">
        <f>'SO 431-1 - SO 431-1 Veřej...'!P117</f>
        <v>0</v>
      </c>
      <c r="AV98" s="100">
        <f>'SO 431-1 - SO 431-1 Veřej...'!J33</f>
        <v>0</v>
      </c>
      <c r="AW98" s="100">
        <f>'SO 431-1 - SO 431-1 Veřej...'!J34</f>
        <v>0</v>
      </c>
      <c r="AX98" s="100">
        <f>'SO 431-1 - SO 431-1 Veřej...'!J35</f>
        <v>0</v>
      </c>
      <c r="AY98" s="100">
        <f>'SO 431-1 - SO 431-1 Veřej...'!J36</f>
        <v>0</v>
      </c>
      <c r="AZ98" s="100">
        <f>'SO 431-1 - SO 431-1 Veřej...'!F33</f>
        <v>0</v>
      </c>
      <c r="BA98" s="100">
        <f>'SO 431-1 - SO 431-1 Veřej...'!F34</f>
        <v>0</v>
      </c>
      <c r="BB98" s="100">
        <f>'SO 431-1 - SO 431-1 Veřej...'!F35</f>
        <v>0</v>
      </c>
      <c r="BC98" s="100">
        <f>'SO 431-1 - SO 431-1 Veřej...'!F36</f>
        <v>0</v>
      </c>
      <c r="BD98" s="102">
        <f>'SO 431-1 - SO 431-1 Veřej...'!F37</f>
        <v>0</v>
      </c>
      <c r="BT98" s="103" t="s">
        <v>91</v>
      </c>
      <c r="BV98" s="103" t="s">
        <v>85</v>
      </c>
      <c r="BW98" s="103" t="s">
        <v>101</v>
      </c>
      <c r="BX98" s="103" t="s">
        <v>5</v>
      </c>
      <c r="CL98" s="103" t="s">
        <v>19</v>
      </c>
      <c r="CM98" s="103" t="s">
        <v>21</v>
      </c>
    </row>
    <row r="99" spans="1:91" s="7" customFormat="1" ht="24.75" customHeight="1">
      <c r="A99" s="93" t="s">
        <v>87</v>
      </c>
      <c r="B99" s="94"/>
      <c r="C99" s="95"/>
      <c r="D99" s="265" t="s">
        <v>102</v>
      </c>
      <c r="E99" s="265"/>
      <c r="F99" s="265"/>
      <c r="G99" s="265"/>
      <c r="H99" s="265"/>
      <c r="I99" s="96"/>
      <c r="J99" s="265" t="s">
        <v>103</v>
      </c>
      <c r="K99" s="265"/>
      <c r="L99" s="265"/>
      <c r="M99" s="265"/>
      <c r="N99" s="265"/>
      <c r="O99" s="265"/>
      <c r="P99" s="265"/>
      <c r="Q99" s="265"/>
      <c r="R99" s="265"/>
      <c r="S99" s="265"/>
      <c r="T99" s="265"/>
      <c r="U99" s="265"/>
      <c r="V99" s="265"/>
      <c r="W99" s="265"/>
      <c r="X99" s="265"/>
      <c r="Y99" s="265"/>
      <c r="Z99" s="265"/>
      <c r="AA99" s="265"/>
      <c r="AB99" s="265"/>
      <c r="AC99" s="265"/>
      <c r="AD99" s="265"/>
      <c r="AE99" s="265"/>
      <c r="AF99" s="265"/>
      <c r="AG99" s="290">
        <f>'SO 431-2 - SO 431-2 Část ...'!J30</f>
        <v>0</v>
      </c>
      <c r="AH99" s="291"/>
      <c r="AI99" s="291"/>
      <c r="AJ99" s="291"/>
      <c r="AK99" s="291"/>
      <c r="AL99" s="291"/>
      <c r="AM99" s="291"/>
      <c r="AN99" s="290">
        <f t="shared" si="0"/>
        <v>0</v>
      </c>
      <c r="AO99" s="291"/>
      <c r="AP99" s="291"/>
      <c r="AQ99" s="97" t="s">
        <v>90</v>
      </c>
      <c r="AR99" s="98"/>
      <c r="AS99" s="99">
        <v>0</v>
      </c>
      <c r="AT99" s="100">
        <f t="shared" si="1"/>
        <v>0</v>
      </c>
      <c r="AU99" s="101">
        <f>'SO 431-2 - SO 431-2 Část ...'!P117</f>
        <v>0</v>
      </c>
      <c r="AV99" s="100">
        <f>'SO 431-2 - SO 431-2 Část ...'!J33</f>
        <v>0</v>
      </c>
      <c r="AW99" s="100">
        <f>'SO 431-2 - SO 431-2 Část ...'!J34</f>
        <v>0</v>
      </c>
      <c r="AX99" s="100">
        <f>'SO 431-2 - SO 431-2 Část ...'!J35</f>
        <v>0</v>
      </c>
      <c r="AY99" s="100">
        <f>'SO 431-2 - SO 431-2 Část ...'!J36</f>
        <v>0</v>
      </c>
      <c r="AZ99" s="100">
        <f>'SO 431-2 - SO 431-2 Část ...'!F33</f>
        <v>0</v>
      </c>
      <c r="BA99" s="100">
        <f>'SO 431-2 - SO 431-2 Část ...'!F34</f>
        <v>0</v>
      </c>
      <c r="BB99" s="100">
        <f>'SO 431-2 - SO 431-2 Část ...'!F35</f>
        <v>0</v>
      </c>
      <c r="BC99" s="100">
        <f>'SO 431-2 - SO 431-2 Část ...'!F36</f>
        <v>0</v>
      </c>
      <c r="BD99" s="102">
        <f>'SO 431-2 - SO 431-2 Část ...'!F37</f>
        <v>0</v>
      </c>
      <c r="BT99" s="103" t="s">
        <v>91</v>
      </c>
      <c r="BV99" s="103" t="s">
        <v>85</v>
      </c>
      <c r="BW99" s="103" t="s">
        <v>104</v>
      </c>
      <c r="BX99" s="103" t="s">
        <v>5</v>
      </c>
      <c r="CL99" s="103" t="s">
        <v>19</v>
      </c>
      <c r="CM99" s="103" t="s">
        <v>21</v>
      </c>
    </row>
    <row r="100" spans="1:91" s="7" customFormat="1" ht="16.5" customHeight="1">
      <c r="A100" s="93" t="s">
        <v>87</v>
      </c>
      <c r="B100" s="94"/>
      <c r="C100" s="95"/>
      <c r="D100" s="265" t="s">
        <v>105</v>
      </c>
      <c r="E100" s="265"/>
      <c r="F100" s="265"/>
      <c r="G100" s="265"/>
      <c r="H100" s="265"/>
      <c r="I100" s="96"/>
      <c r="J100" s="265" t="s">
        <v>106</v>
      </c>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90">
        <f>'SO 481 - SO 481 Světelná ...'!J30</f>
        <v>0</v>
      </c>
      <c r="AH100" s="291"/>
      <c r="AI100" s="291"/>
      <c r="AJ100" s="291"/>
      <c r="AK100" s="291"/>
      <c r="AL100" s="291"/>
      <c r="AM100" s="291"/>
      <c r="AN100" s="290">
        <f t="shared" si="0"/>
        <v>0</v>
      </c>
      <c r="AO100" s="291"/>
      <c r="AP100" s="291"/>
      <c r="AQ100" s="97" t="s">
        <v>90</v>
      </c>
      <c r="AR100" s="98"/>
      <c r="AS100" s="99">
        <v>0</v>
      </c>
      <c r="AT100" s="100">
        <f t="shared" si="1"/>
        <v>0</v>
      </c>
      <c r="AU100" s="101">
        <f>'SO 481 - SO 481 Světelná ...'!P117</f>
        <v>0</v>
      </c>
      <c r="AV100" s="100">
        <f>'SO 481 - SO 481 Světelná ...'!J33</f>
        <v>0</v>
      </c>
      <c r="AW100" s="100">
        <f>'SO 481 - SO 481 Světelná ...'!J34</f>
        <v>0</v>
      </c>
      <c r="AX100" s="100">
        <f>'SO 481 - SO 481 Světelná ...'!J35</f>
        <v>0</v>
      </c>
      <c r="AY100" s="100">
        <f>'SO 481 - SO 481 Světelná ...'!J36</f>
        <v>0</v>
      </c>
      <c r="AZ100" s="100">
        <f>'SO 481 - SO 481 Světelná ...'!F33</f>
        <v>0</v>
      </c>
      <c r="BA100" s="100">
        <f>'SO 481 - SO 481 Světelná ...'!F34</f>
        <v>0</v>
      </c>
      <c r="BB100" s="100">
        <f>'SO 481 - SO 481 Světelná ...'!F35</f>
        <v>0</v>
      </c>
      <c r="BC100" s="100">
        <f>'SO 481 - SO 481 Světelná ...'!F36</f>
        <v>0</v>
      </c>
      <c r="BD100" s="102">
        <f>'SO 481 - SO 481 Světelná ...'!F37</f>
        <v>0</v>
      </c>
      <c r="BT100" s="103" t="s">
        <v>91</v>
      </c>
      <c r="BV100" s="103" t="s">
        <v>85</v>
      </c>
      <c r="BW100" s="103" t="s">
        <v>107</v>
      </c>
      <c r="BX100" s="103" t="s">
        <v>5</v>
      </c>
      <c r="CL100" s="103" t="s">
        <v>19</v>
      </c>
      <c r="CM100" s="103" t="s">
        <v>21</v>
      </c>
    </row>
    <row r="101" spans="1:91" s="7" customFormat="1" ht="24.75" customHeight="1">
      <c r="A101" s="93" t="s">
        <v>87</v>
      </c>
      <c r="B101" s="94"/>
      <c r="C101" s="95"/>
      <c r="D101" s="265" t="s">
        <v>108</v>
      </c>
      <c r="E101" s="265"/>
      <c r="F101" s="265"/>
      <c r="G101" s="265"/>
      <c r="H101" s="265"/>
      <c r="I101" s="96"/>
      <c r="J101" s="265" t="s">
        <v>109</v>
      </c>
      <c r="K101" s="265"/>
      <c r="L101" s="265"/>
      <c r="M101" s="265"/>
      <c r="N101" s="265"/>
      <c r="O101" s="265"/>
      <c r="P101" s="265"/>
      <c r="Q101" s="265"/>
      <c r="R101" s="265"/>
      <c r="S101" s="265"/>
      <c r="T101" s="265"/>
      <c r="U101" s="265"/>
      <c r="V101" s="265"/>
      <c r="W101" s="265"/>
      <c r="X101" s="265"/>
      <c r="Y101" s="265"/>
      <c r="Z101" s="265"/>
      <c r="AA101" s="265"/>
      <c r="AB101" s="265"/>
      <c r="AC101" s="265"/>
      <c r="AD101" s="265"/>
      <c r="AE101" s="265"/>
      <c r="AF101" s="265"/>
      <c r="AG101" s="290">
        <f>'SO 501-1 - SO 501-1 Přelo...'!J30</f>
        <v>0</v>
      </c>
      <c r="AH101" s="291"/>
      <c r="AI101" s="291"/>
      <c r="AJ101" s="291"/>
      <c r="AK101" s="291"/>
      <c r="AL101" s="291"/>
      <c r="AM101" s="291"/>
      <c r="AN101" s="290">
        <f t="shared" si="0"/>
        <v>0</v>
      </c>
      <c r="AO101" s="291"/>
      <c r="AP101" s="291"/>
      <c r="AQ101" s="97" t="s">
        <v>90</v>
      </c>
      <c r="AR101" s="98"/>
      <c r="AS101" s="99">
        <v>0</v>
      </c>
      <c r="AT101" s="100">
        <f t="shared" si="1"/>
        <v>0</v>
      </c>
      <c r="AU101" s="101">
        <f>'SO 501-1 - SO 501-1 Přelo...'!P127</f>
        <v>0</v>
      </c>
      <c r="AV101" s="100">
        <f>'SO 501-1 - SO 501-1 Přelo...'!J33</f>
        <v>0</v>
      </c>
      <c r="AW101" s="100">
        <f>'SO 501-1 - SO 501-1 Přelo...'!J34</f>
        <v>0</v>
      </c>
      <c r="AX101" s="100">
        <f>'SO 501-1 - SO 501-1 Přelo...'!J35</f>
        <v>0</v>
      </c>
      <c r="AY101" s="100">
        <f>'SO 501-1 - SO 501-1 Přelo...'!J36</f>
        <v>0</v>
      </c>
      <c r="AZ101" s="100">
        <f>'SO 501-1 - SO 501-1 Přelo...'!F33</f>
        <v>0</v>
      </c>
      <c r="BA101" s="100">
        <f>'SO 501-1 - SO 501-1 Přelo...'!F34</f>
        <v>0</v>
      </c>
      <c r="BB101" s="100">
        <f>'SO 501-1 - SO 501-1 Přelo...'!F35</f>
        <v>0</v>
      </c>
      <c r="BC101" s="100">
        <f>'SO 501-1 - SO 501-1 Přelo...'!F36</f>
        <v>0</v>
      </c>
      <c r="BD101" s="102">
        <f>'SO 501-1 - SO 501-1 Přelo...'!F37</f>
        <v>0</v>
      </c>
      <c r="BT101" s="103" t="s">
        <v>91</v>
      </c>
      <c r="BV101" s="103" t="s">
        <v>85</v>
      </c>
      <c r="BW101" s="103" t="s">
        <v>110</v>
      </c>
      <c r="BX101" s="103" t="s">
        <v>5</v>
      </c>
      <c r="CL101" s="103" t="s">
        <v>19</v>
      </c>
      <c r="CM101" s="103" t="s">
        <v>21</v>
      </c>
    </row>
    <row r="102" spans="1:91" s="7" customFormat="1" ht="24.75" customHeight="1">
      <c r="A102" s="93" t="s">
        <v>87</v>
      </c>
      <c r="B102" s="94"/>
      <c r="C102" s="95"/>
      <c r="D102" s="265" t="s">
        <v>111</v>
      </c>
      <c r="E102" s="265"/>
      <c r="F102" s="265"/>
      <c r="G102" s="265"/>
      <c r="H102" s="265"/>
      <c r="I102" s="96"/>
      <c r="J102" s="265" t="s">
        <v>112</v>
      </c>
      <c r="K102" s="265"/>
      <c r="L102" s="265"/>
      <c r="M102" s="265"/>
      <c r="N102" s="265"/>
      <c r="O102" s="265"/>
      <c r="P102" s="265"/>
      <c r="Q102" s="265"/>
      <c r="R102" s="265"/>
      <c r="S102" s="265"/>
      <c r="T102" s="265"/>
      <c r="U102" s="265"/>
      <c r="V102" s="265"/>
      <c r="W102" s="265"/>
      <c r="X102" s="265"/>
      <c r="Y102" s="265"/>
      <c r="Z102" s="265"/>
      <c r="AA102" s="265"/>
      <c r="AB102" s="265"/>
      <c r="AC102" s="265"/>
      <c r="AD102" s="265"/>
      <c r="AE102" s="265"/>
      <c r="AF102" s="265"/>
      <c r="AG102" s="290">
        <f>'SO 501-2 - SO 501-2 Přemí...'!J30</f>
        <v>0</v>
      </c>
      <c r="AH102" s="291"/>
      <c r="AI102" s="291"/>
      <c r="AJ102" s="291"/>
      <c r="AK102" s="291"/>
      <c r="AL102" s="291"/>
      <c r="AM102" s="291"/>
      <c r="AN102" s="290">
        <f t="shared" si="0"/>
        <v>0</v>
      </c>
      <c r="AO102" s="291"/>
      <c r="AP102" s="291"/>
      <c r="AQ102" s="97" t="s">
        <v>90</v>
      </c>
      <c r="AR102" s="98"/>
      <c r="AS102" s="99">
        <v>0</v>
      </c>
      <c r="AT102" s="100">
        <f t="shared" si="1"/>
        <v>0</v>
      </c>
      <c r="AU102" s="101">
        <f>'SO 501-2 - SO 501-2 Přemí...'!P126</f>
        <v>0</v>
      </c>
      <c r="AV102" s="100">
        <f>'SO 501-2 - SO 501-2 Přemí...'!J33</f>
        <v>0</v>
      </c>
      <c r="AW102" s="100">
        <f>'SO 501-2 - SO 501-2 Přemí...'!J34</f>
        <v>0</v>
      </c>
      <c r="AX102" s="100">
        <f>'SO 501-2 - SO 501-2 Přemí...'!J35</f>
        <v>0</v>
      </c>
      <c r="AY102" s="100">
        <f>'SO 501-2 - SO 501-2 Přemí...'!J36</f>
        <v>0</v>
      </c>
      <c r="AZ102" s="100">
        <f>'SO 501-2 - SO 501-2 Přemí...'!F33</f>
        <v>0</v>
      </c>
      <c r="BA102" s="100">
        <f>'SO 501-2 - SO 501-2 Přemí...'!F34</f>
        <v>0</v>
      </c>
      <c r="BB102" s="100">
        <f>'SO 501-2 - SO 501-2 Přemí...'!F35</f>
        <v>0</v>
      </c>
      <c r="BC102" s="100">
        <f>'SO 501-2 - SO 501-2 Přemí...'!F36</f>
        <v>0</v>
      </c>
      <c r="BD102" s="102">
        <f>'SO 501-2 - SO 501-2 Přemí...'!F37</f>
        <v>0</v>
      </c>
      <c r="BT102" s="103" t="s">
        <v>91</v>
      </c>
      <c r="BV102" s="103" t="s">
        <v>85</v>
      </c>
      <c r="BW102" s="103" t="s">
        <v>113</v>
      </c>
      <c r="BX102" s="103" t="s">
        <v>5</v>
      </c>
      <c r="CL102" s="103" t="s">
        <v>19</v>
      </c>
      <c r="CM102" s="103" t="s">
        <v>21</v>
      </c>
    </row>
    <row r="103" spans="1:91" s="7" customFormat="1" ht="16.5" customHeight="1">
      <c r="A103" s="93" t="s">
        <v>87</v>
      </c>
      <c r="B103" s="94"/>
      <c r="C103" s="95"/>
      <c r="D103" s="265" t="s">
        <v>114</v>
      </c>
      <c r="E103" s="265"/>
      <c r="F103" s="265"/>
      <c r="G103" s="265"/>
      <c r="H103" s="265"/>
      <c r="I103" s="96"/>
      <c r="J103" s="265" t="s">
        <v>115</v>
      </c>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90">
        <f>'SO 801 - SO 801 Sadové úp...'!J30</f>
        <v>0</v>
      </c>
      <c r="AH103" s="291"/>
      <c r="AI103" s="291"/>
      <c r="AJ103" s="291"/>
      <c r="AK103" s="291"/>
      <c r="AL103" s="291"/>
      <c r="AM103" s="291"/>
      <c r="AN103" s="290">
        <f t="shared" si="0"/>
        <v>0</v>
      </c>
      <c r="AO103" s="291"/>
      <c r="AP103" s="291"/>
      <c r="AQ103" s="97" t="s">
        <v>90</v>
      </c>
      <c r="AR103" s="98"/>
      <c r="AS103" s="99">
        <v>0</v>
      </c>
      <c r="AT103" s="100">
        <f t="shared" si="1"/>
        <v>0</v>
      </c>
      <c r="AU103" s="101">
        <f>'SO 801 - SO 801 Sadové úp...'!P119</f>
        <v>0</v>
      </c>
      <c r="AV103" s="100">
        <f>'SO 801 - SO 801 Sadové úp...'!J33</f>
        <v>0</v>
      </c>
      <c r="AW103" s="100">
        <f>'SO 801 - SO 801 Sadové úp...'!J34</f>
        <v>0</v>
      </c>
      <c r="AX103" s="100">
        <f>'SO 801 - SO 801 Sadové úp...'!J35</f>
        <v>0</v>
      </c>
      <c r="AY103" s="100">
        <f>'SO 801 - SO 801 Sadové úp...'!J36</f>
        <v>0</v>
      </c>
      <c r="AZ103" s="100">
        <f>'SO 801 - SO 801 Sadové úp...'!F33</f>
        <v>0</v>
      </c>
      <c r="BA103" s="100">
        <f>'SO 801 - SO 801 Sadové úp...'!F34</f>
        <v>0</v>
      </c>
      <c r="BB103" s="100">
        <f>'SO 801 - SO 801 Sadové úp...'!F35</f>
        <v>0</v>
      </c>
      <c r="BC103" s="100">
        <f>'SO 801 - SO 801 Sadové úp...'!F36</f>
        <v>0</v>
      </c>
      <c r="BD103" s="102">
        <f>'SO 801 - SO 801 Sadové úp...'!F37</f>
        <v>0</v>
      </c>
      <c r="BT103" s="103" t="s">
        <v>91</v>
      </c>
      <c r="BV103" s="103" t="s">
        <v>85</v>
      </c>
      <c r="BW103" s="103" t="s">
        <v>116</v>
      </c>
      <c r="BX103" s="103" t="s">
        <v>5</v>
      </c>
      <c r="CL103" s="103" t="s">
        <v>19</v>
      </c>
      <c r="CM103" s="103" t="s">
        <v>21</v>
      </c>
    </row>
    <row r="104" spans="1:91" s="7" customFormat="1" ht="16.5" customHeight="1">
      <c r="A104" s="93" t="s">
        <v>87</v>
      </c>
      <c r="B104" s="94"/>
      <c r="C104" s="95"/>
      <c r="D104" s="265" t="s">
        <v>117</v>
      </c>
      <c r="E104" s="265"/>
      <c r="F104" s="265"/>
      <c r="G104" s="265"/>
      <c r="H104" s="265"/>
      <c r="I104" s="96"/>
      <c r="J104" s="265" t="s">
        <v>118</v>
      </c>
      <c r="K104" s="265"/>
      <c r="L104" s="265"/>
      <c r="M104" s="265"/>
      <c r="N104" s="265"/>
      <c r="O104" s="265"/>
      <c r="P104" s="265"/>
      <c r="Q104" s="265"/>
      <c r="R104" s="265"/>
      <c r="S104" s="265"/>
      <c r="T104" s="265"/>
      <c r="U104" s="265"/>
      <c r="V104" s="265"/>
      <c r="W104" s="265"/>
      <c r="X104" s="265"/>
      <c r="Y104" s="265"/>
      <c r="Z104" s="265"/>
      <c r="AA104" s="265"/>
      <c r="AB104" s="265"/>
      <c r="AC104" s="265"/>
      <c r="AD104" s="265"/>
      <c r="AE104" s="265"/>
      <c r="AF104" s="265"/>
      <c r="AG104" s="290">
        <f>'VRN - VRN Vedlejší rozpoč...'!J30</f>
        <v>0</v>
      </c>
      <c r="AH104" s="291"/>
      <c r="AI104" s="291"/>
      <c r="AJ104" s="291"/>
      <c r="AK104" s="291"/>
      <c r="AL104" s="291"/>
      <c r="AM104" s="291"/>
      <c r="AN104" s="290">
        <f t="shared" si="0"/>
        <v>0</v>
      </c>
      <c r="AO104" s="291"/>
      <c r="AP104" s="291"/>
      <c r="AQ104" s="97" t="s">
        <v>90</v>
      </c>
      <c r="AR104" s="98"/>
      <c r="AS104" s="104">
        <v>0</v>
      </c>
      <c r="AT104" s="105">
        <f t="shared" si="1"/>
        <v>0</v>
      </c>
      <c r="AU104" s="106">
        <f>'VRN - VRN Vedlejší rozpoč...'!P122</f>
        <v>0</v>
      </c>
      <c r="AV104" s="105">
        <f>'VRN - VRN Vedlejší rozpoč...'!J33</f>
        <v>0</v>
      </c>
      <c r="AW104" s="105">
        <f>'VRN - VRN Vedlejší rozpoč...'!J34</f>
        <v>0</v>
      </c>
      <c r="AX104" s="105">
        <f>'VRN - VRN Vedlejší rozpoč...'!J35</f>
        <v>0</v>
      </c>
      <c r="AY104" s="105">
        <f>'VRN - VRN Vedlejší rozpoč...'!J36</f>
        <v>0</v>
      </c>
      <c r="AZ104" s="105">
        <f>'VRN - VRN Vedlejší rozpoč...'!F33</f>
        <v>0</v>
      </c>
      <c r="BA104" s="105">
        <f>'VRN - VRN Vedlejší rozpoč...'!F34</f>
        <v>0</v>
      </c>
      <c r="BB104" s="105">
        <f>'VRN - VRN Vedlejší rozpoč...'!F35</f>
        <v>0</v>
      </c>
      <c r="BC104" s="105">
        <f>'VRN - VRN Vedlejší rozpoč...'!F36</f>
        <v>0</v>
      </c>
      <c r="BD104" s="107">
        <f>'VRN - VRN Vedlejší rozpoč...'!F37</f>
        <v>0</v>
      </c>
      <c r="BT104" s="103" t="s">
        <v>91</v>
      </c>
      <c r="BV104" s="103" t="s">
        <v>85</v>
      </c>
      <c r="BW104" s="103" t="s">
        <v>119</v>
      </c>
      <c r="BX104" s="103" t="s">
        <v>5</v>
      </c>
      <c r="CL104" s="103" t="s">
        <v>19</v>
      </c>
      <c r="CM104" s="103" t="s">
        <v>21</v>
      </c>
    </row>
    <row r="105" spans="1:91" s="2" customFormat="1" ht="30" customHeight="1">
      <c r="A105" s="34"/>
      <c r="B105" s="3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9"/>
      <c r="AS105" s="34"/>
      <c r="AT105" s="34"/>
      <c r="AU105" s="34"/>
      <c r="AV105" s="34"/>
      <c r="AW105" s="34"/>
      <c r="AX105" s="34"/>
      <c r="AY105" s="34"/>
      <c r="AZ105" s="34"/>
      <c r="BA105" s="34"/>
      <c r="BB105" s="34"/>
      <c r="BC105" s="34"/>
      <c r="BD105" s="34"/>
      <c r="BE105" s="34"/>
    </row>
    <row r="106" spans="1:91" s="2" customFormat="1" ht="6.95" customHeight="1">
      <c r="A106" s="34"/>
      <c r="B106" s="54"/>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39"/>
      <c r="AS106" s="34"/>
      <c r="AT106" s="34"/>
      <c r="AU106" s="34"/>
      <c r="AV106" s="34"/>
      <c r="AW106" s="34"/>
      <c r="AX106" s="34"/>
      <c r="AY106" s="34"/>
      <c r="AZ106" s="34"/>
      <c r="BA106" s="34"/>
      <c r="BB106" s="34"/>
      <c r="BC106" s="34"/>
      <c r="BD106" s="34"/>
      <c r="BE106" s="34"/>
    </row>
  </sheetData>
  <sheetProtection algorithmName="SHA-512" hashValue="SRUpdWxuiovBsRUNeKONwqeJzSjRMUuysavxwkYaoLveXlFGb+H6HuG8DCoQMz35FLGyBZwypQNF3y+MAWYD6A==" saltValue="A27aQ5XmFrOONrXIL6AnZaz7zSExIEjm6OdLomqtx2cqvb6dOoBY6Tu/Tc93Boz3KldTuE9td2lbFQ4eSXzCmA==" spinCount="100000" sheet="1" objects="1" scenarios="1" formatColumns="0" formatRows="0"/>
  <mergeCells count="78">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R2:BE2"/>
    <mergeCell ref="AG103:AM103"/>
    <mergeCell ref="AG102:AM102"/>
    <mergeCell ref="AG92:AM92"/>
    <mergeCell ref="AG100:AM100"/>
    <mergeCell ref="AG95:AM95"/>
    <mergeCell ref="AG99:AM99"/>
    <mergeCell ref="AG101:AM101"/>
    <mergeCell ref="AG97:AM97"/>
    <mergeCell ref="AN95:AP95"/>
    <mergeCell ref="AS89:AT91"/>
    <mergeCell ref="AN94:AP94"/>
    <mergeCell ref="AK33:AO33"/>
    <mergeCell ref="L33:P33"/>
    <mergeCell ref="W33:AE33"/>
    <mergeCell ref="AK35:AO35"/>
    <mergeCell ref="X35:AB35"/>
    <mergeCell ref="W30:AE30"/>
    <mergeCell ref="L31:P31"/>
    <mergeCell ref="W31:AE31"/>
    <mergeCell ref="AK31:AO31"/>
    <mergeCell ref="AK32:AO32"/>
    <mergeCell ref="L32:P32"/>
    <mergeCell ref="W32:AE32"/>
    <mergeCell ref="L85:AO85"/>
    <mergeCell ref="AG94:AM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C92:G92"/>
    <mergeCell ref="D101:H101"/>
    <mergeCell ref="D98:H98"/>
    <mergeCell ref="D95:H95"/>
    <mergeCell ref="D99:H99"/>
    <mergeCell ref="D100:H100"/>
    <mergeCell ref="D96:H96"/>
    <mergeCell ref="D97:H97"/>
  </mergeCells>
  <hyperlinks>
    <hyperlink ref="A95" location="'SO 001 - SO 001 Příprava ...'!C2" display="/"/>
    <hyperlink ref="A96" location="'SO 101 - SO 101 Stezka pr...'!C2" display="/"/>
    <hyperlink ref="A97" location="'SO 102 - SO 102 Úprava si...'!C2" display="/"/>
    <hyperlink ref="A98" location="'SO 431-1 - SO 431-1 Veřej...'!C2" display="/"/>
    <hyperlink ref="A99" location="'SO 431-2 - SO 431-2 Část ...'!C2" display="/"/>
    <hyperlink ref="A100" location="'SO 481 - SO 481 Světelná ...'!C2" display="/"/>
    <hyperlink ref="A101" location="'SO 501-1 - SO 501-1 Přelo...'!C2" display="/"/>
    <hyperlink ref="A102" location="'SO 501-2 - SO 501-2 Přemí...'!C2" display="/"/>
    <hyperlink ref="A103" location="'SO 801 - SO 801 Sadové úp...'!C2" display="/"/>
    <hyperlink ref="A104" location="'VRN - VRN Vedlejší rozpoč...'!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8"/>
      <c r="L2" s="289"/>
      <c r="M2" s="289"/>
      <c r="N2" s="289"/>
      <c r="O2" s="289"/>
      <c r="P2" s="289"/>
      <c r="Q2" s="289"/>
      <c r="R2" s="289"/>
      <c r="S2" s="289"/>
      <c r="T2" s="289"/>
      <c r="U2" s="289"/>
      <c r="V2" s="289"/>
      <c r="AT2" s="16" t="s">
        <v>92</v>
      </c>
    </row>
    <row r="3" spans="1:46" s="1" customFormat="1" ht="6.95" customHeight="1">
      <c r="B3" s="109"/>
      <c r="C3" s="110"/>
      <c r="D3" s="110"/>
      <c r="E3" s="110"/>
      <c r="F3" s="110"/>
      <c r="G3" s="110"/>
      <c r="H3" s="110"/>
      <c r="I3" s="111"/>
      <c r="J3" s="110"/>
      <c r="K3" s="110"/>
      <c r="L3" s="19"/>
      <c r="AT3" s="16" t="s">
        <v>21</v>
      </c>
    </row>
    <row r="4" spans="1:46" s="1" customFormat="1" ht="24.95" customHeight="1">
      <c r="B4" s="19"/>
      <c r="D4" s="112" t="s">
        <v>120</v>
      </c>
      <c r="I4" s="108"/>
      <c r="L4" s="19"/>
      <c r="M4" s="113" t="s">
        <v>10</v>
      </c>
      <c r="AT4" s="16" t="s">
        <v>4</v>
      </c>
    </row>
    <row r="5" spans="1:46" s="1" customFormat="1" ht="6.95" customHeight="1">
      <c r="B5" s="19"/>
      <c r="I5" s="108"/>
      <c r="L5" s="19"/>
    </row>
    <row r="6" spans="1:46" s="1" customFormat="1" ht="12" customHeight="1">
      <c r="B6" s="19"/>
      <c r="D6" s="114" t="s">
        <v>16</v>
      </c>
      <c r="I6" s="108"/>
      <c r="L6" s="19"/>
    </row>
    <row r="7" spans="1:46" s="1" customFormat="1" ht="16.5" customHeight="1">
      <c r="B7" s="19"/>
      <c r="E7" s="304" t="str">
        <f>'Rekapitulace stavby'!K6</f>
        <v>762017 Cyklostezka Cheb - Dřenice - Etapa IA</v>
      </c>
      <c r="F7" s="305"/>
      <c r="G7" s="305"/>
      <c r="H7" s="305"/>
      <c r="I7" s="108"/>
      <c r="L7" s="19"/>
    </row>
    <row r="8" spans="1:46" s="2" customFormat="1" ht="12" customHeight="1">
      <c r="A8" s="34"/>
      <c r="B8" s="39"/>
      <c r="C8" s="34"/>
      <c r="D8" s="114" t="s">
        <v>121</v>
      </c>
      <c r="E8" s="34"/>
      <c r="F8" s="34"/>
      <c r="G8" s="34"/>
      <c r="H8" s="34"/>
      <c r="I8" s="115"/>
      <c r="J8" s="34"/>
      <c r="K8" s="34"/>
      <c r="L8" s="51"/>
      <c r="S8" s="34"/>
      <c r="T8" s="34"/>
      <c r="U8" s="34"/>
      <c r="V8" s="34"/>
      <c r="W8" s="34"/>
      <c r="X8" s="34"/>
      <c r="Y8" s="34"/>
      <c r="Z8" s="34"/>
      <c r="AA8" s="34"/>
      <c r="AB8" s="34"/>
      <c r="AC8" s="34"/>
      <c r="AD8" s="34"/>
      <c r="AE8" s="34"/>
    </row>
    <row r="9" spans="1:46" s="2" customFormat="1" ht="16.5" customHeight="1">
      <c r="A9" s="34"/>
      <c r="B9" s="39"/>
      <c r="C9" s="34"/>
      <c r="D9" s="34"/>
      <c r="E9" s="306" t="s">
        <v>122</v>
      </c>
      <c r="F9" s="307"/>
      <c r="G9" s="307"/>
      <c r="H9" s="307"/>
      <c r="I9" s="115"/>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15"/>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4" t="s">
        <v>18</v>
      </c>
      <c r="E11" s="34"/>
      <c r="F11" s="116" t="s">
        <v>19</v>
      </c>
      <c r="G11" s="34"/>
      <c r="H11" s="34"/>
      <c r="I11" s="117" t="s">
        <v>20</v>
      </c>
      <c r="J11" s="116"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4" t="s">
        <v>22</v>
      </c>
      <c r="E12" s="34"/>
      <c r="F12" s="116" t="s">
        <v>123</v>
      </c>
      <c r="G12" s="34"/>
      <c r="H12" s="34"/>
      <c r="I12" s="117" t="s">
        <v>24</v>
      </c>
      <c r="J12" s="118" t="str">
        <f>'Rekapitulace stavby'!AN8</f>
        <v>10. 10. 2019</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15"/>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4" t="s">
        <v>30</v>
      </c>
      <c r="E14" s="34"/>
      <c r="F14" s="34"/>
      <c r="G14" s="34"/>
      <c r="H14" s="34"/>
      <c r="I14" s="117" t="s">
        <v>31</v>
      </c>
      <c r="J14" s="116"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6" t="s">
        <v>33</v>
      </c>
      <c r="F15" s="34"/>
      <c r="G15" s="34"/>
      <c r="H15" s="34"/>
      <c r="I15" s="117" t="s">
        <v>34</v>
      </c>
      <c r="J15" s="116"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15"/>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4" t="s">
        <v>35</v>
      </c>
      <c r="E17" s="34"/>
      <c r="F17" s="34"/>
      <c r="G17" s="34"/>
      <c r="H17" s="34"/>
      <c r="I17" s="117" t="s">
        <v>31</v>
      </c>
      <c r="J17" s="29"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08" t="str">
        <f>'Rekapitulace stavby'!E14</f>
        <v>Vyplň údaj</v>
      </c>
      <c r="F18" s="309"/>
      <c r="G18" s="309"/>
      <c r="H18" s="309"/>
      <c r="I18" s="117" t="s">
        <v>34</v>
      </c>
      <c r="J18" s="29"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15"/>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4" t="s">
        <v>37</v>
      </c>
      <c r="E20" s="34"/>
      <c r="F20" s="34"/>
      <c r="G20" s="34"/>
      <c r="H20" s="34"/>
      <c r="I20" s="117" t="s">
        <v>31</v>
      </c>
      <c r="J20" s="116"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6" t="s">
        <v>39</v>
      </c>
      <c r="F21" s="34"/>
      <c r="G21" s="34"/>
      <c r="H21" s="34"/>
      <c r="I21" s="117" t="s">
        <v>34</v>
      </c>
      <c r="J21" s="116"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15"/>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4" t="s">
        <v>41</v>
      </c>
      <c r="E23" s="34"/>
      <c r="F23" s="34"/>
      <c r="G23" s="34"/>
      <c r="H23" s="34"/>
      <c r="I23" s="117" t="s">
        <v>31</v>
      </c>
      <c r="J23" s="116"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6" t="s">
        <v>39</v>
      </c>
      <c r="F24" s="34"/>
      <c r="G24" s="34"/>
      <c r="H24" s="34"/>
      <c r="I24" s="117" t="s">
        <v>34</v>
      </c>
      <c r="J24" s="116"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15"/>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4" t="s">
        <v>42</v>
      </c>
      <c r="E26" s="34"/>
      <c r="F26" s="34"/>
      <c r="G26" s="34"/>
      <c r="H26" s="34"/>
      <c r="I26" s="115"/>
      <c r="J26" s="34"/>
      <c r="K26" s="34"/>
      <c r="L26" s="51"/>
      <c r="S26" s="34"/>
      <c r="T26" s="34"/>
      <c r="U26" s="34"/>
      <c r="V26" s="34"/>
      <c r="W26" s="34"/>
      <c r="X26" s="34"/>
      <c r="Y26" s="34"/>
      <c r="Z26" s="34"/>
      <c r="AA26" s="34"/>
      <c r="AB26" s="34"/>
      <c r="AC26" s="34"/>
      <c r="AD26" s="34"/>
      <c r="AE26" s="34"/>
    </row>
    <row r="27" spans="1:31" s="8" customFormat="1" ht="16.5" customHeight="1">
      <c r="A27" s="119"/>
      <c r="B27" s="120"/>
      <c r="C27" s="119"/>
      <c r="D27" s="119"/>
      <c r="E27" s="310" t="s">
        <v>1</v>
      </c>
      <c r="F27" s="310"/>
      <c r="G27" s="310"/>
      <c r="H27" s="310"/>
      <c r="I27" s="121"/>
      <c r="J27" s="119"/>
      <c r="K27" s="119"/>
      <c r="L27" s="122"/>
      <c r="S27" s="119"/>
      <c r="T27" s="119"/>
      <c r="U27" s="119"/>
      <c r="V27" s="119"/>
      <c r="W27" s="119"/>
      <c r="X27" s="119"/>
      <c r="Y27" s="119"/>
      <c r="Z27" s="119"/>
      <c r="AA27" s="119"/>
      <c r="AB27" s="119"/>
      <c r="AC27" s="119"/>
      <c r="AD27" s="119"/>
      <c r="AE27" s="119"/>
    </row>
    <row r="28" spans="1:31" s="2" customFormat="1" ht="6.95" customHeight="1">
      <c r="A28" s="34"/>
      <c r="B28" s="39"/>
      <c r="C28" s="34"/>
      <c r="D28" s="34"/>
      <c r="E28" s="34"/>
      <c r="F28" s="34"/>
      <c r="G28" s="34"/>
      <c r="H28" s="34"/>
      <c r="I28" s="115"/>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3"/>
      <c r="E29" s="123"/>
      <c r="F29" s="123"/>
      <c r="G29" s="123"/>
      <c r="H29" s="123"/>
      <c r="I29" s="124"/>
      <c r="J29" s="123"/>
      <c r="K29" s="123"/>
      <c r="L29" s="51"/>
      <c r="S29" s="34"/>
      <c r="T29" s="34"/>
      <c r="U29" s="34"/>
      <c r="V29" s="34"/>
      <c r="W29" s="34"/>
      <c r="X29" s="34"/>
      <c r="Y29" s="34"/>
      <c r="Z29" s="34"/>
      <c r="AA29" s="34"/>
      <c r="AB29" s="34"/>
      <c r="AC29" s="34"/>
      <c r="AD29" s="34"/>
      <c r="AE29" s="34"/>
    </row>
    <row r="30" spans="1:31" s="2" customFormat="1" ht="25.35" customHeight="1">
      <c r="A30" s="34"/>
      <c r="B30" s="39"/>
      <c r="C30" s="34"/>
      <c r="D30" s="125" t="s">
        <v>43</v>
      </c>
      <c r="E30" s="34"/>
      <c r="F30" s="34"/>
      <c r="G30" s="34"/>
      <c r="H30" s="34"/>
      <c r="I30" s="115"/>
      <c r="J30" s="126">
        <f>ROUND(J122,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3"/>
      <c r="E31" s="123"/>
      <c r="F31" s="123"/>
      <c r="G31" s="123"/>
      <c r="H31" s="123"/>
      <c r="I31" s="124"/>
      <c r="J31" s="123"/>
      <c r="K31" s="123"/>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7" t="s">
        <v>45</v>
      </c>
      <c r="G32" s="34"/>
      <c r="H32" s="34"/>
      <c r="I32" s="128" t="s">
        <v>44</v>
      </c>
      <c r="J32" s="127" t="s">
        <v>46</v>
      </c>
      <c r="K32" s="34"/>
      <c r="L32" s="51"/>
      <c r="S32" s="34"/>
      <c r="T32" s="34"/>
      <c r="U32" s="34"/>
      <c r="V32" s="34"/>
      <c r="W32" s="34"/>
      <c r="X32" s="34"/>
      <c r="Y32" s="34"/>
      <c r="Z32" s="34"/>
      <c r="AA32" s="34"/>
      <c r="AB32" s="34"/>
      <c r="AC32" s="34"/>
      <c r="AD32" s="34"/>
      <c r="AE32" s="34"/>
    </row>
    <row r="33" spans="1:31" s="2" customFormat="1" ht="14.45" customHeight="1">
      <c r="A33" s="34"/>
      <c r="B33" s="39"/>
      <c r="C33" s="34"/>
      <c r="D33" s="129" t="s">
        <v>47</v>
      </c>
      <c r="E33" s="114" t="s">
        <v>48</v>
      </c>
      <c r="F33" s="130">
        <f>ROUND((SUM(BE122:BE297)),  2)</f>
        <v>0</v>
      </c>
      <c r="G33" s="34"/>
      <c r="H33" s="34"/>
      <c r="I33" s="131">
        <v>0.21</v>
      </c>
      <c r="J33" s="130">
        <f>ROUND(((SUM(BE122:BE297))*I33),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4" t="s">
        <v>49</v>
      </c>
      <c r="F34" s="130">
        <f>ROUND((SUM(BF122:BF297)),  2)</f>
        <v>0</v>
      </c>
      <c r="G34" s="34"/>
      <c r="H34" s="34"/>
      <c r="I34" s="131">
        <v>0.15</v>
      </c>
      <c r="J34" s="130">
        <f>ROUND(((SUM(BF122:BF297))*I34),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4" t="s">
        <v>50</v>
      </c>
      <c r="F35" s="130">
        <f>ROUND((SUM(BG122:BG297)),  2)</f>
        <v>0</v>
      </c>
      <c r="G35" s="34"/>
      <c r="H35" s="34"/>
      <c r="I35" s="131">
        <v>0.21</v>
      </c>
      <c r="J35" s="130">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4" t="s">
        <v>51</v>
      </c>
      <c r="F36" s="130">
        <f>ROUND((SUM(BH122:BH297)),  2)</f>
        <v>0</v>
      </c>
      <c r="G36" s="34"/>
      <c r="H36" s="34"/>
      <c r="I36" s="131">
        <v>0.15</v>
      </c>
      <c r="J36" s="130">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4" t="s">
        <v>52</v>
      </c>
      <c r="F37" s="130">
        <f>ROUND((SUM(BI122:BI297)),  2)</f>
        <v>0</v>
      </c>
      <c r="G37" s="34"/>
      <c r="H37" s="34"/>
      <c r="I37" s="131">
        <v>0</v>
      </c>
      <c r="J37" s="130">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15"/>
      <c r="J38" s="34"/>
      <c r="K38" s="34"/>
      <c r="L38" s="51"/>
      <c r="S38" s="34"/>
      <c r="T38" s="34"/>
      <c r="U38" s="34"/>
      <c r="V38" s="34"/>
      <c r="W38" s="34"/>
      <c r="X38" s="34"/>
      <c r="Y38" s="34"/>
      <c r="Z38" s="34"/>
      <c r="AA38" s="34"/>
      <c r="AB38" s="34"/>
      <c r="AC38" s="34"/>
      <c r="AD38" s="34"/>
      <c r="AE38" s="34"/>
    </row>
    <row r="39" spans="1:31" s="2" customFormat="1" ht="25.35" customHeight="1">
      <c r="A39" s="34"/>
      <c r="B39" s="39"/>
      <c r="C39" s="132"/>
      <c r="D39" s="133" t="s">
        <v>53</v>
      </c>
      <c r="E39" s="134"/>
      <c r="F39" s="134"/>
      <c r="G39" s="135" t="s">
        <v>54</v>
      </c>
      <c r="H39" s="136" t="s">
        <v>55</v>
      </c>
      <c r="I39" s="137"/>
      <c r="J39" s="138">
        <f>SUM(J30:J37)</f>
        <v>0</v>
      </c>
      <c r="K39" s="139"/>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15"/>
      <c r="J40" s="34"/>
      <c r="K40" s="34"/>
      <c r="L40" s="51"/>
      <c r="S40" s="34"/>
      <c r="T40" s="34"/>
      <c r="U40" s="34"/>
      <c r="V40" s="34"/>
      <c r="W40" s="34"/>
      <c r="X40" s="34"/>
      <c r="Y40" s="34"/>
      <c r="Z40" s="34"/>
      <c r="AA40" s="34"/>
      <c r="AB40" s="34"/>
      <c r="AC40" s="34"/>
      <c r="AD40" s="34"/>
      <c r="AE40" s="34"/>
    </row>
    <row r="41" spans="1:31" s="1" customFormat="1" ht="14.45" customHeight="1">
      <c r="B41" s="19"/>
      <c r="I41" s="108"/>
      <c r="L41" s="19"/>
    </row>
    <row r="42" spans="1:31" s="1" customFormat="1" ht="14.45" customHeight="1">
      <c r="B42" s="19"/>
      <c r="I42" s="108"/>
      <c r="L42" s="19"/>
    </row>
    <row r="43" spans="1:31" s="1" customFormat="1" ht="14.45" customHeight="1">
      <c r="B43" s="19"/>
      <c r="I43" s="108"/>
      <c r="L43" s="19"/>
    </row>
    <row r="44" spans="1:31" s="1" customFormat="1" ht="14.45" customHeight="1">
      <c r="B44" s="19"/>
      <c r="I44" s="108"/>
      <c r="L44" s="19"/>
    </row>
    <row r="45" spans="1:31" s="1" customFormat="1" ht="14.45" customHeight="1">
      <c r="B45" s="19"/>
      <c r="I45" s="108"/>
      <c r="L45" s="19"/>
    </row>
    <row r="46" spans="1:31" s="1" customFormat="1" ht="14.45" customHeight="1">
      <c r="B46" s="19"/>
      <c r="I46" s="108"/>
      <c r="L46" s="19"/>
    </row>
    <row r="47" spans="1:31" s="1" customFormat="1" ht="14.45" customHeight="1">
      <c r="B47" s="19"/>
      <c r="I47" s="108"/>
      <c r="L47" s="19"/>
    </row>
    <row r="48" spans="1:31" s="1" customFormat="1" ht="14.45" customHeight="1">
      <c r="B48" s="19"/>
      <c r="I48" s="108"/>
      <c r="L48" s="19"/>
    </row>
    <row r="49" spans="1:31" s="1" customFormat="1" ht="14.45" customHeight="1">
      <c r="B49" s="19"/>
      <c r="I49" s="108"/>
      <c r="L49" s="19"/>
    </row>
    <row r="50" spans="1:31" s="2" customFormat="1" ht="14.45" customHeight="1">
      <c r="B50" s="51"/>
      <c r="D50" s="140" t="s">
        <v>56</v>
      </c>
      <c r="E50" s="141"/>
      <c r="F50" s="141"/>
      <c r="G50" s="140" t="s">
        <v>57</v>
      </c>
      <c r="H50" s="141"/>
      <c r="I50" s="142"/>
      <c r="J50" s="141"/>
      <c r="K50" s="141"/>
      <c r="L50" s="51"/>
    </row>
    <row r="51" spans="1:31" ht="11.25">
      <c r="B51" s="19"/>
      <c r="L51" s="19"/>
    </row>
    <row r="52" spans="1:31" ht="11.25">
      <c r="B52" s="19"/>
      <c r="L52" s="19"/>
    </row>
    <row r="53" spans="1:31" ht="11.25">
      <c r="B53" s="19"/>
      <c r="L53" s="19"/>
    </row>
    <row r="54" spans="1:31" ht="11.25">
      <c r="B54" s="19"/>
      <c r="L54" s="19"/>
    </row>
    <row r="55" spans="1:31" ht="11.25">
      <c r="B55" s="19"/>
      <c r="L55" s="19"/>
    </row>
    <row r="56" spans="1:31" ht="11.25">
      <c r="B56" s="19"/>
      <c r="L56" s="19"/>
    </row>
    <row r="57" spans="1:31" ht="11.25">
      <c r="B57" s="19"/>
      <c r="L57" s="19"/>
    </row>
    <row r="58" spans="1:31" ht="11.25">
      <c r="B58" s="19"/>
      <c r="L58" s="19"/>
    </row>
    <row r="59" spans="1:31" ht="11.25">
      <c r="B59" s="19"/>
      <c r="L59" s="19"/>
    </row>
    <row r="60" spans="1:31" ht="11.25">
      <c r="B60" s="19"/>
      <c r="L60" s="19"/>
    </row>
    <row r="61" spans="1:31" s="2" customFormat="1" ht="12.75">
      <c r="A61" s="34"/>
      <c r="B61" s="39"/>
      <c r="C61" s="34"/>
      <c r="D61" s="143" t="s">
        <v>58</v>
      </c>
      <c r="E61" s="144"/>
      <c r="F61" s="145" t="s">
        <v>59</v>
      </c>
      <c r="G61" s="143" t="s">
        <v>58</v>
      </c>
      <c r="H61" s="144"/>
      <c r="I61" s="146"/>
      <c r="J61" s="147" t="s">
        <v>59</v>
      </c>
      <c r="K61" s="144"/>
      <c r="L61" s="51"/>
      <c r="S61" s="34"/>
      <c r="T61" s="34"/>
      <c r="U61" s="34"/>
      <c r="V61" s="34"/>
      <c r="W61" s="34"/>
      <c r="X61" s="34"/>
      <c r="Y61" s="34"/>
      <c r="Z61" s="34"/>
      <c r="AA61" s="34"/>
      <c r="AB61" s="34"/>
      <c r="AC61" s="34"/>
      <c r="AD61" s="34"/>
      <c r="AE61" s="34"/>
    </row>
    <row r="62" spans="1:31" ht="11.25">
      <c r="B62" s="19"/>
      <c r="L62" s="19"/>
    </row>
    <row r="63" spans="1:31" ht="11.25">
      <c r="B63" s="19"/>
      <c r="L63" s="19"/>
    </row>
    <row r="64" spans="1:31" ht="11.25">
      <c r="B64" s="19"/>
      <c r="L64" s="19"/>
    </row>
    <row r="65" spans="1:31" s="2" customFormat="1" ht="12.75">
      <c r="A65" s="34"/>
      <c r="B65" s="39"/>
      <c r="C65" s="34"/>
      <c r="D65" s="140" t="s">
        <v>60</v>
      </c>
      <c r="E65" s="148"/>
      <c r="F65" s="148"/>
      <c r="G65" s="140" t="s">
        <v>61</v>
      </c>
      <c r="H65" s="148"/>
      <c r="I65" s="149"/>
      <c r="J65" s="148"/>
      <c r="K65" s="148"/>
      <c r="L65" s="51"/>
      <c r="S65" s="34"/>
      <c r="T65" s="34"/>
      <c r="U65" s="34"/>
      <c r="V65" s="34"/>
      <c r="W65" s="34"/>
      <c r="X65" s="34"/>
      <c r="Y65" s="34"/>
      <c r="Z65" s="34"/>
      <c r="AA65" s="34"/>
      <c r="AB65" s="34"/>
      <c r="AC65" s="34"/>
      <c r="AD65" s="34"/>
      <c r="AE65" s="34"/>
    </row>
    <row r="66" spans="1:31" ht="11.25">
      <c r="B66" s="19"/>
      <c r="L66" s="19"/>
    </row>
    <row r="67" spans="1:31" ht="11.25">
      <c r="B67" s="19"/>
      <c r="L67" s="19"/>
    </row>
    <row r="68" spans="1:31" ht="11.25">
      <c r="B68" s="19"/>
      <c r="L68" s="19"/>
    </row>
    <row r="69" spans="1:31" ht="11.25">
      <c r="B69" s="19"/>
      <c r="L69" s="19"/>
    </row>
    <row r="70" spans="1:31" ht="11.25">
      <c r="B70" s="19"/>
      <c r="L70" s="19"/>
    </row>
    <row r="71" spans="1:31" ht="11.25">
      <c r="B71" s="19"/>
      <c r="L71" s="19"/>
    </row>
    <row r="72" spans="1:31" ht="11.25">
      <c r="B72" s="19"/>
      <c r="L72" s="19"/>
    </row>
    <row r="73" spans="1:31" ht="11.25">
      <c r="B73" s="19"/>
      <c r="L73" s="19"/>
    </row>
    <row r="74" spans="1:31" ht="11.25">
      <c r="B74" s="19"/>
      <c r="L74" s="19"/>
    </row>
    <row r="75" spans="1:31" ht="11.25">
      <c r="B75" s="19"/>
      <c r="L75" s="19"/>
    </row>
    <row r="76" spans="1:31" s="2" customFormat="1" ht="12.75">
      <c r="A76" s="34"/>
      <c r="B76" s="39"/>
      <c r="C76" s="34"/>
      <c r="D76" s="143" t="s">
        <v>58</v>
      </c>
      <c r="E76" s="144"/>
      <c r="F76" s="145" t="s">
        <v>59</v>
      </c>
      <c r="G76" s="143" t="s">
        <v>58</v>
      </c>
      <c r="H76" s="144"/>
      <c r="I76" s="146"/>
      <c r="J76" s="147" t="s">
        <v>59</v>
      </c>
      <c r="K76" s="144"/>
      <c r="L76" s="51"/>
      <c r="S76" s="34"/>
      <c r="T76" s="34"/>
      <c r="U76" s="34"/>
      <c r="V76" s="34"/>
      <c r="W76" s="34"/>
      <c r="X76" s="34"/>
      <c r="Y76" s="34"/>
      <c r="Z76" s="34"/>
      <c r="AA76" s="34"/>
      <c r="AB76" s="34"/>
      <c r="AC76" s="34"/>
      <c r="AD76" s="34"/>
      <c r="AE76" s="34"/>
    </row>
    <row r="77" spans="1:31" s="2" customFormat="1" ht="14.45" customHeight="1">
      <c r="A77" s="34"/>
      <c r="B77" s="150"/>
      <c r="C77" s="151"/>
      <c r="D77" s="151"/>
      <c r="E77" s="151"/>
      <c r="F77" s="151"/>
      <c r="G77" s="151"/>
      <c r="H77" s="151"/>
      <c r="I77" s="152"/>
      <c r="J77" s="151"/>
      <c r="K77" s="151"/>
      <c r="L77" s="51"/>
      <c r="S77" s="34"/>
      <c r="T77" s="34"/>
      <c r="U77" s="34"/>
      <c r="V77" s="34"/>
      <c r="W77" s="34"/>
      <c r="X77" s="34"/>
      <c r="Y77" s="34"/>
      <c r="Z77" s="34"/>
      <c r="AA77" s="34"/>
      <c r="AB77" s="34"/>
      <c r="AC77" s="34"/>
      <c r="AD77" s="34"/>
      <c r="AE77" s="34"/>
    </row>
    <row r="81" spans="1:47" s="2" customFormat="1" ht="6.95" customHeight="1">
      <c r="A81" s="34"/>
      <c r="B81" s="153"/>
      <c r="C81" s="154"/>
      <c r="D81" s="154"/>
      <c r="E81" s="154"/>
      <c r="F81" s="154"/>
      <c r="G81" s="154"/>
      <c r="H81" s="154"/>
      <c r="I81" s="155"/>
      <c r="J81" s="154"/>
      <c r="K81" s="154"/>
      <c r="L81" s="51"/>
      <c r="S81" s="34"/>
      <c r="T81" s="34"/>
      <c r="U81" s="34"/>
      <c r="V81" s="34"/>
      <c r="W81" s="34"/>
      <c r="X81" s="34"/>
      <c r="Y81" s="34"/>
      <c r="Z81" s="34"/>
      <c r="AA81" s="34"/>
      <c r="AB81" s="34"/>
      <c r="AC81" s="34"/>
      <c r="AD81" s="34"/>
      <c r="AE81" s="34"/>
    </row>
    <row r="82" spans="1:47" s="2" customFormat="1" ht="24.95" customHeight="1">
      <c r="A82" s="34"/>
      <c r="B82" s="35"/>
      <c r="C82" s="22" t="s">
        <v>124</v>
      </c>
      <c r="D82" s="36"/>
      <c r="E82" s="36"/>
      <c r="F82" s="36"/>
      <c r="G82" s="36"/>
      <c r="H82" s="36"/>
      <c r="I82" s="115"/>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15"/>
      <c r="J83" s="36"/>
      <c r="K83" s="36"/>
      <c r="L83" s="51"/>
      <c r="S83" s="34"/>
      <c r="T83" s="34"/>
      <c r="U83" s="34"/>
      <c r="V83" s="34"/>
      <c r="W83" s="34"/>
      <c r="X83" s="34"/>
      <c r="Y83" s="34"/>
      <c r="Z83" s="34"/>
      <c r="AA83" s="34"/>
      <c r="AB83" s="34"/>
      <c r="AC83" s="34"/>
      <c r="AD83" s="34"/>
      <c r="AE83" s="34"/>
    </row>
    <row r="84" spans="1:47" s="2" customFormat="1" ht="12" customHeight="1">
      <c r="A84" s="34"/>
      <c r="B84" s="35"/>
      <c r="C84" s="28" t="s">
        <v>16</v>
      </c>
      <c r="D84" s="36"/>
      <c r="E84" s="36"/>
      <c r="F84" s="36"/>
      <c r="G84" s="36"/>
      <c r="H84" s="36"/>
      <c r="I84" s="115"/>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11" t="str">
        <f>E7</f>
        <v>762017 Cyklostezka Cheb - Dřenice - Etapa IA</v>
      </c>
      <c r="F85" s="312"/>
      <c r="G85" s="312"/>
      <c r="H85" s="312"/>
      <c r="I85" s="115"/>
      <c r="J85" s="36"/>
      <c r="K85" s="36"/>
      <c r="L85" s="51"/>
      <c r="S85" s="34"/>
      <c r="T85" s="34"/>
      <c r="U85" s="34"/>
      <c r="V85" s="34"/>
      <c r="W85" s="34"/>
      <c r="X85" s="34"/>
      <c r="Y85" s="34"/>
      <c r="Z85" s="34"/>
      <c r="AA85" s="34"/>
      <c r="AB85" s="34"/>
      <c r="AC85" s="34"/>
      <c r="AD85" s="34"/>
      <c r="AE85" s="34"/>
    </row>
    <row r="86" spans="1:47" s="2" customFormat="1" ht="12" customHeight="1">
      <c r="A86" s="34"/>
      <c r="B86" s="35"/>
      <c r="C86" s="28" t="s">
        <v>121</v>
      </c>
      <c r="D86" s="36"/>
      <c r="E86" s="36"/>
      <c r="F86" s="36"/>
      <c r="G86" s="36"/>
      <c r="H86" s="36"/>
      <c r="I86" s="115"/>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67" t="str">
        <f>E9</f>
        <v>SO 001 - SO 001 Příprava staveniště</v>
      </c>
      <c r="F87" s="313"/>
      <c r="G87" s="313"/>
      <c r="H87" s="313"/>
      <c r="I87" s="115"/>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15"/>
      <c r="J88" s="36"/>
      <c r="K88" s="36"/>
      <c r="L88" s="51"/>
      <c r="S88" s="34"/>
      <c r="T88" s="34"/>
      <c r="U88" s="34"/>
      <c r="V88" s="34"/>
      <c r="W88" s="34"/>
      <c r="X88" s="34"/>
      <c r="Y88" s="34"/>
      <c r="Z88" s="34"/>
      <c r="AA88" s="34"/>
      <c r="AB88" s="34"/>
      <c r="AC88" s="34"/>
      <c r="AD88" s="34"/>
      <c r="AE88" s="34"/>
    </row>
    <row r="89" spans="1:47" s="2" customFormat="1" ht="12" customHeight="1">
      <c r="A89" s="34"/>
      <c r="B89" s="35"/>
      <c r="C89" s="28" t="s">
        <v>22</v>
      </c>
      <c r="D89" s="36"/>
      <c r="E89" s="36"/>
      <c r="F89" s="26" t="str">
        <f>F12</f>
        <v>Cheb - Dřenice</v>
      </c>
      <c r="G89" s="36"/>
      <c r="H89" s="36"/>
      <c r="I89" s="117" t="s">
        <v>24</v>
      </c>
      <c r="J89" s="66" t="str">
        <f>IF(J12="","",J12)</f>
        <v>10. 10. 2019</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15"/>
      <c r="J90" s="36"/>
      <c r="K90" s="36"/>
      <c r="L90" s="51"/>
      <c r="S90" s="34"/>
      <c r="T90" s="34"/>
      <c r="U90" s="34"/>
      <c r="V90" s="34"/>
      <c r="W90" s="34"/>
      <c r="X90" s="34"/>
      <c r="Y90" s="34"/>
      <c r="Z90" s="34"/>
      <c r="AA90" s="34"/>
      <c r="AB90" s="34"/>
      <c r="AC90" s="34"/>
      <c r="AD90" s="34"/>
      <c r="AE90" s="34"/>
    </row>
    <row r="91" spans="1:47" s="2" customFormat="1" ht="15.2" customHeight="1">
      <c r="A91" s="34"/>
      <c r="B91" s="35"/>
      <c r="C91" s="28" t="s">
        <v>30</v>
      </c>
      <c r="D91" s="36"/>
      <c r="E91" s="36"/>
      <c r="F91" s="26" t="str">
        <f>E15</f>
        <v>Město Cheb</v>
      </c>
      <c r="G91" s="36"/>
      <c r="H91" s="36"/>
      <c r="I91" s="117" t="s">
        <v>37</v>
      </c>
      <c r="J91" s="32" t="str">
        <f>E21</f>
        <v>DSVA s.r.o.</v>
      </c>
      <c r="K91" s="36"/>
      <c r="L91" s="51"/>
      <c r="S91" s="34"/>
      <c r="T91" s="34"/>
      <c r="U91" s="34"/>
      <c r="V91" s="34"/>
      <c r="W91" s="34"/>
      <c r="X91" s="34"/>
      <c r="Y91" s="34"/>
      <c r="Z91" s="34"/>
      <c r="AA91" s="34"/>
      <c r="AB91" s="34"/>
      <c r="AC91" s="34"/>
      <c r="AD91" s="34"/>
      <c r="AE91" s="34"/>
    </row>
    <row r="92" spans="1:47" s="2" customFormat="1" ht="15.2" customHeight="1">
      <c r="A92" s="34"/>
      <c r="B92" s="35"/>
      <c r="C92" s="28" t="s">
        <v>35</v>
      </c>
      <c r="D92" s="36"/>
      <c r="E92" s="36"/>
      <c r="F92" s="26" t="str">
        <f>IF(E18="","",E18)</f>
        <v>Vyplň údaj</v>
      </c>
      <c r="G92" s="36"/>
      <c r="H92" s="36"/>
      <c r="I92" s="117" t="s">
        <v>41</v>
      </c>
      <c r="J92" s="32" t="str">
        <f>E24</f>
        <v>DSVA s.r.o.</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15"/>
      <c r="J93" s="36"/>
      <c r="K93" s="36"/>
      <c r="L93" s="51"/>
      <c r="S93" s="34"/>
      <c r="T93" s="34"/>
      <c r="U93" s="34"/>
      <c r="V93" s="34"/>
      <c r="W93" s="34"/>
      <c r="X93" s="34"/>
      <c r="Y93" s="34"/>
      <c r="Z93" s="34"/>
      <c r="AA93" s="34"/>
      <c r="AB93" s="34"/>
      <c r="AC93" s="34"/>
      <c r="AD93" s="34"/>
      <c r="AE93" s="34"/>
    </row>
    <row r="94" spans="1:47" s="2" customFormat="1" ht="29.25" customHeight="1">
      <c r="A94" s="34"/>
      <c r="B94" s="35"/>
      <c r="C94" s="156" t="s">
        <v>125</v>
      </c>
      <c r="D94" s="157"/>
      <c r="E94" s="157"/>
      <c r="F94" s="157"/>
      <c r="G94" s="157"/>
      <c r="H94" s="157"/>
      <c r="I94" s="158"/>
      <c r="J94" s="159" t="s">
        <v>126</v>
      </c>
      <c r="K94" s="157"/>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15"/>
      <c r="J95" s="36"/>
      <c r="K95" s="36"/>
      <c r="L95" s="51"/>
      <c r="S95" s="34"/>
      <c r="T95" s="34"/>
      <c r="U95" s="34"/>
      <c r="V95" s="34"/>
      <c r="W95" s="34"/>
      <c r="X95" s="34"/>
      <c r="Y95" s="34"/>
      <c r="Z95" s="34"/>
      <c r="AA95" s="34"/>
      <c r="AB95" s="34"/>
      <c r="AC95" s="34"/>
      <c r="AD95" s="34"/>
      <c r="AE95" s="34"/>
    </row>
    <row r="96" spans="1:47" s="2" customFormat="1" ht="22.9" customHeight="1">
      <c r="A96" s="34"/>
      <c r="B96" s="35"/>
      <c r="C96" s="160" t="s">
        <v>127</v>
      </c>
      <c r="D96" s="36"/>
      <c r="E96" s="36"/>
      <c r="F96" s="36"/>
      <c r="G96" s="36"/>
      <c r="H96" s="36"/>
      <c r="I96" s="115"/>
      <c r="J96" s="84">
        <f>J122</f>
        <v>0</v>
      </c>
      <c r="K96" s="36"/>
      <c r="L96" s="51"/>
      <c r="S96" s="34"/>
      <c r="T96" s="34"/>
      <c r="U96" s="34"/>
      <c r="V96" s="34"/>
      <c r="W96" s="34"/>
      <c r="X96" s="34"/>
      <c r="Y96" s="34"/>
      <c r="Z96" s="34"/>
      <c r="AA96" s="34"/>
      <c r="AB96" s="34"/>
      <c r="AC96" s="34"/>
      <c r="AD96" s="34"/>
      <c r="AE96" s="34"/>
      <c r="AU96" s="16" t="s">
        <v>128</v>
      </c>
    </row>
    <row r="97" spans="1:31" s="9" customFormat="1" ht="24.95" customHeight="1">
      <c r="B97" s="161"/>
      <c r="C97" s="162"/>
      <c r="D97" s="163" t="s">
        <v>129</v>
      </c>
      <c r="E97" s="164"/>
      <c r="F97" s="164"/>
      <c r="G97" s="164"/>
      <c r="H97" s="164"/>
      <c r="I97" s="165"/>
      <c r="J97" s="166">
        <f>J123</f>
        <v>0</v>
      </c>
      <c r="K97" s="162"/>
      <c r="L97" s="167"/>
    </row>
    <row r="98" spans="1:31" s="10" customFormat="1" ht="19.899999999999999" customHeight="1">
      <c r="B98" s="168"/>
      <c r="C98" s="169"/>
      <c r="D98" s="170" t="s">
        <v>130</v>
      </c>
      <c r="E98" s="171"/>
      <c r="F98" s="171"/>
      <c r="G98" s="171"/>
      <c r="H98" s="171"/>
      <c r="I98" s="172"/>
      <c r="J98" s="173">
        <f>J124</f>
        <v>0</v>
      </c>
      <c r="K98" s="169"/>
      <c r="L98" s="174"/>
    </row>
    <row r="99" spans="1:31" s="10" customFormat="1" ht="19.899999999999999" customHeight="1">
      <c r="B99" s="168"/>
      <c r="C99" s="169"/>
      <c r="D99" s="170" t="s">
        <v>131</v>
      </c>
      <c r="E99" s="171"/>
      <c r="F99" s="171"/>
      <c r="G99" s="171"/>
      <c r="H99" s="171"/>
      <c r="I99" s="172"/>
      <c r="J99" s="173">
        <f>J210</f>
        <v>0</v>
      </c>
      <c r="K99" s="169"/>
      <c r="L99" s="174"/>
    </row>
    <row r="100" spans="1:31" s="10" customFormat="1" ht="19.899999999999999" customHeight="1">
      <c r="B100" s="168"/>
      <c r="C100" s="169"/>
      <c r="D100" s="170" t="s">
        <v>132</v>
      </c>
      <c r="E100" s="171"/>
      <c r="F100" s="171"/>
      <c r="G100" s="171"/>
      <c r="H100" s="171"/>
      <c r="I100" s="172"/>
      <c r="J100" s="173">
        <f>J213</f>
        <v>0</v>
      </c>
      <c r="K100" s="169"/>
      <c r="L100" s="174"/>
    </row>
    <row r="101" spans="1:31" s="10" customFormat="1" ht="19.899999999999999" customHeight="1">
      <c r="B101" s="168"/>
      <c r="C101" s="169"/>
      <c r="D101" s="170" t="s">
        <v>133</v>
      </c>
      <c r="E101" s="171"/>
      <c r="F101" s="171"/>
      <c r="G101" s="171"/>
      <c r="H101" s="171"/>
      <c r="I101" s="172"/>
      <c r="J101" s="173">
        <f>J224</f>
        <v>0</v>
      </c>
      <c r="K101" s="169"/>
      <c r="L101" s="174"/>
    </row>
    <row r="102" spans="1:31" s="10" customFormat="1" ht="19.899999999999999" customHeight="1">
      <c r="B102" s="168"/>
      <c r="C102" s="169"/>
      <c r="D102" s="170" t="s">
        <v>134</v>
      </c>
      <c r="E102" s="171"/>
      <c r="F102" s="171"/>
      <c r="G102" s="171"/>
      <c r="H102" s="171"/>
      <c r="I102" s="172"/>
      <c r="J102" s="173">
        <f>J272</f>
        <v>0</v>
      </c>
      <c r="K102" s="169"/>
      <c r="L102" s="174"/>
    </row>
    <row r="103" spans="1:31" s="2" customFormat="1" ht="21.75" customHeight="1">
      <c r="A103" s="34"/>
      <c r="B103" s="35"/>
      <c r="C103" s="36"/>
      <c r="D103" s="36"/>
      <c r="E103" s="36"/>
      <c r="F103" s="36"/>
      <c r="G103" s="36"/>
      <c r="H103" s="36"/>
      <c r="I103" s="115"/>
      <c r="J103" s="36"/>
      <c r="K103" s="36"/>
      <c r="L103" s="51"/>
      <c r="S103" s="34"/>
      <c r="T103" s="34"/>
      <c r="U103" s="34"/>
      <c r="V103" s="34"/>
      <c r="W103" s="34"/>
      <c r="X103" s="34"/>
      <c r="Y103" s="34"/>
      <c r="Z103" s="34"/>
      <c r="AA103" s="34"/>
      <c r="AB103" s="34"/>
      <c r="AC103" s="34"/>
      <c r="AD103" s="34"/>
      <c r="AE103" s="34"/>
    </row>
    <row r="104" spans="1:31" s="2" customFormat="1" ht="6.95" customHeight="1">
      <c r="A104" s="34"/>
      <c r="B104" s="54"/>
      <c r="C104" s="55"/>
      <c r="D104" s="55"/>
      <c r="E104" s="55"/>
      <c r="F104" s="55"/>
      <c r="G104" s="55"/>
      <c r="H104" s="55"/>
      <c r="I104" s="152"/>
      <c r="J104" s="55"/>
      <c r="K104" s="55"/>
      <c r="L104" s="51"/>
      <c r="S104" s="34"/>
      <c r="T104" s="34"/>
      <c r="U104" s="34"/>
      <c r="V104" s="34"/>
      <c r="W104" s="34"/>
      <c r="X104" s="34"/>
      <c r="Y104" s="34"/>
      <c r="Z104" s="34"/>
      <c r="AA104" s="34"/>
      <c r="AB104" s="34"/>
      <c r="AC104" s="34"/>
      <c r="AD104" s="34"/>
      <c r="AE104" s="34"/>
    </row>
    <row r="108" spans="1:31" s="2" customFormat="1" ht="6.95" customHeight="1">
      <c r="A108" s="34"/>
      <c r="B108" s="56"/>
      <c r="C108" s="57"/>
      <c r="D108" s="57"/>
      <c r="E108" s="57"/>
      <c r="F108" s="57"/>
      <c r="G108" s="57"/>
      <c r="H108" s="57"/>
      <c r="I108" s="155"/>
      <c r="J108" s="57"/>
      <c r="K108" s="57"/>
      <c r="L108" s="51"/>
      <c r="S108" s="34"/>
      <c r="T108" s="34"/>
      <c r="U108" s="34"/>
      <c r="V108" s="34"/>
      <c r="W108" s="34"/>
      <c r="X108" s="34"/>
      <c r="Y108" s="34"/>
      <c r="Z108" s="34"/>
      <c r="AA108" s="34"/>
      <c r="AB108" s="34"/>
      <c r="AC108" s="34"/>
      <c r="AD108" s="34"/>
      <c r="AE108" s="34"/>
    </row>
    <row r="109" spans="1:31" s="2" customFormat="1" ht="24.95" customHeight="1">
      <c r="A109" s="34"/>
      <c r="B109" s="35"/>
      <c r="C109" s="22" t="s">
        <v>135</v>
      </c>
      <c r="D109" s="36"/>
      <c r="E109" s="36"/>
      <c r="F109" s="36"/>
      <c r="G109" s="36"/>
      <c r="H109" s="36"/>
      <c r="I109" s="115"/>
      <c r="J109" s="36"/>
      <c r="K109" s="36"/>
      <c r="L109" s="51"/>
      <c r="S109" s="34"/>
      <c r="T109" s="34"/>
      <c r="U109" s="34"/>
      <c r="V109" s="34"/>
      <c r="W109" s="34"/>
      <c r="X109" s="34"/>
      <c r="Y109" s="34"/>
      <c r="Z109" s="34"/>
      <c r="AA109" s="34"/>
      <c r="AB109" s="34"/>
      <c r="AC109" s="34"/>
      <c r="AD109" s="34"/>
      <c r="AE109" s="34"/>
    </row>
    <row r="110" spans="1:31" s="2" customFormat="1" ht="6.95" customHeight="1">
      <c r="A110" s="34"/>
      <c r="B110" s="35"/>
      <c r="C110" s="36"/>
      <c r="D110" s="36"/>
      <c r="E110" s="36"/>
      <c r="F110" s="36"/>
      <c r="G110" s="36"/>
      <c r="H110" s="36"/>
      <c r="I110" s="115"/>
      <c r="J110" s="36"/>
      <c r="K110" s="36"/>
      <c r="L110" s="51"/>
      <c r="S110" s="34"/>
      <c r="T110" s="34"/>
      <c r="U110" s="34"/>
      <c r="V110" s="34"/>
      <c r="W110" s="34"/>
      <c r="X110" s="34"/>
      <c r="Y110" s="34"/>
      <c r="Z110" s="34"/>
      <c r="AA110" s="34"/>
      <c r="AB110" s="34"/>
      <c r="AC110" s="34"/>
      <c r="AD110" s="34"/>
      <c r="AE110" s="34"/>
    </row>
    <row r="111" spans="1:31" s="2" customFormat="1" ht="12" customHeight="1">
      <c r="A111" s="34"/>
      <c r="B111" s="35"/>
      <c r="C111" s="28" t="s">
        <v>16</v>
      </c>
      <c r="D111" s="36"/>
      <c r="E111" s="36"/>
      <c r="F111" s="36"/>
      <c r="G111" s="36"/>
      <c r="H111" s="36"/>
      <c r="I111" s="115"/>
      <c r="J111" s="36"/>
      <c r="K111" s="36"/>
      <c r="L111" s="51"/>
      <c r="S111" s="34"/>
      <c r="T111" s="34"/>
      <c r="U111" s="34"/>
      <c r="V111" s="34"/>
      <c r="W111" s="34"/>
      <c r="X111" s="34"/>
      <c r="Y111" s="34"/>
      <c r="Z111" s="34"/>
      <c r="AA111" s="34"/>
      <c r="AB111" s="34"/>
      <c r="AC111" s="34"/>
      <c r="AD111" s="34"/>
      <c r="AE111" s="34"/>
    </row>
    <row r="112" spans="1:31" s="2" customFormat="1" ht="16.5" customHeight="1">
      <c r="A112" s="34"/>
      <c r="B112" s="35"/>
      <c r="C112" s="36"/>
      <c r="D112" s="36"/>
      <c r="E112" s="311" t="str">
        <f>E7</f>
        <v>762017 Cyklostezka Cheb - Dřenice - Etapa IA</v>
      </c>
      <c r="F112" s="312"/>
      <c r="G112" s="312"/>
      <c r="H112" s="312"/>
      <c r="I112" s="115"/>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8" t="s">
        <v>121</v>
      </c>
      <c r="D113" s="36"/>
      <c r="E113" s="36"/>
      <c r="F113" s="36"/>
      <c r="G113" s="36"/>
      <c r="H113" s="36"/>
      <c r="I113" s="115"/>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267" t="str">
        <f>E9</f>
        <v>SO 001 - SO 001 Příprava staveniště</v>
      </c>
      <c r="F114" s="313"/>
      <c r="G114" s="313"/>
      <c r="H114" s="313"/>
      <c r="I114" s="115"/>
      <c r="J114" s="36"/>
      <c r="K114" s="36"/>
      <c r="L114" s="51"/>
      <c r="S114" s="34"/>
      <c r="T114" s="34"/>
      <c r="U114" s="34"/>
      <c r="V114" s="34"/>
      <c r="W114" s="34"/>
      <c r="X114" s="34"/>
      <c r="Y114" s="34"/>
      <c r="Z114" s="34"/>
      <c r="AA114" s="34"/>
      <c r="AB114" s="34"/>
      <c r="AC114" s="34"/>
      <c r="AD114" s="34"/>
      <c r="AE114" s="34"/>
    </row>
    <row r="115" spans="1:65" s="2" customFormat="1" ht="6.95" customHeight="1">
      <c r="A115" s="34"/>
      <c r="B115" s="35"/>
      <c r="C115" s="36"/>
      <c r="D115" s="36"/>
      <c r="E115" s="36"/>
      <c r="F115" s="36"/>
      <c r="G115" s="36"/>
      <c r="H115" s="36"/>
      <c r="I115" s="115"/>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8" t="s">
        <v>22</v>
      </c>
      <c r="D116" s="36"/>
      <c r="E116" s="36"/>
      <c r="F116" s="26" t="str">
        <f>F12</f>
        <v>Cheb - Dřenice</v>
      </c>
      <c r="G116" s="36"/>
      <c r="H116" s="36"/>
      <c r="I116" s="117" t="s">
        <v>24</v>
      </c>
      <c r="J116" s="66" t="str">
        <f>IF(J12="","",J12)</f>
        <v>10. 10. 2019</v>
      </c>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15"/>
      <c r="J117" s="36"/>
      <c r="K117" s="36"/>
      <c r="L117" s="51"/>
      <c r="S117" s="34"/>
      <c r="T117" s="34"/>
      <c r="U117" s="34"/>
      <c r="V117" s="34"/>
      <c r="W117" s="34"/>
      <c r="X117" s="34"/>
      <c r="Y117" s="34"/>
      <c r="Z117" s="34"/>
      <c r="AA117" s="34"/>
      <c r="AB117" s="34"/>
      <c r="AC117" s="34"/>
      <c r="AD117" s="34"/>
      <c r="AE117" s="34"/>
    </row>
    <row r="118" spans="1:65" s="2" customFormat="1" ht="15.2" customHeight="1">
      <c r="A118" s="34"/>
      <c r="B118" s="35"/>
      <c r="C118" s="28" t="s">
        <v>30</v>
      </c>
      <c r="D118" s="36"/>
      <c r="E118" s="36"/>
      <c r="F118" s="26" t="str">
        <f>E15</f>
        <v>Město Cheb</v>
      </c>
      <c r="G118" s="36"/>
      <c r="H118" s="36"/>
      <c r="I118" s="117" t="s">
        <v>37</v>
      </c>
      <c r="J118" s="32" t="str">
        <f>E21</f>
        <v>DSVA s.r.o.</v>
      </c>
      <c r="K118" s="36"/>
      <c r="L118" s="51"/>
      <c r="S118" s="34"/>
      <c r="T118" s="34"/>
      <c r="U118" s="34"/>
      <c r="V118" s="34"/>
      <c r="W118" s="34"/>
      <c r="X118" s="34"/>
      <c r="Y118" s="34"/>
      <c r="Z118" s="34"/>
      <c r="AA118" s="34"/>
      <c r="AB118" s="34"/>
      <c r="AC118" s="34"/>
      <c r="AD118" s="34"/>
      <c r="AE118" s="34"/>
    </row>
    <row r="119" spans="1:65" s="2" customFormat="1" ht="15.2" customHeight="1">
      <c r="A119" s="34"/>
      <c r="B119" s="35"/>
      <c r="C119" s="28" t="s">
        <v>35</v>
      </c>
      <c r="D119" s="36"/>
      <c r="E119" s="36"/>
      <c r="F119" s="26" t="str">
        <f>IF(E18="","",E18)</f>
        <v>Vyplň údaj</v>
      </c>
      <c r="G119" s="36"/>
      <c r="H119" s="36"/>
      <c r="I119" s="117" t="s">
        <v>41</v>
      </c>
      <c r="J119" s="32" t="str">
        <f>E24</f>
        <v>DSVA s.r.o.</v>
      </c>
      <c r="K119" s="36"/>
      <c r="L119" s="51"/>
      <c r="S119" s="34"/>
      <c r="T119" s="34"/>
      <c r="U119" s="34"/>
      <c r="V119" s="34"/>
      <c r="W119" s="34"/>
      <c r="X119" s="34"/>
      <c r="Y119" s="34"/>
      <c r="Z119" s="34"/>
      <c r="AA119" s="34"/>
      <c r="AB119" s="34"/>
      <c r="AC119" s="34"/>
      <c r="AD119" s="34"/>
      <c r="AE119" s="34"/>
    </row>
    <row r="120" spans="1:65" s="2" customFormat="1" ht="10.35" customHeight="1">
      <c r="A120" s="34"/>
      <c r="B120" s="35"/>
      <c r="C120" s="36"/>
      <c r="D120" s="36"/>
      <c r="E120" s="36"/>
      <c r="F120" s="36"/>
      <c r="G120" s="36"/>
      <c r="H120" s="36"/>
      <c r="I120" s="115"/>
      <c r="J120" s="36"/>
      <c r="K120" s="36"/>
      <c r="L120" s="51"/>
      <c r="S120" s="34"/>
      <c r="T120" s="34"/>
      <c r="U120" s="34"/>
      <c r="V120" s="34"/>
      <c r="W120" s="34"/>
      <c r="X120" s="34"/>
      <c r="Y120" s="34"/>
      <c r="Z120" s="34"/>
      <c r="AA120" s="34"/>
      <c r="AB120" s="34"/>
      <c r="AC120" s="34"/>
      <c r="AD120" s="34"/>
      <c r="AE120" s="34"/>
    </row>
    <row r="121" spans="1:65" s="11" customFormat="1" ht="29.25" customHeight="1">
      <c r="A121" s="175"/>
      <c r="B121" s="176"/>
      <c r="C121" s="177" t="s">
        <v>136</v>
      </c>
      <c r="D121" s="178" t="s">
        <v>68</v>
      </c>
      <c r="E121" s="178" t="s">
        <v>64</v>
      </c>
      <c r="F121" s="178" t="s">
        <v>65</v>
      </c>
      <c r="G121" s="178" t="s">
        <v>137</v>
      </c>
      <c r="H121" s="178" t="s">
        <v>138</v>
      </c>
      <c r="I121" s="179" t="s">
        <v>139</v>
      </c>
      <c r="J121" s="178" t="s">
        <v>126</v>
      </c>
      <c r="K121" s="180" t="s">
        <v>140</v>
      </c>
      <c r="L121" s="181"/>
      <c r="M121" s="75" t="s">
        <v>1</v>
      </c>
      <c r="N121" s="76" t="s">
        <v>47</v>
      </c>
      <c r="O121" s="76" t="s">
        <v>141</v>
      </c>
      <c r="P121" s="76" t="s">
        <v>142</v>
      </c>
      <c r="Q121" s="76" t="s">
        <v>143</v>
      </c>
      <c r="R121" s="76" t="s">
        <v>144</v>
      </c>
      <c r="S121" s="76" t="s">
        <v>145</v>
      </c>
      <c r="T121" s="77" t="s">
        <v>146</v>
      </c>
      <c r="U121" s="175"/>
      <c r="V121" s="175"/>
      <c r="W121" s="175"/>
      <c r="X121" s="175"/>
      <c r="Y121" s="175"/>
      <c r="Z121" s="175"/>
      <c r="AA121" s="175"/>
      <c r="AB121" s="175"/>
      <c r="AC121" s="175"/>
      <c r="AD121" s="175"/>
      <c r="AE121" s="175"/>
    </row>
    <row r="122" spans="1:65" s="2" customFormat="1" ht="22.9" customHeight="1">
      <c r="A122" s="34"/>
      <c r="B122" s="35"/>
      <c r="C122" s="82" t="s">
        <v>147</v>
      </c>
      <c r="D122" s="36"/>
      <c r="E122" s="36"/>
      <c r="F122" s="36"/>
      <c r="G122" s="36"/>
      <c r="H122" s="36"/>
      <c r="I122" s="115"/>
      <c r="J122" s="182">
        <f>BK122</f>
        <v>0</v>
      </c>
      <c r="K122" s="36"/>
      <c r="L122" s="39"/>
      <c r="M122" s="78"/>
      <c r="N122" s="183"/>
      <c r="O122" s="79"/>
      <c r="P122" s="184">
        <f>P123</f>
        <v>0</v>
      </c>
      <c r="Q122" s="79"/>
      <c r="R122" s="184">
        <f>R123</f>
        <v>211.26567500000002</v>
      </c>
      <c r="S122" s="79"/>
      <c r="T122" s="185">
        <f>T123</f>
        <v>2317.8477400000002</v>
      </c>
      <c r="U122" s="34"/>
      <c r="V122" s="34"/>
      <c r="W122" s="34"/>
      <c r="X122" s="34"/>
      <c r="Y122" s="34"/>
      <c r="Z122" s="34"/>
      <c r="AA122" s="34"/>
      <c r="AB122" s="34"/>
      <c r="AC122" s="34"/>
      <c r="AD122" s="34"/>
      <c r="AE122" s="34"/>
      <c r="AT122" s="16" t="s">
        <v>82</v>
      </c>
      <c r="AU122" s="16" t="s">
        <v>128</v>
      </c>
      <c r="BK122" s="186">
        <f>BK123</f>
        <v>0</v>
      </c>
    </row>
    <row r="123" spans="1:65" s="12" customFormat="1" ht="25.9" customHeight="1">
      <c r="B123" s="187"/>
      <c r="C123" s="188"/>
      <c r="D123" s="189" t="s">
        <v>82</v>
      </c>
      <c r="E123" s="190" t="s">
        <v>148</v>
      </c>
      <c r="F123" s="190" t="s">
        <v>149</v>
      </c>
      <c r="G123" s="188"/>
      <c r="H123" s="188"/>
      <c r="I123" s="191"/>
      <c r="J123" s="192">
        <f>BK123</f>
        <v>0</v>
      </c>
      <c r="K123" s="188"/>
      <c r="L123" s="193"/>
      <c r="M123" s="194"/>
      <c r="N123" s="195"/>
      <c r="O123" s="195"/>
      <c r="P123" s="196">
        <f>P124+P210+P213+P224+P272</f>
        <v>0</v>
      </c>
      <c r="Q123" s="195"/>
      <c r="R123" s="196">
        <f>R124+R210+R213+R224+R272</f>
        <v>211.26567500000002</v>
      </c>
      <c r="S123" s="195"/>
      <c r="T123" s="197">
        <f>T124+T210+T213+T224+T272</f>
        <v>2317.8477400000002</v>
      </c>
      <c r="AR123" s="198" t="s">
        <v>91</v>
      </c>
      <c r="AT123" s="199" t="s">
        <v>82</v>
      </c>
      <c r="AU123" s="199" t="s">
        <v>83</v>
      </c>
      <c r="AY123" s="198" t="s">
        <v>150</v>
      </c>
      <c r="BK123" s="200">
        <f>BK124+BK210+BK213+BK224+BK272</f>
        <v>0</v>
      </c>
    </row>
    <row r="124" spans="1:65" s="12" customFormat="1" ht="22.9" customHeight="1">
      <c r="B124" s="187"/>
      <c r="C124" s="188"/>
      <c r="D124" s="189" t="s">
        <v>82</v>
      </c>
      <c r="E124" s="201" t="s">
        <v>91</v>
      </c>
      <c r="F124" s="201" t="s">
        <v>151</v>
      </c>
      <c r="G124" s="188"/>
      <c r="H124" s="188"/>
      <c r="I124" s="191"/>
      <c r="J124" s="202">
        <f>BK124</f>
        <v>0</v>
      </c>
      <c r="K124" s="188"/>
      <c r="L124" s="193"/>
      <c r="M124" s="194"/>
      <c r="N124" s="195"/>
      <c r="O124" s="195"/>
      <c r="P124" s="196">
        <f>SUM(P125:P209)</f>
        <v>0</v>
      </c>
      <c r="Q124" s="195"/>
      <c r="R124" s="196">
        <f>SUM(R125:R209)</f>
        <v>198.92859000000001</v>
      </c>
      <c r="S124" s="195"/>
      <c r="T124" s="197">
        <f>SUM(T125:T209)</f>
        <v>2124.0080000000003</v>
      </c>
      <c r="AR124" s="198" t="s">
        <v>91</v>
      </c>
      <c r="AT124" s="199" t="s">
        <v>82</v>
      </c>
      <c r="AU124" s="199" t="s">
        <v>91</v>
      </c>
      <c r="AY124" s="198" t="s">
        <v>150</v>
      </c>
      <c r="BK124" s="200">
        <f>SUM(BK125:BK209)</f>
        <v>0</v>
      </c>
    </row>
    <row r="125" spans="1:65" s="2" customFormat="1" ht="21.75" customHeight="1">
      <c r="A125" s="34"/>
      <c r="B125" s="35"/>
      <c r="C125" s="203" t="s">
        <v>91</v>
      </c>
      <c r="D125" s="203" t="s">
        <v>152</v>
      </c>
      <c r="E125" s="204" t="s">
        <v>153</v>
      </c>
      <c r="F125" s="205" t="s">
        <v>154</v>
      </c>
      <c r="G125" s="206" t="s">
        <v>155</v>
      </c>
      <c r="H125" s="207">
        <v>1</v>
      </c>
      <c r="I125" s="208"/>
      <c r="J125" s="209">
        <f>ROUND(I125*H125,2)</f>
        <v>0</v>
      </c>
      <c r="K125" s="205" t="s">
        <v>1</v>
      </c>
      <c r="L125" s="39"/>
      <c r="M125" s="210" t="s">
        <v>1</v>
      </c>
      <c r="N125" s="211" t="s">
        <v>48</v>
      </c>
      <c r="O125" s="71"/>
      <c r="P125" s="212">
        <f>O125*H125</f>
        <v>0</v>
      </c>
      <c r="Q125" s="212">
        <v>0</v>
      </c>
      <c r="R125" s="212">
        <f>Q125*H125</f>
        <v>0</v>
      </c>
      <c r="S125" s="212">
        <v>0</v>
      </c>
      <c r="T125" s="213">
        <f>S125*H125</f>
        <v>0</v>
      </c>
      <c r="U125" s="34"/>
      <c r="V125" s="34"/>
      <c r="W125" s="34"/>
      <c r="X125" s="34"/>
      <c r="Y125" s="34"/>
      <c r="Z125" s="34"/>
      <c r="AA125" s="34"/>
      <c r="AB125" s="34"/>
      <c r="AC125" s="34"/>
      <c r="AD125" s="34"/>
      <c r="AE125" s="34"/>
      <c r="AR125" s="214" t="s">
        <v>156</v>
      </c>
      <c r="AT125" s="214" t="s">
        <v>152</v>
      </c>
      <c r="AU125" s="214" t="s">
        <v>21</v>
      </c>
      <c r="AY125" s="16" t="s">
        <v>150</v>
      </c>
      <c r="BE125" s="215">
        <f>IF(N125="základní",J125,0)</f>
        <v>0</v>
      </c>
      <c r="BF125" s="215">
        <f>IF(N125="snížená",J125,0)</f>
        <v>0</v>
      </c>
      <c r="BG125" s="215">
        <f>IF(N125="zákl. přenesená",J125,0)</f>
        <v>0</v>
      </c>
      <c r="BH125" s="215">
        <f>IF(N125="sníž. přenesená",J125,0)</f>
        <v>0</v>
      </c>
      <c r="BI125" s="215">
        <f>IF(N125="nulová",J125,0)</f>
        <v>0</v>
      </c>
      <c r="BJ125" s="16" t="s">
        <v>91</v>
      </c>
      <c r="BK125" s="215">
        <f>ROUND(I125*H125,2)</f>
        <v>0</v>
      </c>
      <c r="BL125" s="16" t="s">
        <v>156</v>
      </c>
      <c r="BM125" s="214" t="s">
        <v>157</v>
      </c>
    </row>
    <row r="126" spans="1:65" s="2" customFormat="1" ht="11.25">
      <c r="A126" s="34"/>
      <c r="B126" s="35"/>
      <c r="C126" s="36"/>
      <c r="D126" s="216" t="s">
        <v>158</v>
      </c>
      <c r="E126" s="36"/>
      <c r="F126" s="217" t="s">
        <v>154</v>
      </c>
      <c r="G126" s="36"/>
      <c r="H126" s="36"/>
      <c r="I126" s="115"/>
      <c r="J126" s="36"/>
      <c r="K126" s="36"/>
      <c r="L126" s="39"/>
      <c r="M126" s="218"/>
      <c r="N126" s="219"/>
      <c r="O126" s="71"/>
      <c r="P126" s="71"/>
      <c r="Q126" s="71"/>
      <c r="R126" s="71"/>
      <c r="S126" s="71"/>
      <c r="T126" s="72"/>
      <c r="U126" s="34"/>
      <c r="V126" s="34"/>
      <c r="W126" s="34"/>
      <c r="X126" s="34"/>
      <c r="Y126" s="34"/>
      <c r="Z126" s="34"/>
      <c r="AA126" s="34"/>
      <c r="AB126" s="34"/>
      <c r="AC126" s="34"/>
      <c r="AD126" s="34"/>
      <c r="AE126" s="34"/>
      <c r="AT126" s="16" t="s">
        <v>158</v>
      </c>
      <c r="AU126" s="16" t="s">
        <v>21</v>
      </c>
    </row>
    <row r="127" spans="1:65" s="2" customFormat="1" ht="19.5">
      <c r="A127" s="34"/>
      <c r="B127" s="35"/>
      <c r="C127" s="36"/>
      <c r="D127" s="216" t="s">
        <v>159</v>
      </c>
      <c r="E127" s="36"/>
      <c r="F127" s="220" t="s">
        <v>160</v>
      </c>
      <c r="G127" s="36"/>
      <c r="H127" s="36"/>
      <c r="I127" s="115"/>
      <c r="J127" s="36"/>
      <c r="K127" s="36"/>
      <c r="L127" s="39"/>
      <c r="M127" s="218"/>
      <c r="N127" s="219"/>
      <c r="O127" s="71"/>
      <c r="P127" s="71"/>
      <c r="Q127" s="71"/>
      <c r="R127" s="71"/>
      <c r="S127" s="71"/>
      <c r="T127" s="72"/>
      <c r="U127" s="34"/>
      <c r="V127" s="34"/>
      <c r="W127" s="34"/>
      <c r="X127" s="34"/>
      <c r="Y127" s="34"/>
      <c r="Z127" s="34"/>
      <c r="AA127" s="34"/>
      <c r="AB127" s="34"/>
      <c r="AC127" s="34"/>
      <c r="AD127" s="34"/>
      <c r="AE127" s="34"/>
      <c r="AT127" s="16" t="s">
        <v>159</v>
      </c>
      <c r="AU127" s="16" t="s">
        <v>21</v>
      </c>
    </row>
    <row r="128" spans="1:65" s="2" customFormat="1" ht="16.5" customHeight="1">
      <c r="A128" s="34"/>
      <c r="B128" s="35"/>
      <c r="C128" s="203" t="s">
        <v>21</v>
      </c>
      <c r="D128" s="203" t="s">
        <v>152</v>
      </c>
      <c r="E128" s="204" t="s">
        <v>161</v>
      </c>
      <c r="F128" s="205" t="s">
        <v>162</v>
      </c>
      <c r="G128" s="206" t="s">
        <v>155</v>
      </c>
      <c r="H128" s="207">
        <v>1</v>
      </c>
      <c r="I128" s="208"/>
      <c r="J128" s="209">
        <f>ROUND(I128*H128,2)</f>
        <v>0</v>
      </c>
      <c r="K128" s="205" t="s">
        <v>1</v>
      </c>
      <c r="L128" s="39"/>
      <c r="M128" s="210" t="s">
        <v>1</v>
      </c>
      <c r="N128" s="211" t="s">
        <v>48</v>
      </c>
      <c r="O128" s="71"/>
      <c r="P128" s="212">
        <f>O128*H128</f>
        <v>0</v>
      </c>
      <c r="Q128" s="212">
        <v>9.0000000000000006E-5</v>
      </c>
      <c r="R128" s="212">
        <f>Q128*H128</f>
        <v>9.0000000000000006E-5</v>
      </c>
      <c r="S128" s="212">
        <v>0</v>
      </c>
      <c r="T128" s="213">
        <f>S128*H128</f>
        <v>0</v>
      </c>
      <c r="U128" s="34"/>
      <c r="V128" s="34"/>
      <c r="W128" s="34"/>
      <c r="X128" s="34"/>
      <c r="Y128" s="34"/>
      <c r="Z128" s="34"/>
      <c r="AA128" s="34"/>
      <c r="AB128" s="34"/>
      <c r="AC128" s="34"/>
      <c r="AD128" s="34"/>
      <c r="AE128" s="34"/>
      <c r="AR128" s="214" t="s">
        <v>156</v>
      </c>
      <c r="AT128" s="214" t="s">
        <v>152</v>
      </c>
      <c r="AU128" s="214" t="s">
        <v>21</v>
      </c>
      <c r="AY128" s="16" t="s">
        <v>150</v>
      </c>
      <c r="BE128" s="215">
        <f>IF(N128="základní",J128,0)</f>
        <v>0</v>
      </c>
      <c r="BF128" s="215">
        <f>IF(N128="snížená",J128,0)</f>
        <v>0</v>
      </c>
      <c r="BG128" s="215">
        <f>IF(N128="zákl. přenesená",J128,0)</f>
        <v>0</v>
      </c>
      <c r="BH128" s="215">
        <f>IF(N128="sníž. přenesená",J128,0)</f>
        <v>0</v>
      </c>
      <c r="BI128" s="215">
        <f>IF(N128="nulová",J128,0)</f>
        <v>0</v>
      </c>
      <c r="BJ128" s="16" t="s">
        <v>91</v>
      </c>
      <c r="BK128" s="215">
        <f>ROUND(I128*H128,2)</f>
        <v>0</v>
      </c>
      <c r="BL128" s="16" t="s">
        <v>156</v>
      </c>
      <c r="BM128" s="214" t="s">
        <v>163</v>
      </c>
    </row>
    <row r="129" spans="1:65" s="2" customFormat="1" ht="11.25">
      <c r="A129" s="34"/>
      <c r="B129" s="35"/>
      <c r="C129" s="36"/>
      <c r="D129" s="216" t="s">
        <v>158</v>
      </c>
      <c r="E129" s="36"/>
      <c r="F129" s="217" t="s">
        <v>162</v>
      </c>
      <c r="G129" s="36"/>
      <c r="H129" s="36"/>
      <c r="I129" s="115"/>
      <c r="J129" s="36"/>
      <c r="K129" s="36"/>
      <c r="L129" s="39"/>
      <c r="M129" s="218"/>
      <c r="N129" s="219"/>
      <c r="O129" s="71"/>
      <c r="P129" s="71"/>
      <c r="Q129" s="71"/>
      <c r="R129" s="71"/>
      <c r="S129" s="71"/>
      <c r="T129" s="72"/>
      <c r="U129" s="34"/>
      <c r="V129" s="34"/>
      <c r="W129" s="34"/>
      <c r="X129" s="34"/>
      <c r="Y129" s="34"/>
      <c r="Z129" s="34"/>
      <c r="AA129" s="34"/>
      <c r="AB129" s="34"/>
      <c r="AC129" s="34"/>
      <c r="AD129" s="34"/>
      <c r="AE129" s="34"/>
      <c r="AT129" s="16" t="s">
        <v>158</v>
      </c>
      <c r="AU129" s="16" t="s">
        <v>21</v>
      </c>
    </row>
    <row r="130" spans="1:65" s="2" customFormat="1" ht="29.25">
      <c r="A130" s="34"/>
      <c r="B130" s="35"/>
      <c r="C130" s="36"/>
      <c r="D130" s="216" t="s">
        <v>159</v>
      </c>
      <c r="E130" s="36"/>
      <c r="F130" s="220" t="s">
        <v>164</v>
      </c>
      <c r="G130" s="36"/>
      <c r="H130" s="36"/>
      <c r="I130" s="115"/>
      <c r="J130" s="36"/>
      <c r="K130" s="36"/>
      <c r="L130" s="39"/>
      <c r="M130" s="218"/>
      <c r="N130" s="219"/>
      <c r="O130" s="71"/>
      <c r="P130" s="71"/>
      <c r="Q130" s="71"/>
      <c r="R130" s="71"/>
      <c r="S130" s="71"/>
      <c r="T130" s="72"/>
      <c r="U130" s="34"/>
      <c r="V130" s="34"/>
      <c r="W130" s="34"/>
      <c r="X130" s="34"/>
      <c r="Y130" s="34"/>
      <c r="Z130" s="34"/>
      <c r="AA130" s="34"/>
      <c r="AB130" s="34"/>
      <c r="AC130" s="34"/>
      <c r="AD130" s="34"/>
      <c r="AE130" s="34"/>
      <c r="AT130" s="16" t="s">
        <v>159</v>
      </c>
      <c r="AU130" s="16" t="s">
        <v>21</v>
      </c>
    </row>
    <row r="131" spans="1:65" s="2" customFormat="1" ht="21.75" customHeight="1">
      <c r="A131" s="34"/>
      <c r="B131" s="35"/>
      <c r="C131" s="203" t="s">
        <v>165</v>
      </c>
      <c r="D131" s="203" t="s">
        <v>152</v>
      </c>
      <c r="E131" s="204" t="s">
        <v>166</v>
      </c>
      <c r="F131" s="205" t="s">
        <v>167</v>
      </c>
      <c r="G131" s="206" t="s">
        <v>168</v>
      </c>
      <c r="H131" s="207">
        <v>30</v>
      </c>
      <c r="I131" s="208"/>
      <c r="J131" s="209">
        <f>ROUND(I131*H131,2)</f>
        <v>0</v>
      </c>
      <c r="K131" s="205" t="s">
        <v>1</v>
      </c>
      <c r="L131" s="39"/>
      <c r="M131" s="210" t="s">
        <v>1</v>
      </c>
      <c r="N131" s="211" t="s">
        <v>48</v>
      </c>
      <c r="O131" s="71"/>
      <c r="P131" s="212">
        <f>O131*H131</f>
        <v>0</v>
      </c>
      <c r="Q131" s="212">
        <v>0</v>
      </c>
      <c r="R131" s="212">
        <f>Q131*H131</f>
        <v>0</v>
      </c>
      <c r="S131" s="212">
        <v>0.29499999999999998</v>
      </c>
      <c r="T131" s="213">
        <f>S131*H131</f>
        <v>8.85</v>
      </c>
      <c r="U131" s="34"/>
      <c r="V131" s="34"/>
      <c r="W131" s="34"/>
      <c r="X131" s="34"/>
      <c r="Y131" s="34"/>
      <c r="Z131" s="34"/>
      <c r="AA131" s="34"/>
      <c r="AB131" s="34"/>
      <c r="AC131" s="34"/>
      <c r="AD131" s="34"/>
      <c r="AE131" s="34"/>
      <c r="AR131" s="214" t="s">
        <v>156</v>
      </c>
      <c r="AT131" s="214" t="s">
        <v>152</v>
      </c>
      <c r="AU131" s="214" t="s">
        <v>21</v>
      </c>
      <c r="AY131" s="16" t="s">
        <v>150</v>
      </c>
      <c r="BE131" s="215">
        <f>IF(N131="základní",J131,0)</f>
        <v>0</v>
      </c>
      <c r="BF131" s="215">
        <f>IF(N131="snížená",J131,0)</f>
        <v>0</v>
      </c>
      <c r="BG131" s="215">
        <f>IF(N131="zákl. přenesená",J131,0)</f>
        <v>0</v>
      </c>
      <c r="BH131" s="215">
        <f>IF(N131="sníž. přenesená",J131,0)</f>
        <v>0</v>
      </c>
      <c r="BI131" s="215">
        <f>IF(N131="nulová",J131,0)</f>
        <v>0</v>
      </c>
      <c r="BJ131" s="16" t="s">
        <v>91</v>
      </c>
      <c r="BK131" s="215">
        <f>ROUND(I131*H131,2)</f>
        <v>0</v>
      </c>
      <c r="BL131" s="16" t="s">
        <v>156</v>
      </c>
      <c r="BM131" s="214" t="s">
        <v>169</v>
      </c>
    </row>
    <row r="132" spans="1:65" s="2" customFormat="1" ht="19.5">
      <c r="A132" s="34"/>
      <c r="B132" s="35"/>
      <c r="C132" s="36"/>
      <c r="D132" s="216" t="s">
        <v>158</v>
      </c>
      <c r="E132" s="36"/>
      <c r="F132" s="217" t="s">
        <v>167</v>
      </c>
      <c r="G132" s="36"/>
      <c r="H132" s="36"/>
      <c r="I132" s="115"/>
      <c r="J132" s="36"/>
      <c r="K132" s="36"/>
      <c r="L132" s="39"/>
      <c r="M132" s="218"/>
      <c r="N132" s="219"/>
      <c r="O132" s="71"/>
      <c r="P132" s="71"/>
      <c r="Q132" s="71"/>
      <c r="R132" s="71"/>
      <c r="S132" s="71"/>
      <c r="T132" s="72"/>
      <c r="U132" s="34"/>
      <c r="V132" s="34"/>
      <c r="W132" s="34"/>
      <c r="X132" s="34"/>
      <c r="Y132" s="34"/>
      <c r="Z132" s="34"/>
      <c r="AA132" s="34"/>
      <c r="AB132" s="34"/>
      <c r="AC132" s="34"/>
      <c r="AD132" s="34"/>
      <c r="AE132" s="34"/>
      <c r="AT132" s="16" t="s">
        <v>158</v>
      </c>
      <c r="AU132" s="16" t="s">
        <v>21</v>
      </c>
    </row>
    <row r="133" spans="1:65" s="2" customFormat="1" ht="19.5">
      <c r="A133" s="34"/>
      <c r="B133" s="35"/>
      <c r="C133" s="36"/>
      <c r="D133" s="216" t="s">
        <v>159</v>
      </c>
      <c r="E133" s="36"/>
      <c r="F133" s="220" t="s">
        <v>170</v>
      </c>
      <c r="G133" s="36"/>
      <c r="H133" s="36"/>
      <c r="I133" s="115"/>
      <c r="J133" s="36"/>
      <c r="K133" s="36"/>
      <c r="L133" s="39"/>
      <c r="M133" s="218"/>
      <c r="N133" s="219"/>
      <c r="O133" s="71"/>
      <c r="P133" s="71"/>
      <c r="Q133" s="71"/>
      <c r="R133" s="71"/>
      <c r="S133" s="71"/>
      <c r="T133" s="72"/>
      <c r="U133" s="34"/>
      <c r="V133" s="34"/>
      <c r="W133" s="34"/>
      <c r="X133" s="34"/>
      <c r="Y133" s="34"/>
      <c r="Z133" s="34"/>
      <c r="AA133" s="34"/>
      <c r="AB133" s="34"/>
      <c r="AC133" s="34"/>
      <c r="AD133" s="34"/>
      <c r="AE133" s="34"/>
      <c r="AT133" s="16" t="s">
        <v>159</v>
      </c>
      <c r="AU133" s="16" t="s">
        <v>21</v>
      </c>
    </row>
    <row r="134" spans="1:65" s="2" customFormat="1" ht="21.75" customHeight="1">
      <c r="A134" s="34"/>
      <c r="B134" s="35"/>
      <c r="C134" s="203" t="s">
        <v>156</v>
      </c>
      <c r="D134" s="203" t="s">
        <v>152</v>
      </c>
      <c r="E134" s="204" t="s">
        <v>171</v>
      </c>
      <c r="F134" s="205" t="s">
        <v>172</v>
      </c>
      <c r="G134" s="206" t="s">
        <v>168</v>
      </c>
      <c r="H134" s="207">
        <v>55</v>
      </c>
      <c r="I134" s="208"/>
      <c r="J134" s="209">
        <f>ROUND(I134*H134,2)</f>
        <v>0</v>
      </c>
      <c r="K134" s="205" t="s">
        <v>1</v>
      </c>
      <c r="L134" s="39"/>
      <c r="M134" s="210" t="s">
        <v>1</v>
      </c>
      <c r="N134" s="211" t="s">
        <v>48</v>
      </c>
      <c r="O134" s="71"/>
      <c r="P134" s="212">
        <f>O134*H134</f>
        <v>0</v>
      </c>
      <c r="Q134" s="212">
        <v>0</v>
      </c>
      <c r="R134" s="212">
        <f>Q134*H134</f>
        <v>0</v>
      </c>
      <c r="S134" s="212">
        <v>0.40799999999999997</v>
      </c>
      <c r="T134" s="213">
        <f>S134*H134</f>
        <v>22.439999999999998</v>
      </c>
      <c r="U134" s="34"/>
      <c r="V134" s="34"/>
      <c r="W134" s="34"/>
      <c r="X134" s="34"/>
      <c r="Y134" s="34"/>
      <c r="Z134" s="34"/>
      <c r="AA134" s="34"/>
      <c r="AB134" s="34"/>
      <c r="AC134" s="34"/>
      <c r="AD134" s="34"/>
      <c r="AE134" s="34"/>
      <c r="AR134" s="214" t="s">
        <v>156</v>
      </c>
      <c r="AT134" s="214" t="s">
        <v>152</v>
      </c>
      <c r="AU134" s="214" t="s">
        <v>21</v>
      </c>
      <c r="AY134" s="16" t="s">
        <v>150</v>
      </c>
      <c r="BE134" s="215">
        <f>IF(N134="základní",J134,0)</f>
        <v>0</v>
      </c>
      <c r="BF134" s="215">
        <f>IF(N134="snížená",J134,0)</f>
        <v>0</v>
      </c>
      <c r="BG134" s="215">
        <f>IF(N134="zákl. přenesená",J134,0)</f>
        <v>0</v>
      </c>
      <c r="BH134" s="215">
        <f>IF(N134="sníž. přenesená",J134,0)</f>
        <v>0</v>
      </c>
      <c r="BI134" s="215">
        <f>IF(N134="nulová",J134,0)</f>
        <v>0</v>
      </c>
      <c r="BJ134" s="16" t="s">
        <v>91</v>
      </c>
      <c r="BK134" s="215">
        <f>ROUND(I134*H134,2)</f>
        <v>0</v>
      </c>
      <c r="BL134" s="16" t="s">
        <v>156</v>
      </c>
      <c r="BM134" s="214" t="s">
        <v>173</v>
      </c>
    </row>
    <row r="135" spans="1:65" s="2" customFormat="1" ht="11.25">
      <c r="A135" s="34"/>
      <c r="B135" s="35"/>
      <c r="C135" s="36"/>
      <c r="D135" s="216" t="s">
        <v>158</v>
      </c>
      <c r="E135" s="36"/>
      <c r="F135" s="217" t="s">
        <v>172</v>
      </c>
      <c r="G135" s="36"/>
      <c r="H135" s="36"/>
      <c r="I135" s="115"/>
      <c r="J135" s="36"/>
      <c r="K135" s="36"/>
      <c r="L135" s="39"/>
      <c r="M135" s="218"/>
      <c r="N135" s="219"/>
      <c r="O135" s="71"/>
      <c r="P135" s="71"/>
      <c r="Q135" s="71"/>
      <c r="R135" s="71"/>
      <c r="S135" s="71"/>
      <c r="T135" s="72"/>
      <c r="U135" s="34"/>
      <c r="V135" s="34"/>
      <c r="W135" s="34"/>
      <c r="X135" s="34"/>
      <c r="Y135" s="34"/>
      <c r="Z135" s="34"/>
      <c r="AA135" s="34"/>
      <c r="AB135" s="34"/>
      <c r="AC135" s="34"/>
      <c r="AD135" s="34"/>
      <c r="AE135" s="34"/>
      <c r="AT135" s="16" t="s">
        <v>158</v>
      </c>
      <c r="AU135" s="16" t="s">
        <v>21</v>
      </c>
    </row>
    <row r="136" spans="1:65" s="2" customFormat="1" ht="29.25">
      <c r="A136" s="34"/>
      <c r="B136" s="35"/>
      <c r="C136" s="36"/>
      <c r="D136" s="216" t="s">
        <v>159</v>
      </c>
      <c r="E136" s="36"/>
      <c r="F136" s="220" t="s">
        <v>174</v>
      </c>
      <c r="G136" s="36"/>
      <c r="H136" s="36"/>
      <c r="I136" s="115"/>
      <c r="J136" s="36"/>
      <c r="K136" s="36"/>
      <c r="L136" s="39"/>
      <c r="M136" s="218"/>
      <c r="N136" s="219"/>
      <c r="O136" s="71"/>
      <c r="P136" s="71"/>
      <c r="Q136" s="71"/>
      <c r="R136" s="71"/>
      <c r="S136" s="71"/>
      <c r="T136" s="72"/>
      <c r="U136" s="34"/>
      <c r="V136" s="34"/>
      <c r="W136" s="34"/>
      <c r="X136" s="34"/>
      <c r="Y136" s="34"/>
      <c r="Z136" s="34"/>
      <c r="AA136" s="34"/>
      <c r="AB136" s="34"/>
      <c r="AC136" s="34"/>
      <c r="AD136" s="34"/>
      <c r="AE136" s="34"/>
      <c r="AT136" s="16" t="s">
        <v>159</v>
      </c>
      <c r="AU136" s="16" t="s">
        <v>21</v>
      </c>
    </row>
    <row r="137" spans="1:65" s="2" customFormat="1" ht="21.75" customHeight="1">
      <c r="A137" s="34"/>
      <c r="B137" s="35"/>
      <c r="C137" s="203" t="s">
        <v>175</v>
      </c>
      <c r="D137" s="203" t="s">
        <v>152</v>
      </c>
      <c r="E137" s="204" t="s">
        <v>176</v>
      </c>
      <c r="F137" s="205" t="s">
        <v>177</v>
      </c>
      <c r="G137" s="206" t="s">
        <v>168</v>
      </c>
      <c r="H137" s="207">
        <v>213</v>
      </c>
      <c r="I137" s="208"/>
      <c r="J137" s="209">
        <f>ROUND(I137*H137,2)</f>
        <v>0</v>
      </c>
      <c r="K137" s="205" t="s">
        <v>1</v>
      </c>
      <c r="L137" s="39"/>
      <c r="M137" s="210" t="s">
        <v>1</v>
      </c>
      <c r="N137" s="211" t="s">
        <v>48</v>
      </c>
      <c r="O137" s="71"/>
      <c r="P137" s="212">
        <f>O137*H137</f>
        <v>0</v>
      </c>
      <c r="Q137" s="212">
        <v>0</v>
      </c>
      <c r="R137" s="212">
        <f>Q137*H137</f>
        <v>0</v>
      </c>
      <c r="S137" s="212">
        <v>0.316</v>
      </c>
      <c r="T137" s="213">
        <f>S137*H137</f>
        <v>67.308000000000007</v>
      </c>
      <c r="U137" s="34"/>
      <c r="V137" s="34"/>
      <c r="W137" s="34"/>
      <c r="X137" s="34"/>
      <c r="Y137" s="34"/>
      <c r="Z137" s="34"/>
      <c r="AA137" s="34"/>
      <c r="AB137" s="34"/>
      <c r="AC137" s="34"/>
      <c r="AD137" s="34"/>
      <c r="AE137" s="34"/>
      <c r="AR137" s="214" t="s">
        <v>156</v>
      </c>
      <c r="AT137" s="214" t="s">
        <v>152</v>
      </c>
      <c r="AU137" s="214" t="s">
        <v>21</v>
      </c>
      <c r="AY137" s="16" t="s">
        <v>150</v>
      </c>
      <c r="BE137" s="215">
        <f>IF(N137="základní",J137,0)</f>
        <v>0</v>
      </c>
      <c r="BF137" s="215">
        <f>IF(N137="snížená",J137,0)</f>
        <v>0</v>
      </c>
      <c r="BG137" s="215">
        <f>IF(N137="zákl. přenesená",J137,0)</f>
        <v>0</v>
      </c>
      <c r="BH137" s="215">
        <f>IF(N137="sníž. přenesená",J137,0)</f>
        <v>0</v>
      </c>
      <c r="BI137" s="215">
        <f>IF(N137="nulová",J137,0)</f>
        <v>0</v>
      </c>
      <c r="BJ137" s="16" t="s">
        <v>91</v>
      </c>
      <c r="BK137" s="215">
        <f>ROUND(I137*H137,2)</f>
        <v>0</v>
      </c>
      <c r="BL137" s="16" t="s">
        <v>156</v>
      </c>
      <c r="BM137" s="214" t="s">
        <v>178</v>
      </c>
    </row>
    <row r="138" spans="1:65" s="2" customFormat="1" ht="11.25">
      <c r="A138" s="34"/>
      <c r="B138" s="35"/>
      <c r="C138" s="36"/>
      <c r="D138" s="216" t="s">
        <v>158</v>
      </c>
      <c r="E138" s="36"/>
      <c r="F138" s="217" t="s">
        <v>177</v>
      </c>
      <c r="G138" s="36"/>
      <c r="H138" s="36"/>
      <c r="I138" s="115"/>
      <c r="J138" s="36"/>
      <c r="K138" s="36"/>
      <c r="L138" s="39"/>
      <c r="M138" s="218"/>
      <c r="N138" s="219"/>
      <c r="O138" s="71"/>
      <c r="P138" s="71"/>
      <c r="Q138" s="71"/>
      <c r="R138" s="71"/>
      <c r="S138" s="71"/>
      <c r="T138" s="72"/>
      <c r="U138" s="34"/>
      <c r="V138" s="34"/>
      <c r="W138" s="34"/>
      <c r="X138" s="34"/>
      <c r="Y138" s="34"/>
      <c r="Z138" s="34"/>
      <c r="AA138" s="34"/>
      <c r="AB138" s="34"/>
      <c r="AC138" s="34"/>
      <c r="AD138" s="34"/>
      <c r="AE138" s="34"/>
      <c r="AT138" s="16" t="s">
        <v>158</v>
      </c>
      <c r="AU138" s="16" t="s">
        <v>21</v>
      </c>
    </row>
    <row r="139" spans="1:65" s="2" customFormat="1" ht="16.5" customHeight="1">
      <c r="A139" s="34"/>
      <c r="B139" s="35"/>
      <c r="C139" s="203" t="s">
        <v>179</v>
      </c>
      <c r="D139" s="203" t="s">
        <v>152</v>
      </c>
      <c r="E139" s="204" t="s">
        <v>180</v>
      </c>
      <c r="F139" s="205" t="s">
        <v>181</v>
      </c>
      <c r="G139" s="206" t="s">
        <v>168</v>
      </c>
      <c r="H139" s="207">
        <v>235</v>
      </c>
      <c r="I139" s="208"/>
      <c r="J139" s="209">
        <f>ROUND(I139*H139,2)</f>
        <v>0</v>
      </c>
      <c r="K139" s="205" t="s">
        <v>1</v>
      </c>
      <c r="L139" s="39"/>
      <c r="M139" s="210" t="s">
        <v>1</v>
      </c>
      <c r="N139" s="211" t="s">
        <v>48</v>
      </c>
      <c r="O139" s="71"/>
      <c r="P139" s="212">
        <f>O139*H139</f>
        <v>0</v>
      </c>
      <c r="Q139" s="212">
        <v>0</v>
      </c>
      <c r="R139" s="212">
        <f>Q139*H139</f>
        <v>0</v>
      </c>
      <c r="S139" s="212">
        <v>0.5</v>
      </c>
      <c r="T139" s="213">
        <f>S139*H139</f>
        <v>117.5</v>
      </c>
      <c r="U139" s="34"/>
      <c r="V139" s="34"/>
      <c r="W139" s="34"/>
      <c r="X139" s="34"/>
      <c r="Y139" s="34"/>
      <c r="Z139" s="34"/>
      <c r="AA139" s="34"/>
      <c r="AB139" s="34"/>
      <c r="AC139" s="34"/>
      <c r="AD139" s="34"/>
      <c r="AE139" s="34"/>
      <c r="AR139" s="214" t="s">
        <v>156</v>
      </c>
      <c r="AT139" s="214" t="s">
        <v>152</v>
      </c>
      <c r="AU139" s="214" t="s">
        <v>21</v>
      </c>
      <c r="AY139" s="16" t="s">
        <v>150</v>
      </c>
      <c r="BE139" s="215">
        <f>IF(N139="základní",J139,0)</f>
        <v>0</v>
      </c>
      <c r="BF139" s="215">
        <f>IF(N139="snížená",J139,0)</f>
        <v>0</v>
      </c>
      <c r="BG139" s="215">
        <f>IF(N139="zákl. přenesená",J139,0)</f>
        <v>0</v>
      </c>
      <c r="BH139" s="215">
        <f>IF(N139="sníž. přenesená",J139,0)</f>
        <v>0</v>
      </c>
      <c r="BI139" s="215">
        <f>IF(N139="nulová",J139,0)</f>
        <v>0</v>
      </c>
      <c r="BJ139" s="16" t="s">
        <v>91</v>
      </c>
      <c r="BK139" s="215">
        <f>ROUND(I139*H139,2)</f>
        <v>0</v>
      </c>
      <c r="BL139" s="16" t="s">
        <v>156</v>
      </c>
      <c r="BM139" s="214" t="s">
        <v>182</v>
      </c>
    </row>
    <row r="140" spans="1:65" s="2" customFormat="1" ht="11.25">
      <c r="A140" s="34"/>
      <c r="B140" s="35"/>
      <c r="C140" s="36"/>
      <c r="D140" s="216" t="s">
        <v>158</v>
      </c>
      <c r="E140" s="36"/>
      <c r="F140" s="217" t="s">
        <v>181</v>
      </c>
      <c r="G140" s="36"/>
      <c r="H140" s="36"/>
      <c r="I140" s="115"/>
      <c r="J140" s="36"/>
      <c r="K140" s="36"/>
      <c r="L140" s="39"/>
      <c r="M140" s="218"/>
      <c r="N140" s="219"/>
      <c r="O140" s="71"/>
      <c r="P140" s="71"/>
      <c r="Q140" s="71"/>
      <c r="R140" s="71"/>
      <c r="S140" s="71"/>
      <c r="T140" s="72"/>
      <c r="U140" s="34"/>
      <c r="V140" s="34"/>
      <c r="W140" s="34"/>
      <c r="X140" s="34"/>
      <c r="Y140" s="34"/>
      <c r="Z140" s="34"/>
      <c r="AA140" s="34"/>
      <c r="AB140" s="34"/>
      <c r="AC140" s="34"/>
      <c r="AD140" s="34"/>
      <c r="AE140" s="34"/>
      <c r="AT140" s="16" t="s">
        <v>158</v>
      </c>
      <c r="AU140" s="16" t="s">
        <v>21</v>
      </c>
    </row>
    <row r="141" spans="1:65" s="2" customFormat="1" ht="21.75" customHeight="1">
      <c r="A141" s="34"/>
      <c r="B141" s="35"/>
      <c r="C141" s="203" t="s">
        <v>183</v>
      </c>
      <c r="D141" s="203" t="s">
        <v>152</v>
      </c>
      <c r="E141" s="204" t="s">
        <v>184</v>
      </c>
      <c r="F141" s="205" t="s">
        <v>185</v>
      </c>
      <c r="G141" s="206" t="s">
        <v>168</v>
      </c>
      <c r="H141" s="207">
        <v>1100</v>
      </c>
      <c r="I141" s="208"/>
      <c r="J141" s="209">
        <f>ROUND(I141*H141,2)</f>
        <v>0</v>
      </c>
      <c r="K141" s="205" t="s">
        <v>1</v>
      </c>
      <c r="L141" s="39"/>
      <c r="M141" s="210" t="s">
        <v>1</v>
      </c>
      <c r="N141" s="211" t="s">
        <v>48</v>
      </c>
      <c r="O141" s="71"/>
      <c r="P141" s="212">
        <f>O141*H141</f>
        <v>0</v>
      </c>
      <c r="Q141" s="212">
        <v>1.2E-4</v>
      </c>
      <c r="R141" s="212">
        <f>Q141*H141</f>
        <v>0.13200000000000001</v>
      </c>
      <c r="S141" s="212">
        <v>0.25600000000000001</v>
      </c>
      <c r="T141" s="213">
        <f>S141*H141</f>
        <v>281.60000000000002</v>
      </c>
      <c r="U141" s="34"/>
      <c r="V141" s="34"/>
      <c r="W141" s="34"/>
      <c r="X141" s="34"/>
      <c r="Y141" s="34"/>
      <c r="Z141" s="34"/>
      <c r="AA141" s="34"/>
      <c r="AB141" s="34"/>
      <c r="AC141" s="34"/>
      <c r="AD141" s="34"/>
      <c r="AE141" s="34"/>
      <c r="AR141" s="214" t="s">
        <v>156</v>
      </c>
      <c r="AT141" s="214" t="s">
        <v>152</v>
      </c>
      <c r="AU141" s="214" t="s">
        <v>21</v>
      </c>
      <c r="AY141" s="16" t="s">
        <v>150</v>
      </c>
      <c r="BE141" s="215">
        <f>IF(N141="základní",J141,0)</f>
        <v>0</v>
      </c>
      <c r="BF141" s="215">
        <f>IF(N141="snížená",J141,0)</f>
        <v>0</v>
      </c>
      <c r="BG141" s="215">
        <f>IF(N141="zákl. přenesená",J141,0)</f>
        <v>0</v>
      </c>
      <c r="BH141" s="215">
        <f>IF(N141="sníž. přenesená",J141,0)</f>
        <v>0</v>
      </c>
      <c r="BI141" s="215">
        <f>IF(N141="nulová",J141,0)</f>
        <v>0</v>
      </c>
      <c r="BJ141" s="16" t="s">
        <v>91</v>
      </c>
      <c r="BK141" s="215">
        <f>ROUND(I141*H141,2)</f>
        <v>0</v>
      </c>
      <c r="BL141" s="16" t="s">
        <v>156</v>
      </c>
      <c r="BM141" s="214" t="s">
        <v>186</v>
      </c>
    </row>
    <row r="142" spans="1:65" s="2" customFormat="1" ht="19.5">
      <c r="A142" s="34"/>
      <c r="B142" s="35"/>
      <c r="C142" s="36"/>
      <c r="D142" s="216" t="s">
        <v>158</v>
      </c>
      <c r="E142" s="36"/>
      <c r="F142" s="217" t="s">
        <v>185</v>
      </c>
      <c r="G142" s="36"/>
      <c r="H142" s="36"/>
      <c r="I142" s="115"/>
      <c r="J142" s="36"/>
      <c r="K142" s="36"/>
      <c r="L142" s="39"/>
      <c r="M142" s="218"/>
      <c r="N142" s="219"/>
      <c r="O142" s="71"/>
      <c r="P142" s="71"/>
      <c r="Q142" s="71"/>
      <c r="R142" s="71"/>
      <c r="S142" s="71"/>
      <c r="T142" s="72"/>
      <c r="U142" s="34"/>
      <c r="V142" s="34"/>
      <c r="W142" s="34"/>
      <c r="X142" s="34"/>
      <c r="Y142" s="34"/>
      <c r="Z142" s="34"/>
      <c r="AA142" s="34"/>
      <c r="AB142" s="34"/>
      <c r="AC142" s="34"/>
      <c r="AD142" s="34"/>
      <c r="AE142" s="34"/>
      <c r="AT142" s="16" t="s">
        <v>158</v>
      </c>
      <c r="AU142" s="16" t="s">
        <v>21</v>
      </c>
    </row>
    <row r="143" spans="1:65" s="2" customFormat="1" ht="21.75" customHeight="1">
      <c r="A143" s="34"/>
      <c r="B143" s="35"/>
      <c r="C143" s="203" t="s">
        <v>187</v>
      </c>
      <c r="D143" s="203" t="s">
        <v>152</v>
      </c>
      <c r="E143" s="204" t="s">
        <v>188</v>
      </c>
      <c r="F143" s="205" t="s">
        <v>189</v>
      </c>
      <c r="G143" s="206" t="s">
        <v>168</v>
      </c>
      <c r="H143" s="207">
        <v>2655</v>
      </c>
      <c r="I143" s="208"/>
      <c r="J143" s="209">
        <f>ROUND(I143*H143,2)</f>
        <v>0</v>
      </c>
      <c r="K143" s="205" t="s">
        <v>1</v>
      </c>
      <c r="L143" s="39"/>
      <c r="M143" s="210" t="s">
        <v>1</v>
      </c>
      <c r="N143" s="211" t="s">
        <v>48</v>
      </c>
      <c r="O143" s="71"/>
      <c r="P143" s="212">
        <f>O143*H143</f>
        <v>0</v>
      </c>
      <c r="Q143" s="212">
        <v>2.9999999999999997E-4</v>
      </c>
      <c r="R143" s="212">
        <f>Q143*H143</f>
        <v>0.79649999999999987</v>
      </c>
      <c r="S143" s="212">
        <v>0.51200000000000001</v>
      </c>
      <c r="T143" s="213">
        <f>S143*H143</f>
        <v>1359.3600000000001</v>
      </c>
      <c r="U143" s="34"/>
      <c r="V143" s="34"/>
      <c r="W143" s="34"/>
      <c r="X143" s="34"/>
      <c r="Y143" s="34"/>
      <c r="Z143" s="34"/>
      <c r="AA143" s="34"/>
      <c r="AB143" s="34"/>
      <c r="AC143" s="34"/>
      <c r="AD143" s="34"/>
      <c r="AE143" s="34"/>
      <c r="AR143" s="214" t="s">
        <v>156</v>
      </c>
      <c r="AT143" s="214" t="s">
        <v>152</v>
      </c>
      <c r="AU143" s="214" t="s">
        <v>21</v>
      </c>
      <c r="AY143" s="16" t="s">
        <v>150</v>
      </c>
      <c r="BE143" s="215">
        <f>IF(N143="základní",J143,0)</f>
        <v>0</v>
      </c>
      <c r="BF143" s="215">
        <f>IF(N143="snížená",J143,0)</f>
        <v>0</v>
      </c>
      <c r="BG143" s="215">
        <f>IF(N143="zákl. přenesená",J143,0)</f>
        <v>0</v>
      </c>
      <c r="BH143" s="215">
        <f>IF(N143="sníž. přenesená",J143,0)</f>
        <v>0</v>
      </c>
      <c r="BI143" s="215">
        <f>IF(N143="nulová",J143,0)</f>
        <v>0</v>
      </c>
      <c r="BJ143" s="16" t="s">
        <v>91</v>
      </c>
      <c r="BK143" s="215">
        <f>ROUND(I143*H143,2)</f>
        <v>0</v>
      </c>
      <c r="BL143" s="16" t="s">
        <v>156</v>
      </c>
      <c r="BM143" s="214" t="s">
        <v>190</v>
      </c>
    </row>
    <row r="144" spans="1:65" s="2" customFormat="1" ht="19.5">
      <c r="A144" s="34"/>
      <c r="B144" s="35"/>
      <c r="C144" s="36"/>
      <c r="D144" s="216" t="s">
        <v>158</v>
      </c>
      <c r="E144" s="36"/>
      <c r="F144" s="217" t="s">
        <v>189</v>
      </c>
      <c r="G144" s="36"/>
      <c r="H144" s="36"/>
      <c r="I144" s="115"/>
      <c r="J144" s="36"/>
      <c r="K144" s="36"/>
      <c r="L144" s="39"/>
      <c r="M144" s="218"/>
      <c r="N144" s="219"/>
      <c r="O144" s="71"/>
      <c r="P144" s="71"/>
      <c r="Q144" s="71"/>
      <c r="R144" s="71"/>
      <c r="S144" s="71"/>
      <c r="T144" s="72"/>
      <c r="U144" s="34"/>
      <c r="V144" s="34"/>
      <c r="W144" s="34"/>
      <c r="X144" s="34"/>
      <c r="Y144" s="34"/>
      <c r="Z144" s="34"/>
      <c r="AA144" s="34"/>
      <c r="AB144" s="34"/>
      <c r="AC144" s="34"/>
      <c r="AD144" s="34"/>
      <c r="AE144" s="34"/>
      <c r="AT144" s="16" t="s">
        <v>158</v>
      </c>
      <c r="AU144" s="16" t="s">
        <v>21</v>
      </c>
    </row>
    <row r="145" spans="1:65" s="2" customFormat="1" ht="16.5" customHeight="1">
      <c r="A145" s="34"/>
      <c r="B145" s="35"/>
      <c r="C145" s="203" t="s">
        <v>191</v>
      </c>
      <c r="D145" s="203" t="s">
        <v>152</v>
      </c>
      <c r="E145" s="204" t="s">
        <v>192</v>
      </c>
      <c r="F145" s="205" t="s">
        <v>193</v>
      </c>
      <c r="G145" s="206" t="s">
        <v>194</v>
      </c>
      <c r="H145" s="207">
        <v>360</v>
      </c>
      <c r="I145" s="208"/>
      <c r="J145" s="209">
        <f>ROUND(I145*H145,2)</f>
        <v>0</v>
      </c>
      <c r="K145" s="205" t="s">
        <v>1</v>
      </c>
      <c r="L145" s="39"/>
      <c r="M145" s="210" t="s">
        <v>1</v>
      </c>
      <c r="N145" s="211" t="s">
        <v>48</v>
      </c>
      <c r="O145" s="71"/>
      <c r="P145" s="212">
        <f>O145*H145</f>
        <v>0</v>
      </c>
      <c r="Q145" s="212">
        <v>0</v>
      </c>
      <c r="R145" s="212">
        <f>Q145*H145</f>
        <v>0</v>
      </c>
      <c r="S145" s="212">
        <v>0.23</v>
      </c>
      <c r="T145" s="213">
        <f>S145*H145</f>
        <v>82.8</v>
      </c>
      <c r="U145" s="34"/>
      <c r="V145" s="34"/>
      <c r="W145" s="34"/>
      <c r="X145" s="34"/>
      <c r="Y145" s="34"/>
      <c r="Z145" s="34"/>
      <c r="AA145" s="34"/>
      <c r="AB145" s="34"/>
      <c r="AC145" s="34"/>
      <c r="AD145" s="34"/>
      <c r="AE145" s="34"/>
      <c r="AR145" s="214" t="s">
        <v>156</v>
      </c>
      <c r="AT145" s="214" t="s">
        <v>152</v>
      </c>
      <c r="AU145" s="214" t="s">
        <v>21</v>
      </c>
      <c r="AY145" s="16" t="s">
        <v>150</v>
      </c>
      <c r="BE145" s="215">
        <f>IF(N145="základní",J145,0)</f>
        <v>0</v>
      </c>
      <c r="BF145" s="215">
        <f>IF(N145="snížená",J145,0)</f>
        <v>0</v>
      </c>
      <c r="BG145" s="215">
        <f>IF(N145="zákl. přenesená",J145,0)</f>
        <v>0</v>
      </c>
      <c r="BH145" s="215">
        <f>IF(N145="sníž. přenesená",J145,0)</f>
        <v>0</v>
      </c>
      <c r="BI145" s="215">
        <f>IF(N145="nulová",J145,0)</f>
        <v>0</v>
      </c>
      <c r="BJ145" s="16" t="s">
        <v>91</v>
      </c>
      <c r="BK145" s="215">
        <f>ROUND(I145*H145,2)</f>
        <v>0</v>
      </c>
      <c r="BL145" s="16" t="s">
        <v>156</v>
      </c>
      <c r="BM145" s="214" t="s">
        <v>195</v>
      </c>
    </row>
    <row r="146" spans="1:65" s="2" customFormat="1" ht="11.25">
      <c r="A146" s="34"/>
      <c r="B146" s="35"/>
      <c r="C146" s="36"/>
      <c r="D146" s="216" t="s">
        <v>158</v>
      </c>
      <c r="E146" s="36"/>
      <c r="F146" s="217" t="s">
        <v>193</v>
      </c>
      <c r="G146" s="36"/>
      <c r="H146" s="36"/>
      <c r="I146" s="115"/>
      <c r="J146" s="36"/>
      <c r="K146" s="36"/>
      <c r="L146" s="39"/>
      <c r="M146" s="218"/>
      <c r="N146" s="219"/>
      <c r="O146" s="71"/>
      <c r="P146" s="71"/>
      <c r="Q146" s="71"/>
      <c r="R146" s="71"/>
      <c r="S146" s="71"/>
      <c r="T146" s="72"/>
      <c r="U146" s="34"/>
      <c r="V146" s="34"/>
      <c r="W146" s="34"/>
      <c r="X146" s="34"/>
      <c r="Y146" s="34"/>
      <c r="Z146" s="34"/>
      <c r="AA146" s="34"/>
      <c r="AB146" s="34"/>
      <c r="AC146" s="34"/>
      <c r="AD146" s="34"/>
      <c r="AE146" s="34"/>
      <c r="AT146" s="16" t="s">
        <v>158</v>
      </c>
      <c r="AU146" s="16" t="s">
        <v>21</v>
      </c>
    </row>
    <row r="147" spans="1:65" s="2" customFormat="1" ht="16.5" customHeight="1">
      <c r="A147" s="34"/>
      <c r="B147" s="35"/>
      <c r="C147" s="203" t="s">
        <v>196</v>
      </c>
      <c r="D147" s="203" t="s">
        <v>152</v>
      </c>
      <c r="E147" s="204" t="s">
        <v>197</v>
      </c>
      <c r="F147" s="205" t="s">
        <v>198</v>
      </c>
      <c r="G147" s="206" t="s">
        <v>194</v>
      </c>
      <c r="H147" s="207">
        <v>635</v>
      </c>
      <c r="I147" s="208"/>
      <c r="J147" s="209">
        <f>ROUND(I147*H147,2)</f>
        <v>0</v>
      </c>
      <c r="K147" s="205" t="s">
        <v>1</v>
      </c>
      <c r="L147" s="39"/>
      <c r="M147" s="210" t="s">
        <v>1</v>
      </c>
      <c r="N147" s="211" t="s">
        <v>48</v>
      </c>
      <c r="O147" s="71"/>
      <c r="P147" s="212">
        <f>O147*H147</f>
        <v>0</v>
      </c>
      <c r="Q147" s="212">
        <v>0</v>
      </c>
      <c r="R147" s="212">
        <f>Q147*H147</f>
        <v>0</v>
      </c>
      <c r="S147" s="212">
        <v>0.28999999999999998</v>
      </c>
      <c r="T147" s="213">
        <f>S147*H147</f>
        <v>184.14999999999998</v>
      </c>
      <c r="U147" s="34"/>
      <c r="V147" s="34"/>
      <c r="W147" s="34"/>
      <c r="X147" s="34"/>
      <c r="Y147" s="34"/>
      <c r="Z147" s="34"/>
      <c r="AA147" s="34"/>
      <c r="AB147" s="34"/>
      <c r="AC147" s="34"/>
      <c r="AD147" s="34"/>
      <c r="AE147" s="34"/>
      <c r="AR147" s="214" t="s">
        <v>156</v>
      </c>
      <c r="AT147" s="214" t="s">
        <v>152</v>
      </c>
      <c r="AU147" s="214" t="s">
        <v>21</v>
      </c>
      <c r="AY147" s="16" t="s">
        <v>150</v>
      </c>
      <c r="BE147" s="215">
        <f>IF(N147="základní",J147,0)</f>
        <v>0</v>
      </c>
      <c r="BF147" s="215">
        <f>IF(N147="snížená",J147,0)</f>
        <v>0</v>
      </c>
      <c r="BG147" s="215">
        <f>IF(N147="zákl. přenesená",J147,0)</f>
        <v>0</v>
      </c>
      <c r="BH147" s="215">
        <f>IF(N147="sníž. přenesená",J147,0)</f>
        <v>0</v>
      </c>
      <c r="BI147" s="215">
        <f>IF(N147="nulová",J147,0)</f>
        <v>0</v>
      </c>
      <c r="BJ147" s="16" t="s">
        <v>91</v>
      </c>
      <c r="BK147" s="215">
        <f>ROUND(I147*H147,2)</f>
        <v>0</v>
      </c>
      <c r="BL147" s="16" t="s">
        <v>156</v>
      </c>
      <c r="BM147" s="214" t="s">
        <v>199</v>
      </c>
    </row>
    <row r="148" spans="1:65" s="2" customFormat="1" ht="11.25">
      <c r="A148" s="34"/>
      <c r="B148" s="35"/>
      <c r="C148" s="36"/>
      <c r="D148" s="216" t="s">
        <v>158</v>
      </c>
      <c r="E148" s="36"/>
      <c r="F148" s="217" t="s">
        <v>198</v>
      </c>
      <c r="G148" s="36"/>
      <c r="H148" s="36"/>
      <c r="I148" s="115"/>
      <c r="J148" s="36"/>
      <c r="K148" s="36"/>
      <c r="L148" s="39"/>
      <c r="M148" s="218"/>
      <c r="N148" s="219"/>
      <c r="O148" s="71"/>
      <c r="P148" s="71"/>
      <c r="Q148" s="71"/>
      <c r="R148" s="71"/>
      <c r="S148" s="71"/>
      <c r="T148" s="72"/>
      <c r="U148" s="34"/>
      <c r="V148" s="34"/>
      <c r="W148" s="34"/>
      <c r="X148" s="34"/>
      <c r="Y148" s="34"/>
      <c r="Z148" s="34"/>
      <c r="AA148" s="34"/>
      <c r="AB148" s="34"/>
      <c r="AC148" s="34"/>
      <c r="AD148" s="34"/>
      <c r="AE148" s="34"/>
      <c r="AT148" s="16" t="s">
        <v>158</v>
      </c>
      <c r="AU148" s="16" t="s">
        <v>21</v>
      </c>
    </row>
    <row r="149" spans="1:65" s="13" customFormat="1" ht="11.25">
      <c r="B149" s="221"/>
      <c r="C149" s="222"/>
      <c r="D149" s="216" t="s">
        <v>200</v>
      </c>
      <c r="E149" s="223" t="s">
        <v>1</v>
      </c>
      <c r="F149" s="224" t="s">
        <v>201</v>
      </c>
      <c r="G149" s="222"/>
      <c r="H149" s="225">
        <v>125</v>
      </c>
      <c r="I149" s="226"/>
      <c r="J149" s="222"/>
      <c r="K149" s="222"/>
      <c r="L149" s="227"/>
      <c r="M149" s="228"/>
      <c r="N149" s="229"/>
      <c r="O149" s="229"/>
      <c r="P149" s="229"/>
      <c r="Q149" s="229"/>
      <c r="R149" s="229"/>
      <c r="S149" s="229"/>
      <c r="T149" s="230"/>
      <c r="AT149" s="231" t="s">
        <v>200</v>
      </c>
      <c r="AU149" s="231" t="s">
        <v>21</v>
      </c>
      <c r="AV149" s="13" t="s">
        <v>21</v>
      </c>
      <c r="AW149" s="13" t="s">
        <v>40</v>
      </c>
      <c r="AX149" s="13" t="s">
        <v>83</v>
      </c>
      <c r="AY149" s="231" t="s">
        <v>150</v>
      </c>
    </row>
    <row r="150" spans="1:65" s="13" customFormat="1" ht="11.25">
      <c r="B150" s="221"/>
      <c r="C150" s="222"/>
      <c r="D150" s="216" t="s">
        <v>200</v>
      </c>
      <c r="E150" s="223" t="s">
        <v>1</v>
      </c>
      <c r="F150" s="224" t="s">
        <v>202</v>
      </c>
      <c r="G150" s="222"/>
      <c r="H150" s="225">
        <v>510</v>
      </c>
      <c r="I150" s="226"/>
      <c r="J150" s="222"/>
      <c r="K150" s="222"/>
      <c r="L150" s="227"/>
      <c r="M150" s="228"/>
      <c r="N150" s="229"/>
      <c r="O150" s="229"/>
      <c r="P150" s="229"/>
      <c r="Q150" s="229"/>
      <c r="R150" s="229"/>
      <c r="S150" s="229"/>
      <c r="T150" s="230"/>
      <c r="AT150" s="231" t="s">
        <v>200</v>
      </c>
      <c r="AU150" s="231" t="s">
        <v>21</v>
      </c>
      <c r="AV150" s="13" t="s">
        <v>21</v>
      </c>
      <c r="AW150" s="13" t="s">
        <v>40</v>
      </c>
      <c r="AX150" s="13" t="s">
        <v>83</v>
      </c>
      <c r="AY150" s="231" t="s">
        <v>150</v>
      </c>
    </row>
    <row r="151" spans="1:65" s="14" customFormat="1" ht="11.25">
      <c r="B151" s="232"/>
      <c r="C151" s="233"/>
      <c r="D151" s="216" t="s">
        <v>200</v>
      </c>
      <c r="E151" s="234" t="s">
        <v>1</v>
      </c>
      <c r="F151" s="235" t="s">
        <v>203</v>
      </c>
      <c r="G151" s="233"/>
      <c r="H151" s="236">
        <v>635</v>
      </c>
      <c r="I151" s="237"/>
      <c r="J151" s="233"/>
      <c r="K151" s="233"/>
      <c r="L151" s="238"/>
      <c r="M151" s="239"/>
      <c r="N151" s="240"/>
      <c r="O151" s="240"/>
      <c r="P151" s="240"/>
      <c r="Q151" s="240"/>
      <c r="R151" s="240"/>
      <c r="S151" s="240"/>
      <c r="T151" s="241"/>
      <c r="AT151" s="242" t="s">
        <v>200</v>
      </c>
      <c r="AU151" s="242" t="s">
        <v>21</v>
      </c>
      <c r="AV151" s="14" t="s">
        <v>156</v>
      </c>
      <c r="AW151" s="14" t="s">
        <v>40</v>
      </c>
      <c r="AX151" s="14" t="s">
        <v>91</v>
      </c>
      <c r="AY151" s="242" t="s">
        <v>150</v>
      </c>
    </row>
    <row r="152" spans="1:65" s="2" customFormat="1" ht="16.5" customHeight="1">
      <c r="A152" s="34"/>
      <c r="B152" s="35"/>
      <c r="C152" s="203" t="s">
        <v>204</v>
      </c>
      <c r="D152" s="203" t="s">
        <v>152</v>
      </c>
      <c r="E152" s="204" t="s">
        <v>205</v>
      </c>
      <c r="F152" s="205" t="s">
        <v>206</v>
      </c>
      <c r="G152" s="206" t="s">
        <v>207</v>
      </c>
      <c r="H152" s="207">
        <v>0.216</v>
      </c>
      <c r="I152" s="208"/>
      <c r="J152" s="209">
        <f>ROUND(I152*H152,2)</f>
        <v>0</v>
      </c>
      <c r="K152" s="205" t="s">
        <v>1</v>
      </c>
      <c r="L152" s="39"/>
      <c r="M152" s="210" t="s">
        <v>1</v>
      </c>
      <c r="N152" s="211" t="s">
        <v>48</v>
      </c>
      <c r="O152" s="71"/>
      <c r="P152" s="212">
        <f>O152*H152</f>
        <v>0</v>
      </c>
      <c r="Q152" s="212">
        <v>0</v>
      </c>
      <c r="R152" s="212">
        <f>Q152*H152</f>
        <v>0</v>
      </c>
      <c r="S152" s="212">
        <v>0</v>
      </c>
      <c r="T152" s="213">
        <f>S152*H152</f>
        <v>0</v>
      </c>
      <c r="U152" s="34"/>
      <c r="V152" s="34"/>
      <c r="W152" s="34"/>
      <c r="X152" s="34"/>
      <c r="Y152" s="34"/>
      <c r="Z152" s="34"/>
      <c r="AA152" s="34"/>
      <c r="AB152" s="34"/>
      <c r="AC152" s="34"/>
      <c r="AD152" s="34"/>
      <c r="AE152" s="34"/>
      <c r="AR152" s="214" t="s">
        <v>156</v>
      </c>
      <c r="AT152" s="214" t="s">
        <v>152</v>
      </c>
      <c r="AU152" s="214" t="s">
        <v>21</v>
      </c>
      <c r="AY152" s="16" t="s">
        <v>150</v>
      </c>
      <c r="BE152" s="215">
        <f>IF(N152="základní",J152,0)</f>
        <v>0</v>
      </c>
      <c r="BF152" s="215">
        <f>IF(N152="snížená",J152,0)</f>
        <v>0</v>
      </c>
      <c r="BG152" s="215">
        <f>IF(N152="zákl. přenesená",J152,0)</f>
        <v>0</v>
      </c>
      <c r="BH152" s="215">
        <f>IF(N152="sníž. přenesená",J152,0)</f>
        <v>0</v>
      </c>
      <c r="BI152" s="215">
        <f>IF(N152="nulová",J152,0)</f>
        <v>0</v>
      </c>
      <c r="BJ152" s="16" t="s">
        <v>91</v>
      </c>
      <c r="BK152" s="215">
        <f>ROUND(I152*H152,2)</f>
        <v>0</v>
      </c>
      <c r="BL152" s="16" t="s">
        <v>156</v>
      </c>
      <c r="BM152" s="214" t="s">
        <v>208</v>
      </c>
    </row>
    <row r="153" spans="1:65" s="2" customFormat="1" ht="11.25">
      <c r="A153" s="34"/>
      <c r="B153" s="35"/>
      <c r="C153" s="36"/>
      <c r="D153" s="216" t="s">
        <v>158</v>
      </c>
      <c r="E153" s="36"/>
      <c r="F153" s="217" t="s">
        <v>206</v>
      </c>
      <c r="G153" s="36"/>
      <c r="H153" s="36"/>
      <c r="I153" s="115"/>
      <c r="J153" s="36"/>
      <c r="K153" s="36"/>
      <c r="L153" s="39"/>
      <c r="M153" s="218"/>
      <c r="N153" s="219"/>
      <c r="O153" s="71"/>
      <c r="P153" s="71"/>
      <c r="Q153" s="71"/>
      <c r="R153" s="71"/>
      <c r="S153" s="71"/>
      <c r="T153" s="72"/>
      <c r="U153" s="34"/>
      <c r="V153" s="34"/>
      <c r="W153" s="34"/>
      <c r="X153" s="34"/>
      <c r="Y153" s="34"/>
      <c r="Z153" s="34"/>
      <c r="AA153" s="34"/>
      <c r="AB153" s="34"/>
      <c r="AC153" s="34"/>
      <c r="AD153" s="34"/>
      <c r="AE153" s="34"/>
      <c r="AT153" s="16" t="s">
        <v>158</v>
      </c>
      <c r="AU153" s="16" t="s">
        <v>21</v>
      </c>
    </row>
    <row r="154" spans="1:65" s="13" customFormat="1" ht="11.25">
      <c r="B154" s="221"/>
      <c r="C154" s="222"/>
      <c r="D154" s="216" t="s">
        <v>200</v>
      </c>
      <c r="E154" s="223" t="s">
        <v>1</v>
      </c>
      <c r="F154" s="224" t="s">
        <v>209</v>
      </c>
      <c r="G154" s="222"/>
      <c r="H154" s="225">
        <v>0.216</v>
      </c>
      <c r="I154" s="226"/>
      <c r="J154" s="222"/>
      <c r="K154" s="222"/>
      <c r="L154" s="227"/>
      <c r="M154" s="228"/>
      <c r="N154" s="229"/>
      <c r="O154" s="229"/>
      <c r="P154" s="229"/>
      <c r="Q154" s="229"/>
      <c r="R154" s="229"/>
      <c r="S154" s="229"/>
      <c r="T154" s="230"/>
      <c r="AT154" s="231" t="s">
        <v>200</v>
      </c>
      <c r="AU154" s="231" t="s">
        <v>21</v>
      </c>
      <c r="AV154" s="13" t="s">
        <v>21</v>
      </c>
      <c r="AW154" s="13" t="s">
        <v>40</v>
      </c>
      <c r="AX154" s="13" t="s">
        <v>83</v>
      </c>
      <c r="AY154" s="231" t="s">
        <v>150</v>
      </c>
    </row>
    <row r="155" spans="1:65" s="14" customFormat="1" ht="11.25">
      <c r="B155" s="232"/>
      <c r="C155" s="233"/>
      <c r="D155" s="216" t="s">
        <v>200</v>
      </c>
      <c r="E155" s="234" t="s">
        <v>1</v>
      </c>
      <c r="F155" s="235" t="s">
        <v>203</v>
      </c>
      <c r="G155" s="233"/>
      <c r="H155" s="236">
        <v>0.216</v>
      </c>
      <c r="I155" s="237"/>
      <c r="J155" s="233"/>
      <c r="K155" s="233"/>
      <c r="L155" s="238"/>
      <c r="M155" s="239"/>
      <c r="N155" s="240"/>
      <c r="O155" s="240"/>
      <c r="P155" s="240"/>
      <c r="Q155" s="240"/>
      <c r="R155" s="240"/>
      <c r="S155" s="240"/>
      <c r="T155" s="241"/>
      <c r="AT155" s="242" t="s">
        <v>200</v>
      </c>
      <c r="AU155" s="242" t="s">
        <v>21</v>
      </c>
      <c r="AV155" s="14" t="s">
        <v>156</v>
      </c>
      <c r="AW155" s="14" t="s">
        <v>40</v>
      </c>
      <c r="AX155" s="14" t="s">
        <v>91</v>
      </c>
      <c r="AY155" s="242" t="s">
        <v>150</v>
      </c>
    </row>
    <row r="156" spans="1:65" s="2" customFormat="1" ht="21.75" customHeight="1">
      <c r="A156" s="34"/>
      <c r="B156" s="35"/>
      <c r="C156" s="203" t="s">
        <v>210</v>
      </c>
      <c r="D156" s="203" t="s">
        <v>152</v>
      </c>
      <c r="E156" s="204" t="s">
        <v>211</v>
      </c>
      <c r="F156" s="205" t="s">
        <v>212</v>
      </c>
      <c r="G156" s="206" t="s">
        <v>207</v>
      </c>
      <c r="H156" s="207">
        <v>5.2</v>
      </c>
      <c r="I156" s="208"/>
      <c r="J156" s="209">
        <f>ROUND(I156*H156,2)</f>
        <v>0</v>
      </c>
      <c r="K156" s="205" t="s">
        <v>1</v>
      </c>
      <c r="L156" s="39"/>
      <c r="M156" s="210" t="s">
        <v>1</v>
      </c>
      <c r="N156" s="211" t="s">
        <v>48</v>
      </c>
      <c r="O156" s="71"/>
      <c r="P156" s="212">
        <f>O156*H156</f>
        <v>0</v>
      </c>
      <c r="Q156" s="212">
        <v>0</v>
      </c>
      <c r="R156" s="212">
        <f>Q156*H156</f>
        <v>0</v>
      </c>
      <c r="S156" s="212">
        <v>0</v>
      </c>
      <c r="T156" s="213">
        <f>S156*H156</f>
        <v>0</v>
      </c>
      <c r="U156" s="34"/>
      <c r="V156" s="34"/>
      <c r="W156" s="34"/>
      <c r="X156" s="34"/>
      <c r="Y156" s="34"/>
      <c r="Z156" s="34"/>
      <c r="AA156" s="34"/>
      <c r="AB156" s="34"/>
      <c r="AC156" s="34"/>
      <c r="AD156" s="34"/>
      <c r="AE156" s="34"/>
      <c r="AR156" s="214" t="s">
        <v>156</v>
      </c>
      <c r="AT156" s="214" t="s">
        <v>152</v>
      </c>
      <c r="AU156" s="214" t="s">
        <v>21</v>
      </c>
      <c r="AY156" s="16" t="s">
        <v>150</v>
      </c>
      <c r="BE156" s="215">
        <f>IF(N156="základní",J156,0)</f>
        <v>0</v>
      </c>
      <c r="BF156" s="215">
        <f>IF(N156="snížená",J156,0)</f>
        <v>0</v>
      </c>
      <c r="BG156" s="215">
        <f>IF(N156="zákl. přenesená",J156,0)</f>
        <v>0</v>
      </c>
      <c r="BH156" s="215">
        <f>IF(N156="sníž. přenesená",J156,0)</f>
        <v>0</v>
      </c>
      <c r="BI156" s="215">
        <f>IF(N156="nulová",J156,0)</f>
        <v>0</v>
      </c>
      <c r="BJ156" s="16" t="s">
        <v>91</v>
      </c>
      <c r="BK156" s="215">
        <f>ROUND(I156*H156,2)</f>
        <v>0</v>
      </c>
      <c r="BL156" s="16" t="s">
        <v>156</v>
      </c>
      <c r="BM156" s="214" t="s">
        <v>213</v>
      </c>
    </row>
    <row r="157" spans="1:65" s="2" customFormat="1" ht="11.25">
      <c r="A157" s="34"/>
      <c r="B157" s="35"/>
      <c r="C157" s="36"/>
      <c r="D157" s="216" t="s">
        <v>158</v>
      </c>
      <c r="E157" s="36"/>
      <c r="F157" s="217" t="s">
        <v>212</v>
      </c>
      <c r="G157" s="36"/>
      <c r="H157" s="36"/>
      <c r="I157" s="115"/>
      <c r="J157" s="36"/>
      <c r="K157" s="36"/>
      <c r="L157" s="39"/>
      <c r="M157" s="218"/>
      <c r="N157" s="219"/>
      <c r="O157" s="71"/>
      <c r="P157" s="71"/>
      <c r="Q157" s="71"/>
      <c r="R157" s="71"/>
      <c r="S157" s="71"/>
      <c r="T157" s="72"/>
      <c r="U157" s="34"/>
      <c r="V157" s="34"/>
      <c r="W157" s="34"/>
      <c r="X157" s="34"/>
      <c r="Y157" s="34"/>
      <c r="Z157" s="34"/>
      <c r="AA157" s="34"/>
      <c r="AB157" s="34"/>
      <c r="AC157" s="34"/>
      <c r="AD157" s="34"/>
      <c r="AE157" s="34"/>
      <c r="AT157" s="16" t="s">
        <v>158</v>
      </c>
      <c r="AU157" s="16" t="s">
        <v>21</v>
      </c>
    </row>
    <row r="158" spans="1:65" s="13" customFormat="1" ht="11.25">
      <c r="B158" s="221"/>
      <c r="C158" s="222"/>
      <c r="D158" s="216" t="s">
        <v>200</v>
      </c>
      <c r="E158" s="223" t="s">
        <v>1</v>
      </c>
      <c r="F158" s="224" t="s">
        <v>214</v>
      </c>
      <c r="G158" s="222"/>
      <c r="H158" s="225">
        <v>2</v>
      </c>
      <c r="I158" s="226"/>
      <c r="J158" s="222"/>
      <c r="K158" s="222"/>
      <c r="L158" s="227"/>
      <c r="M158" s="228"/>
      <c r="N158" s="229"/>
      <c r="O158" s="229"/>
      <c r="P158" s="229"/>
      <c r="Q158" s="229"/>
      <c r="R158" s="229"/>
      <c r="S158" s="229"/>
      <c r="T158" s="230"/>
      <c r="AT158" s="231" t="s">
        <v>200</v>
      </c>
      <c r="AU158" s="231" t="s">
        <v>21</v>
      </c>
      <c r="AV158" s="13" t="s">
        <v>21</v>
      </c>
      <c r="AW158" s="13" t="s">
        <v>40</v>
      </c>
      <c r="AX158" s="13" t="s">
        <v>83</v>
      </c>
      <c r="AY158" s="231" t="s">
        <v>150</v>
      </c>
    </row>
    <row r="159" spans="1:65" s="13" customFormat="1" ht="11.25">
      <c r="B159" s="221"/>
      <c r="C159" s="222"/>
      <c r="D159" s="216" t="s">
        <v>200</v>
      </c>
      <c r="E159" s="223" t="s">
        <v>1</v>
      </c>
      <c r="F159" s="224" t="s">
        <v>215</v>
      </c>
      <c r="G159" s="222"/>
      <c r="H159" s="225">
        <v>3.2</v>
      </c>
      <c r="I159" s="226"/>
      <c r="J159" s="222"/>
      <c r="K159" s="222"/>
      <c r="L159" s="227"/>
      <c r="M159" s="228"/>
      <c r="N159" s="229"/>
      <c r="O159" s="229"/>
      <c r="P159" s="229"/>
      <c r="Q159" s="229"/>
      <c r="R159" s="229"/>
      <c r="S159" s="229"/>
      <c r="T159" s="230"/>
      <c r="AT159" s="231" t="s">
        <v>200</v>
      </c>
      <c r="AU159" s="231" t="s">
        <v>21</v>
      </c>
      <c r="AV159" s="13" t="s">
        <v>21</v>
      </c>
      <c r="AW159" s="13" t="s">
        <v>40</v>
      </c>
      <c r="AX159" s="13" t="s">
        <v>83</v>
      </c>
      <c r="AY159" s="231" t="s">
        <v>150</v>
      </c>
    </row>
    <row r="160" spans="1:65" s="14" customFormat="1" ht="11.25">
      <c r="B160" s="232"/>
      <c r="C160" s="233"/>
      <c r="D160" s="216" t="s">
        <v>200</v>
      </c>
      <c r="E160" s="234" t="s">
        <v>1</v>
      </c>
      <c r="F160" s="235" t="s">
        <v>203</v>
      </c>
      <c r="G160" s="233"/>
      <c r="H160" s="236">
        <v>5.2</v>
      </c>
      <c r="I160" s="237"/>
      <c r="J160" s="233"/>
      <c r="K160" s="233"/>
      <c r="L160" s="238"/>
      <c r="M160" s="239"/>
      <c r="N160" s="240"/>
      <c r="O160" s="240"/>
      <c r="P160" s="240"/>
      <c r="Q160" s="240"/>
      <c r="R160" s="240"/>
      <c r="S160" s="240"/>
      <c r="T160" s="241"/>
      <c r="AT160" s="242" t="s">
        <v>200</v>
      </c>
      <c r="AU160" s="242" t="s">
        <v>21</v>
      </c>
      <c r="AV160" s="14" t="s">
        <v>156</v>
      </c>
      <c r="AW160" s="14" t="s">
        <v>40</v>
      </c>
      <c r="AX160" s="14" t="s">
        <v>91</v>
      </c>
      <c r="AY160" s="242" t="s">
        <v>150</v>
      </c>
    </row>
    <row r="161" spans="1:65" s="2" customFormat="1" ht="21.75" customHeight="1">
      <c r="A161" s="34"/>
      <c r="B161" s="35"/>
      <c r="C161" s="203" t="s">
        <v>216</v>
      </c>
      <c r="D161" s="203" t="s">
        <v>152</v>
      </c>
      <c r="E161" s="204" t="s">
        <v>217</v>
      </c>
      <c r="F161" s="205" t="s">
        <v>218</v>
      </c>
      <c r="G161" s="206" t="s">
        <v>207</v>
      </c>
      <c r="H161" s="207">
        <v>3490</v>
      </c>
      <c r="I161" s="208"/>
      <c r="J161" s="209">
        <f>ROUND(I161*H161,2)</f>
        <v>0</v>
      </c>
      <c r="K161" s="205" t="s">
        <v>1</v>
      </c>
      <c r="L161" s="39"/>
      <c r="M161" s="210" t="s">
        <v>1</v>
      </c>
      <c r="N161" s="211" t="s">
        <v>48</v>
      </c>
      <c r="O161" s="71"/>
      <c r="P161" s="212">
        <f>O161*H161</f>
        <v>0</v>
      </c>
      <c r="Q161" s="212">
        <v>0</v>
      </c>
      <c r="R161" s="212">
        <f>Q161*H161</f>
        <v>0</v>
      </c>
      <c r="S161" s="212">
        <v>0</v>
      </c>
      <c r="T161" s="213">
        <f>S161*H161</f>
        <v>0</v>
      </c>
      <c r="U161" s="34"/>
      <c r="V161" s="34"/>
      <c r="W161" s="34"/>
      <c r="X161" s="34"/>
      <c r="Y161" s="34"/>
      <c r="Z161" s="34"/>
      <c r="AA161" s="34"/>
      <c r="AB161" s="34"/>
      <c r="AC161" s="34"/>
      <c r="AD161" s="34"/>
      <c r="AE161" s="34"/>
      <c r="AR161" s="214" t="s">
        <v>156</v>
      </c>
      <c r="AT161" s="214" t="s">
        <v>152</v>
      </c>
      <c r="AU161" s="214" t="s">
        <v>21</v>
      </c>
      <c r="AY161" s="16" t="s">
        <v>150</v>
      </c>
      <c r="BE161" s="215">
        <f>IF(N161="základní",J161,0)</f>
        <v>0</v>
      </c>
      <c r="BF161" s="215">
        <f>IF(N161="snížená",J161,0)</f>
        <v>0</v>
      </c>
      <c r="BG161" s="215">
        <f>IF(N161="zákl. přenesená",J161,0)</f>
        <v>0</v>
      </c>
      <c r="BH161" s="215">
        <f>IF(N161="sníž. přenesená",J161,0)</f>
        <v>0</v>
      </c>
      <c r="BI161" s="215">
        <f>IF(N161="nulová",J161,0)</f>
        <v>0</v>
      </c>
      <c r="BJ161" s="16" t="s">
        <v>91</v>
      </c>
      <c r="BK161" s="215">
        <f>ROUND(I161*H161,2)</f>
        <v>0</v>
      </c>
      <c r="BL161" s="16" t="s">
        <v>156</v>
      </c>
      <c r="BM161" s="214" t="s">
        <v>219</v>
      </c>
    </row>
    <row r="162" spans="1:65" s="2" customFormat="1" ht="19.5">
      <c r="A162" s="34"/>
      <c r="B162" s="35"/>
      <c r="C162" s="36"/>
      <c r="D162" s="216" t="s">
        <v>158</v>
      </c>
      <c r="E162" s="36"/>
      <c r="F162" s="217" t="s">
        <v>218</v>
      </c>
      <c r="G162" s="36"/>
      <c r="H162" s="36"/>
      <c r="I162" s="115"/>
      <c r="J162" s="36"/>
      <c r="K162" s="36"/>
      <c r="L162" s="39"/>
      <c r="M162" s="218"/>
      <c r="N162" s="219"/>
      <c r="O162" s="71"/>
      <c r="P162" s="71"/>
      <c r="Q162" s="71"/>
      <c r="R162" s="71"/>
      <c r="S162" s="71"/>
      <c r="T162" s="72"/>
      <c r="U162" s="34"/>
      <c r="V162" s="34"/>
      <c r="W162" s="34"/>
      <c r="X162" s="34"/>
      <c r="Y162" s="34"/>
      <c r="Z162" s="34"/>
      <c r="AA162" s="34"/>
      <c r="AB162" s="34"/>
      <c r="AC162" s="34"/>
      <c r="AD162" s="34"/>
      <c r="AE162" s="34"/>
      <c r="AT162" s="16" t="s">
        <v>158</v>
      </c>
      <c r="AU162" s="16" t="s">
        <v>21</v>
      </c>
    </row>
    <row r="163" spans="1:65" s="13" customFormat="1" ht="11.25">
      <c r="B163" s="221"/>
      <c r="C163" s="222"/>
      <c r="D163" s="216" t="s">
        <v>200</v>
      </c>
      <c r="E163" s="223" t="s">
        <v>1</v>
      </c>
      <c r="F163" s="224" t="s">
        <v>220</v>
      </c>
      <c r="G163" s="222"/>
      <c r="H163" s="225">
        <v>2000</v>
      </c>
      <c r="I163" s="226"/>
      <c r="J163" s="222"/>
      <c r="K163" s="222"/>
      <c r="L163" s="227"/>
      <c r="M163" s="228"/>
      <c r="N163" s="229"/>
      <c r="O163" s="229"/>
      <c r="P163" s="229"/>
      <c r="Q163" s="229"/>
      <c r="R163" s="229"/>
      <c r="S163" s="229"/>
      <c r="T163" s="230"/>
      <c r="AT163" s="231" t="s">
        <v>200</v>
      </c>
      <c r="AU163" s="231" t="s">
        <v>21</v>
      </c>
      <c r="AV163" s="13" t="s">
        <v>21</v>
      </c>
      <c r="AW163" s="13" t="s">
        <v>40</v>
      </c>
      <c r="AX163" s="13" t="s">
        <v>83</v>
      </c>
      <c r="AY163" s="231" t="s">
        <v>150</v>
      </c>
    </row>
    <row r="164" spans="1:65" s="13" customFormat="1" ht="11.25">
      <c r="B164" s="221"/>
      <c r="C164" s="222"/>
      <c r="D164" s="216" t="s">
        <v>200</v>
      </c>
      <c r="E164" s="223" t="s">
        <v>1</v>
      </c>
      <c r="F164" s="224" t="s">
        <v>221</v>
      </c>
      <c r="G164" s="222"/>
      <c r="H164" s="225">
        <v>100</v>
      </c>
      <c r="I164" s="226"/>
      <c r="J164" s="222"/>
      <c r="K164" s="222"/>
      <c r="L164" s="227"/>
      <c r="M164" s="228"/>
      <c r="N164" s="229"/>
      <c r="O164" s="229"/>
      <c r="P164" s="229"/>
      <c r="Q164" s="229"/>
      <c r="R164" s="229"/>
      <c r="S164" s="229"/>
      <c r="T164" s="230"/>
      <c r="AT164" s="231" t="s">
        <v>200</v>
      </c>
      <c r="AU164" s="231" t="s">
        <v>21</v>
      </c>
      <c r="AV164" s="13" t="s">
        <v>21</v>
      </c>
      <c r="AW164" s="13" t="s">
        <v>40</v>
      </c>
      <c r="AX164" s="13" t="s">
        <v>83</v>
      </c>
      <c r="AY164" s="231" t="s">
        <v>150</v>
      </c>
    </row>
    <row r="165" spans="1:65" s="13" customFormat="1" ht="11.25">
      <c r="B165" s="221"/>
      <c r="C165" s="222"/>
      <c r="D165" s="216" t="s">
        <v>200</v>
      </c>
      <c r="E165" s="223" t="s">
        <v>1</v>
      </c>
      <c r="F165" s="224" t="s">
        <v>222</v>
      </c>
      <c r="G165" s="222"/>
      <c r="H165" s="225">
        <v>20</v>
      </c>
      <c r="I165" s="226"/>
      <c r="J165" s="222"/>
      <c r="K165" s="222"/>
      <c r="L165" s="227"/>
      <c r="M165" s="228"/>
      <c r="N165" s="229"/>
      <c r="O165" s="229"/>
      <c r="P165" s="229"/>
      <c r="Q165" s="229"/>
      <c r="R165" s="229"/>
      <c r="S165" s="229"/>
      <c r="T165" s="230"/>
      <c r="AT165" s="231" t="s">
        <v>200</v>
      </c>
      <c r="AU165" s="231" t="s">
        <v>21</v>
      </c>
      <c r="AV165" s="13" t="s">
        <v>21</v>
      </c>
      <c r="AW165" s="13" t="s">
        <v>40</v>
      </c>
      <c r="AX165" s="13" t="s">
        <v>83</v>
      </c>
      <c r="AY165" s="231" t="s">
        <v>150</v>
      </c>
    </row>
    <row r="166" spans="1:65" s="13" customFormat="1" ht="11.25">
      <c r="B166" s="221"/>
      <c r="C166" s="222"/>
      <c r="D166" s="216" t="s">
        <v>200</v>
      </c>
      <c r="E166" s="223" t="s">
        <v>1</v>
      </c>
      <c r="F166" s="224" t="s">
        <v>223</v>
      </c>
      <c r="G166" s="222"/>
      <c r="H166" s="225">
        <v>40</v>
      </c>
      <c r="I166" s="226"/>
      <c r="J166" s="222"/>
      <c r="K166" s="222"/>
      <c r="L166" s="227"/>
      <c r="M166" s="228"/>
      <c r="N166" s="229"/>
      <c r="O166" s="229"/>
      <c r="P166" s="229"/>
      <c r="Q166" s="229"/>
      <c r="R166" s="229"/>
      <c r="S166" s="229"/>
      <c r="T166" s="230"/>
      <c r="AT166" s="231" t="s">
        <v>200</v>
      </c>
      <c r="AU166" s="231" t="s">
        <v>21</v>
      </c>
      <c r="AV166" s="13" t="s">
        <v>21</v>
      </c>
      <c r="AW166" s="13" t="s">
        <v>40</v>
      </c>
      <c r="AX166" s="13" t="s">
        <v>83</v>
      </c>
      <c r="AY166" s="231" t="s">
        <v>150</v>
      </c>
    </row>
    <row r="167" spans="1:65" s="13" customFormat="1" ht="11.25">
      <c r="B167" s="221"/>
      <c r="C167" s="222"/>
      <c r="D167" s="216" t="s">
        <v>200</v>
      </c>
      <c r="E167" s="223" t="s">
        <v>1</v>
      </c>
      <c r="F167" s="224" t="s">
        <v>224</v>
      </c>
      <c r="G167" s="222"/>
      <c r="H167" s="225">
        <v>235</v>
      </c>
      <c r="I167" s="226"/>
      <c r="J167" s="222"/>
      <c r="K167" s="222"/>
      <c r="L167" s="227"/>
      <c r="M167" s="228"/>
      <c r="N167" s="229"/>
      <c r="O167" s="229"/>
      <c r="P167" s="229"/>
      <c r="Q167" s="229"/>
      <c r="R167" s="229"/>
      <c r="S167" s="229"/>
      <c r="T167" s="230"/>
      <c r="AT167" s="231" t="s">
        <v>200</v>
      </c>
      <c r="AU167" s="231" t="s">
        <v>21</v>
      </c>
      <c r="AV167" s="13" t="s">
        <v>21</v>
      </c>
      <c r="AW167" s="13" t="s">
        <v>40</v>
      </c>
      <c r="AX167" s="13" t="s">
        <v>83</v>
      </c>
      <c r="AY167" s="231" t="s">
        <v>150</v>
      </c>
    </row>
    <row r="168" spans="1:65" s="13" customFormat="1" ht="11.25">
      <c r="B168" s="221"/>
      <c r="C168" s="222"/>
      <c r="D168" s="216" t="s">
        <v>200</v>
      </c>
      <c r="E168" s="223" t="s">
        <v>1</v>
      </c>
      <c r="F168" s="224" t="s">
        <v>225</v>
      </c>
      <c r="G168" s="222"/>
      <c r="H168" s="225">
        <v>2</v>
      </c>
      <c r="I168" s="226"/>
      <c r="J168" s="222"/>
      <c r="K168" s="222"/>
      <c r="L168" s="227"/>
      <c r="M168" s="228"/>
      <c r="N168" s="229"/>
      <c r="O168" s="229"/>
      <c r="P168" s="229"/>
      <c r="Q168" s="229"/>
      <c r="R168" s="229"/>
      <c r="S168" s="229"/>
      <c r="T168" s="230"/>
      <c r="AT168" s="231" t="s">
        <v>200</v>
      </c>
      <c r="AU168" s="231" t="s">
        <v>21</v>
      </c>
      <c r="AV168" s="13" t="s">
        <v>21</v>
      </c>
      <c r="AW168" s="13" t="s">
        <v>40</v>
      </c>
      <c r="AX168" s="13" t="s">
        <v>83</v>
      </c>
      <c r="AY168" s="231" t="s">
        <v>150</v>
      </c>
    </row>
    <row r="169" spans="1:65" s="13" customFormat="1" ht="11.25">
      <c r="B169" s="221"/>
      <c r="C169" s="222"/>
      <c r="D169" s="216" t="s">
        <v>200</v>
      </c>
      <c r="E169" s="223" t="s">
        <v>1</v>
      </c>
      <c r="F169" s="224" t="s">
        <v>226</v>
      </c>
      <c r="G169" s="222"/>
      <c r="H169" s="225">
        <v>12</v>
      </c>
      <c r="I169" s="226"/>
      <c r="J169" s="222"/>
      <c r="K169" s="222"/>
      <c r="L169" s="227"/>
      <c r="M169" s="228"/>
      <c r="N169" s="229"/>
      <c r="O169" s="229"/>
      <c r="P169" s="229"/>
      <c r="Q169" s="229"/>
      <c r="R169" s="229"/>
      <c r="S169" s="229"/>
      <c r="T169" s="230"/>
      <c r="AT169" s="231" t="s">
        <v>200</v>
      </c>
      <c r="AU169" s="231" t="s">
        <v>21</v>
      </c>
      <c r="AV169" s="13" t="s">
        <v>21</v>
      </c>
      <c r="AW169" s="13" t="s">
        <v>40</v>
      </c>
      <c r="AX169" s="13" t="s">
        <v>83</v>
      </c>
      <c r="AY169" s="231" t="s">
        <v>150</v>
      </c>
    </row>
    <row r="170" spans="1:65" s="13" customFormat="1" ht="11.25">
      <c r="B170" s="221"/>
      <c r="C170" s="222"/>
      <c r="D170" s="216" t="s">
        <v>200</v>
      </c>
      <c r="E170" s="223" t="s">
        <v>1</v>
      </c>
      <c r="F170" s="224" t="s">
        <v>227</v>
      </c>
      <c r="G170" s="222"/>
      <c r="H170" s="225">
        <v>100</v>
      </c>
      <c r="I170" s="226"/>
      <c r="J170" s="222"/>
      <c r="K170" s="222"/>
      <c r="L170" s="227"/>
      <c r="M170" s="228"/>
      <c r="N170" s="229"/>
      <c r="O170" s="229"/>
      <c r="P170" s="229"/>
      <c r="Q170" s="229"/>
      <c r="R170" s="229"/>
      <c r="S170" s="229"/>
      <c r="T170" s="230"/>
      <c r="AT170" s="231" t="s">
        <v>200</v>
      </c>
      <c r="AU170" s="231" t="s">
        <v>21</v>
      </c>
      <c r="AV170" s="13" t="s">
        <v>21</v>
      </c>
      <c r="AW170" s="13" t="s">
        <v>40</v>
      </c>
      <c r="AX170" s="13" t="s">
        <v>83</v>
      </c>
      <c r="AY170" s="231" t="s">
        <v>150</v>
      </c>
    </row>
    <row r="171" spans="1:65" s="13" customFormat="1" ht="11.25">
      <c r="B171" s="221"/>
      <c r="C171" s="222"/>
      <c r="D171" s="216" t="s">
        <v>200</v>
      </c>
      <c r="E171" s="223" t="s">
        <v>1</v>
      </c>
      <c r="F171" s="224" t="s">
        <v>228</v>
      </c>
      <c r="G171" s="222"/>
      <c r="H171" s="225">
        <v>6</v>
      </c>
      <c r="I171" s="226"/>
      <c r="J171" s="222"/>
      <c r="K171" s="222"/>
      <c r="L171" s="227"/>
      <c r="M171" s="228"/>
      <c r="N171" s="229"/>
      <c r="O171" s="229"/>
      <c r="P171" s="229"/>
      <c r="Q171" s="229"/>
      <c r="R171" s="229"/>
      <c r="S171" s="229"/>
      <c r="T171" s="230"/>
      <c r="AT171" s="231" t="s">
        <v>200</v>
      </c>
      <c r="AU171" s="231" t="s">
        <v>21</v>
      </c>
      <c r="AV171" s="13" t="s">
        <v>21</v>
      </c>
      <c r="AW171" s="13" t="s">
        <v>40</v>
      </c>
      <c r="AX171" s="13" t="s">
        <v>83</v>
      </c>
      <c r="AY171" s="231" t="s">
        <v>150</v>
      </c>
    </row>
    <row r="172" spans="1:65" s="13" customFormat="1" ht="11.25">
      <c r="B172" s="221"/>
      <c r="C172" s="222"/>
      <c r="D172" s="216" t="s">
        <v>200</v>
      </c>
      <c r="E172" s="223" t="s">
        <v>1</v>
      </c>
      <c r="F172" s="224" t="s">
        <v>229</v>
      </c>
      <c r="G172" s="222"/>
      <c r="H172" s="225">
        <v>10</v>
      </c>
      <c r="I172" s="226"/>
      <c r="J172" s="222"/>
      <c r="K172" s="222"/>
      <c r="L172" s="227"/>
      <c r="M172" s="228"/>
      <c r="N172" s="229"/>
      <c r="O172" s="229"/>
      <c r="P172" s="229"/>
      <c r="Q172" s="229"/>
      <c r="R172" s="229"/>
      <c r="S172" s="229"/>
      <c r="T172" s="230"/>
      <c r="AT172" s="231" t="s">
        <v>200</v>
      </c>
      <c r="AU172" s="231" t="s">
        <v>21</v>
      </c>
      <c r="AV172" s="13" t="s">
        <v>21</v>
      </c>
      <c r="AW172" s="13" t="s">
        <v>40</v>
      </c>
      <c r="AX172" s="13" t="s">
        <v>83</v>
      </c>
      <c r="AY172" s="231" t="s">
        <v>150</v>
      </c>
    </row>
    <row r="173" spans="1:65" s="13" customFormat="1" ht="11.25">
      <c r="B173" s="221"/>
      <c r="C173" s="222"/>
      <c r="D173" s="216" t="s">
        <v>200</v>
      </c>
      <c r="E173" s="223" t="s">
        <v>1</v>
      </c>
      <c r="F173" s="224" t="s">
        <v>230</v>
      </c>
      <c r="G173" s="222"/>
      <c r="H173" s="225">
        <v>15</v>
      </c>
      <c r="I173" s="226"/>
      <c r="J173" s="222"/>
      <c r="K173" s="222"/>
      <c r="L173" s="227"/>
      <c r="M173" s="228"/>
      <c r="N173" s="229"/>
      <c r="O173" s="229"/>
      <c r="P173" s="229"/>
      <c r="Q173" s="229"/>
      <c r="R173" s="229"/>
      <c r="S173" s="229"/>
      <c r="T173" s="230"/>
      <c r="AT173" s="231" t="s">
        <v>200</v>
      </c>
      <c r="AU173" s="231" t="s">
        <v>21</v>
      </c>
      <c r="AV173" s="13" t="s">
        <v>21</v>
      </c>
      <c r="AW173" s="13" t="s">
        <v>40</v>
      </c>
      <c r="AX173" s="13" t="s">
        <v>83</v>
      </c>
      <c r="AY173" s="231" t="s">
        <v>150</v>
      </c>
    </row>
    <row r="174" spans="1:65" s="13" customFormat="1" ht="22.5">
      <c r="B174" s="221"/>
      <c r="C174" s="222"/>
      <c r="D174" s="216" t="s">
        <v>200</v>
      </c>
      <c r="E174" s="223" t="s">
        <v>1</v>
      </c>
      <c r="F174" s="224" t="s">
        <v>231</v>
      </c>
      <c r="G174" s="222"/>
      <c r="H174" s="225">
        <v>50</v>
      </c>
      <c r="I174" s="226"/>
      <c r="J174" s="222"/>
      <c r="K174" s="222"/>
      <c r="L174" s="227"/>
      <c r="M174" s="228"/>
      <c r="N174" s="229"/>
      <c r="O174" s="229"/>
      <c r="P174" s="229"/>
      <c r="Q174" s="229"/>
      <c r="R174" s="229"/>
      <c r="S174" s="229"/>
      <c r="T174" s="230"/>
      <c r="AT174" s="231" t="s">
        <v>200</v>
      </c>
      <c r="AU174" s="231" t="s">
        <v>21</v>
      </c>
      <c r="AV174" s="13" t="s">
        <v>21</v>
      </c>
      <c r="AW174" s="13" t="s">
        <v>40</v>
      </c>
      <c r="AX174" s="13" t="s">
        <v>83</v>
      </c>
      <c r="AY174" s="231" t="s">
        <v>150</v>
      </c>
    </row>
    <row r="175" spans="1:65" s="13" customFormat="1" ht="22.5">
      <c r="B175" s="221"/>
      <c r="C175" s="222"/>
      <c r="D175" s="216" t="s">
        <v>200</v>
      </c>
      <c r="E175" s="223" t="s">
        <v>1</v>
      </c>
      <c r="F175" s="224" t="s">
        <v>232</v>
      </c>
      <c r="G175" s="222"/>
      <c r="H175" s="225">
        <v>240</v>
      </c>
      <c r="I175" s="226"/>
      <c r="J175" s="222"/>
      <c r="K175" s="222"/>
      <c r="L175" s="227"/>
      <c r="M175" s="228"/>
      <c r="N175" s="229"/>
      <c r="O175" s="229"/>
      <c r="P175" s="229"/>
      <c r="Q175" s="229"/>
      <c r="R175" s="229"/>
      <c r="S175" s="229"/>
      <c r="T175" s="230"/>
      <c r="AT175" s="231" t="s">
        <v>200</v>
      </c>
      <c r="AU175" s="231" t="s">
        <v>21</v>
      </c>
      <c r="AV175" s="13" t="s">
        <v>21</v>
      </c>
      <c r="AW175" s="13" t="s">
        <v>40</v>
      </c>
      <c r="AX175" s="13" t="s">
        <v>83</v>
      </c>
      <c r="AY175" s="231" t="s">
        <v>150</v>
      </c>
    </row>
    <row r="176" spans="1:65" s="13" customFormat="1" ht="11.25">
      <c r="B176" s="221"/>
      <c r="C176" s="222"/>
      <c r="D176" s="216" t="s">
        <v>200</v>
      </c>
      <c r="E176" s="223" t="s">
        <v>1</v>
      </c>
      <c r="F176" s="224" t="s">
        <v>233</v>
      </c>
      <c r="G176" s="222"/>
      <c r="H176" s="225">
        <v>660</v>
      </c>
      <c r="I176" s="226"/>
      <c r="J176" s="222"/>
      <c r="K176" s="222"/>
      <c r="L176" s="227"/>
      <c r="M176" s="228"/>
      <c r="N176" s="229"/>
      <c r="O176" s="229"/>
      <c r="P176" s="229"/>
      <c r="Q176" s="229"/>
      <c r="R176" s="229"/>
      <c r="S176" s="229"/>
      <c r="T176" s="230"/>
      <c r="AT176" s="231" t="s">
        <v>200</v>
      </c>
      <c r="AU176" s="231" t="s">
        <v>21</v>
      </c>
      <c r="AV176" s="13" t="s">
        <v>21</v>
      </c>
      <c r="AW176" s="13" t="s">
        <v>40</v>
      </c>
      <c r="AX176" s="13" t="s">
        <v>83</v>
      </c>
      <c r="AY176" s="231" t="s">
        <v>150</v>
      </c>
    </row>
    <row r="177" spans="1:65" s="14" customFormat="1" ht="11.25">
      <c r="B177" s="232"/>
      <c r="C177" s="233"/>
      <c r="D177" s="216" t="s">
        <v>200</v>
      </c>
      <c r="E177" s="234" t="s">
        <v>1</v>
      </c>
      <c r="F177" s="235" t="s">
        <v>203</v>
      </c>
      <c r="G177" s="233"/>
      <c r="H177" s="236">
        <v>3490</v>
      </c>
      <c r="I177" s="237"/>
      <c r="J177" s="233"/>
      <c r="K177" s="233"/>
      <c r="L177" s="238"/>
      <c r="M177" s="239"/>
      <c r="N177" s="240"/>
      <c r="O177" s="240"/>
      <c r="P177" s="240"/>
      <c r="Q177" s="240"/>
      <c r="R177" s="240"/>
      <c r="S177" s="240"/>
      <c r="T177" s="241"/>
      <c r="AT177" s="242" t="s">
        <v>200</v>
      </c>
      <c r="AU177" s="242" t="s">
        <v>21</v>
      </c>
      <c r="AV177" s="14" t="s">
        <v>156</v>
      </c>
      <c r="AW177" s="14" t="s">
        <v>40</v>
      </c>
      <c r="AX177" s="14" t="s">
        <v>91</v>
      </c>
      <c r="AY177" s="242" t="s">
        <v>150</v>
      </c>
    </row>
    <row r="178" spans="1:65" s="2" customFormat="1" ht="21.75" customHeight="1">
      <c r="A178" s="34"/>
      <c r="B178" s="35"/>
      <c r="C178" s="203" t="s">
        <v>234</v>
      </c>
      <c r="D178" s="203" t="s">
        <v>152</v>
      </c>
      <c r="E178" s="204" t="s">
        <v>235</v>
      </c>
      <c r="F178" s="205" t="s">
        <v>236</v>
      </c>
      <c r="G178" s="206" t="s">
        <v>207</v>
      </c>
      <c r="H178" s="207">
        <v>3490</v>
      </c>
      <c r="I178" s="208"/>
      <c r="J178" s="209">
        <f>ROUND(I178*H178,2)</f>
        <v>0</v>
      </c>
      <c r="K178" s="205" t="s">
        <v>1</v>
      </c>
      <c r="L178" s="39"/>
      <c r="M178" s="210" t="s">
        <v>1</v>
      </c>
      <c r="N178" s="211" t="s">
        <v>48</v>
      </c>
      <c r="O178" s="71"/>
      <c r="P178" s="212">
        <f>O178*H178</f>
        <v>0</v>
      </c>
      <c r="Q178" s="212">
        <v>0</v>
      </c>
      <c r="R178" s="212">
        <f>Q178*H178</f>
        <v>0</v>
      </c>
      <c r="S178" s="212">
        <v>0</v>
      </c>
      <c r="T178" s="213">
        <f>S178*H178</f>
        <v>0</v>
      </c>
      <c r="U178" s="34"/>
      <c r="V178" s="34"/>
      <c r="W178" s="34"/>
      <c r="X178" s="34"/>
      <c r="Y178" s="34"/>
      <c r="Z178" s="34"/>
      <c r="AA178" s="34"/>
      <c r="AB178" s="34"/>
      <c r="AC178" s="34"/>
      <c r="AD178" s="34"/>
      <c r="AE178" s="34"/>
      <c r="AR178" s="214" t="s">
        <v>156</v>
      </c>
      <c r="AT178" s="214" t="s">
        <v>152</v>
      </c>
      <c r="AU178" s="214" t="s">
        <v>21</v>
      </c>
      <c r="AY178" s="16" t="s">
        <v>150</v>
      </c>
      <c r="BE178" s="215">
        <f>IF(N178="základní",J178,0)</f>
        <v>0</v>
      </c>
      <c r="BF178" s="215">
        <f>IF(N178="snížená",J178,0)</f>
        <v>0</v>
      </c>
      <c r="BG178" s="215">
        <f>IF(N178="zákl. přenesená",J178,0)</f>
        <v>0</v>
      </c>
      <c r="BH178" s="215">
        <f>IF(N178="sníž. přenesená",J178,0)</f>
        <v>0</v>
      </c>
      <c r="BI178" s="215">
        <f>IF(N178="nulová",J178,0)</f>
        <v>0</v>
      </c>
      <c r="BJ178" s="16" t="s">
        <v>91</v>
      </c>
      <c r="BK178" s="215">
        <f>ROUND(I178*H178,2)</f>
        <v>0</v>
      </c>
      <c r="BL178" s="16" t="s">
        <v>156</v>
      </c>
      <c r="BM178" s="214" t="s">
        <v>237</v>
      </c>
    </row>
    <row r="179" spans="1:65" s="2" customFormat="1" ht="11.25">
      <c r="A179" s="34"/>
      <c r="B179" s="35"/>
      <c r="C179" s="36"/>
      <c r="D179" s="216" t="s">
        <v>158</v>
      </c>
      <c r="E179" s="36"/>
      <c r="F179" s="217" t="s">
        <v>236</v>
      </c>
      <c r="G179" s="36"/>
      <c r="H179" s="36"/>
      <c r="I179" s="115"/>
      <c r="J179" s="36"/>
      <c r="K179" s="36"/>
      <c r="L179" s="39"/>
      <c r="M179" s="218"/>
      <c r="N179" s="219"/>
      <c r="O179" s="71"/>
      <c r="P179" s="71"/>
      <c r="Q179" s="71"/>
      <c r="R179" s="71"/>
      <c r="S179" s="71"/>
      <c r="T179" s="72"/>
      <c r="U179" s="34"/>
      <c r="V179" s="34"/>
      <c r="W179" s="34"/>
      <c r="X179" s="34"/>
      <c r="Y179" s="34"/>
      <c r="Z179" s="34"/>
      <c r="AA179" s="34"/>
      <c r="AB179" s="34"/>
      <c r="AC179" s="34"/>
      <c r="AD179" s="34"/>
      <c r="AE179" s="34"/>
      <c r="AT179" s="16" t="s">
        <v>158</v>
      </c>
      <c r="AU179" s="16" t="s">
        <v>21</v>
      </c>
    </row>
    <row r="180" spans="1:65" s="13" customFormat="1" ht="11.25">
      <c r="B180" s="221"/>
      <c r="C180" s="222"/>
      <c r="D180" s="216" t="s">
        <v>200</v>
      </c>
      <c r="E180" s="223" t="s">
        <v>1</v>
      </c>
      <c r="F180" s="224" t="s">
        <v>238</v>
      </c>
      <c r="G180" s="222"/>
      <c r="H180" s="225">
        <v>3490</v>
      </c>
      <c r="I180" s="226"/>
      <c r="J180" s="222"/>
      <c r="K180" s="222"/>
      <c r="L180" s="227"/>
      <c r="M180" s="228"/>
      <c r="N180" s="229"/>
      <c r="O180" s="229"/>
      <c r="P180" s="229"/>
      <c r="Q180" s="229"/>
      <c r="R180" s="229"/>
      <c r="S180" s="229"/>
      <c r="T180" s="230"/>
      <c r="AT180" s="231" t="s">
        <v>200</v>
      </c>
      <c r="AU180" s="231" t="s">
        <v>21</v>
      </c>
      <c r="AV180" s="13" t="s">
        <v>21</v>
      </c>
      <c r="AW180" s="13" t="s">
        <v>40</v>
      </c>
      <c r="AX180" s="13" t="s">
        <v>91</v>
      </c>
      <c r="AY180" s="231" t="s">
        <v>150</v>
      </c>
    </row>
    <row r="181" spans="1:65" s="2" customFormat="1" ht="21.75" customHeight="1">
      <c r="A181" s="34"/>
      <c r="B181" s="35"/>
      <c r="C181" s="203" t="s">
        <v>8</v>
      </c>
      <c r="D181" s="203" t="s">
        <v>152</v>
      </c>
      <c r="E181" s="204" t="s">
        <v>239</v>
      </c>
      <c r="F181" s="205" t="s">
        <v>240</v>
      </c>
      <c r="G181" s="206" t="s">
        <v>207</v>
      </c>
      <c r="H181" s="207">
        <v>3812</v>
      </c>
      <c r="I181" s="208"/>
      <c r="J181" s="209">
        <f>ROUND(I181*H181,2)</f>
        <v>0</v>
      </c>
      <c r="K181" s="205" t="s">
        <v>1</v>
      </c>
      <c r="L181" s="39"/>
      <c r="M181" s="210" t="s">
        <v>1</v>
      </c>
      <c r="N181" s="211" t="s">
        <v>48</v>
      </c>
      <c r="O181" s="71"/>
      <c r="P181" s="212">
        <f>O181*H181</f>
        <v>0</v>
      </c>
      <c r="Q181" s="212">
        <v>0</v>
      </c>
      <c r="R181" s="212">
        <f>Q181*H181</f>
        <v>0</v>
      </c>
      <c r="S181" s="212">
        <v>0</v>
      </c>
      <c r="T181" s="213">
        <f>S181*H181</f>
        <v>0</v>
      </c>
      <c r="U181" s="34"/>
      <c r="V181" s="34"/>
      <c r="W181" s="34"/>
      <c r="X181" s="34"/>
      <c r="Y181" s="34"/>
      <c r="Z181" s="34"/>
      <c r="AA181" s="34"/>
      <c r="AB181" s="34"/>
      <c r="AC181" s="34"/>
      <c r="AD181" s="34"/>
      <c r="AE181" s="34"/>
      <c r="AR181" s="214" t="s">
        <v>156</v>
      </c>
      <c r="AT181" s="214" t="s">
        <v>152</v>
      </c>
      <c r="AU181" s="214" t="s">
        <v>21</v>
      </c>
      <c r="AY181" s="16" t="s">
        <v>150</v>
      </c>
      <c r="BE181" s="215">
        <f>IF(N181="základní",J181,0)</f>
        <v>0</v>
      </c>
      <c r="BF181" s="215">
        <f>IF(N181="snížená",J181,0)</f>
        <v>0</v>
      </c>
      <c r="BG181" s="215">
        <f>IF(N181="zákl. přenesená",J181,0)</f>
        <v>0</v>
      </c>
      <c r="BH181" s="215">
        <f>IF(N181="sníž. přenesená",J181,0)</f>
        <v>0</v>
      </c>
      <c r="BI181" s="215">
        <f>IF(N181="nulová",J181,0)</f>
        <v>0</v>
      </c>
      <c r="BJ181" s="16" t="s">
        <v>91</v>
      </c>
      <c r="BK181" s="215">
        <f>ROUND(I181*H181,2)</f>
        <v>0</v>
      </c>
      <c r="BL181" s="16" t="s">
        <v>156</v>
      </c>
      <c r="BM181" s="214" t="s">
        <v>241</v>
      </c>
    </row>
    <row r="182" spans="1:65" s="2" customFormat="1" ht="19.5">
      <c r="A182" s="34"/>
      <c r="B182" s="35"/>
      <c r="C182" s="36"/>
      <c r="D182" s="216" t="s">
        <v>158</v>
      </c>
      <c r="E182" s="36"/>
      <c r="F182" s="217" t="s">
        <v>240</v>
      </c>
      <c r="G182" s="36"/>
      <c r="H182" s="36"/>
      <c r="I182" s="115"/>
      <c r="J182" s="36"/>
      <c r="K182" s="36"/>
      <c r="L182" s="39"/>
      <c r="M182" s="218"/>
      <c r="N182" s="219"/>
      <c r="O182" s="71"/>
      <c r="P182" s="71"/>
      <c r="Q182" s="71"/>
      <c r="R182" s="71"/>
      <c r="S182" s="71"/>
      <c r="T182" s="72"/>
      <c r="U182" s="34"/>
      <c r="V182" s="34"/>
      <c r="W182" s="34"/>
      <c r="X182" s="34"/>
      <c r="Y182" s="34"/>
      <c r="Z182" s="34"/>
      <c r="AA182" s="34"/>
      <c r="AB182" s="34"/>
      <c r="AC182" s="34"/>
      <c r="AD182" s="34"/>
      <c r="AE182" s="34"/>
      <c r="AT182" s="16" t="s">
        <v>158</v>
      </c>
      <c r="AU182" s="16" t="s">
        <v>21</v>
      </c>
    </row>
    <row r="183" spans="1:65" s="2" customFormat="1" ht="19.5">
      <c r="A183" s="34"/>
      <c r="B183" s="35"/>
      <c r="C183" s="36"/>
      <c r="D183" s="216" t="s">
        <v>159</v>
      </c>
      <c r="E183" s="36"/>
      <c r="F183" s="220" t="s">
        <v>242</v>
      </c>
      <c r="G183" s="36"/>
      <c r="H183" s="36"/>
      <c r="I183" s="115"/>
      <c r="J183" s="36"/>
      <c r="K183" s="36"/>
      <c r="L183" s="39"/>
      <c r="M183" s="218"/>
      <c r="N183" s="219"/>
      <c r="O183" s="71"/>
      <c r="P183" s="71"/>
      <c r="Q183" s="71"/>
      <c r="R183" s="71"/>
      <c r="S183" s="71"/>
      <c r="T183" s="72"/>
      <c r="U183" s="34"/>
      <c r="V183" s="34"/>
      <c r="W183" s="34"/>
      <c r="X183" s="34"/>
      <c r="Y183" s="34"/>
      <c r="Z183" s="34"/>
      <c r="AA183" s="34"/>
      <c r="AB183" s="34"/>
      <c r="AC183" s="34"/>
      <c r="AD183" s="34"/>
      <c r="AE183" s="34"/>
      <c r="AT183" s="16" t="s">
        <v>159</v>
      </c>
      <c r="AU183" s="16" t="s">
        <v>21</v>
      </c>
    </row>
    <row r="184" spans="1:65" s="13" customFormat="1" ht="11.25">
      <c r="B184" s="221"/>
      <c r="C184" s="222"/>
      <c r="D184" s="216" t="s">
        <v>200</v>
      </c>
      <c r="E184" s="223" t="s">
        <v>1</v>
      </c>
      <c r="F184" s="224" t="s">
        <v>238</v>
      </c>
      <c r="G184" s="222"/>
      <c r="H184" s="225">
        <v>3490</v>
      </c>
      <c r="I184" s="226"/>
      <c r="J184" s="222"/>
      <c r="K184" s="222"/>
      <c r="L184" s="227"/>
      <c r="M184" s="228"/>
      <c r="N184" s="229"/>
      <c r="O184" s="229"/>
      <c r="P184" s="229"/>
      <c r="Q184" s="229"/>
      <c r="R184" s="229"/>
      <c r="S184" s="229"/>
      <c r="T184" s="230"/>
      <c r="AT184" s="231" t="s">
        <v>200</v>
      </c>
      <c r="AU184" s="231" t="s">
        <v>21</v>
      </c>
      <c r="AV184" s="13" t="s">
        <v>21</v>
      </c>
      <c r="AW184" s="13" t="s">
        <v>40</v>
      </c>
      <c r="AX184" s="13" t="s">
        <v>83</v>
      </c>
      <c r="AY184" s="231" t="s">
        <v>150</v>
      </c>
    </row>
    <row r="185" spans="1:65" s="13" customFormat="1" ht="11.25">
      <c r="B185" s="221"/>
      <c r="C185" s="222"/>
      <c r="D185" s="216" t="s">
        <v>200</v>
      </c>
      <c r="E185" s="223" t="s">
        <v>1</v>
      </c>
      <c r="F185" s="224" t="s">
        <v>243</v>
      </c>
      <c r="G185" s="222"/>
      <c r="H185" s="225">
        <v>82</v>
      </c>
      <c r="I185" s="226"/>
      <c r="J185" s="222"/>
      <c r="K185" s="222"/>
      <c r="L185" s="227"/>
      <c r="M185" s="228"/>
      <c r="N185" s="229"/>
      <c r="O185" s="229"/>
      <c r="P185" s="229"/>
      <c r="Q185" s="229"/>
      <c r="R185" s="229"/>
      <c r="S185" s="229"/>
      <c r="T185" s="230"/>
      <c r="AT185" s="231" t="s">
        <v>200</v>
      </c>
      <c r="AU185" s="231" t="s">
        <v>21</v>
      </c>
      <c r="AV185" s="13" t="s">
        <v>21</v>
      </c>
      <c r="AW185" s="13" t="s">
        <v>40</v>
      </c>
      <c r="AX185" s="13" t="s">
        <v>83</v>
      </c>
      <c r="AY185" s="231" t="s">
        <v>150</v>
      </c>
    </row>
    <row r="186" spans="1:65" s="13" customFormat="1" ht="11.25">
      <c r="B186" s="221"/>
      <c r="C186" s="222"/>
      <c r="D186" s="216" t="s">
        <v>200</v>
      </c>
      <c r="E186" s="223" t="s">
        <v>1</v>
      </c>
      <c r="F186" s="224" t="s">
        <v>244</v>
      </c>
      <c r="G186" s="222"/>
      <c r="H186" s="225">
        <v>240</v>
      </c>
      <c r="I186" s="226"/>
      <c r="J186" s="222"/>
      <c r="K186" s="222"/>
      <c r="L186" s="227"/>
      <c r="M186" s="228"/>
      <c r="N186" s="229"/>
      <c r="O186" s="229"/>
      <c r="P186" s="229"/>
      <c r="Q186" s="229"/>
      <c r="R186" s="229"/>
      <c r="S186" s="229"/>
      <c r="T186" s="230"/>
      <c r="AT186" s="231" t="s">
        <v>200</v>
      </c>
      <c r="AU186" s="231" t="s">
        <v>21</v>
      </c>
      <c r="AV186" s="13" t="s">
        <v>21</v>
      </c>
      <c r="AW186" s="13" t="s">
        <v>40</v>
      </c>
      <c r="AX186" s="13" t="s">
        <v>83</v>
      </c>
      <c r="AY186" s="231" t="s">
        <v>150</v>
      </c>
    </row>
    <row r="187" spans="1:65" s="14" customFormat="1" ht="11.25">
      <c r="B187" s="232"/>
      <c r="C187" s="233"/>
      <c r="D187" s="216" t="s">
        <v>200</v>
      </c>
      <c r="E187" s="234" t="s">
        <v>1</v>
      </c>
      <c r="F187" s="235" t="s">
        <v>203</v>
      </c>
      <c r="G187" s="233"/>
      <c r="H187" s="236">
        <v>3812</v>
      </c>
      <c r="I187" s="237"/>
      <c r="J187" s="233"/>
      <c r="K187" s="233"/>
      <c r="L187" s="238"/>
      <c r="M187" s="239"/>
      <c r="N187" s="240"/>
      <c r="O187" s="240"/>
      <c r="P187" s="240"/>
      <c r="Q187" s="240"/>
      <c r="R187" s="240"/>
      <c r="S187" s="240"/>
      <c r="T187" s="241"/>
      <c r="AT187" s="242" t="s">
        <v>200</v>
      </c>
      <c r="AU187" s="242" t="s">
        <v>21</v>
      </c>
      <c r="AV187" s="14" t="s">
        <v>156</v>
      </c>
      <c r="AW187" s="14" t="s">
        <v>40</v>
      </c>
      <c r="AX187" s="14" t="s">
        <v>91</v>
      </c>
      <c r="AY187" s="242" t="s">
        <v>150</v>
      </c>
    </row>
    <row r="188" spans="1:65" s="2" customFormat="1" ht="16.5" customHeight="1">
      <c r="A188" s="34"/>
      <c r="B188" s="35"/>
      <c r="C188" s="203" t="s">
        <v>245</v>
      </c>
      <c r="D188" s="203" t="s">
        <v>152</v>
      </c>
      <c r="E188" s="204" t="s">
        <v>246</v>
      </c>
      <c r="F188" s="205" t="s">
        <v>247</v>
      </c>
      <c r="G188" s="206" t="s">
        <v>207</v>
      </c>
      <c r="H188" s="207">
        <v>3894</v>
      </c>
      <c r="I188" s="208"/>
      <c r="J188" s="209">
        <f>ROUND(I188*H188,2)</f>
        <v>0</v>
      </c>
      <c r="K188" s="205" t="s">
        <v>1</v>
      </c>
      <c r="L188" s="39"/>
      <c r="M188" s="210" t="s">
        <v>1</v>
      </c>
      <c r="N188" s="211" t="s">
        <v>48</v>
      </c>
      <c r="O188" s="71"/>
      <c r="P188" s="212">
        <f>O188*H188</f>
        <v>0</v>
      </c>
      <c r="Q188" s="212">
        <v>0</v>
      </c>
      <c r="R188" s="212">
        <f>Q188*H188</f>
        <v>0</v>
      </c>
      <c r="S188" s="212">
        <v>0</v>
      </c>
      <c r="T188" s="213">
        <f>S188*H188</f>
        <v>0</v>
      </c>
      <c r="U188" s="34"/>
      <c r="V188" s="34"/>
      <c r="W188" s="34"/>
      <c r="X188" s="34"/>
      <c r="Y188" s="34"/>
      <c r="Z188" s="34"/>
      <c r="AA188" s="34"/>
      <c r="AB188" s="34"/>
      <c r="AC188" s="34"/>
      <c r="AD188" s="34"/>
      <c r="AE188" s="34"/>
      <c r="AR188" s="214" t="s">
        <v>156</v>
      </c>
      <c r="AT188" s="214" t="s">
        <v>152</v>
      </c>
      <c r="AU188" s="214" t="s">
        <v>21</v>
      </c>
      <c r="AY188" s="16" t="s">
        <v>150</v>
      </c>
      <c r="BE188" s="215">
        <f>IF(N188="základní",J188,0)</f>
        <v>0</v>
      </c>
      <c r="BF188" s="215">
        <f>IF(N188="snížená",J188,0)</f>
        <v>0</v>
      </c>
      <c r="BG188" s="215">
        <f>IF(N188="zákl. přenesená",J188,0)</f>
        <v>0</v>
      </c>
      <c r="BH188" s="215">
        <f>IF(N188="sníž. přenesená",J188,0)</f>
        <v>0</v>
      </c>
      <c r="BI188" s="215">
        <f>IF(N188="nulová",J188,0)</f>
        <v>0</v>
      </c>
      <c r="BJ188" s="16" t="s">
        <v>91</v>
      </c>
      <c r="BK188" s="215">
        <f>ROUND(I188*H188,2)</f>
        <v>0</v>
      </c>
      <c r="BL188" s="16" t="s">
        <v>156</v>
      </c>
      <c r="BM188" s="214" t="s">
        <v>248</v>
      </c>
    </row>
    <row r="189" spans="1:65" s="2" customFormat="1" ht="11.25">
      <c r="A189" s="34"/>
      <c r="B189" s="35"/>
      <c r="C189" s="36"/>
      <c r="D189" s="216" t="s">
        <v>158</v>
      </c>
      <c r="E189" s="36"/>
      <c r="F189" s="217" t="s">
        <v>247</v>
      </c>
      <c r="G189" s="36"/>
      <c r="H189" s="36"/>
      <c r="I189" s="115"/>
      <c r="J189" s="36"/>
      <c r="K189" s="36"/>
      <c r="L189" s="39"/>
      <c r="M189" s="218"/>
      <c r="N189" s="219"/>
      <c r="O189" s="71"/>
      <c r="P189" s="71"/>
      <c r="Q189" s="71"/>
      <c r="R189" s="71"/>
      <c r="S189" s="71"/>
      <c r="T189" s="72"/>
      <c r="U189" s="34"/>
      <c r="V189" s="34"/>
      <c r="W189" s="34"/>
      <c r="X189" s="34"/>
      <c r="Y189" s="34"/>
      <c r="Z189" s="34"/>
      <c r="AA189" s="34"/>
      <c r="AB189" s="34"/>
      <c r="AC189" s="34"/>
      <c r="AD189" s="34"/>
      <c r="AE189" s="34"/>
      <c r="AT189" s="16" t="s">
        <v>158</v>
      </c>
      <c r="AU189" s="16" t="s">
        <v>21</v>
      </c>
    </row>
    <row r="190" spans="1:65" s="13" customFormat="1" ht="11.25">
      <c r="B190" s="221"/>
      <c r="C190" s="222"/>
      <c r="D190" s="216" t="s">
        <v>200</v>
      </c>
      <c r="E190" s="223" t="s">
        <v>1</v>
      </c>
      <c r="F190" s="224" t="s">
        <v>249</v>
      </c>
      <c r="G190" s="222"/>
      <c r="H190" s="225">
        <v>3812</v>
      </c>
      <c r="I190" s="226"/>
      <c r="J190" s="222"/>
      <c r="K190" s="222"/>
      <c r="L190" s="227"/>
      <c r="M190" s="228"/>
      <c r="N190" s="229"/>
      <c r="O190" s="229"/>
      <c r="P190" s="229"/>
      <c r="Q190" s="229"/>
      <c r="R190" s="229"/>
      <c r="S190" s="229"/>
      <c r="T190" s="230"/>
      <c r="AT190" s="231" t="s">
        <v>200</v>
      </c>
      <c r="AU190" s="231" t="s">
        <v>21</v>
      </c>
      <c r="AV190" s="13" t="s">
        <v>21</v>
      </c>
      <c r="AW190" s="13" t="s">
        <v>40</v>
      </c>
      <c r="AX190" s="13" t="s">
        <v>83</v>
      </c>
      <c r="AY190" s="231" t="s">
        <v>150</v>
      </c>
    </row>
    <row r="191" spans="1:65" s="13" customFormat="1" ht="11.25">
      <c r="B191" s="221"/>
      <c r="C191" s="222"/>
      <c r="D191" s="216" t="s">
        <v>200</v>
      </c>
      <c r="E191" s="223" t="s">
        <v>1</v>
      </c>
      <c r="F191" s="224" t="s">
        <v>250</v>
      </c>
      <c r="G191" s="222"/>
      <c r="H191" s="225">
        <v>82</v>
      </c>
      <c r="I191" s="226"/>
      <c r="J191" s="222"/>
      <c r="K191" s="222"/>
      <c r="L191" s="227"/>
      <c r="M191" s="228"/>
      <c r="N191" s="229"/>
      <c r="O191" s="229"/>
      <c r="P191" s="229"/>
      <c r="Q191" s="229"/>
      <c r="R191" s="229"/>
      <c r="S191" s="229"/>
      <c r="T191" s="230"/>
      <c r="AT191" s="231" t="s">
        <v>200</v>
      </c>
      <c r="AU191" s="231" t="s">
        <v>21</v>
      </c>
      <c r="AV191" s="13" t="s">
        <v>21</v>
      </c>
      <c r="AW191" s="13" t="s">
        <v>40</v>
      </c>
      <c r="AX191" s="13" t="s">
        <v>83</v>
      </c>
      <c r="AY191" s="231" t="s">
        <v>150</v>
      </c>
    </row>
    <row r="192" spans="1:65" s="14" customFormat="1" ht="11.25">
      <c r="B192" s="232"/>
      <c r="C192" s="233"/>
      <c r="D192" s="216" t="s">
        <v>200</v>
      </c>
      <c r="E192" s="234" t="s">
        <v>1</v>
      </c>
      <c r="F192" s="235" t="s">
        <v>203</v>
      </c>
      <c r="G192" s="233"/>
      <c r="H192" s="236">
        <v>3894</v>
      </c>
      <c r="I192" s="237"/>
      <c r="J192" s="233"/>
      <c r="K192" s="233"/>
      <c r="L192" s="238"/>
      <c r="M192" s="239"/>
      <c r="N192" s="240"/>
      <c r="O192" s="240"/>
      <c r="P192" s="240"/>
      <c r="Q192" s="240"/>
      <c r="R192" s="240"/>
      <c r="S192" s="240"/>
      <c r="T192" s="241"/>
      <c r="AT192" s="242" t="s">
        <v>200</v>
      </c>
      <c r="AU192" s="242" t="s">
        <v>21</v>
      </c>
      <c r="AV192" s="14" t="s">
        <v>156</v>
      </c>
      <c r="AW192" s="14" t="s">
        <v>40</v>
      </c>
      <c r="AX192" s="14" t="s">
        <v>91</v>
      </c>
      <c r="AY192" s="242" t="s">
        <v>150</v>
      </c>
    </row>
    <row r="193" spans="1:65" s="2" customFormat="1" ht="21.75" customHeight="1">
      <c r="A193" s="34"/>
      <c r="B193" s="35"/>
      <c r="C193" s="203" t="s">
        <v>251</v>
      </c>
      <c r="D193" s="203" t="s">
        <v>152</v>
      </c>
      <c r="E193" s="204" t="s">
        <v>252</v>
      </c>
      <c r="F193" s="205" t="s">
        <v>253</v>
      </c>
      <c r="G193" s="206" t="s">
        <v>254</v>
      </c>
      <c r="H193" s="207">
        <v>7398.6</v>
      </c>
      <c r="I193" s="208"/>
      <c r="J193" s="209">
        <f>ROUND(I193*H193,2)</f>
        <v>0</v>
      </c>
      <c r="K193" s="205" t="s">
        <v>1</v>
      </c>
      <c r="L193" s="39"/>
      <c r="M193" s="210" t="s">
        <v>1</v>
      </c>
      <c r="N193" s="211" t="s">
        <v>48</v>
      </c>
      <c r="O193" s="71"/>
      <c r="P193" s="212">
        <f>O193*H193</f>
        <v>0</v>
      </c>
      <c r="Q193" s="212">
        <v>0</v>
      </c>
      <c r="R193" s="212">
        <f>Q193*H193</f>
        <v>0</v>
      </c>
      <c r="S193" s="212">
        <v>0</v>
      </c>
      <c r="T193" s="213">
        <f>S193*H193</f>
        <v>0</v>
      </c>
      <c r="U193" s="34"/>
      <c r="V193" s="34"/>
      <c r="W193" s="34"/>
      <c r="X193" s="34"/>
      <c r="Y193" s="34"/>
      <c r="Z193" s="34"/>
      <c r="AA193" s="34"/>
      <c r="AB193" s="34"/>
      <c r="AC193" s="34"/>
      <c r="AD193" s="34"/>
      <c r="AE193" s="34"/>
      <c r="AR193" s="214" t="s">
        <v>156</v>
      </c>
      <c r="AT193" s="214" t="s">
        <v>152</v>
      </c>
      <c r="AU193" s="214" t="s">
        <v>21</v>
      </c>
      <c r="AY193" s="16" t="s">
        <v>150</v>
      </c>
      <c r="BE193" s="215">
        <f>IF(N193="základní",J193,0)</f>
        <v>0</v>
      </c>
      <c r="BF193" s="215">
        <f>IF(N193="snížená",J193,0)</f>
        <v>0</v>
      </c>
      <c r="BG193" s="215">
        <f>IF(N193="zákl. přenesená",J193,0)</f>
        <v>0</v>
      </c>
      <c r="BH193" s="215">
        <f>IF(N193="sníž. přenesená",J193,0)</f>
        <v>0</v>
      </c>
      <c r="BI193" s="215">
        <f>IF(N193="nulová",J193,0)</f>
        <v>0</v>
      </c>
      <c r="BJ193" s="16" t="s">
        <v>91</v>
      </c>
      <c r="BK193" s="215">
        <f>ROUND(I193*H193,2)</f>
        <v>0</v>
      </c>
      <c r="BL193" s="16" t="s">
        <v>156</v>
      </c>
      <c r="BM193" s="214" t="s">
        <v>255</v>
      </c>
    </row>
    <row r="194" spans="1:65" s="2" customFormat="1" ht="19.5">
      <c r="A194" s="34"/>
      <c r="B194" s="35"/>
      <c r="C194" s="36"/>
      <c r="D194" s="216" t="s">
        <v>158</v>
      </c>
      <c r="E194" s="36"/>
      <c r="F194" s="217" t="s">
        <v>253</v>
      </c>
      <c r="G194" s="36"/>
      <c r="H194" s="36"/>
      <c r="I194" s="115"/>
      <c r="J194" s="36"/>
      <c r="K194" s="36"/>
      <c r="L194" s="39"/>
      <c r="M194" s="218"/>
      <c r="N194" s="219"/>
      <c r="O194" s="71"/>
      <c r="P194" s="71"/>
      <c r="Q194" s="71"/>
      <c r="R194" s="71"/>
      <c r="S194" s="71"/>
      <c r="T194" s="72"/>
      <c r="U194" s="34"/>
      <c r="V194" s="34"/>
      <c r="W194" s="34"/>
      <c r="X194" s="34"/>
      <c r="Y194" s="34"/>
      <c r="Z194" s="34"/>
      <c r="AA194" s="34"/>
      <c r="AB194" s="34"/>
      <c r="AC194" s="34"/>
      <c r="AD194" s="34"/>
      <c r="AE194" s="34"/>
      <c r="AT194" s="16" t="s">
        <v>158</v>
      </c>
      <c r="AU194" s="16" t="s">
        <v>21</v>
      </c>
    </row>
    <row r="195" spans="1:65" s="13" customFormat="1" ht="11.25">
      <c r="B195" s="221"/>
      <c r="C195" s="222"/>
      <c r="D195" s="216" t="s">
        <v>200</v>
      </c>
      <c r="E195" s="223" t="s">
        <v>1</v>
      </c>
      <c r="F195" s="224" t="s">
        <v>256</v>
      </c>
      <c r="G195" s="222"/>
      <c r="H195" s="225">
        <v>7398.6</v>
      </c>
      <c r="I195" s="226"/>
      <c r="J195" s="222"/>
      <c r="K195" s="222"/>
      <c r="L195" s="227"/>
      <c r="M195" s="228"/>
      <c r="N195" s="229"/>
      <c r="O195" s="229"/>
      <c r="P195" s="229"/>
      <c r="Q195" s="229"/>
      <c r="R195" s="229"/>
      <c r="S195" s="229"/>
      <c r="T195" s="230"/>
      <c r="AT195" s="231" t="s">
        <v>200</v>
      </c>
      <c r="AU195" s="231" t="s">
        <v>21</v>
      </c>
      <c r="AV195" s="13" t="s">
        <v>21</v>
      </c>
      <c r="AW195" s="13" t="s">
        <v>40</v>
      </c>
      <c r="AX195" s="13" t="s">
        <v>83</v>
      </c>
      <c r="AY195" s="231" t="s">
        <v>150</v>
      </c>
    </row>
    <row r="196" spans="1:65" s="14" customFormat="1" ht="11.25">
      <c r="B196" s="232"/>
      <c r="C196" s="233"/>
      <c r="D196" s="216" t="s">
        <v>200</v>
      </c>
      <c r="E196" s="234" t="s">
        <v>1</v>
      </c>
      <c r="F196" s="235" t="s">
        <v>203</v>
      </c>
      <c r="G196" s="233"/>
      <c r="H196" s="236">
        <v>7398.6</v>
      </c>
      <c r="I196" s="237"/>
      <c r="J196" s="233"/>
      <c r="K196" s="233"/>
      <c r="L196" s="238"/>
      <c r="M196" s="239"/>
      <c r="N196" s="240"/>
      <c r="O196" s="240"/>
      <c r="P196" s="240"/>
      <c r="Q196" s="240"/>
      <c r="R196" s="240"/>
      <c r="S196" s="240"/>
      <c r="T196" s="241"/>
      <c r="AT196" s="242" t="s">
        <v>200</v>
      </c>
      <c r="AU196" s="242" t="s">
        <v>21</v>
      </c>
      <c r="AV196" s="14" t="s">
        <v>156</v>
      </c>
      <c r="AW196" s="14" t="s">
        <v>40</v>
      </c>
      <c r="AX196" s="14" t="s">
        <v>91</v>
      </c>
      <c r="AY196" s="242" t="s">
        <v>150</v>
      </c>
    </row>
    <row r="197" spans="1:65" s="2" customFormat="1" ht="21.75" customHeight="1">
      <c r="A197" s="34"/>
      <c r="B197" s="35"/>
      <c r="C197" s="203" t="s">
        <v>257</v>
      </c>
      <c r="D197" s="203" t="s">
        <v>152</v>
      </c>
      <c r="E197" s="204" t="s">
        <v>258</v>
      </c>
      <c r="F197" s="205" t="s">
        <v>259</v>
      </c>
      <c r="G197" s="206" t="s">
        <v>207</v>
      </c>
      <c r="H197" s="207">
        <v>90</v>
      </c>
      <c r="I197" s="208"/>
      <c r="J197" s="209">
        <f>ROUND(I197*H197,2)</f>
        <v>0</v>
      </c>
      <c r="K197" s="205" t="s">
        <v>1</v>
      </c>
      <c r="L197" s="39"/>
      <c r="M197" s="210" t="s">
        <v>1</v>
      </c>
      <c r="N197" s="211" t="s">
        <v>48</v>
      </c>
      <c r="O197" s="71"/>
      <c r="P197" s="212">
        <f>O197*H197</f>
        <v>0</v>
      </c>
      <c r="Q197" s="212">
        <v>0</v>
      </c>
      <c r="R197" s="212">
        <f>Q197*H197</f>
        <v>0</v>
      </c>
      <c r="S197" s="212">
        <v>0</v>
      </c>
      <c r="T197" s="213">
        <f>S197*H197</f>
        <v>0</v>
      </c>
      <c r="U197" s="34"/>
      <c r="V197" s="34"/>
      <c r="W197" s="34"/>
      <c r="X197" s="34"/>
      <c r="Y197" s="34"/>
      <c r="Z197" s="34"/>
      <c r="AA197" s="34"/>
      <c r="AB197" s="34"/>
      <c r="AC197" s="34"/>
      <c r="AD197" s="34"/>
      <c r="AE197" s="34"/>
      <c r="AR197" s="214" t="s">
        <v>156</v>
      </c>
      <c r="AT197" s="214" t="s">
        <v>152</v>
      </c>
      <c r="AU197" s="214" t="s">
        <v>21</v>
      </c>
      <c r="AY197" s="16" t="s">
        <v>150</v>
      </c>
      <c r="BE197" s="215">
        <f>IF(N197="základní",J197,0)</f>
        <v>0</v>
      </c>
      <c r="BF197" s="215">
        <f>IF(N197="snížená",J197,0)</f>
        <v>0</v>
      </c>
      <c r="BG197" s="215">
        <f>IF(N197="zákl. přenesená",J197,0)</f>
        <v>0</v>
      </c>
      <c r="BH197" s="215">
        <f>IF(N197="sníž. přenesená",J197,0)</f>
        <v>0</v>
      </c>
      <c r="BI197" s="215">
        <f>IF(N197="nulová",J197,0)</f>
        <v>0</v>
      </c>
      <c r="BJ197" s="16" t="s">
        <v>91</v>
      </c>
      <c r="BK197" s="215">
        <f>ROUND(I197*H197,2)</f>
        <v>0</v>
      </c>
      <c r="BL197" s="16" t="s">
        <v>156</v>
      </c>
      <c r="BM197" s="214" t="s">
        <v>260</v>
      </c>
    </row>
    <row r="198" spans="1:65" s="2" customFormat="1" ht="19.5">
      <c r="A198" s="34"/>
      <c r="B198" s="35"/>
      <c r="C198" s="36"/>
      <c r="D198" s="216" t="s">
        <v>158</v>
      </c>
      <c r="E198" s="36"/>
      <c r="F198" s="217" t="s">
        <v>259</v>
      </c>
      <c r="G198" s="36"/>
      <c r="H198" s="36"/>
      <c r="I198" s="115"/>
      <c r="J198" s="36"/>
      <c r="K198" s="36"/>
      <c r="L198" s="39"/>
      <c r="M198" s="218"/>
      <c r="N198" s="219"/>
      <c r="O198" s="71"/>
      <c r="P198" s="71"/>
      <c r="Q198" s="71"/>
      <c r="R198" s="71"/>
      <c r="S198" s="71"/>
      <c r="T198" s="72"/>
      <c r="U198" s="34"/>
      <c r="V198" s="34"/>
      <c r="W198" s="34"/>
      <c r="X198" s="34"/>
      <c r="Y198" s="34"/>
      <c r="Z198" s="34"/>
      <c r="AA198" s="34"/>
      <c r="AB198" s="34"/>
      <c r="AC198" s="34"/>
      <c r="AD198" s="34"/>
      <c r="AE198" s="34"/>
      <c r="AT198" s="16" t="s">
        <v>158</v>
      </c>
      <c r="AU198" s="16" t="s">
        <v>21</v>
      </c>
    </row>
    <row r="199" spans="1:65" s="2" customFormat="1" ht="16.5" customHeight="1">
      <c r="A199" s="34"/>
      <c r="B199" s="35"/>
      <c r="C199" s="243" t="s">
        <v>261</v>
      </c>
      <c r="D199" s="243" t="s">
        <v>262</v>
      </c>
      <c r="E199" s="244" t="s">
        <v>263</v>
      </c>
      <c r="F199" s="245" t="s">
        <v>264</v>
      </c>
      <c r="G199" s="246" t="s">
        <v>254</v>
      </c>
      <c r="H199" s="247">
        <v>198</v>
      </c>
      <c r="I199" s="248"/>
      <c r="J199" s="249">
        <f>ROUND(I199*H199,2)</f>
        <v>0</v>
      </c>
      <c r="K199" s="245" t="s">
        <v>1</v>
      </c>
      <c r="L199" s="250"/>
      <c r="M199" s="251" t="s">
        <v>1</v>
      </c>
      <c r="N199" s="252" t="s">
        <v>48</v>
      </c>
      <c r="O199" s="71"/>
      <c r="P199" s="212">
        <f>O199*H199</f>
        <v>0</v>
      </c>
      <c r="Q199" s="212">
        <v>1</v>
      </c>
      <c r="R199" s="212">
        <f>Q199*H199</f>
        <v>198</v>
      </c>
      <c r="S199" s="212">
        <v>0</v>
      </c>
      <c r="T199" s="213">
        <f>S199*H199</f>
        <v>0</v>
      </c>
      <c r="U199" s="34"/>
      <c r="V199" s="34"/>
      <c r="W199" s="34"/>
      <c r="X199" s="34"/>
      <c r="Y199" s="34"/>
      <c r="Z199" s="34"/>
      <c r="AA199" s="34"/>
      <c r="AB199" s="34"/>
      <c r="AC199" s="34"/>
      <c r="AD199" s="34"/>
      <c r="AE199" s="34"/>
      <c r="AR199" s="214" t="s">
        <v>187</v>
      </c>
      <c r="AT199" s="214" t="s">
        <v>262</v>
      </c>
      <c r="AU199" s="214" t="s">
        <v>21</v>
      </c>
      <c r="AY199" s="16" t="s">
        <v>150</v>
      </c>
      <c r="BE199" s="215">
        <f>IF(N199="základní",J199,0)</f>
        <v>0</v>
      </c>
      <c r="BF199" s="215">
        <f>IF(N199="snížená",J199,0)</f>
        <v>0</v>
      </c>
      <c r="BG199" s="215">
        <f>IF(N199="zákl. přenesená",J199,0)</f>
        <v>0</v>
      </c>
      <c r="BH199" s="215">
        <f>IF(N199="sníž. přenesená",J199,0)</f>
        <v>0</v>
      </c>
      <c r="BI199" s="215">
        <f>IF(N199="nulová",J199,0)</f>
        <v>0</v>
      </c>
      <c r="BJ199" s="16" t="s">
        <v>91</v>
      </c>
      <c r="BK199" s="215">
        <f>ROUND(I199*H199,2)</f>
        <v>0</v>
      </c>
      <c r="BL199" s="16" t="s">
        <v>156</v>
      </c>
      <c r="BM199" s="214" t="s">
        <v>265</v>
      </c>
    </row>
    <row r="200" spans="1:65" s="2" customFormat="1" ht="11.25">
      <c r="A200" s="34"/>
      <c r="B200" s="35"/>
      <c r="C200" s="36"/>
      <c r="D200" s="216" t="s">
        <v>158</v>
      </c>
      <c r="E200" s="36"/>
      <c r="F200" s="217" t="s">
        <v>264</v>
      </c>
      <c r="G200" s="36"/>
      <c r="H200" s="36"/>
      <c r="I200" s="115"/>
      <c r="J200" s="36"/>
      <c r="K200" s="36"/>
      <c r="L200" s="39"/>
      <c r="M200" s="218"/>
      <c r="N200" s="219"/>
      <c r="O200" s="71"/>
      <c r="P200" s="71"/>
      <c r="Q200" s="71"/>
      <c r="R200" s="71"/>
      <c r="S200" s="71"/>
      <c r="T200" s="72"/>
      <c r="U200" s="34"/>
      <c r="V200" s="34"/>
      <c r="W200" s="34"/>
      <c r="X200" s="34"/>
      <c r="Y200" s="34"/>
      <c r="Z200" s="34"/>
      <c r="AA200" s="34"/>
      <c r="AB200" s="34"/>
      <c r="AC200" s="34"/>
      <c r="AD200" s="34"/>
      <c r="AE200" s="34"/>
      <c r="AT200" s="16" t="s">
        <v>158</v>
      </c>
      <c r="AU200" s="16" t="s">
        <v>21</v>
      </c>
    </row>
    <row r="201" spans="1:65" s="13" customFormat="1" ht="11.25">
      <c r="B201" s="221"/>
      <c r="C201" s="222"/>
      <c r="D201" s="216" t="s">
        <v>200</v>
      </c>
      <c r="E201" s="223" t="s">
        <v>1</v>
      </c>
      <c r="F201" s="224" t="s">
        <v>266</v>
      </c>
      <c r="G201" s="222"/>
      <c r="H201" s="225">
        <v>198</v>
      </c>
      <c r="I201" s="226"/>
      <c r="J201" s="222"/>
      <c r="K201" s="222"/>
      <c r="L201" s="227"/>
      <c r="M201" s="228"/>
      <c r="N201" s="229"/>
      <c r="O201" s="229"/>
      <c r="P201" s="229"/>
      <c r="Q201" s="229"/>
      <c r="R201" s="229"/>
      <c r="S201" s="229"/>
      <c r="T201" s="230"/>
      <c r="AT201" s="231" t="s">
        <v>200</v>
      </c>
      <c r="AU201" s="231" t="s">
        <v>21</v>
      </c>
      <c r="AV201" s="13" t="s">
        <v>21</v>
      </c>
      <c r="AW201" s="13" t="s">
        <v>40</v>
      </c>
      <c r="AX201" s="13" t="s">
        <v>83</v>
      </c>
      <c r="AY201" s="231" t="s">
        <v>150</v>
      </c>
    </row>
    <row r="202" spans="1:65" s="14" customFormat="1" ht="11.25">
      <c r="B202" s="232"/>
      <c r="C202" s="233"/>
      <c r="D202" s="216" t="s">
        <v>200</v>
      </c>
      <c r="E202" s="234" t="s">
        <v>1</v>
      </c>
      <c r="F202" s="235" t="s">
        <v>203</v>
      </c>
      <c r="G202" s="233"/>
      <c r="H202" s="236">
        <v>198</v>
      </c>
      <c r="I202" s="237"/>
      <c r="J202" s="233"/>
      <c r="K202" s="233"/>
      <c r="L202" s="238"/>
      <c r="M202" s="239"/>
      <c r="N202" s="240"/>
      <c r="O202" s="240"/>
      <c r="P202" s="240"/>
      <c r="Q202" s="240"/>
      <c r="R202" s="240"/>
      <c r="S202" s="240"/>
      <c r="T202" s="241"/>
      <c r="AT202" s="242" t="s">
        <v>200</v>
      </c>
      <c r="AU202" s="242" t="s">
        <v>21</v>
      </c>
      <c r="AV202" s="14" t="s">
        <v>156</v>
      </c>
      <c r="AW202" s="14" t="s">
        <v>40</v>
      </c>
      <c r="AX202" s="14" t="s">
        <v>91</v>
      </c>
      <c r="AY202" s="242" t="s">
        <v>150</v>
      </c>
    </row>
    <row r="203" spans="1:65" s="2" customFormat="1" ht="16.5" customHeight="1">
      <c r="A203" s="34"/>
      <c r="B203" s="35"/>
      <c r="C203" s="203" t="s">
        <v>267</v>
      </c>
      <c r="D203" s="203" t="s">
        <v>152</v>
      </c>
      <c r="E203" s="204" t="s">
        <v>268</v>
      </c>
      <c r="F203" s="205" t="s">
        <v>269</v>
      </c>
      <c r="G203" s="206" t="s">
        <v>194</v>
      </c>
      <c r="H203" s="207">
        <v>635</v>
      </c>
      <c r="I203" s="208"/>
      <c r="J203" s="209">
        <f>ROUND(I203*H203,2)</f>
        <v>0</v>
      </c>
      <c r="K203" s="205" t="s">
        <v>1</v>
      </c>
      <c r="L203" s="39"/>
      <c r="M203" s="210" t="s">
        <v>1</v>
      </c>
      <c r="N203" s="211" t="s">
        <v>48</v>
      </c>
      <c r="O203" s="71"/>
      <c r="P203" s="212">
        <f>O203*H203</f>
        <v>0</v>
      </c>
      <c r="Q203" s="212">
        <v>0</v>
      </c>
      <c r="R203" s="212">
        <f>Q203*H203</f>
        <v>0</v>
      </c>
      <c r="S203" s="212">
        <v>0</v>
      </c>
      <c r="T203" s="213">
        <f>S203*H203</f>
        <v>0</v>
      </c>
      <c r="U203" s="34"/>
      <c r="V203" s="34"/>
      <c r="W203" s="34"/>
      <c r="X203" s="34"/>
      <c r="Y203" s="34"/>
      <c r="Z203" s="34"/>
      <c r="AA203" s="34"/>
      <c r="AB203" s="34"/>
      <c r="AC203" s="34"/>
      <c r="AD203" s="34"/>
      <c r="AE203" s="34"/>
      <c r="AR203" s="214" t="s">
        <v>156</v>
      </c>
      <c r="AT203" s="214" t="s">
        <v>152</v>
      </c>
      <c r="AU203" s="214" t="s">
        <v>21</v>
      </c>
      <c r="AY203" s="16" t="s">
        <v>150</v>
      </c>
      <c r="BE203" s="215">
        <f>IF(N203="základní",J203,0)</f>
        <v>0</v>
      </c>
      <c r="BF203" s="215">
        <f>IF(N203="snížená",J203,0)</f>
        <v>0</v>
      </c>
      <c r="BG203" s="215">
        <f>IF(N203="zákl. přenesená",J203,0)</f>
        <v>0</v>
      </c>
      <c r="BH203" s="215">
        <f>IF(N203="sníž. přenesená",J203,0)</f>
        <v>0</v>
      </c>
      <c r="BI203" s="215">
        <f>IF(N203="nulová",J203,0)</f>
        <v>0</v>
      </c>
      <c r="BJ203" s="16" t="s">
        <v>91</v>
      </c>
      <c r="BK203" s="215">
        <f>ROUND(I203*H203,2)</f>
        <v>0</v>
      </c>
      <c r="BL203" s="16" t="s">
        <v>156</v>
      </c>
      <c r="BM203" s="214" t="s">
        <v>270</v>
      </c>
    </row>
    <row r="204" spans="1:65" s="2" customFormat="1" ht="11.25">
      <c r="A204" s="34"/>
      <c r="B204" s="35"/>
      <c r="C204" s="36"/>
      <c r="D204" s="216" t="s">
        <v>158</v>
      </c>
      <c r="E204" s="36"/>
      <c r="F204" s="217" t="s">
        <v>269</v>
      </c>
      <c r="G204" s="36"/>
      <c r="H204" s="36"/>
      <c r="I204" s="115"/>
      <c r="J204" s="36"/>
      <c r="K204" s="36"/>
      <c r="L204" s="39"/>
      <c r="M204" s="218"/>
      <c r="N204" s="219"/>
      <c r="O204" s="71"/>
      <c r="P204" s="71"/>
      <c r="Q204" s="71"/>
      <c r="R204" s="71"/>
      <c r="S204" s="71"/>
      <c r="T204" s="72"/>
      <c r="U204" s="34"/>
      <c r="V204" s="34"/>
      <c r="W204" s="34"/>
      <c r="X204" s="34"/>
      <c r="Y204" s="34"/>
      <c r="Z204" s="34"/>
      <c r="AA204" s="34"/>
      <c r="AB204" s="34"/>
      <c r="AC204" s="34"/>
      <c r="AD204" s="34"/>
      <c r="AE204" s="34"/>
      <c r="AT204" s="16" t="s">
        <v>158</v>
      </c>
      <c r="AU204" s="16" t="s">
        <v>21</v>
      </c>
    </row>
    <row r="205" spans="1:65" s="13" customFormat="1" ht="11.25">
      <c r="B205" s="221"/>
      <c r="C205" s="222"/>
      <c r="D205" s="216" t="s">
        <v>200</v>
      </c>
      <c r="E205" s="223" t="s">
        <v>1</v>
      </c>
      <c r="F205" s="224" t="s">
        <v>271</v>
      </c>
      <c r="G205" s="222"/>
      <c r="H205" s="225">
        <v>635</v>
      </c>
      <c r="I205" s="226"/>
      <c r="J205" s="222"/>
      <c r="K205" s="222"/>
      <c r="L205" s="227"/>
      <c r="M205" s="228"/>
      <c r="N205" s="229"/>
      <c r="O205" s="229"/>
      <c r="P205" s="229"/>
      <c r="Q205" s="229"/>
      <c r="R205" s="229"/>
      <c r="S205" s="229"/>
      <c r="T205" s="230"/>
      <c r="AT205" s="231" t="s">
        <v>200</v>
      </c>
      <c r="AU205" s="231" t="s">
        <v>21</v>
      </c>
      <c r="AV205" s="13" t="s">
        <v>21</v>
      </c>
      <c r="AW205" s="13" t="s">
        <v>40</v>
      </c>
      <c r="AX205" s="13" t="s">
        <v>91</v>
      </c>
      <c r="AY205" s="231" t="s">
        <v>150</v>
      </c>
    </row>
    <row r="206" spans="1:65" s="2" customFormat="1" ht="16.5" customHeight="1">
      <c r="A206" s="34"/>
      <c r="B206" s="35"/>
      <c r="C206" s="203" t="s">
        <v>7</v>
      </c>
      <c r="D206" s="203" t="s">
        <v>152</v>
      </c>
      <c r="E206" s="204" t="s">
        <v>272</v>
      </c>
      <c r="F206" s="205" t="s">
        <v>273</v>
      </c>
      <c r="G206" s="206" t="s">
        <v>207</v>
      </c>
      <c r="H206" s="207">
        <v>120</v>
      </c>
      <c r="I206" s="208"/>
      <c r="J206" s="209">
        <f>ROUND(I206*H206,2)</f>
        <v>0</v>
      </c>
      <c r="K206" s="205" t="s">
        <v>1</v>
      </c>
      <c r="L206" s="39"/>
      <c r="M206" s="210" t="s">
        <v>1</v>
      </c>
      <c r="N206" s="211" t="s">
        <v>48</v>
      </c>
      <c r="O206" s="71"/>
      <c r="P206" s="212">
        <f>O206*H206</f>
        <v>0</v>
      </c>
      <c r="Q206" s="212">
        <v>0</v>
      </c>
      <c r="R206" s="212">
        <f>Q206*H206</f>
        <v>0</v>
      </c>
      <c r="S206" s="212">
        <v>0</v>
      </c>
      <c r="T206" s="213">
        <f>S206*H206</f>
        <v>0</v>
      </c>
      <c r="U206" s="34"/>
      <c r="V206" s="34"/>
      <c r="W206" s="34"/>
      <c r="X206" s="34"/>
      <c r="Y206" s="34"/>
      <c r="Z206" s="34"/>
      <c r="AA206" s="34"/>
      <c r="AB206" s="34"/>
      <c r="AC206" s="34"/>
      <c r="AD206" s="34"/>
      <c r="AE206" s="34"/>
      <c r="AR206" s="214" t="s">
        <v>156</v>
      </c>
      <c r="AT206" s="214" t="s">
        <v>152</v>
      </c>
      <c r="AU206" s="214" t="s">
        <v>21</v>
      </c>
      <c r="AY206" s="16" t="s">
        <v>150</v>
      </c>
      <c r="BE206" s="215">
        <f>IF(N206="základní",J206,0)</f>
        <v>0</v>
      </c>
      <c r="BF206" s="215">
        <f>IF(N206="snížená",J206,0)</f>
        <v>0</v>
      </c>
      <c r="BG206" s="215">
        <f>IF(N206="zákl. přenesená",J206,0)</f>
        <v>0</v>
      </c>
      <c r="BH206" s="215">
        <f>IF(N206="sníž. přenesená",J206,0)</f>
        <v>0</v>
      </c>
      <c r="BI206" s="215">
        <f>IF(N206="nulová",J206,0)</f>
        <v>0</v>
      </c>
      <c r="BJ206" s="16" t="s">
        <v>91</v>
      </c>
      <c r="BK206" s="215">
        <f>ROUND(I206*H206,2)</f>
        <v>0</v>
      </c>
      <c r="BL206" s="16" t="s">
        <v>156</v>
      </c>
      <c r="BM206" s="214" t="s">
        <v>274</v>
      </c>
    </row>
    <row r="207" spans="1:65" s="2" customFormat="1" ht="11.25">
      <c r="A207" s="34"/>
      <c r="B207" s="35"/>
      <c r="C207" s="36"/>
      <c r="D207" s="216" t="s">
        <v>158</v>
      </c>
      <c r="E207" s="36"/>
      <c r="F207" s="217" t="s">
        <v>273</v>
      </c>
      <c r="G207" s="36"/>
      <c r="H207" s="36"/>
      <c r="I207" s="115"/>
      <c r="J207" s="36"/>
      <c r="K207" s="36"/>
      <c r="L207" s="39"/>
      <c r="M207" s="218"/>
      <c r="N207" s="219"/>
      <c r="O207" s="71"/>
      <c r="P207" s="71"/>
      <c r="Q207" s="71"/>
      <c r="R207" s="71"/>
      <c r="S207" s="71"/>
      <c r="T207" s="72"/>
      <c r="U207" s="34"/>
      <c r="V207" s="34"/>
      <c r="W207" s="34"/>
      <c r="X207" s="34"/>
      <c r="Y207" s="34"/>
      <c r="Z207" s="34"/>
      <c r="AA207" s="34"/>
      <c r="AB207" s="34"/>
      <c r="AC207" s="34"/>
      <c r="AD207" s="34"/>
      <c r="AE207" s="34"/>
      <c r="AT207" s="16" t="s">
        <v>158</v>
      </c>
      <c r="AU207" s="16" t="s">
        <v>21</v>
      </c>
    </row>
    <row r="208" spans="1:65" s="13" customFormat="1" ht="11.25">
      <c r="B208" s="221"/>
      <c r="C208" s="222"/>
      <c r="D208" s="216" t="s">
        <v>200</v>
      </c>
      <c r="E208" s="223" t="s">
        <v>1</v>
      </c>
      <c r="F208" s="224" t="s">
        <v>275</v>
      </c>
      <c r="G208" s="222"/>
      <c r="H208" s="225">
        <v>120</v>
      </c>
      <c r="I208" s="226"/>
      <c r="J208" s="222"/>
      <c r="K208" s="222"/>
      <c r="L208" s="227"/>
      <c r="M208" s="228"/>
      <c r="N208" s="229"/>
      <c r="O208" s="229"/>
      <c r="P208" s="229"/>
      <c r="Q208" s="229"/>
      <c r="R208" s="229"/>
      <c r="S208" s="229"/>
      <c r="T208" s="230"/>
      <c r="AT208" s="231" t="s">
        <v>200</v>
      </c>
      <c r="AU208" s="231" t="s">
        <v>21</v>
      </c>
      <c r="AV208" s="13" t="s">
        <v>21</v>
      </c>
      <c r="AW208" s="13" t="s">
        <v>40</v>
      </c>
      <c r="AX208" s="13" t="s">
        <v>83</v>
      </c>
      <c r="AY208" s="231" t="s">
        <v>150</v>
      </c>
    </row>
    <row r="209" spans="1:65" s="14" customFormat="1" ht="11.25">
      <c r="B209" s="232"/>
      <c r="C209" s="233"/>
      <c r="D209" s="216" t="s">
        <v>200</v>
      </c>
      <c r="E209" s="234" t="s">
        <v>1</v>
      </c>
      <c r="F209" s="235" t="s">
        <v>203</v>
      </c>
      <c r="G209" s="233"/>
      <c r="H209" s="236">
        <v>120</v>
      </c>
      <c r="I209" s="237"/>
      <c r="J209" s="233"/>
      <c r="K209" s="233"/>
      <c r="L209" s="238"/>
      <c r="M209" s="239"/>
      <c r="N209" s="240"/>
      <c r="O209" s="240"/>
      <c r="P209" s="240"/>
      <c r="Q209" s="240"/>
      <c r="R209" s="240"/>
      <c r="S209" s="240"/>
      <c r="T209" s="241"/>
      <c r="AT209" s="242" t="s">
        <v>200</v>
      </c>
      <c r="AU209" s="242" t="s">
        <v>21</v>
      </c>
      <c r="AV209" s="14" t="s">
        <v>156</v>
      </c>
      <c r="AW209" s="14" t="s">
        <v>40</v>
      </c>
      <c r="AX209" s="14" t="s">
        <v>91</v>
      </c>
      <c r="AY209" s="242" t="s">
        <v>150</v>
      </c>
    </row>
    <row r="210" spans="1:65" s="12" customFormat="1" ht="22.9" customHeight="1">
      <c r="B210" s="187"/>
      <c r="C210" s="188"/>
      <c r="D210" s="189" t="s">
        <v>82</v>
      </c>
      <c r="E210" s="201" t="s">
        <v>175</v>
      </c>
      <c r="F210" s="201" t="s">
        <v>276</v>
      </c>
      <c r="G210" s="188"/>
      <c r="H210" s="188"/>
      <c r="I210" s="191"/>
      <c r="J210" s="202">
        <f>BK210</f>
        <v>0</v>
      </c>
      <c r="K210" s="188"/>
      <c r="L210" s="193"/>
      <c r="M210" s="194"/>
      <c r="N210" s="195"/>
      <c r="O210" s="195"/>
      <c r="P210" s="196">
        <f>SUM(P211:P212)</f>
        <v>0</v>
      </c>
      <c r="Q210" s="195"/>
      <c r="R210" s="196">
        <f>SUM(R211:R212)</f>
        <v>0.21412500000000001</v>
      </c>
      <c r="S210" s="195"/>
      <c r="T210" s="197">
        <f>SUM(T211:T212)</f>
        <v>0</v>
      </c>
      <c r="AR210" s="198" t="s">
        <v>91</v>
      </c>
      <c r="AT210" s="199" t="s">
        <v>82</v>
      </c>
      <c r="AU210" s="199" t="s">
        <v>91</v>
      </c>
      <c r="AY210" s="198" t="s">
        <v>150</v>
      </c>
      <c r="BK210" s="200">
        <f>SUM(BK211:BK212)</f>
        <v>0</v>
      </c>
    </row>
    <row r="211" spans="1:65" s="2" customFormat="1" ht="21.75" customHeight="1">
      <c r="A211" s="34"/>
      <c r="B211" s="35"/>
      <c r="C211" s="203" t="s">
        <v>277</v>
      </c>
      <c r="D211" s="203" t="s">
        <v>152</v>
      </c>
      <c r="E211" s="204" t="s">
        <v>278</v>
      </c>
      <c r="F211" s="205" t="s">
        <v>279</v>
      </c>
      <c r="G211" s="206" t="s">
        <v>168</v>
      </c>
      <c r="H211" s="207">
        <v>2.5</v>
      </c>
      <c r="I211" s="208"/>
      <c r="J211" s="209">
        <f>ROUND(I211*H211,2)</f>
        <v>0</v>
      </c>
      <c r="K211" s="205" t="s">
        <v>1</v>
      </c>
      <c r="L211" s="39"/>
      <c r="M211" s="210" t="s">
        <v>1</v>
      </c>
      <c r="N211" s="211" t="s">
        <v>48</v>
      </c>
      <c r="O211" s="71"/>
      <c r="P211" s="212">
        <f>O211*H211</f>
        <v>0</v>
      </c>
      <c r="Q211" s="212">
        <v>8.5650000000000004E-2</v>
      </c>
      <c r="R211" s="212">
        <f>Q211*H211</f>
        <v>0.21412500000000001</v>
      </c>
      <c r="S211" s="212">
        <v>0</v>
      </c>
      <c r="T211" s="213">
        <f>S211*H211</f>
        <v>0</v>
      </c>
      <c r="U211" s="34"/>
      <c r="V211" s="34"/>
      <c r="W211" s="34"/>
      <c r="X211" s="34"/>
      <c r="Y211" s="34"/>
      <c r="Z211" s="34"/>
      <c r="AA211" s="34"/>
      <c r="AB211" s="34"/>
      <c r="AC211" s="34"/>
      <c r="AD211" s="34"/>
      <c r="AE211" s="34"/>
      <c r="AR211" s="214" t="s">
        <v>156</v>
      </c>
      <c r="AT211" s="214" t="s">
        <v>152</v>
      </c>
      <c r="AU211" s="214" t="s">
        <v>21</v>
      </c>
      <c r="AY211" s="16" t="s">
        <v>150</v>
      </c>
      <c r="BE211" s="215">
        <f>IF(N211="základní",J211,0)</f>
        <v>0</v>
      </c>
      <c r="BF211" s="215">
        <f>IF(N211="snížená",J211,0)</f>
        <v>0</v>
      </c>
      <c r="BG211" s="215">
        <f>IF(N211="zákl. přenesená",J211,0)</f>
        <v>0</v>
      </c>
      <c r="BH211" s="215">
        <f>IF(N211="sníž. přenesená",J211,0)</f>
        <v>0</v>
      </c>
      <c r="BI211" s="215">
        <f>IF(N211="nulová",J211,0)</f>
        <v>0</v>
      </c>
      <c r="BJ211" s="16" t="s">
        <v>91</v>
      </c>
      <c r="BK211" s="215">
        <f>ROUND(I211*H211,2)</f>
        <v>0</v>
      </c>
      <c r="BL211" s="16" t="s">
        <v>156</v>
      </c>
      <c r="BM211" s="214" t="s">
        <v>280</v>
      </c>
    </row>
    <row r="212" spans="1:65" s="2" customFormat="1" ht="11.25">
      <c r="A212" s="34"/>
      <c r="B212" s="35"/>
      <c r="C212" s="36"/>
      <c r="D212" s="216" t="s">
        <v>158</v>
      </c>
      <c r="E212" s="36"/>
      <c r="F212" s="217" t="s">
        <v>279</v>
      </c>
      <c r="G212" s="36"/>
      <c r="H212" s="36"/>
      <c r="I212" s="115"/>
      <c r="J212" s="36"/>
      <c r="K212" s="36"/>
      <c r="L212" s="39"/>
      <c r="M212" s="218"/>
      <c r="N212" s="219"/>
      <c r="O212" s="71"/>
      <c r="P212" s="71"/>
      <c r="Q212" s="71"/>
      <c r="R212" s="71"/>
      <c r="S212" s="71"/>
      <c r="T212" s="72"/>
      <c r="U212" s="34"/>
      <c r="V212" s="34"/>
      <c r="W212" s="34"/>
      <c r="X212" s="34"/>
      <c r="Y212" s="34"/>
      <c r="Z212" s="34"/>
      <c r="AA212" s="34"/>
      <c r="AB212" s="34"/>
      <c r="AC212" s="34"/>
      <c r="AD212" s="34"/>
      <c r="AE212" s="34"/>
      <c r="AT212" s="16" t="s">
        <v>158</v>
      </c>
      <c r="AU212" s="16" t="s">
        <v>21</v>
      </c>
    </row>
    <row r="213" spans="1:65" s="12" customFormat="1" ht="22.9" customHeight="1">
      <c r="B213" s="187"/>
      <c r="C213" s="188"/>
      <c r="D213" s="189" t="s">
        <v>82</v>
      </c>
      <c r="E213" s="201" t="s">
        <v>187</v>
      </c>
      <c r="F213" s="201" t="s">
        <v>281</v>
      </c>
      <c r="G213" s="188"/>
      <c r="H213" s="188"/>
      <c r="I213" s="191"/>
      <c r="J213" s="202">
        <f>BK213</f>
        <v>0</v>
      </c>
      <c r="K213" s="188"/>
      <c r="L213" s="193"/>
      <c r="M213" s="194"/>
      <c r="N213" s="195"/>
      <c r="O213" s="195"/>
      <c r="P213" s="196">
        <f>SUM(P214:P223)</f>
        <v>0</v>
      </c>
      <c r="Q213" s="195"/>
      <c r="R213" s="196">
        <f>SUM(R214:R223)</f>
        <v>12.1128</v>
      </c>
      <c r="S213" s="195"/>
      <c r="T213" s="197">
        <f>SUM(T214:T223)</f>
        <v>0</v>
      </c>
      <c r="AR213" s="198" t="s">
        <v>91</v>
      </c>
      <c r="AT213" s="199" t="s">
        <v>82</v>
      </c>
      <c r="AU213" s="199" t="s">
        <v>91</v>
      </c>
      <c r="AY213" s="198" t="s">
        <v>150</v>
      </c>
      <c r="BK213" s="200">
        <f>SUM(BK214:BK223)</f>
        <v>0</v>
      </c>
    </row>
    <row r="214" spans="1:65" s="2" customFormat="1" ht="21.75" customHeight="1">
      <c r="A214" s="34"/>
      <c r="B214" s="35"/>
      <c r="C214" s="203" t="s">
        <v>282</v>
      </c>
      <c r="D214" s="203" t="s">
        <v>152</v>
      </c>
      <c r="E214" s="204" t="s">
        <v>283</v>
      </c>
      <c r="F214" s="205" t="s">
        <v>284</v>
      </c>
      <c r="G214" s="206" t="s">
        <v>155</v>
      </c>
      <c r="H214" s="207">
        <v>14</v>
      </c>
      <c r="I214" s="208"/>
      <c r="J214" s="209">
        <f>ROUND(I214*H214,2)</f>
        <v>0</v>
      </c>
      <c r="K214" s="205" t="s">
        <v>1</v>
      </c>
      <c r="L214" s="39"/>
      <c r="M214" s="210" t="s">
        <v>1</v>
      </c>
      <c r="N214" s="211" t="s">
        <v>48</v>
      </c>
      <c r="O214" s="71"/>
      <c r="P214" s="212">
        <f>O214*H214</f>
        <v>0</v>
      </c>
      <c r="Q214" s="212">
        <v>0.42080000000000001</v>
      </c>
      <c r="R214" s="212">
        <f>Q214*H214</f>
        <v>5.8912000000000004</v>
      </c>
      <c r="S214" s="212">
        <v>0</v>
      </c>
      <c r="T214" s="213">
        <f>S214*H214</f>
        <v>0</v>
      </c>
      <c r="U214" s="34"/>
      <c r="V214" s="34"/>
      <c r="W214" s="34"/>
      <c r="X214" s="34"/>
      <c r="Y214" s="34"/>
      <c r="Z214" s="34"/>
      <c r="AA214" s="34"/>
      <c r="AB214" s="34"/>
      <c r="AC214" s="34"/>
      <c r="AD214" s="34"/>
      <c r="AE214" s="34"/>
      <c r="AR214" s="214" t="s">
        <v>156</v>
      </c>
      <c r="AT214" s="214" t="s">
        <v>152</v>
      </c>
      <c r="AU214" s="214" t="s">
        <v>21</v>
      </c>
      <c r="AY214" s="16" t="s">
        <v>150</v>
      </c>
      <c r="BE214" s="215">
        <f>IF(N214="základní",J214,0)</f>
        <v>0</v>
      </c>
      <c r="BF214" s="215">
        <f>IF(N214="snížená",J214,0)</f>
        <v>0</v>
      </c>
      <c r="BG214" s="215">
        <f>IF(N214="zákl. přenesená",J214,0)</f>
        <v>0</v>
      </c>
      <c r="BH214" s="215">
        <f>IF(N214="sníž. přenesená",J214,0)</f>
        <v>0</v>
      </c>
      <c r="BI214" s="215">
        <f>IF(N214="nulová",J214,0)</f>
        <v>0</v>
      </c>
      <c r="BJ214" s="16" t="s">
        <v>91</v>
      </c>
      <c r="BK214" s="215">
        <f>ROUND(I214*H214,2)</f>
        <v>0</v>
      </c>
      <c r="BL214" s="16" t="s">
        <v>156</v>
      </c>
      <c r="BM214" s="214" t="s">
        <v>285</v>
      </c>
    </row>
    <row r="215" spans="1:65" s="2" customFormat="1" ht="11.25">
      <c r="A215" s="34"/>
      <c r="B215" s="35"/>
      <c r="C215" s="36"/>
      <c r="D215" s="216" t="s">
        <v>158</v>
      </c>
      <c r="E215" s="36"/>
      <c r="F215" s="217" t="s">
        <v>284</v>
      </c>
      <c r="G215" s="36"/>
      <c r="H215" s="36"/>
      <c r="I215" s="115"/>
      <c r="J215" s="36"/>
      <c r="K215" s="36"/>
      <c r="L215" s="39"/>
      <c r="M215" s="218"/>
      <c r="N215" s="219"/>
      <c r="O215" s="71"/>
      <c r="P215" s="71"/>
      <c r="Q215" s="71"/>
      <c r="R215" s="71"/>
      <c r="S215" s="71"/>
      <c r="T215" s="72"/>
      <c r="U215" s="34"/>
      <c r="V215" s="34"/>
      <c r="W215" s="34"/>
      <c r="X215" s="34"/>
      <c r="Y215" s="34"/>
      <c r="Z215" s="34"/>
      <c r="AA215" s="34"/>
      <c r="AB215" s="34"/>
      <c r="AC215" s="34"/>
      <c r="AD215" s="34"/>
      <c r="AE215" s="34"/>
      <c r="AT215" s="16" t="s">
        <v>158</v>
      </c>
      <c r="AU215" s="16" t="s">
        <v>21</v>
      </c>
    </row>
    <row r="216" spans="1:65" s="13" customFormat="1" ht="11.25">
      <c r="B216" s="221"/>
      <c r="C216" s="222"/>
      <c r="D216" s="216" t="s">
        <v>200</v>
      </c>
      <c r="E216" s="223" t="s">
        <v>1</v>
      </c>
      <c r="F216" s="224" t="s">
        <v>286</v>
      </c>
      <c r="G216" s="222"/>
      <c r="H216" s="225">
        <v>1</v>
      </c>
      <c r="I216" s="226"/>
      <c r="J216" s="222"/>
      <c r="K216" s="222"/>
      <c r="L216" s="227"/>
      <c r="M216" s="228"/>
      <c r="N216" s="229"/>
      <c r="O216" s="229"/>
      <c r="P216" s="229"/>
      <c r="Q216" s="229"/>
      <c r="R216" s="229"/>
      <c r="S216" s="229"/>
      <c r="T216" s="230"/>
      <c r="AT216" s="231" t="s">
        <v>200</v>
      </c>
      <c r="AU216" s="231" t="s">
        <v>21</v>
      </c>
      <c r="AV216" s="13" t="s">
        <v>21</v>
      </c>
      <c r="AW216" s="13" t="s">
        <v>40</v>
      </c>
      <c r="AX216" s="13" t="s">
        <v>83</v>
      </c>
      <c r="AY216" s="231" t="s">
        <v>150</v>
      </c>
    </row>
    <row r="217" spans="1:65" s="13" customFormat="1" ht="11.25">
      <c r="B217" s="221"/>
      <c r="C217" s="222"/>
      <c r="D217" s="216" t="s">
        <v>200</v>
      </c>
      <c r="E217" s="223" t="s">
        <v>1</v>
      </c>
      <c r="F217" s="224" t="s">
        <v>287</v>
      </c>
      <c r="G217" s="222"/>
      <c r="H217" s="225">
        <v>13</v>
      </c>
      <c r="I217" s="226"/>
      <c r="J217" s="222"/>
      <c r="K217" s="222"/>
      <c r="L217" s="227"/>
      <c r="M217" s="228"/>
      <c r="N217" s="229"/>
      <c r="O217" s="229"/>
      <c r="P217" s="229"/>
      <c r="Q217" s="229"/>
      <c r="R217" s="229"/>
      <c r="S217" s="229"/>
      <c r="T217" s="230"/>
      <c r="AT217" s="231" t="s">
        <v>200</v>
      </c>
      <c r="AU217" s="231" t="s">
        <v>21</v>
      </c>
      <c r="AV217" s="13" t="s">
        <v>21</v>
      </c>
      <c r="AW217" s="13" t="s">
        <v>40</v>
      </c>
      <c r="AX217" s="13" t="s">
        <v>83</v>
      </c>
      <c r="AY217" s="231" t="s">
        <v>150</v>
      </c>
    </row>
    <row r="218" spans="1:65" s="14" customFormat="1" ht="11.25">
      <c r="B218" s="232"/>
      <c r="C218" s="233"/>
      <c r="D218" s="216" t="s">
        <v>200</v>
      </c>
      <c r="E218" s="234" t="s">
        <v>1</v>
      </c>
      <c r="F218" s="235" t="s">
        <v>203</v>
      </c>
      <c r="G218" s="233"/>
      <c r="H218" s="236">
        <v>14</v>
      </c>
      <c r="I218" s="237"/>
      <c r="J218" s="233"/>
      <c r="K218" s="233"/>
      <c r="L218" s="238"/>
      <c r="M218" s="239"/>
      <c r="N218" s="240"/>
      <c r="O218" s="240"/>
      <c r="P218" s="240"/>
      <c r="Q218" s="240"/>
      <c r="R218" s="240"/>
      <c r="S218" s="240"/>
      <c r="T218" s="241"/>
      <c r="AT218" s="242" t="s">
        <v>200</v>
      </c>
      <c r="AU218" s="242" t="s">
        <v>21</v>
      </c>
      <c r="AV218" s="14" t="s">
        <v>156</v>
      </c>
      <c r="AW218" s="14" t="s">
        <v>40</v>
      </c>
      <c r="AX218" s="14" t="s">
        <v>91</v>
      </c>
      <c r="AY218" s="242" t="s">
        <v>150</v>
      </c>
    </row>
    <row r="219" spans="1:65" s="2" customFormat="1" ht="21.75" customHeight="1">
      <c r="A219" s="34"/>
      <c r="B219" s="35"/>
      <c r="C219" s="203" t="s">
        <v>288</v>
      </c>
      <c r="D219" s="203" t="s">
        <v>152</v>
      </c>
      <c r="E219" s="204" t="s">
        <v>289</v>
      </c>
      <c r="F219" s="205" t="s">
        <v>290</v>
      </c>
      <c r="G219" s="206" t="s">
        <v>155</v>
      </c>
      <c r="H219" s="207">
        <v>20</v>
      </c>
      <c r="I219" s="208"/>
      <c r="J219" s="209">
        <f>ROUND(I219*H219,2)</f>
        <v>0</v>
      </c>
      <c r="K219" s="205" t="s">
        <v>1</v>
      </c>
      <c r="L219" s="39"/>
      <c r="M219" s="210" t="s">
        <v>1</v>
      </c>
      <c r="N219" s="211" t="s">
        <v>48</v>
      </c>
      <c r="O219" s="71"/>
      <c r="P219" s="212">
        <f>O219*H219</f>
        <v>0</v>
      </c>
      <c r="Q219" s="212">
        <v>0.31108000000000002</v>
      </c>
      <c r="R219" s="212">
        <f>Q219*H219</f>
        <v>6.2216000000000005</v>
      </c>
      <c r="S219" s="212">
        <v>0</v>
      </c>
      <c r="T219" s="213">
        <f>S219*H219</f>
        <v>0</v>
      </c>
      <c r="U219" s="34"/>
      <c r="V219" s="34"/>
      <c r="W219" s="34"/>
      <c r="X219" s="34"/>
      <c r="Y219" s="34"/>
      <c r="Z219" s="34"/>
      <c r="AA219" s="34"/>
      <c r="AB219" s="34"/>
      <c r="AC219" s="34"/>
      <c r="AD219" s="34"/>
      <c r="AE219" s="34"/>
      <c r="AR219" s="214" t="s">
        <v>156</v>
      </c>
      <c r="AT219" s="214" t="s">
        <v>152</v>
      </c>
      <c r="AU219" s="214" t="s">
        <v>21</v>
      </c>
      <c r="AY219" s="16" t="s">
        <v>150</v>
      </c>
      <c r="BE219" s="215">
        <f>IF(N219="základní",J219,0)</f>
        <v>0</v>
      </c>
      <c r="BF219" s="215">
        <f>IF(N219="snížená",J219,0)</f>
        <v>0</v>
      </c>
      <c r="BG219" s="215">
        <f>IF(N219="zákl. přenesená",J219,0)</f>
        <v>0</v>
      </c>
      <c r="BH219" s="215">
        <f>IF(N219="sníž. přenesená",J219,0)</f>
        <v>0</v>
      </c>
      <c r="BI219" s="215">
        <f>IF(N219="nulová",J219,0)</f>
        <v>0</v>
      </c>
      <c r="BJ219" s="16" t="s">
        <v>91</v>
      </c>
      <c r="BK219" s="215">
        <f>ROUND(I219*H219,2)</f>
        <v>0</v>
      </c>
      <c r="BL219" s="16" t="s">
        <v>156</v>
      </c>
      <c r="BM219" s="214" t="s">
        <v>291</v>
      </c>
    </row>
    <row r="220" spans="1:65" s="2" customFormat="1" ht="19.5">
      <c r="A220" s="34"/>
      <c r="B220" s="35"/>
      <c r="C220" s="36"/>
      <c r="D220" s="216" t="s">
        <v>158</v>
      </c>
      <c r="E220" s="36"/>
      <c r="F220" s="217" t="s">
        <v>290</v>
      </c>
      <c r="G220" s="36"/>
      <c r="H220" s="36"/>
      <c r="I220" s="115"/>
      <c r="J220" s="36"/>
      <c r="K220" s="36"/>
      <c r="L220" s="39"/>
      <c r="M220" s="218"/>
      <c r="N220" s="219"/>
      <c r="O220" s="71"/>
      <c r="P220" s="71"/>
      <c r="Q220" s="71"/>
      <c r="R220" s="71"/>
      <c r="S220" s="71"/>
      <c r="T220" s="72"/>
      <c r="U220" s="34"/>
      <c r="V220" s="34"/>
      <c r="W220" s="34"/>
      <c r="X220" s="34"/>
      <c r="Y220" s="34"/>
      <c r="Z220" s="34"/>
      <c r="AA220" s="34"/>
      <c r="AB220" s="34"/>
      <c r="AC220" s="34"/>
      <c r="AD220" s="34"/>
      <c r="AE220" s="34"/>
      <c r="AT220" s="16" t="s">
        <v>158</v>
      </c>
      <c r="AU220" s="16" t="s">
        <v>21</v>
      </c>
    </row>
    <row r="221" spans="1:65" s="13" customFormat="1" ht="11.25">
      <c r="B221" s="221"/>
      <c r="C221" s="222"/>
      <c r="D221" s="216" t="s">
        <v>200</v>
      </c>
      <c r="E221" s="223" t="s">
        <v>1</v>
      </c>
      <c r="F221" s="224" t="s">
        <v>292</v>
      </c>
      <c r="G221" s="222"/>
      <c r="H221" s="225">
        <v>7</v>
      </c>
      <c r="I221" s="226"/>
      <c r="J221" s="222"/>
      <c r="K221" s="222"/>
      <c r="L221" s="227"/>
      <c r="M221" s="228"/>
      <c r="N221" s="229"/>
      <c r="O221" s="229"/>
      <c r="P221" s="229"/>
      <c r="Q221" s="229"/>
      <c r="R221" s="229"/>
      <c r="S221" s="229"/>
      <c r="T221" s="230"/>
      <c r="AT221" s="231" t="s">
        <v>200</v>
      </c>
      <c r="AU221" s="231" t="s">
        <v>21</v>
      </c>
      <c r="AV221" s="13" t="s">
        <v>21</v>
      </c>
      <c r="AW221" s="13" t="s">
        <v>40</v>
      </c>
      <c r="AX221" s="13" t="s">
        <v>83</v>
      </c>
      <c r="AY221" s="231" t="s">
        <v>150</v>
      </c>
    </row>
    <row r="222" spans="1:65" s="13" customFormat="1" ht="11.25">
      <c r="B222" s="221"/>
      <c r="C222" s="222"/>
      <c r="D222" s="216" t="s">
        <v>200</v>
      </c>
      <c r="E222" s="223" t="s">
        <v>1</v>
      </c>
      <c r="F222" s="224" t="s">
        <v>293</v>
      </c>
      <c r="G222" s="222"/>
      <c r="H222" s="225">
        <v>13</v>
      </c>
      <c r="I222" s="226"/>
      <c r="J222" s="222"/>
      <c r="K222" s="222"/>
      <c r="L222" s="227"/>
      <c r="M222" s="228"/>
      <c r="N222" s="229"/>
      <c r="O222" s="229"/>
      <c r="P222" s="229"/>
      <c r="Q222" s="229"/>
      <c r="R222" s="229"/>
      <c r="S222" s="229"/>
      <c r="T222" s="230"/>
      <c r="AT222" s="231" t="s">
        <v>200</v>
      </c>
      <c r="AU222" s="231" t="s">
        <v>21</v>
      </c>
      <c r="AV222" s="13" t="s">
        <v>21</v>
      </c>
      <c r="AW222" s="13" t="s">
        <v>40</v>
      </c>
      <c r="AX222" s="13" t="s">
        <v>83</v>
      </c>
      <c r="AY222" s="231" t="s">
        <v>150</v>
      </c>
    </row>
    <row r="223" spans="1:65" s="14" customFormat="1" ht="11.25">
      <c r="B223" s="232"/>
      <c r="C223" s="233"/>
      <c r="D223" s="216" t="s">
        <v>200</v>
      </c>
      <c r="E223" s="234" t="s">
        <v>1</v>
      </c>
      <c r="F223" s="235" t="s">
        <v>203</v>
      </c>
      <c r="G223" s="233"/>
      <c r="H223" s="236">
        <v>20</v>
      </c>
      <c r="I223" s="237"/>
      <c r="J223" s="233"/>
      <c r="K223" s="233"/>
      <c r="L223" s="238"/>
      <c r="M223" s="239"/>
      <c r="N223" s="240"/>
      <c r="O223" s="240"/>
      <c r="P223" s="240"/>
      <c r="Q223" s="240"/>
      <c r="R223" s="240"/>
      <c r="S223" s="240"/>
      <c r="T223" s="241"/>
      <c r="AT223" s="242" t="s">
        <v>200</v>
      </c>
      <c r="AU223" s="242" t="s">
        <v>21</v>
      </c>
      <c r="AV223" s="14" t="s">
        <v>156</v>
      </c>
      <c r="AW223" s="14" t="s">
        <v>40</v>
      </c>
      <c r="AX223" s="14" t="s">
        <v>91</v>
      </c>
      <c r="AY223" s="242" t="s">
        <v>150</v>
      </c>
    </row>
    <row r="224" spans="1:65" s="12" customFormat="1" ht="22.9" customHeight="1">
      <c r="B224" s="187"/>
      <c r="C224" s="188"/>
      <c r="D224" s="189" t="s">
        <v>82</v>
      </c>
      <c r="E224" s="201" t="s">
        <v>191</v>
      </c>
      <c r="F224" s="201" t="s">
        <v>294</v>
      </c>
      <c r="G224" s="188"/>
      <c r="H224" s="188"/>
      <c r="I224" s="191"/>
      <c r="J224" s="202">
        <f>BK224</f>
        <v>0</v>
      </c>
      <c r="K224" s="188"/>
      <c r="L224" s="193"/>
      <c r="M224" s="194"/>
      <c r="N224" s="195"/>
      <c r="O224" s="195"/>
      <c r="P224" s="196">
        <f>SUM(P225:P271)</f>
        <v>0</v>
      </c>
      <c r="Q224" s="195"/>
      <c r="R224" s="196">
        <f>SUM(R225:R271)</f>
        <v>1.0160000000000001E-2</v>
      </c>
      <c r="S224" s="195"/>
      <c r="T224" s="197">
        <f>SUM(T225:T271)</f>
        <v>193.83974000000003</v>
      </c>
      <c r="AR224" s="198" t="s">
        <v>91</v>
      </c>
      <c r="AT224" s="199" t="s">
        <v>82</v>
      </c>
      <c r="AU224" s="199" t="s">
        <v>91</v>
      </c>
      <c r="AY224" s="198" t="s">
        <v>150</v>
      </c>
      <c r="BK224" s="200">
        <f>SUM(BK225:BK271)</f>
        <v>0</v>
      </c>
    </row>
    <row r="225" spans="1:65" s="2" customFormat="1" ht="21.75" customHeight="1">
      <c r="A225" s="34"/>
      <c r="B225" s="35"/>
      <c r="C225" s="203" t="s">
        <v>295</v>
      </c>
      <c r="D225" s="203" t="s">
        <v>152</v>
      </c>
      <c r="E225" s="204" t="s">
        <v>296</v>
      </c>
      <c r="F225" s="205" t="s">
        <v>297</v>
      </c>
      <c r="G225" s="206" t="s">
        <v>194</v>
      </c>
      <c r="H225" s="207">
        <v>85</v>
      </c>
      <c r="I225" s="208"/>
      <c r="J225" s="209">
        <f>ROUND(I225*H225,2)</f>
        <v>0</v>
      </c>
      <c r="K225" s="205" t="s">
        <v>1</v>
      </c>
      <c r="L225" s="39"/>
      <c r="M225" s="210" t="s">
        <v>1</v>
      </c>
      <c r="N225" s="211" t="s">
        <v>48</v>
      </c>
      <c r="O225" s="71"/>
      <c r="P225" s="212">
        <f>O225*H225</f>
        <v>0</v>
      </c>
      <c r="Q225" s="212">
        <v>0</v>
      </c>
      <c r="R225" s="212">
        <f>Q225*H225</f>
        <v>0</v>
      </c>
      <c r="S225" s="212">
        <v>0.878</v>
      </c>
      <c r="T225" s="213">
        <f>S225*H225</f>
        <v>74.63</v>
      </c>
      <c r="U225" s="34"/>
      <c r="V225" s="34"/>
      <c r="W225" s="34"/>
      <c r="X225" s="34"/>
      <c r="Y225" s="34"/>
      <c r="Z225" s="34"/>
      <c r="AA225" s="34"/>
      <c r="AB225" s="34"/>
      <c r="AC225" s="34"/>
      <c r="AD225" s="34"/>
      <c r="AE225" s="34"/>
      <c r="AR225" s="214" t="s">
        <v>156</v>
      </c>
      <c r="AT225" s="214" t="s">
        <v>152</v>
      </c>
      <c r="AU225" s="214" t="s">
        <v>21</v>
      </c>
      <c r="AY225" s="16" t="s">
        <v>150</v>
      </c>
      <c r="BE225" s="215">
        <f>IF(N225="základní",J225,0)</f>
        <v>0</v>
      </c>
      <c r="BF225" s="215">
        <f>IF(N225="snížená",J225,0)</f>
        <v>0</v>
      </c>
      <c r="BG225" s="215">
        <f>IF(N225="zákl. přenesená",J225,0)</f>
        <v>0</v>
      </c>
      <c r="BH225" s="215">
        <f>IF(N225="sníž. přenesená",J225,0)</f>
        <v>0</v>
      </c>
      <c r="BI225" s="215">
        <f>IF(N225="nulová",J225,0)</f>
        <v>0</v>
      </c>
      <c r="BJ225" s="16" t="s">
        <v>91</v>
      </c>
      <c r="BK225" s="215">
        <f>ROUND(I225*H225,2)</f>
        <v>0</v>
      </c>
      <c r="BL225" s="16" t="s">
        <v>156</v>
      </c>
      <c r="BM225" s="214" t="s">
        <v>298</v>
      </c>
    </row>
    <row r="226" spans="1:65" s="2" customFormat="1" ht="19.5">
      <c r="A226" s="34"/>
      <c r="B226" s="35"/>
      <c r="C226" s="36"/>
      <c r="D226" s="216" t="s">
        <v>158</v>
      </c>
      <c r="E226" s="36"/>
      <c r="F226" s="217" t="s">
        <v>297</v>
      </c>
      <c r="G226" s="36"/>
      <c r="H226" s="36"/>
      <c r="I226" s="115"/>
      <c r="J226" s="36"/>
      <c r="K226" s="36"/>
      <c r="L226" s="39"/>
      <c r="M226" s="218"/>
      <c r="N226" s="219"/>
      <c r="O226" s="71"/>
      <c r="P226" s="71"/>
      <c r="Q226" s="71"/>
      <c r="R226" s="71"/>
      <c r="S226" s="71"/>
      <c r="T226" s="72"/>
      <c r="U226" s="34"/>
      <c r="V226" s="34"/>
      <c r="W226" s="34"/>
      <c r="X226" s="34"/>
      <c r="Y226" s="34"/>
      <c r="Z226" s="34"/>
      <c r="AA226" s="34"/>
      <c r="AB226" s="34"/>
      <c r="AC226" s="34"/>
      <c r="AD226" s="34"/>
      <c r="AE226" s="34"/>
      <c r="AT226" s="16" t="s">
        <v>158</v>
      </c>
      <c r="AU226" s="16" t="s">
        <v>21</v>
      </c>
    </row>
    <row r="227" spans="1:65" s="2" customFormat="1" ht="19.5">
      <c r="A227" s="34"/>
      <c r="B227" s="35"/>
      <c r="C227" s="36"/>
      <c r="D227" s="216" t="s">
        <v>159</v>
      </c>
      <c r="E227" s="36"/>
      <c r="F227" s="220" t="s">
        <v>299</v>
      </c>
      <c r="G227" s="36"/>
      <c r="H227" s="36"/>
      <c r="I227" s="115"/>
      <c r="J227" s="36"/>
      <c r="K227" s="36"/>
      <c r="L227" s="39"/>
      <c r="M227" s="218"/>
      <c r="N227" s="219"/>
      <c r="O227" s="71"/>
      <c r="P227" s="71"/>
      <c r="Q227" s="71"/>
      <c r="R227" s="71"/>
      <c r="S227" s="71"/>
      <c r="T227" s="72"/>
      <c r="U227" s="34"/>
      <c r="V227" s="34"/>
      <c r="W227" s="34"/>
      <c r="X227" s="34"/>
      <c r="Y227" s="34"/>
      <c r="Z227" s="34"/>
      <c r="AA227" s="34"/>
      <c r="AB227" s="34"/>
      <c r="AC227" s="34"/>
      <c r="AD227" s="34"/>
      <c r="AE227" s="34"/>
      <c r="AT227" s="16" t="s">
        <v>159</v>
      </c>
      <c r="AU227" s="16" t="s">
        <v>21</v>
      </c>
    </row>
    <row r="228" spans="1:65" s="2" customFormat="1" ht="21.75" customHeight="1">
      <c r="A228" s="34"/>
      <c r="B228" s="35"/>
      <c r="C228" s="203" t="s">
        <v>300</v>
      </c>
      <c r="D228" s="203" t="s">
        <v>152</v>
      </c>
      <c r="E228" s="204" t="s">
        <v>301</v>
      </c>
      <c r="F228" s="205" t="s">
        <v>302</v>
      </c>
      <c r="G228" s="206" t="s">
        <v>168</v>
      </c>
      <c r="H228" s="207">
        <v>170</v>
      </c>
      <c r="I228" s="208"/>
      <c r="J228" s="209">
        <f>ROUND(I228*H228,2)</f>
        <v>0</v>
      </c>
      <c r="K228" s="205" t="s">
        <v>1</v>
      </c>
      <c r="L228" s="39"/>
      <c r="M228" s="210" t="s">
        <v>1</v>
      </c>
      <c r="N228" s="211" t="s">
        <v>48</v>
      </c>
      <c r="O228" s="71"/>
      <c r="P228" s="212">
        <f>O228*H228</f>
        <v>0</v>
      </c>
      <c r="Q228" s="212">
        <v>0</v>
      </c>
      <c r="R228" s="212">
        <f>Q228*H228</f>
        <v>0</v>
      </c>
      <c r="S228" s="212">
        <v>5.0000000000000001E-4</v>
      </c>
      <c r="T228" s="213">
        <f>S228*H228</f>
        <v>8.5000000000000006E-2</v>
      </c>
      <c r="U228" s="34"/>
      <c r="V228" s="34"/>
      <c r="W228" s="34"/>
      <c r="X228" s="34"/>
      <c r="Y228" s="34"/>
      <c r="Z228" s="34"/>
      <c r="AA228" s="34"/>
      <c r="AB228" s="34"/>
      <c r="AC228" s="34"/>
      <c r="AD228" s="34"/>
      <c r="AE228" s="34"/>
      <c r="AR228" s="214" t="s">
        <v>156</v>
      </c>
      <c r="AT228" s="214" t="s">
        <v>152</v>
      </c>
      <c r="AU228" s="214" t="s">
        <v>21</v>
      </c>
      <c r="AY228" s="16" t="s">
        <v>150</v>
      </c>
      <c r="BE228" s="215">
        <f>IF(N228="základní",J228,0)</f>
        <v>0</v>
      </c>
      <c r="BF228" s="215">
        <f>IF(N228="snížená",J228,0)</f>
        <v>0</v>
      </c>
      <c r="BG228" s="215">
        <f>IF(N228="zákl. přenesená",J228,0)</f>
        <v>0</v>
      </c>
      <c r="BH228" s="215">
        <f>IF(N228="sníž. přenesená",J228,0)</f>
        <v>0</v>
      </c>
      <c r="BI228" s="215">
        <f>IF(N228="nulová",J228,0)</f>
        <v>0</v>
      </c>
      <c r="BJ228" s="16" t="s">
        <v>91</v>
      </c>
      <c r="BK228" s="215">
        <f>ROUND(I228*H228,2)</f>
        <v>0</v>
      </c>
      <c r="BL228" s="16" t="s">
        <v>156</v>
      </c>
      <c r="BM228" s="214" t="s">
        <v>303</v>
      </c>
    </row>
    <row r="229" spans="1:65" s="2" customFormat="1" ht="11.25">
      <c r="A229" s="34"/>
      <c r="B229" s="35"/>
      <c r="C229" s="36"/>
      <c r="D229" s="216" t="s">
        <v>158</v>
      </c>
      <c r="E229" s="36"/>
      <c r="F229" s="217" t="s">
        <v>302</v>
      </c>
      <c r="G229" s="36"/>
      <c r="H229" s="36"/>
      <c r="I229" s="115"/>
      <c r="J229" s="36"/>
      <c r="K229" s="36"/>
      <c r="L229" s="39"/>
      <c r="M229" s="218"/>
      <c r="N229" s="219"/>
      <c r="O229" s="71"/>
      <c r="P229" s="71"/>
      <c r="Q229" s="71"/>
      <c r="R229" s="71"/>
      <c r="S229" s="71"/>
      <c r="T229" s="72"/>
      <c r="U229" s="34"/>
      <c r="V229" s="34"/>
      <c r="W229" s="34"/>
      <c r="X229" s="34"/>
      <c r="Y229" s="34"/>
      <c r="Z229" s="34"/>
      <c r="AA229" s="34"/>
      <c r="AB229" s="34"/>
      <c r="AC229" s="34"/>
      <c r="AD229" s="34"/>
      <c r="AE229" s="34"/>
      <c r="AT229" s="16" t="s">
        <v>158</v>
      </c>
      <c r="AU229" s="16" t="s">
        <v>21</v>
      </c>
    </row>
    <row r="230" spans="1:65" s="2" customFormat="1" ht="19.5">
      <c r="A230" s="34"/>
      <c r="B230" s="35"/>
      <c r="C230" s="36"/>
      <c r="D230" s="216" t="s">
        <v>159</v>
      </c>
      <c r="E230" s="36"/>
      <c r="F230" s="220" t="s">
        <v>160</v>
      </c>
      <c r="G230" s="36"/>
      <c r="H230" s="36"/>
      <c r="I230" s="115"/>
      <c r="J230" s="36"/>
      <c r="K230" s="36"/>
      <c r="L230" s="39"/>
      <c r="M230" s="218"/>
      <c r="N230" s="219"/>
      <c r="O230" s="71"/>
      <c r="P230" s="71"/>
      <c r="Q230" s="71"/>
      <c r="R230" s="71"/>
      <c r="S230" s="71"/>
      <c r="T230" s="72"/>
      <c r="U230" s="34"/>
      <c r="V230" s="34"/>
      <c r="W230" s="34"/>
      <c r="X230" s="34"/>
      <c r="Y230" s="34"/>
      <c r="Z230" s="34"/>
      <c r="AA230" s="34"/>
      <c r="AB230" s="34"/>
      <c r="AC230" s="34"/>
      <c r="AD230" s="34"/>
      <c r="AE230" s="34"/>
      <c r="AT230" s="16" t="s">
        <v>159</v>
      </c>
      <c r="AU230" s="16" t="s">
        <v>21</v>
      </c>
    </row>
    <row r="231" spans="1:65" s="2" customFormat="1" ht="21.75" customHeight="1">
      <c r="A231" s="34"/>
      <c r="B231" s="35"/>
      <c r="C231" s="203" t="s">
        <v>304</v>
      </c>
      <c r="D231" s="203" t="s">
        <v>152</v>
      </c>
      <c r="E231" s="204" t="s">
        <v>305</v>
      </c>
      <c r="F231" s="205" t="s">
        <v>306</v>
      </c>
      <c r="G231" s="206" t="s">
        <v>194</v>
      </c>
      <c r="H231" s="207">
        <v>32</v>
      </c>
      <c r="I231" s="208"/>
      <c r="J231" s="209">
        <f>ROUND(I231*H231,2)</f>
        <v>0</v>
      </c>
      <c r="K231" s="205" t="s">
        <v>1</v>
      </c>
      <c r="L231" s="39"/>
      <c r="M231" s="210" t="s">
        <v>1</v>
      </c>
      <c r="N231" s="211" t="s">
        <v>48</v>
      </c>
      <c r="O231" s="71"/>
      <c r="P231" s="212">
        <f>O231*H231</f>
        <v>0</v>
      </c>
      <c r="Q231" s="212">
        <v>9.0000000000000006E-5</v>
      </c>
      <c r="R231" s="212">
        <f>Q231*H231</f>
        <v>2.8800000000000002E-3</v>
      </c>
      <c r="S231" s="212">
        <v>4.2000000000000003E-2</v>
      </c>
      <c r="T231" s="213">
        <f>S231*H231</f>
        <v>1.3440000000000001</v>
      </c>
      <c r="U231" s="34"/>
      <c r="V231" s="34"/>
      <c r="W231" s="34"/>
      <c r="X231" s="34"/>
      <c r="Y231" s="34"/>
      <c r="Z231" s="34"/>
      <c r="AA231" s="34"/>
      <c r="AB231" s="34"/>
      <c r="AC231" s="34"/>
      <c r="AD231" s="34"/>
      <c r="AE231" s="34"/>
      <c r="AR231" s="214" t="s">
        <v>156</v>
      </c>
      <c r="AT231" s="214" t="s">
        <v>152</v>
      </c>
      <c r="AU231" s="214" t="s">
        <v>21</v>
      </c>
      <c r="AY231" s="16" t="s">
        <v>150</v>
      </c>
      <c r="BE231" s="215">
        <f>IF(N231="základní",J231,0)</f>
        <v>0</v>
      </c>
      <c r="BF231" s="215">
        <f>IF(N231="snížená",J231,0)</f>
        <v>0</v>
      </c>
      <c r="BG231" s="215">
        <f>IF(N231="zákl. přenesená",J231,0)</f>
        <v>0</v>
      </c>
      <c r="BH231" s="215">
        <f>IF(N231="sníž. přenesená",J231,0)</f>
        <v>0</v>
      </c>
      <c r="BI231" s="215">
        <f>IF(N231="nulová",J231,0)</f>
        <v>0</v>
      </c>
      <c r="BJ231" s="16" t="s">
        <v>91</v>
      </c>
      <c r="BK231" s="215">
        <f>ROUND(I231*H231,2)</f>
        <v>0</v>
      </c>
      <c r="BL231" s="16" t="s">
        <v>156</v>
      </c>
      <c r="BM231" s="214" t="s">
        <v>307</v>
      </c>
    </row>
    <row r="232" spans="1:65" s="2" customFormat="1" ht="11.25">
      <c r="A232" s="34"/>
      <c r="B232" s="35"/>
      <c r="C232" s="36"/>
      <c r="D232" s="216" t="s">
        <v>158</v>
      </c>
      <c r="E232" s="36"/>
      <c r="F232" s="217" t="s">
        <v>306</v>
      </c>
      <c r="G232" s="36"/>
      <c r="H232" s="36"/>
      <c r="I232" s="115"/>
      <c r="J232" s="36"/>
      <c r="K232" s="36"/>
      <c r="L232" s="39"/>
      <c r="M232" s="218"/>
      <c r="N232" s="219"/>
      <c r="O232" s="71"/>
      <c r="P232" s="71"/>
      <c r="Q232" s="71"/>
      <c r="R232" s="71"/>
      <c r="S232" s="71"/>
      <c r="T232" s="72"/>
      <c r="U232" s="34"/>
      <c r="V232" s="34"/>
      <c r="W232" s="34"/>
      <c r="X232" s="34"/>
      <c r="Y232" s="34"/>
      <c r="Z232" s="34"/>
      <c r="AA232" s="34"/>
      <c r="AB232" s="34"/>
      <c r="AC232" s="34"/>
      <c r="AD232" s="34"/>
      <c r="AE232" s="34"/>
      <c r="AT232" s="16" t="s">
        <v>158</v>
      </c>
      <c r="AU232" s="16" t="s">
        <v>21</v>
      </c>
    </row>
    <row r="233" spans="1:65" s="2" customFormat="1" ht="21.75" customHeight="1">
      <c r="A233" s="34"/>
      <c r="B233" s="35"/>
      <c r="C233" s="203" t="s">
        <v>308</v>
      </c>
      <c r="D233" s="203" t="s">
        <v>152</v>
      </c>
      <c r="E233" s="204" t="s">
        <v>309</v>
      </c>
      <c r="F233" s="205" t="s">
        <v>310</v>
      </c>
      <c r="G233" s="206" t="s">
        <v>194</v>
      </c>
      <c r="H233" s="207">
        <v>32</v>
      </c>
      <c r="I233" s="208"/>
      <c r="J233" s="209">
        <f>ROUND(I233*H233,2)</f>
        <v>0</v>
      </c>
      <c r="K233" s="205" t="s">
        <v>1</v>
      </c>
      <c r="L233" s="39"/>
      <c r="M233" s="210" t="s">
        <v>1</v>
      </c>
      <c r="N233" s="211" t="s">
        <v>48</v>
      </c>
      <c r="O233" s="71"/>
      <c r="P233" s="212">
        <f>O233*H233</f>
        <v>0</v>
      </c>
      <c r="Q233" s="212">
        <v>9.0000000000000006E-5</v>
      </c>
      <c r="R233" s="212">
        <f>Q233*H233</f>
        <v>2.8800000000000002E-3</v>
      </c>
      <c r="S233" s="212">
        <v>1.7999999999999999E-2</v>
      </c>
      <c r="T233" s="213">
        <f>S233*H233</f>
        <v>0.57599999999999996</v>
      </c>
      <c r="U233" s="34"/>
      <c r="V233" s="34"/>
      <c r="W233" s="34"/>
      <c r="X233" s="34"/>
      <c r="Y233" s="34"/>
      <c r="Z233" s="34"/>
      <c r="AA233" s="34"/>
      <c r="AB233" s="34"/>
      <c r="AC233" s="34"/>
      <c r="AD233" s="34"/>
      <c r="AE233" s="34"/>
      <c r="AR233" s="214" t="s">
        <v>156</v>
      </c>
      <c r="AT233" s="214" t="s">
        <v>152</v>
      </c>
      <c r="AU233" s="214" t="s">
        <v>21</v>
      </c>
      <c r="AY233" s="16" t="s">
        <v>150</v>
      </c>
      <c r="BE233" s="215">
        <f>IF(N233="základní",J233,0)</f>
        <v>0</v>
      </c>
      <c r="BF233" s="215">
        <f>IF(N233="snížená",J233,0)</f>
        <v>0</v>
      </c>
      <c r="BG233" s="215">
        <f>IF(N233="zákl. přenesená",J233,0)</f>
        <v>0</v>
      </c>
      <c r="BH233" s="215">
        <f>IF(N233="sníž. přenesená",J233,0)</f>
        <v>0</v>
      </c>
      <c r="BI233" s="215">
        <f>IF(N233="nulová",J233,0)</f>
        <v>0</v>
      </c>
      <c r="BJ233" s="16" t="s">
        <v>91</v>
      </c>
      <c r="BK233" s="215">
        <f>ROUND(I233*H233,2)</f>
        <v>0</v>
      </c>
      <c r="BL233" s="16" t="s">
        <v>156</v>
      </c>
      <c r="BM233" s="214" t="s">
        <v>311</v>
      </c>
    </row>
    <row r="234" spans="1:65" s="2" customFormat="1" ht="11.25">
      <c r="A234" s="34"/>
      <c r="B234" s="35"/>
      <c r="C234" s="36"/>
      <c r="D234" s="216" t="s">
        <v>158</v>
      </c>
      <c r="E234" s="36"/>
      <c r="F234" s="217" t="s">
        <v>310</v>
      </c>
      <c r="G234" s="36"/>
      <c r="H234" s="36"/>
      <c r="I234" s="115"/>
      <c r="J234" s="36"/>
      <c r="K234" s="36"/>
      <c r="L234" s="39"/>
      <c r="M234" s="218"/>
      <c r="N234" s="219"/>
      <c r="O234" s="71"/>
      <c r="P234" s="71"/>
      <c r="Q234" s="71"/>
      <c r="R234" s="71"/>
      <c r="S234" s="71"/>
      <c r="T234" s="72"/>
      <c r="U234" s="34"/>
      <c r="V234" s="34"/>
      <c r="W234" s="34"/>
      <c r="X234" s="34"/>
      <c r="Y234" s="34"/>
      <c r="Z234" s="34"/>
      <c r="AA234" s="34"/>
      <c r="AB234" s="34"/>
      <c r="AC234" s="34"/>
      <c r="AD234" s="34"/>
      <c r="AE234" s="34"/>
      <c r="AT234" s="16" t="s">
        <v>158</v>
      </c>
      <c r="AU234" s="16" t="s">
        <v>21</v>
      </c>
    </row>
    <row r="235" spans="1:65" s="2" customFormat="1" ht="21.75" customHeight="1">
      <c r="A235" s="34"/>
      <c r="B235" s="35"/>
      <c r="C235" s="203" t="s">
        <v>312</v>
      </c>
      <c r="D235" s="203" t="s">
        <v>152</v>
      </c>
      <c r="E235" s="204" t="s">
        <v>313</v>
      </c>
      <c r="F235" s="205" t="s">
        <v>314</v>
      </c>
      <c r="G235" s="206" t="s">
        <v>155</v>
      </c>
      <c r="H235" s="207">
        <v>17</v>
      </c>
      <c r="I235" s="208"/>
      <c r="J235" s="209">
        <f>ROUND(I235*H235,2)</f>
        <v>0</v>
      </c>
      <c r="K235" s="205" t="s">
        <v>1</v>
      </c>
      <c r="L235" s="39"/>
      <c r="M235" s="210" t="s">
        <v>1</v>
      </c>
      <c r="N235" s="211" t="s">
        <v>48</v>
      </c>
      <c r="O235" s="71"/>
      <c r="P235" s="212">
        <f>O235*H235</f>
        <v>0</v>
      </c>
      <c r="Q235" s="212">
        <v>0</v>
      </c>
      <c r="R235" s="212">
        <f>Q235*H235</f>
        <v>0</v>
      </c>
      <c r="S235" s="212">
        <v>8.2000000000000003E-2</v>
      </c>
      <c r="T235" s="213">
        <f>S235*H235</f>
        <v>1.3940000000000001</v>
      </c>
      <c r="U235" s="34"/>
      <c r="V235" s="34"/>
      <c r="W235" s="34"/>
      <c r="X235" s="34"/>
      <c r="Y235" s="34"/>
      <c r="Z235" s="34"/>
      <c r="AA235" s="34"/>
      <c r="AB235" s="34"/>
      <c r="AC235" s="34"/>
      <c r="AD235" s="34"/>
      <c r="AE235" s="34"/>
      <c r="AR235" s="214" t="s">
        <v>156</v>
      </c>
      <c r="AT235" s="214" t="s">
        <v>152</v>
      </c>
      <c r="AU235" s="214" t="s">
        <v>21</v>
      </c>
      <c r="AY235" s="16" t="s">
        <v>150</v>
      </c>
      <c r="BE235" s="215">
        <f>IF(N235="základní",J235,0)</f>
        <v>0</v>
      </c>
      <c r="BF235" s="215">
        <f>IF(N235="snížená",J235,0)</f>
        <v>0</v>
      </c>
      <c r="BG235" s="215">
        <f>IF(N235="zákl. přenesená",J235,0)</f>
        <v>0</v>
      </c>
      <c r="BH235" s="215">
        <f>IF(N235="sníž. přenesená",J235,0)</f>
        <v>0</v>
      </c>
      <c r="BI235" s="215">
        <f>IF(N235="nulová",J235,0)</f>
        <v>0</v>
      </c>
      <c r="BJ235" s="16" t="s">
        <v>91</v>
      </c>
      <c r="BK235" s="215">
        <f>ROUND(I235*H235,2)</f>
        <v>0</v>
      </c>
      <c r="BL235" s="16" t="s">
        <v>156</v>
      </c>
      <c r="BM235" s="214" t="s">
        <v>315</v>
      </c>
    </row>
    <row r="236" spans="1:65" s="2" customFormat="1" ht="19.5">
      <c r="A236" s="34"/>
      <c r="B236" s="35"/>
      <c r="C236" s="36"/>
      <c r="D236" s="216" t="s">
        <v>158</v>
      </c>
      <c r="E236" s="36"/>
      <c r="F236" s="217" t="s">
        <v>314</v>
      </c>
      <c r="G236" s="36"/>
      <c r="H236" s="36"/>
      <c r="I236" s="115"/>
      <c r="J236" s="36"/>
      <c r="K236" s="36"/>
      <c r="L236" s="39"/>
      <c r="M236" s="218"/>
      <c r="N236" s="219"/>
      <c r="O236" s="71"/>
      <c r="P236" s="71"/>
      <c r="Q236" s="71"/>
      <c r="R236" s="71"/>
      <c r="S236" s="71"/>
      <c r="T236" s="72"/>
      <c r="U236" s="34"/>
      <c r="V236" s="34"/>
      <c r="W236" s="34"/>
      <c r="X236" s="34"/>
      <c r="Y236" s="34"/>
      <c r="Z236" s="34"/>
      <c r="AA236" s="34"/>
      <c r="AB236" s="34"/>
      <c r="AC236" s="34"/>
      <c r="AD236" s="34"/>
      <c r="AE236" s="34"/>
      <c r="AT236" s="16" t="s">
        <v>158</v>
      </c>
      <c r="AU236" s="16" t="s">
        <v>21</v>
      </c>
    </row>
    <row r="237" spans="1:65" s="13" customFormat="1" ht="11.25">
      <c r="B237" s="221"/>
      <c r="C237" s="222"/>
      <c r="D237" s="216" t="s">
        <v>200</v>
      </c>
      <c r="E237" s="223" t="s">
        <v>1</v>
      </c>
      <c r="F237" s="224" t="s">
        <v>316</v>
      </c>
      <c r="G237" s="222"/>
      <c r="H237" s="225">
        <v>11</v>
      </c>
      <c r="I237" s="226"/>
      <c r="J237" s="222"/>
      <c r="K237" s="222"/>
      <c r="L237" s="227"/>
      <c r="M237" s="228"/>
      <c r="N237" s="229"/>
      <c r="O237" s="229"/>
      <c r="P237" s="229"/>
      <c r="Q237" s="229"/>
      <c r="R237" s="229"/>
      <c r="S237" s="229"/>
      <c r="T237" s="230"/>
      <c r="AT237" s="231" t="s">
        <v>200</v>
      </c>
      <c r="AU237" s="231" t="s">
        <v>21</v>
      </c>
      <c r="AV237" s="13" t="s">
        <v>21</v>
      </c>
      <c r="AW237" s="13" t="s">
        <v>40</v>
      </c>
      <c r="AX237" s="13" t="s">
        <v>83</v>
      </c>
      <c r="AY237" s="231" t="s">
        <v>150</v>
      </c>
    </row>
    <row r="238" spans="1:65" s="13" customFormat="1" ht="11.25">
      <c r="B238" s="221"/>
      <c r="C238" s="222"/>
      <c r="D238" s="216" t="s">
        <v>200</v>
      </c>
      <c r="E238" s="223" t="s">
        <v>1</v>
      </c>
      <c r="F238" s="224" t="s">
        <v>317</v>
      </c>
      <c r="G238" s="222"/>
      <c r="H238" s="225">
        <v>1</v>
      </c>
      <c r="I238" s="226"/>
      <c r="J238" s="222"/>
      <c r="K238" s="222"/>
      <c r="L238" s="227"/>
      <c r="M238" s="228"/>
      <c r="N238" s="229"/>
      <c r="O238" s="229"/>
      <c r="P238" s="229"/>
      <c r="Q238" s="229"/>
      <c r="R238" s="229"/>
      <c r="S238" s="229"/>
      <c r="T238" s="230"/>
      <c r="AT238" s="231" t="s">
        <v>200</v>
      </c>
      <c r="AU238" s="231" t="s">
        <v>21</v>
      </c>
      <c r="AV238" s="13" t="s">
        <v>21</v>
      </c>
      <c r="AW238" s="13" t="s">
        <v>40</v>
      </c>
      <c r="AX238" s="13" t="s">
        <v>83</v>
      </c>
      <c r="AY238" s="231" t="s">
        <v>150</v>
      </c>
    </row>
    <row r="239" spans="1:65" s="13" customFormat="1" ht="11.25">
      <c r="B239" s="221"/>
      <c r="C239" s="222"/>
      <c r="D239" s="216" t="s">
        <v>200</v>
      </c>
      <c r="E239" s="223" t="s">
        <v>1</v>
      </c>
      <c r="F239" s="224" t="s">
        <v>318</v>
      </c>
      <c r="G239" s="222"/>
      <c r="H239" s="225">
        <v>1</v>
      </c>
      <c r="I239" s="226"/>
      <c r="J239" s="222"/>
      <c r="K239" s="222"/>
      <c r="L239" s="227"/>
      <c r="M239" s="228"/>
      <c r="N239" s="229"/>
      <c r="O239" s="229"/>
      <c r="P239" s="229"/>
      <c r="Q239" s="229"/>
      <c r="R239" s="229"/>
      <c r="S239" s="229"/>
      <c r="T239" s="230"/>
      <c r="AT239" s="231" t="s">
        <v>200</v>
      </c>
      <c r="AU239" s="231" t="s">
        <v>21</v>
      </c>
      <c r="AV239" s="13" t="s">
        <v>21</v>
      </c>
      <c r="AW239" s="13" t="s">
        <v>40</v>
      </c>
      <c r="AX239" s="13" t="s">
        <v>83</v>
      </c>
      <c r="AY239" s="231" t="s">
        <v>150</v>
      </c>
    </row>
    <row r="240" spans="1:65" s="13" customFormat="1" ht="11.25">
      <c r="B240" s="221"/>
      <c r="C240" s="222"/>
      <c r="D240" s="216" t="s">
        <v>200</v>
      </c>
      <c r="E240" s="223" t="s">
        <v>1</v>
      </c>
      <c r="F240" s="224" t="s">
        <v>319</v>
      </c>
      <c r="G240" s="222"/>
      <c r="H240" s="225">
        <v>3</v>
      </c>
      <c r="I240" s="226"/>
      <c r="J240" s="222"/>
      <c r="K240" s="222"/>
      <c r="L240" s="227"/>
      <c r="M240" s="228"/>
      <c r="N240" s="229"/>
      <c r="O240" s="229"/>
      <c r="P240" s="229"/>
      <c r="Q240" s="229"/>
      <c r="R240" s="229"/>
      <c r="S240" s="229"/>
      <c r="T240" s="230"/>
      <c r="AT240" s="231" t="s">
        <v>200</v>
      </c>
      <c r="AU240" s="231" t="s">
        <v>21</v>
      </c>
      <c r="AV240" s="13" t="s">
        <v>21</v>
      </c>
      <c r="AW240" s="13" t="s">
        <v>40</v>
      </c>
      <c r="AX240" s="13" t="s">
        <v>83</v>
      </c>
      <c r="AY240" s="231" t="s">
        <v>150</v>
      </c>
    </row>
    <row r="241" spans="1:65" s="13" customFormat="1" ht="11.25">
      <c r="B241" s="221"/>
      <c r="C241" s="222"/>
      <c r="D241" s="216" t="s">
        <v>200</v>
      </c>
      <c r="E241" s="223" t="s">
        <v>1</v>
      </c>
      <c r="F241" s="224" t="s">
        <v>320</v>
      </c>
      <c r="G241" s="222"/>
      <c r="H241" s="225">
        <v>1</v>
      </c>
      <c r="I241" s="226"/>
      <c r="J241" s="222"/>
      <c r="K241" s="222"/>
      <c r="L241" s="227"/>
      <c r="M241" s="228"/>
      <c r="N241" s="229"/>
      <c r="O241" s="229"/>
      <c r="P241" s="229"/>
      <c r="Q241" s="229"/>
      <c r="R241" s="229"/>
      <c r="S241" s="229"/>
      <c r="T241" s="230"/>
      <c r="AT241" s="231" t="s">
        <v>200</v>
      </c>
      <c r="AU241" s="231" t="s">
        <v>21</v>
      </c>
      <c r="AV241" s="13" t="s">
        <v>21</v>
      </c>
      <c r="AW241" s="13" t="s">
        <v>40</v>
      </c>
      <c r="AX241" s="13" t="s">
        <v>83</v>
      </c>
      <c r="AY241" s="231" t="s">
        <v>150</v>
      </c>
    </row>
    <row r="242" spans="1:65" s="14" customFormat="1" ht="11.25">
      <c r="B242" s="232"/>
      <c r="C242" s="233"/>
      <c r="D242" s="216" t="s">
        <v>200</v>
      </c>
      <c r="E242" s="234" t="s">
        <v>1</v>
      </c>
      <c r="F242" s="235" t="s">
        <v>203</v>
      </c>
      <c r="G242" s="233"/>
      <c r="H242" s="236">
        <v>17</v>
      </c>
      <c r="I242" s="237"/>
      <c r="J242" s="233"/>
      <c r="K242" s="233"/>
      <c r="L242" s="238"/>
      <c r="M242" s="239"/>
      <c r="N242" s="240"/>
      <c r="O242" s="240"/>
      <c r="P242" s="240"/>
      <c r="Q242" s="240"/>
      <c r="R242" s="240"/>
      <c r="S242" s="240"/>
      <c r="T242" s="241"/>
      <c r="AT242" s="242" t="s">
        <v>200</v>
      </c>
      <c r="AU242" s="242" t="s">
        <v>21</v>
      </c>
      <c r="AV242" s="14" t="s">
        <v>156</v>
      </c>
      <c r="AW242" s="14" t="s">
        <v>40</v>
      </c>
      <c r="AX242" s="14" t="s">
        <v>91</v>
      </c>
      <c r="AY242" s="242" t="s">
        <v>150</v>
      </c>
    </row>
    <row r="243" spans="1:65" s="2" customFormat="1" ht="21.75" customHeight="1">
      <c r="A243" s="34"/>
      <c r="B243" s="35"/>
      <c r="C243" s="203" t="s">
        <v>321</v>
      </c>
      <c r="D243" s="203" t="s">
        <v>152</v>
      </c>
      <c r="E243" s="204" t="s">
        <v>322</v>
      </c>
      <c r="F243" s="205" t="s">
        <v>323</v>
      </c>
      <c r="G243" s="206" t="s">
        <v>194</v>
      </c>
      <c r="H243" s="207">
        <v>100</v>
      </c>
      <c r="I243" s="208"/>
      <c r="J243" s="209">
        <f>ROUND(I243*H243,2)</f>
        <v>0</v>
      </c>
      <c r="K243" s="205" t="s">
        <v>1</v>
      </c>
      <c r="L243" s="39"/>
      <c r="M243" s="210" t="s">
        <v>1</v>
      </c>
      <c r="N243" s="211" t="s">
        <v>48</v>
      </c>
      <c r="O243" s="71"/>
      <c r="P243" s="212">
        <f>O243*H243</f>
        <v>0</v>
      </c>
      <c r="Q243" s="212">
        <v>0</v>
      </c>
      <c r="R243" s="212">
        <f>Q243*H243</f>
        <v>0</v>
      </c>
      <c r="S243" s="212">
        <v>0.9</v>
      </c>
      <c r="T243" s="213">
        <f>S243*H243</f>
        <v>90</v>
      </c>
      <c r="U243" s="34"/>
      <c r="V243" s="34"/>
      <c r="W243" s="34"/>
      <c r="X243" s="34"/>
      <c r="Y243" s="34"/>
      <c r="Z243" s="34"/>
      <c r="AA243" s="34"/>
      <c r="AB243" s="34"/>
      <c r="AC243" s="34"/>
      <c r="AD243" s="34"/>
      <c r="AE243" s="34"/>
      <c r="AR243" s="214" t="s">
        <v>156</v>
      </c>
      <c r="AT243" s="214" t="s">
        <v>152</v>
      </c>
      <c r="AU243" s="214" t="s">
        <v>21</v>
      </c>
      <c r="AY243" s="16" t="s">
        <v>150</v>
      </c>
      <c r="BE243" s="215">
        <f>IF(N243="základní",J243,0)</f>
        <v>0</v>
      </c>
      <c r="BF243" s="215">
        <f>IF(N243="snížená",J243,0)</f>
        <v>0</v>
      </c>
      <c r="BG243" s="215">
        <f>IF(N243="zákl. přenesená",J243,0)</f>
        <v>0</v>
      </c>
      <c r="BH243" s="215">
        <f>IF(N243="sníž. přenesená",J243,0)</f>
        <v>0</v>
      </c>
      <c r="BI243" s="215">
        <f>IF(N243="nulová",J243,0)</f>
        <v>0</v>
      </c>
      <c r="BJ243" s="16" t="s">
        <v>91</v>
      </c>
      <c r="BK243" s="215">
        <f>ROUND(I243*H243,2)</f>
        <v>0</v>
      </c>
      <c r="BL243" s="16" t="s">
        <v>156</v>
      </c>
      <c r="BM243" s="214" t="s">
        <v>324</v>
      </c>
    </row>
    <row r="244" spans="1:65" s="2" customFormat="1" ht="19.5">
      <c r="A244" s="34"/>
      <c r="B244" s="35"/>
      <c r="C244" s="36"/>
      <c r="D244" s="216" t="s">
        <v>158</v>
      </c>
      <c r="E244" s="36"/>
      <c r="F244" s="217" t="s">
        <v>323</v>
      </c>
      <c r="G244" s="36"/>
      <c r="H244" s="36"/>
      <c r="I244" s="115"/>
      <c r="J244" s="36"/>
      <c r="K244" s="36"/>
      <c r="L244" s="39"/>
      <c r="M244" s="218"/>
      <c r="N244" s="219"/>
      <c r="O244" s="71"/>
      <c r="P244" s="71"/>
      <c r="Q244" s="71"/>
      <c r="R244" s="71"/>
      <c r="S244" s="71"/>
      <c r="T244" s="72"/>
      <c r="U244" s="34"/>
      <c r="V244" s="34"/>
      <c r="W244" s="34"/>
      <c r="X244" s="34"/>
      <c r="Y244" s="34"/>
      <c r="Z244" s="34"/>
      <c r="AA244" s="34"/>
      <c r="AB244" s="34"/>
      <c r="AC244" s="34"/>
      <c r="AD244" s="34"/>
      <c r="AE244" s="34"/>
      <c r="AT244" s="16" t="s">
        <v>158</v>
      </c>
      <c r="AU244" s="16" t="s">
        <v>21</v>
      </c>
    </row>
    <row r="245" spans="1:65" s="2" customFormat="1" ht="19.5">
      <c r="A245" s="34"/>
      <c r="B245" s="35"/>
      <c r="C245" s="36"/>
      <c r="D245" s="216" t="s">
        <v>159</v>
      </c>
      <c r="E245" s="36"/>
      <c r="F245" s="220" t="s">
        <v>325</v>
      </c>
      <c r="G245" s="36"/>
      <c r="H245" s="36"/>
      <c r="I245" s="115"/>
      <c r="J245" s="36"/>
      <c r="K245" s="36"/>
      <c r="L245" s="39"/>
      <c r="M245" s="218"/>
      <c r="N245" s="219"/>
      <c r="O245" s="71"/>
      <c r="P245" s="71"/>
      <c r="Q245" s="71"/>
      <c r="R245" s="71"/>
      <c r="S245" s="71"/>
      <c r="T245" s="72"/>
      <c r="U245" s="34"/>
      <c r="V245" s="34"/>
      <c r="W245" s="34"/>
      <c r="X245" s="34"/>
      <c r="Y245" s="34"/>
      <c r="Z245" s="34"/>
      <c r="AA245" s="34"/>
      <c r="AB245" s="34"/>
      <c r="AC245" s="34"/>
      <c r="AD245" s="34"/>
      <c r="AE245" s="34"/>
      <c r="AT245" s="16" t="s">
        <v>159</v>
      </c>
      <c r="AU245" s="16" t="s">
        <v>21</v>
      </c>
    </row>
    <row r="246" spans="1:65" s="2" customFormat="1" ht="21.75" customHeight="1">
      <c r="A246" s="34"/>
      <c r="B246" s="35"/>
      <c r="C246" s="203" t="s">
        <v>326</v>
      </c>
      <c r="D246" s="203" t="s">
        <v>152</v>
      </c>
      <c r="E246" s="204" t="s">
        <v>327</v>
      </c>
      <c r="F246" s="205" t="s">
        <v>328</v>
      </c>
      <c r="G246" s="206" t="s">
        <v>194</v>
      </c>
      <c r="H246" s="207">
        <v>10</v>
      </c>
      <c r="I246" s="208"/>
      <c r="J246" s="209">
        <f>ROUND(I246*H246,2)</f>
        <v>0</v>
      </c>
      <c r="K246" s="205" t="s">
        <v>1</v>
      </c>
      <c r="L246" s="39"/>
      <c r="M246" s="210" t="s">
        <v>1</v>
      </c>
      <c r="N246" s="211" t="s">
        <v>48</v>
      </c>
      <c r="O246" s="71"/>
      <c r="P246" s="212">
        <f>O246*H246</f>
        <v>0</v>
      </c>
      <c r="Q246" s="212">
        <v>0</v>
      </c>
      <c r="R246" s="212">
        <f>Q246*H246</f>
        <v>0</v>
      </c>
      <c r="S246" s="212">
        <v>2.1</v>
      </c>
      <c r="T246" s="213">
        <f>S246*H246</f>
        <v>21</v>
      </c>
      <c r="U246" s="34"/>
      <c r="V246" s="34"/>
      <c r="W246" s="34"/>
      <c r="X246" s="34"/>
      <c r="Y246" s="34"/>
      <c r="Z246" s="34"/>
      <c r="AA246" s="34"/>
      <c r="AB246" s="34"/>
      <c r="AC246" s="34"/>
      <c r="AD246" s="34"/>
      <c r="AE246" s="34"/>
      <c r="AR246" s="214" t="s">
        <v>156</v>
      </c>
      <c r="AT246" s="214" t="s">
        <v>152</v>
      </c>
      <c r="AU246" s="214" t="s">
        <v>21</v>
      </c>
      <c r="AY246" s="16" t="s">
        <v>150</v>
      </c>
      <c r="BE246" s="215">
        <f>IF(N246="základní",J246,0)</f>
        <v>0</v>
      </c>
      <c r="BF246" s="215">
        <f>IF(N246="snížená",J246,0)</f>
        <v>0</v>
      </c>
      <c r="BG246" s="215">
        <f>IF(N246="zákl. přenesená",J246,0)</f>
        <v>0</v>
      </c>
      <c r="BH246" s="215">
        <f>IF(N246="sníž. přenesená",J246,0)</f>
        <v>0</v>
      </c>
      <c r="BI246" s="215">
        <f>IF(N246="nulová",J246,0)</f>
        <v>0</v>
      </c>
      <c r="BJ246" s="16" t="s">
        <v>91</v>
      </c>
      <c r="BK246" s="215">
        <f>ROUND(I246*H246,2)</f>
        <v>0</v>
      </c>
      <c r="BL246" s="16" t="s">
        <v>156</v>
      </c>
      <c r="BM246" s="214" t="s">
        <v>329</v>
      </c>
    </row>
    <row r="247" spans="1:65" s="2" customFormat="1" ht="11.25">
      <c r="A247" s="34"/>
      <c r="B247" s="35"/>
      <c r="C247" s="36"/>
      <c r="D247" s="216" t="s">
        <v>158</v>
      </c>
      <c r="E247" s="36"/>
      <c r="F247" s="217" t="s">
        <v>328</v>
      </c>
      <c r="G247" s="36"/>
      <c r="H247" s="36"/>
      <c r="I247" s="115"/>
      <c r="J247" s="36"/>
      <c r="K247" s="36"/>
      <c r="L247" s="39"/>
      <c r="M247" s="218"/>
      <c r="N247" s="219"/>
      <c r="O247" s="71"/>
      <c r="P247" s="71"/>
      <c r="Q247" s="71"/>
      <c r="R247" s="71"/>
      <c r="S247" s="71"/>
      <c r="T247" s="72"/>
      <c r="U247" s="34"/>
      <c r="V247" s="34"/>
      <c r="W247" s="34"/>
      <c r="X247" s="34"/>
      <c r="Y247" s="34"/>
      <c r="Z247" s="34"/>
      <c r="AA247" s="34"/>
      <c r="AB247" s="34"/>
      <c r="AC247" s="34"/>
      <c r="AD247" s="34"/>
      <c r="AE247" s="34"/>
      <c r="AT247" s="16" t="s">
        <v>158</v>
      </c>
      <c r="AU247" s="16" t="s">
        <v>21</v>
      </c>
    </row>
    <row r="248" spans="1:65" s="2" customFormat="1" ht="21.75" customHeight="1">
      <c r="A248" s="34"/>
      <c r="B248" s="35"/>
      <c r="C248" s="203" t="s">
        <v>330</v>
      </c>
      <c r="D248" s="203" t="s">
        <v>152</v>
      </c>
      <c r="E248" s="204" t="s">
        <v>331</v>
      </c>
      <c r="F248" s="205" t="s">
        <v>332</v>
      </c>
      <c r="G248" s="206" t="s">
        <v>155</v>
      </c>
      <c r="H248" s="207">
        <v>15</v>
      </c>
      <c r="I248" s="208"/>
      <c r="J248" s="209">
        <f>ROUND(I248*H248,2)</f>
        <v>0</v>
      </c>
      <c r="K248" s="205" t="s">
        <v>1</v>
      </c>
      <c r="L248" s="39"/>
      <c r="M248" s="210" t="s">
        <v>1</v>
      </c>
      <c r="N248" s="211" t="s">
        <v>48</v>
      </c>
      <c r="O248" s="71"/>
      <c r="P248" s="212">
        <f>O248*H248</f>
        <v>0</v>
      </c>
      <c r="Q248" s="212">
        <v>0</v>
      </c>
      <c r="R248" s="212">
        <f>Q248*H248</f>
        <v>0</v>
      </c>
      <c r="S248" s="212">
        <v>6.8400000000000002E-2</v>
      </c>
      <c r="T248" s="213">
        <f>S248*H248</f>
        <v>1.026</v>
      </c>
      <c r="U248" s="34"/>
      <c r="V248" s="34"/>
      <c r="W248" s="34"/>
      <c r="X248" s="34"/>
      <c r="Y248" s="34"/>
      <c r="Z248" s="34"/>
      <c r="AA248" s="34"/>
      <c r="AB248" s="34"/>
      <c r="AC248" s="34"/>
      <c r="AD248" s="34"/>
      <c r="AE248" s="34"/>
      <c r="AR248" s="214" t="s">
        <v>156</v>
      </c>
      <c r="AT248" s="214" t="s">
        <v>152</v>
      </c>
      <c r="AU248" s="214" t="s">
        <v>21</v>
      </c>
      <c r="AY248" s="16" t="s">
        <v>150</v>
      </c>
      <c r="BE248" s="215">
        <f>IF(N248="základní",J248,0)</f>
        <v>0</v>
      </c>
      <c r="BF248" s="215">
        <f>IF(N248="snížená",J248,0)</f>
        <v>0</v>
      </c>
      <c r="BG248" s="215">
        <f>IF(N248="zákl. přenesená",J248,0)</f>
        <v>0</v>
      </c>
      <c r="BH248" s="215">
        <f>IF(N248="sníž. přenesená",J248,0)</f>
        <v>0</v>
      </c>
      <c r="BI248" s="215">
        <f>IF(N248="nulová",J248,0)</f>
        <v>0</v>
      </c>
      <c r="BJ248" s="16" t="s">
        <v>91</v>
      </c>
      <c r="BK248" s="215">
        <f>ROUND(I248*H248,2)</f>
        <v>0</v>
      </c>
      <c r="BL248" s="16" t="s">
        <v>156</v>
      </c>
      <c r="BM248" s="214" t="s">
        <v>333</v>
      </c>
    </row>
    <row r="249" spans="1:65" s="2" customFormat="1" ht="11.25">
      <c r="A249" s="34"/>
      <c r="B249" s="35"/>
      <c r="C249" s="36"/>
      <c r="D249" s="216" t="s">
        <v>158</v>
      </c>
      <c r="E249" s="36"/>
      <c r="F249" s="217" t="s">
        <v>332</v>
      </c>
      <c r="G249" s="36"/>
      <c r="H249" s="36"/>
      <c r="I249" s="115"/>
      <c r="J249" s="36"/>
      <c r="K249" s="36"/>
      <c r="L249" s="39"/>
      <c r="M249" s="218"/>
      <c r="N249" s="219"/>
      <c r="O249" s="71"/>
      <c r="P249" s="71"/>
      <c r="Q249" s="71"/>
      <c r="R249" s="71"/>
      <c r="S249" s="71"/>
      <c r="T249" s="72"/>
      <c r="U249" s="34"/>
      <c r="V249" s="34"/>
      <c r="W249" s="34"/>
      <c r="X249" s="34"/>
      <c r="Y249" s="34"/>
      <c r="Z249" s="34"/>
      <c r="AA249" s="34"/>
      <c r="AB249" s="34"/>
      <c r="AC249" s="34"/>
      <c r="AD249" s="34"/>
      <c r="AE249" s="34"/>
      <c r="AT249" s="16" t="s">
        <v>158</v>
      </c>
      <c r="AU249" s="16" t="s">
        <v>21</v>
      </c>
    </row>
    <row r="250" spans="1:65" s="2" customFormat="1" ht="21.75" customHeight="1">
      <c r="A250" s="34"/>
      <c r="B250" s="35"/>
      <c r="C250" s="203" t="s">
        <v>334</v>
      </c>
      <c r="D250" s="203" t="s">
        <v>152</v>
      </c>
      <c r="E250" s="204" t="s">
        <v>335</v>
      </c>
      <c r="F250" s="205" t="s">
        <v>336</v>
      </c>
      <c r="G250" s="206" t="s">
        <v>155</v>
      </c>
      <c r="H250" s="207">
        <v>15</v>
      </c>
      <c r="I250" s="208"/>
      <c r="J250" s="209">
        <f>ROUND(I250*H250,2)</f>
        <v>0</v>
      </c>
      <c r="K250" s="205" t="s">
        <v>1</v>
      </c>
      <c r="L250" s="39"/>
      <c r="M250" s="210" t="s">
        <v>1</v>
      </c>
      <c r="N250" s="211" t="s">
        <v>48</v>
      </c>
      <c r="O250" s="71"/>
      <c r="P250" s="212">
        <f>O250*H250</f>
        <v>0</v>
      </c>
      <c r="Q250" s="212">
        <v>0</v>
      </c>
      <c r="R250" s="212">
        <f>Q250*H250</f>
        <v>0</v>
      </c>
      <c r="S250" s="212">
        <v>6.5699999999999995E-2</v>
      </c>
      <c r="T250" s="213">
        <f>S250*H250</f>
        <v>0.98549999999999993</v>
      </c>
      <c r="U250" s="34"/>
      <c r="V250" s="34"/>
      <c r="W250" s="34"/>
      <c r="X250" s="34"/>
      <c r="Y250" s="34"/>
      <c r="Z250" s="34"/>
      <c r="AA250" s="34"/>
      <c r="AB250" s="34"/>
      <c r="AC250" s="34"/>
      <c r="AD250" s="34"/>
      <c r="AE250" s="34"/>
      <c r="AR250" s="214" t="s">
        <v>156</v>
      </c>
      <c r="AT250" s="214" t="s">
        <v>152</v>
      </c>
      <c r="AU250" s="214" t="s">
        <v>21</v>
      </c>
      <c r="AY250" s="16" t="s">
        <v>150</v>
      </c>
      <c r="BE250" s="215">
        <f>IF(N250="základní",J250,0)</f>
        <v>0</v>
      </c>
      <c r="BF250" s="215">
        <f>IF(N250="snížená",J250,0)</f>
        <v>0</v>
      </c>
      <c r="BG250" s="215">
        <f>IF(N250="zákl. přenesená",J250,0)</f>
        <v>0</v>
      </c>
      <c r="BH250" s="215">
        <f>IF(N250="sníž. přenesená",J250,0)</f>
        <v>0</v>
      </c>
      <c r="BI250" s="215">
        <f>IF(N250="nulová",J250,0)</f>
        <v>0</v>
      </c>
      <c r="BJ250" s="16" t="s">
        <v>91</v>
      </c>
      <c r="BK250" s="215">
        <f>ROUND(I250*H250,2)</f>
        <v>0</v>
      </c>
      <c r="BL250" s="16" t="s">
        <v>156</v>
      </c>
      <c r="BM250" s="214" t="s">
        <v>337</v>
      </c>
    </row>
    <row r="251" spans="1:65" s="2" customFormat="1" ht="19.5">
      <c r="A251" s="34"/>
      <c r="B251" s="35"/>
      <c r="C251" s="36"/>
      <c r="D251" s="216" t="s">
        <v>158</v>
      </c>
      <c r="E251" s="36"/>
      <c r="F251" s="217" t="s">
        <v>336</v>
      </c>
      <c r="G251" s="36"/>
      <c r="H251" s="36"/>
      <c r="I251" s="115"/>
      <c r="J251" s="36"/>
      <c r="K251" s="36"/>
      <c r="L251" s="39"/>
      <c r="M251" s="218"/>
      <c r="N251" s="219"/>
      <c r="O251" s="71"/>
      <c r="P251" s="71"/>
      <c r="Q251" s="71"/>
      <c r="R251" s="71"/>
      <c r="S251" s="71"/>
      <c r="T251" s="72"/>
      <c r="U251" s="34"/>
      <c r="V251" s="34"/>
      <c r="W251" s="34"/>
      <c r="X251" s="34"/>
      <c r="Y251" s="34"/>
      <c r="Z251" s="34"/>
      <c r="AA251" s="34"/>
      <c r="AB251" s="34"/>
      <c r="AC251" s="34"/>
      <c r="AD251" s="34"/>
      <c r="AE251" s="34"/>
      <c r="AT251" s="16" t="s">
        <v>158</v>
      </c>
      <c r="AU251" s="16" t="s">
        <v>21</v>
      </c>
    </row>
    <row r="252" spans="1:65" s="2" customFormat="1" ht="21.75" customHeight="1">
      <c r="A252" s="34"/>
      <c r="B252" s="35"/>
      <c r="C252" s="203" t="s">
        <v>338</v>
      </c>
      <c r="D252" s="203" t="s">
        <v>152</v>
      </c>
      <c r="E252" s="204" t="s">
        <v>339</v>
      </c>
      <c r="F252" s="205" t="s">
        <v>340</v>
      </c>
      <c r="G252" s="206" t="s">
        <v>194</v>
      </c>
      <c r="H252" s="207">
        <v>38</v>
      </c>
      <c r="I252" s="208"/>
      <c r="J252" s="209">
        <f>ROUND(I252*H252,2)</f>
        <v>0</v>
      </c>
      <c r="K252" s="205" t="s">
        <v>1</v>
      </c>
      <c r="L252" s="39"/>
      <c r="M252" s="210" t="s">
        <v>1</v>
      </c>
      <c r="N252" s="211" t="s">
        <v>48</v>
      </c>
      <c r="O252" s="71"/>
      <c r="P252" s="212">
        <f>O252*H252</f>
        <v>0</v>
      </c>
      <c r="Q252" s="212">
        <v>0</v>
      </c>
      <c r="R252" s="212">
        <f>Q252*H252</f>
        <v>0</v>
      </c>
      <c r="S252" s="212">
        <v>2.48E-3</v>
      </c>
      <c r="T252" s="213">
        <f>S252*H252</f>
        <v>9.4240000000000004E-2</v>
      </c>
      <c r="U252" s="34"/>
      <c r="V252" s="34"/>
      <c r="W252" s="34"/>
      <c r="X252" s="34"/>
      <c r="Y252" s="34"/>
      <c r="Z252" s="34"/>
      <c r="AA252" s="34"/>
      <c r="AB252" s="34"/>
      <c r="AC252" s="34"/>
      <c r="AD252" s="34"/>
      <c r="AE252" s="34"/>
      <c r="AR252" s="214" t="s">
        <v>156</v>
      </c>
      <c r="AT252" s="214" t="s">
        <v>152</v>
      </c>
      <c r="AU252" s="214" t="s">
        <v>21</v>
      </c>
      <c r="AY252" s="16" t="s">
        <v>150</v>
      </c>
      <c r="BE252" s="215">
        <f>IF(N252="základní",J252,0)</f>
        <v>0</v>
      </c>
      <c r="BF252" s="215">
        <f>IF(N252="snížená",J252,0)</f>
        <v>0</v>
      </c>
      <c r="BG252" s="215">
        <f>IF(N252="zákl. přenesená",J252,0)</f>
        <v>0</v>
      </c>
      <c r="BH252" s="215">
        <f>IF(N252="sníž. přenesená",J252,0)</f>
        <v>0</v>
      </c>
      <c r="BI252" s="215">
        <f>IF(N252="nulová",J252,0)</f>
        <v>0</v>
      </c>
      <c r="BJ252" s="16" t="s">
        <v>91</v>
      </c>
      <c r="BK252" s="215">
        <f>ROUND(I252*H252,2)</f>
        <v>0</v>
      </c>
      <c r="BL252" s="16" t="s">
        <v>156</v>
      </c>
      <c r="BM252" s="214" t="s">
        <v>341</v>
      </c>
    </row>
    <row r="253" spans="1:65" s="2" customFormat="1" ht="11.25">
      <c r="A253" s="34"/>
      <c r="B253" s="35"/>
      <c r="C253" s="36"/>
      <c r="D253" s="216" t="s">
        <v>158</v>
      </c>
      <c r="E253" s="36"/>
      <c r="F253" s="217" t="s">
        <v>340</v>
      </c>
      <c r="G253" s="36"/>
      <c r="H253" s="36"/>
      <c r="I253" s="115"/>
      <c r="J253" s="36"/>
      <c r="K253" s="36"/>
      <c r="L253" s="39"/>
      <c r="M253" s="218"/>
      <c r="N253" s="219"/>
      <c r="O253" s="71"/>
      <c r="P253" s="71"/>
      <c r="Q253" s="71"/>
      <c r="R253" s="71"/>
      <c r="S253" s="71"/>
      <c r="T253" s="72"/>
      <c r="U253" s="34"/>
      <c r="V253" s="34"/>
      <c r="W253" s="34"/>
      <c r="X253" s="34"/>
      <c r="Y253" s="34"/>
      <c r="Z253" s="34"/>
      <c r="AA253" s="34"/>
      <c r="AB253" s="34"/>
      <c r="AC253" s="34"/>
      <c r="AD253" s="34"/>
      <c r="AE253" s="34"/>
      <c r="AT253" s="16" t="s">
        <v>158</v>
      </c>
      <c r="AU253" s="16" t="s">
        <v>21</v>
      </c>
    </row>
    <row r="254" spans="1:65" s="13" customFormat="1" ht="11.25">
      <c r="B254" s="221"/>
      <c r="C254" s="222"/>
      <c r="D254" s="216" t="s">
        <v>200</v>
      </c>
      <c r="E254" s="223" t="s">
        <v>1</v>
      </c>
      <c r="F254" s="224" t="s">
        <v>342</v>
      </c>
      <c r="G254" s="222"/>
      <c r="H254" s="225">
        <v>30</v>
      </c>
      <c r="I254" s="226"/>
      <c r="J254" s="222"/>
      <c r="K254" s="222"/>
      <c r="L254" s="227"/>
      <c r="M254" s="228"/>
      <c r="N254" s="229"/>
      <c r="O254" s="229"/>
      <c r="P254" s="229"/>
      <c r="Q254" s="229"/>
      <c r="R254" s="229"/>
      <c r="S254" s="229"/>
      <c r="T254" s="230"/>
      <c r="AT254" s="231" t="s">
        <v>200</v>
      </c>
      <c r="AU254" s="231" t="s">
        <v>21</v>
      </c>
      <c r="AV254" s="13" t="s">
        <v>21</v>
      </c>
      <c r="AW254" s="13" t="s">
        <v>40</v>
      </c>
      <c r="AX254" s="13" t="s">
        <v>83</v>
      </c>
      <c r="AY254" s="231" t="s">
        <v>150</v>
      </c>
    </row>
    <row r="255" spans="1:65" s="13" customFormat="1" ht="11.25">
      <c r="B255" s="221"/>
      <c r="C255" s="222"/>
      <c r="D255" s="216" t="s">
        <v>200</v>
      </c>
      <c r="E255" s="223" t="s">
        <v>1</v>
      </c>
      <c r="F255" s="224" t="s">
        <v>343</v>
      </c>
      <c r="G255" s="222"/>
      <c r="H255" s="225">
        <v>8</v>
      </c>
      <c r="I255" s="226"/>
      <c r="J255" s="222"/>
      <c r="K255" s="222"/>
      <c r="L255" s="227"/>
      <c r="M255" s="228"/>
      <c r="N255" s="229"/>
      <c r="O255" s="229"/>
      <c r="P255" s="229"/>
      <c r="Q255" s="229"/>
      <c r="R255" s="229"/>
      <c r="S255" s="229"/>
      <c r="T255" s="230"/>
      <c r="AT255" s="231" t="s">
        <v>200</v>
      </c>
      <c r="AU255" s="231" t="s">
        <v>21</v>
      </c>
      <c r="AV255" s="13" t="s">
        <v>21</v>
      </c>
      <c r="AW255" s="13" t="s">
        <v>40</v>
      </c>
      <c r="AX255" s="13" t="s">
        <v>83</v>
      </c>
      <c r="AY255" s="231" t="s">
        <v>150</v>
      </c>
    </row>
    <row r="256" spans="1:65" s="14" customFormat="1" ht="11.25">
      <c r="B256" s="232"/>
      <c r="C256" s="233"/>
      <c r="D256" s="216" t="s">
        <v>200</v>
      </c>
      <c r="E256" s="234" t="s">
        <v>1</v>
      </c>
      <c r="F256" s="235" t="s">
        <v>203</v>
      </c>
      <c r="G256" s="233"/>
      <c r="H256" s="236">
        <v>38</v>
      </c>
      <c r="I256" s="237"/>
      <c r="J256" s="233"/>
      <c r="K256" s="233"/>
      <c r="L256" s="238"/>
      <c r="M256" s="239"/>
      <c r="N256" s="240"/>
      <c r="O256" s="240"/>
      <c r="P256" s="240"/>
      <c r="Q256" s="240"/>
      <c r="R256" s="240"/>
      <c r="S256" s="240"/>
      <c r="T256" s="241"/>
      <c r="AT256" s="242" t="s">
        <v>200</v>
      </c>
      <c r="AU256" s="242" t="s">
        <v>21</v>
      </c>
      <c r="AV256" s="14" t="s">
        <v>156</v>
      </c>
      <c r="AW256" s="14" t="s">
        <v>40</v>
      </c>
      <c r="AX256" s="14" t="s">
        <v>91</v>
      </c>
      <c r="AY256" s="242" t="s">
        <v>150</v>
      </c>
    </row>
    <row r="257" spans="1:65" s="2" customFormat="1" ht="21.75" customHeight="1">
      <c r="A257" s="34"/>
      <c r="B257" s="35"/>
      <c r="C257" s="203" t="s">
        <v>344</v>
      </c>
      <c r="D257" s="203" t="s">
        <v>152</v>
      </c>
      <c r="E257" s="204" t="s">
        <v>345</v>
      </c>
      <c r="F257" s="205" t="s">
        <v>346</v>
      </c>
      <c r="G257" s="206" t="s">
        <v>194</v>
      </c>
      <c r="H257" s="207">
        <v>20</v>
      </c>
      <c r="I257" s="208"/>
      <c r="J257" s="209">
        <f>ROUND(I257*H257,2)</f>
        <v>0</v>
      </c>
      <c r="K257" s="205" t="s">
        <v>1</v>
      </c>
      <c r="L257" s="39"/>
      <c r="M257" s="210" t="s">
        <v>1</v>
      </c>
      <c r="N257" s="211" t="s">
        <v>48</v>
      </c>
      <c r="O257" s="71"/>
      <c r="P257" s="212">
        <f>O257*H257</f>
        <v>0</v>
      </c>
      <c r="Q257" s="212">
        <v>0</v>
      </c>
      <c r="R257" s="212">
        <f>Q257*H257</f>
        <v>0</v>
      </c>
      <c r="S257" s="212">
        <v>9.2499999999999995E-3</v>
      </c>
      <c r="T257" s="213">
        <f>S257*H257</f>
        <v>0.185</v>
      </c>
      <c r="U257" s="34"/>
      <c r="V257" s="34"/>
      <c r="W257" s="34"/>
      <c r="X257" s="34"/>
      <c r="Y257" s="34"/>
      <c r="Z257" s="34"/>
      <c r="AA257" s="34"/>
      <c r="AB257" s="34"/>
      <c r="AC257" s="34"/>
      <c r="AD257" s="34"/>
      <c r="AE257" s="34"/>
      <c r="AR257" s="214" t="s">
        <v>156</v>
      </c>
      <c r="AT257" s="214" t="s">
        <v>152</v>
      </c>
      <c r="AU257" s="214" t="s">
        <v>21</v>
      </c>
      <c r="AY257" s="16" t="s">
        <v>150</v>
      </c>
      <c r="BE257" s="215">
        <f>IF(N257="základní",J257,0)</f>
        <v>0</v>
      </c>
      <c r="BF257" s="215">
        <f>IF(N257="snížená",J257,0)</f>
        <v>0</v>
      </c>
      <c r="BG257" s="215">
        <f>IF(N257="zákl. přenesená",J257,0)</f>
        <v>0</v>
      </c>
      <c r="BH257" s="215">
        <f>IF(N257="sníž. přenesená",J257,0)</f>
        <v>0</v>
      </c>
      <c r="BI257" s="215">
        <f>IF(N257="nulová",J257,0)</f>
        <v>0</v>
      </c>
      <c r="BJ257" s="16" t="s">
        <v>91</v>
      </c>
      <c r="BK257" s="215">
        <f>ROUND(I257*H257,2)</f>
        <v>0</v>
      </c>
      <c r="BL257" s="16" t="s">
        <v>156</v>
      </c>
      <c r="BM257" s="214" t="s">
        <v>347</v>
      </c>
    </row>
    <row r="258" spans="1:65" s="2" customFormat="1" ht="11.25">
      <c r="A258" s="34"/>
      <c r="B258" s="35"/>
      <c r="C258" s="36"/>
      <c r="D258" s="216" t="s">
        <v>158</v>
      </c>
      <c r="E258" s="36"/>
      <c r="F258" s="217" t="s">
        <v>346</v>
      </c>
      <c r="G258" s="36"/>
      <c r="H258" s="36"/>
      <c r="I258" s="115"/>
      <c r="J258" s="36"/>
      <c r="K258" s="36"/>
      <c r="L258" s="39"/>
      <c r="M258" s="218"/>
      <c r="N258" s="219"/>
      <c r="O258" s="71"/>
      <c r="P258" s="71"/>
      <c r="Q258" s="71"/>
      <c r="R258" s="71"/>
      <c r="S258" s="71"/>
      <c r="T258" s="72"/>
      <c r="U258" s="34"/>
      <c r="V258" s="34"/>
      <c r="W258" s="34"/>
      <c r="X258" s="34"/>
      <c r="Y258" s="34"/>
      <c r="Z258" s="34"/>
      <c r="AA258" s="34"/>
      <c r="AB258" s="34"/>
      <c r="AC258" s="34"/>
      <c r="AD258" s="34"/>
      <c r="AE258" s="34"/>
      <c r="AT258" s="16" t="s">
        <v>158</v>
      </c>
      <c r="AU258" s="16" t="s">
        <v>21</v>
      </c>
    </row>
    <row r="259" spans="1:65" s="2" customFormat="1" ht="21.75" customHeight="1">
      <c r="A259" s="34"/>
      <c r="B259" s="35"/>
      <c r="C259" s="203" t="s">
        <v>348</v>
      </c>
      <c r="D259" s="203" t="s">
        <v>152</v>
      </c>
      <c r="E259" s="204" t="s">
        <v>349</v>
      </c>
      <c r="F259" s="205" t="s">
        <v>350</v>
      </c>
      <c r="G259" s="206" t="s">
        <v>155</v>
      </c>
      <c r="H259" s="207">
        <v>3</v>
      </c>
      <c r="I259" s="208"/>
      <c r="J259" s="209">
        <f>ROUND(I259*H259,2)</f>
        <v>0</v>
      </c>
      <c r="K259" s="205" t="s">
        <v>1</v>
      </c>
      <c r="L259" s="39"/>
      <c r="M259" s="210" t="s">
        <v>1</v>
      </c>
      <c r="N259" s="211" t="s">
        <v>48</v>
      </c>
      <c r="O259" s="71"/>
      <c r="P259" s="212">
        <f>O259*H259</f>
        <v>0</v>
      </c>
      <c r="Q259" s="212">
        <v>0</v>
      </c>
      <c r="R259" s="212">
        <f>Q259*H259</f>
        <v>0</v>
      </c>
      <c r="S259" s="212">
        <v>0.21</v>
      </c>
      <c r="T259" s="213">
        <f>S259*H259</f>
        <v>0.63</v>
      </c>
      <c r="U259" s="34"/>
      <c r="V259" s="34"/>
      <c r="W259" s="34"/>
      <c r="X259" s="34"/>
      <c r="Y259" s="34"/>
      <c r="Z259" s="34"/>
      <c r="AA259" s="34"/>
      <c r="AB259" s="34"/>
      <c r="AC259" s="34"/>
      <c r="AD259" s="34"/>
      <c r="AE259" s="34"/>
      <c r="AR259" s="214" t="s">
        <v>156</v>
      </c>
      <c r="AT259" s="214" t="s">
        <v>152</v>
      </c>
      <c r="AU259" s="214" t="s">
        <v>21</v>
      </c>
      <c r="AY259" s="16" t="s">
        <v>150</v>
      </c>
      <c r="BE259" s="215">
        <f>IF(N259="základní",J259,0)</f>
        <v>0</v>
      </c>
      <c r="BF259" s="215">
        <f>IF(N259="snížená",J259,0)</f>
        <v>0</v>
      </c>
      <c r="BG259" s="215">
        <f>IF(N259="zákl. přenesená",J259,0)</f>
        <v>0</v>
      </c>
      <c r="BH259" s="215">
        <f>IF(N259="sníž. přenesená",J259,0)</f>
        <v>0</v>
      </c>
      <c r="BI259" s="215">
        <f>IF(N259="nulová",J259,0)</f>
        <v>0</v>
      </c>
      <c r="BJ259" s="16" t="s">
        <v>91</v>
      </c>
      <c r="BK259" s="215">
        <f>ROUND(I259*H259,2)</f>
        <v>0</v>
      </c>
      <c r="BL259" s="16" t="s">
        <v>156</v>
      </c>
      <c r="BM259" s="214" t="s">
        <v>351</v>
      </c>
    </row>
    <row r="260" spans="1:65" s="2" customFormat="1" ht="11.25">
      <c r="A260" s="34"/>
      <c r="B260" s="35"/>
      <c r="C260" s="36"/>
      <c r="D260" s="216" t="s">
        <v>158</v>
      </c>
      <c r="E260" s="36"/>
      <c r="F260" s="217" t="s">
        <v>350</v>
      </c>
      <c r="G260" s="36"/>
      <c r="H260" s="36"/>
      <c r="I260" s="115"/>
      <c r="J260" s="36"/>
      <c r="K260" s="36"/>
      <c r="L260" s="39"/>
      <c r="M260" s="218"/>
      <c r="N260" s="219"/>
      <c r="O260" s="71"/>
      <c r="P260" s="71"/>
      <c r="Q260" s="71"/>
      <c r="R260" s="71"/>
      <c r="S260" s="71"/>
      <c r="T260" s="72"/>
      <c r="U260" s="34"/>
      <c r="V260" s="34"/>
      <c r="W260" s="34"/>
      <c r="X260" s="34"/>
      <c r="Y260" s="34"/>
      <c r="Z260" s="34"/>
      <c r="AA260" s="34"/>
      <c r="AB260" s="34"/>
      <c r="AC260" s="34"/>
      <c r="AD260" s="34"/>
      <c r="AE260" s="34"/>
      <c r="AT260" s="16" t="s">
        <v>158</v>
      </c>
      <c r="AU260" s="16" t="s">
        <v>21</v>
      </c>
    </row>
    <row r="261" spans="1:65" s="13" customFormat="1" ht="11.25">
      <c r="B261" s="221"/>
      <c r="C261" s="222"/>
      <c r="D261" s="216" t="s">
        <v>200</v>
      </c>
      <c r="E261" s="223" t="s">
        <v>1</v>
      </c>
      <c r="F261" s="224" t="s">
        <v>352</v>
      </c>
      <c r="G261" s="222"/>
      <c r="H261" s="225">
        <v>1</v>
      </c>
      <c r="I261" s="226"/>
      <c r="J261" s="222"/>
      <c r="K261" s="222"/>
      <c r="L261" s="227"/>
      <c r="M261" s="228"/>
      <c r="N261" s="229"/>
      <c r="O261" s="229"/>
      <c r="P261" s="229"/>
      <c r="Q261" s="229"/>
      <c r="R261" s="229"/>
      <c r="S261" s="229"/>
      <c r="T261" s="230"/>
      <c r="AT261" s="231" t="s">
        <v>200</v>
      </c>
      <c r="AU261" s="231" t="s">
        <v>21</v>
      </c>
      <c r="AV261" s="13" t="s">
        <v>21</v>
      </c>
      <c r="AW261" s="13" t="s">
        <v>40</v>
      </c>
      <c r="AX261" s="13" t="s">
        <v>83</v>
      </c>
      <c r="AY261" s="231" t="s">
        <v>150</v>
      </c>
    </row>
    <row r="262" spans="1:65" s="13" customFormat="1" ht="11.25">
      <c r="B262" s="221"/>
      <c r="C262" s="222"/>
      <c r="D262" s="216" t="s">
        <v>200</v>
      </c>
      <c r="E262" s="223" t="s">
        <v>1</v>
      </c>
      <c r="F262" s="224" t="s">
        <v>353</v>
      </c>
      <c r="G262" s="222"/>
      <c r="H262" s="225">
        <v>1</v>
      </c>
      <c r="I262" s="226"/>
      <c r="J262" s="222"/>
      <c r="K262" s="222"/>
      <c r="L262" s="227"/>
      <c r="M262" s="228"/>
      <c r="N262" s="229"/>
      <c r="O262" s="229"/>
      <c r="P262" s="229"/>
      <c r="Q262" s="229"/>
      <c r="R262" s="229"/>
      <c r="S262" s="229"/>
      <c r="T262" s="230"/>
      <c r="AT262" s="231" t="s">
        <v>200</v>
      </c>
      <c r="AU262" s="231" t="s">
        <v>21</v>
      </c>
      <c r="AV262" s="13" t="s">
        <v>21</v>
      </c>
      <c r="AW262" s="13" t="s">
        <v>40</v>
      </c>
      <c r="AX262" s="13" t="s">
        <v>83</v>
      </c>
      <c r="AY262" s="231" t="s">
        <v>150</v>
      </c>
    </row>
    <row r="263" spans="1:65" s="13" customFormat="1" ht="11.25">
      <c r="B263" s="221"/>
      <c r="C263" s="222"/>
      <c r="D263" s="216" t="s">
        <v>200</v>
      </c>
      <c r="E263" s="223" t="s">
        <v>1</v>
      </c>
      <c r="F263" s="224" t="s">
        <v>354</v>
      </c>
      <c r="G263" s="222"/>
      <c r="H263" s="225">
        <v>1</v>
      </c>
      <c r="I263" s="226"/>
      <c r="J263" s="222"/>
      <c r="K263" s="222"/>
      <c r="L263" s="227"/>
      <c r="M263" s="228"/>
      <c r="N263" s="229"/>
      <c r="O263" s="229"/>
      <c r="P263" s="229"/>
      <c r="Q263" s="229"/>
      <c r="R263" s="229"/>
      <c r="S263" s="229"/>
      <c r="T263" s="230"/>
      <c r="AT263" s="231" t="s">
        <v>200</v>
      </c>
      <c r="AU263" s="231" t="s">
        <v>21</v>
      </c>
      <c r="AV263" s="13" t="s">
        <v>21</v>
      </c>
      <c r="AW263" s="13" t="s">
        <v>40</v>
      </c>
      <c r="AX263" s="13" t="s">
        <v>83</v>
      </c>
      <c r="AY263" s="231" t="s">
        <v>150</v>
      </c>
    </row>
    <row r="264" spans="1:65" s="14" customFormat="1" ht="11.25">
      <c r="B264" s="232"/>
      <c r="C264" s="233"/>
      <c r="D264" s="216" t="s">
        <v>200</v>
      </c>
      <c r="E264" s="234" t="s">
        <v>1</v>
      </c>
      <c r="F264" s="235" t="s">
        <v>203</v>
      </c>
      <c r="G264" s="233"/>
      <c r="H264" s="236">
        <v>3</v>
      </c>
      <c r="I264" s="237"/>
      <c r="J264" s="233"/>
      <c r="K264" s="233"/>
      <c r="L264" s="238"/>
      <c r="M264" s="239"/>
      <c r="N264" s="240"/>
      <c r="O264" s="240"/>
      <c r="P264" s="240"/>
      <c r="Q264" s="240"/>
      <c r="R264" s="240"/>
      <c r="S264" s="240"/>
      <c r="T264" s="241"/>
      <c r="AT264" s="242" t="s">
        <v>200</v>
      </c>
      <c r="AU264" s="242" t="s">
        <v>21</v>
      </c>
      <c r="AV264" s="14" t="s">
        <v>156</v>
      </c>
      <c r="AW264" s="14" t="s">
        <v>40</v>
      </c>
      <c r="AX264" s="14" t="s">
        <v>91</v>
      </c>
      <c r="AY264" s="242" t="s">
        <v>150</v>
      </c>
    </row>
    <row r="265" spans="1:65" s="2" customFormat="1" ht="16.5" customHeight="1">
      <c r="A265" s="34"/>
      <c r="B265" s="35"/>
      <c r="C265" s="203" t="s">
        <v>355</v>
      </c>
      <c r="D265" s="203" t="s">
        <v>152</v>
      </c>
      <c r="E265" s="204" t="s">
        <v>356</v>
      </c>
      <c r="F265" s="205" t="s">
        <v>357</v>
      </c>
      <c r="G265" s="206" t="s">
        <v>194</v>
      </c>
      <c r="H265" s="207">
        <v>55</v>
      </c>
      <c r="I265" s="208"/>
      <c r="J265" s="209">
        <f>ROUND(I265*H265,2)</f>
        <v>0</v>
      </c>
      <c r="K265" s="205" t="s">
        <v>1</v>
      </c>
      <c r="L265" s="39"/>
      <c r="M265" s="210" t="s">
        <v>1</v>
      </c>
      <c r="N265" s="211" t="s">
        <v>48</v>
      </c>
      <c r="O265" s="71"/>
      <c r="P265" s="212">
        <f>O265*H265</f>
        <v>0</v>
      </c>
      <c r="Q265" s="212">
        <v>8.0000000000000007E-5</v>
      </c>
      <c r="R265" s="212">
        <f>Q265*H265</f>
        <v>4.4000000000000003E-3</v>
      </c>
      <c r="S265" s="212">
        <v>1.7999999999999999E-2</v>
      </c>
      <c r="T265" s="213">
        <f>S265*H265</f>
        <v>0.98999999999999988</v>
      </c>
      <c r="U265" s="34"/>
      <c r="V265" s="34"/>
      <c r="W265" s="34"/>
      <c r="X265" s="34"/>
      <c r="Y265" s="34"/>
      <c r="Z265" s="34"/>
      <c r="AA265" s="34"/>
      <c r="AB265" s="34"/>
      <c r="AC265" s="34"/>
      <c r="AD265" s="34"/>
      <c r="AE265" s="34"/>
      <c r="AR265" s="214" t="s">
        <v>156</v>
      </c>
      <c r="AT265" s="214" t="s">
        <v>152</v>
      </c>
      <c r="AU265" s="214" t="s">
        <v>21</v>
      </c>
      <c r="AY265" s="16" t="s">
        <v>150</v>
      </c>
      <c r="BE265" s="215">
        <f>IF(N265="základní",J265,0)</f>
        <v>0</v>
      </c>
      <c r="BF265" s="215">
        <f>IF(N265="snížená",J265,0)</f>
        <v>0</v>
      </c>
      <c r="BG265" s="215">
        <f>IF(N265="zákl. přenesená",J265,0)</f>
        <v>0</v>
      </c>
      <c r="BH265" s="215">
        <f>IF(N265="sníž. přenesená",J265,0)</f>
        <v>0</v>
      </c>
      <c r="BI265" s="215">
        <f>IF(N265="nulová",J265,0)</f>
        <v>0</v>
      </c>
      <c r="BJ265" s="16" t="s">
        <v>91</v>
      </c>
      <c r="BK265" s="215">
        <f>ROUND(I265*H265,2)</f>
        <v>0</v>
      </c>
      <c r="BL265" s="16" t="s">
        <v>156</v>
      </c>
      <c r="BM265" s="214" t="s">
        <v>358</v>
      </c>
    </row>
    <row r="266" spans="1:65" s="2" customFormat="1" ht="11.25">
      <c r="A266" s="34"/>
      <c r="B266" s="35"/>
      <c r="C266" s="36"/>
      <c r="D266" s="216" t="s">
        <v>158</v>
      </c>
      <c r="E266" s="36"/>
      <c r="F266" s="217" t="s">
        <v>357</v>
      </c>
      <c r="G266" s="36"/>
      <c r="H266" s="36"/>
      <c r="I266" s="115"/>
      <c r="J266" s="36"/>
      <c r="K266" s="36"/>
      <c r="L266" s="39"/>
      <c r="M266" s="218"/>
      <c r="N266" s="219"/>
      <c r="O266" s="71"/>
      <c r="P266" s="71"/>
      <c r="Q266" s="71"/>
      <c r="R266" s="71"/>
      <c r="S266" s="71"/>
      <c r="T266" s="72"/>
      <c r="U266" s="34"/>
      <c r="V266" s="34"/>
      <c r="W266" s="34"/>
      <c r="X266" s="34"/>
      <c r="Y266" s="34"/>
      <c r="Z266" s="34"/>
      <c r="AA266" s="34"/>
      <c r="AB266" s="34"/>
      <c r="AC266" s="34"/>
      <c r="AD266" s="34"/>
      <c r="AE266" s="34"/>
      <c r="AT266" s="16" t="s">
        <v>158</v>
      </c>
      <c r="AU266" s="16" t="s">
        <v>21</v>
      </c>
    </row>
    <row r="267" spans="1:65" s="2" customFormat="1" ht="19.5">
      <c r="A267" s="34"/>
      <c r="B267" s="35"/>
      <c r="C267" s="36"/>
      <c r="D267" s="216" t="s">
        <v>159</v>
      </c>
      <c r="E267" s="36"/>
      <c r="F267" s="220" t="s">
        <v>359</v>
      </c>
      <c r="G267" s="36"/>
      <c r="H267" s="36"/>
      <c r="I267" s="115"/>
      <c r="J267" s="36"/>
      <c r="K267" s="36"/>
      <c r="L267" s="39"/>
      <c r="M267" s="218"/>
      <c r="N267" s="219"/>
      <c r="O267" s="71"/>
      <c r="P267" s="71"/>
      <c r="Q267" s="71"/>
      <c r="R267" s="71"/>
      <c r="S267" s="71"/>
      <c r="T267" s="72"/>
      <c r="U267" s="34"/>
      <c r="V267" s="34"/>
      <c r="W267" s="34"/>
      <c r="X267" s="34"/>
      <c r="Y267" s="34"/>
      <c r="Z267" s="34"/>
      <c r="AA267" s="34"/>
      <c r="AB267" s="34"/>
      <c r="AC267" s="34"/>
      <c r="AD267" s="34"/>
      <c r="AE267" s="34"/>
      <c r="AT267" s="16" t="s">
        <v>159</v>
      </c>
      <c r="AU267" s="16" t="s">
        <v>21</v>
      </c>
    </row>
    <row r="268" spans="1:65" s="2" customFormat="1" ht="21.75" customHeight="1">
      <c r="A268" s="34"/>
      <c r="B268" s="35"/>
      <c r="C268" s="203" t="s">
        <v>360</v>
      </c>
      <c r="D268" s="203" t="s">
        <v>152</v>
      </c>
      <c r="E268" s="204" t="s">
        <v>361</v>
      </c>
      <c r="F268" s="205" t="s">
        <v>362</v>
      </c>
      <c r="G268" s="206" t="s">
        <v>155</v>
      </c>
      <c r="H268" s="207">
        <v>9</v>
      </c>
      <c r="I268" s="208"/>
      <c r="J268" s="209">
        <f>ROUND(I268*H268,2)</f>
        <v>0</v>
      </c>
      <c r="K268" s="205" t="s">
        <v>1</v>
      </c>
      <c r="L268" s="39"/>
      <c r="M268" s="210" t="s">
        <v>1</v>
      </c>
      <c r="N268" s="211" t="s">
        <v>48</v>
      </c>
      <c r="O268" s="71"/>
      <c r="P268" s="212">
        <f>O268*H268</f>
        <v>0</v>
      </c>
      <c r="Q268" s="212">
        <v>0</v>
      </c>
      <c r="R268" s="212">
        <f>Q268*H268</f>
        <v>0</v>
      </c>
      <c r="S268" s="212">
        <v>0.1</v>
      </c>
      <c r="T268" s="213">
        <f>S268*H268</f>
        <v>0.9</v>
      </c>
      <c r="U268" s="34"/>
      <c r="V268" s="34"/>
      <c r="W268" s="34"/>
      <c r="X268" s="34"/>
      <c r="Y268" s="34"/>
      <c r="Z268" s="34"/>
      <c r="AA268" s="34"/>
      <c r="AB268" s="34"/>
      <c r="AC268" s="34"/>
      <c r="AD268" s="34"/>
      <c r="AE268" s="34"/>
      <c r="AR268" s="214" t="s">
        <v>156</v>
      </c>
      <c r="AT268" s="214" t="s">
        <v>152</v>
      </c>
      <c r="AU268" s="214" t="s">
        <v>21</v>
      </c>
      <c r="AY268" s="16" t="s">
        <v>150</v>
      </c>
      <c r="BE268" s="215">
        <f>IF(N268="základní",J268,0)</f>
        <v>0</v>
      </c>
      <c r="BF268" s="215">
        <f>IF(N268="snížená",J268,0)</f>
        <v>0</v>
      </c>
      <c r="BG268" s="215">
        <f>IF(N268="zákl. přenesená",J268,0)</f>
        <v>0</v>
      </c>
      <c r="BH268" s="215">
        <f>IF(N268="sníž. přenesená",J268,0)</f>
        <v>0</v>
      </c>
      <c r="BI268" s="215">
        <f>IF(N268="nulová",J268,0)</f>
        <v>0</v>
      </c>
      <c r="BJ268" s="16" t="s">
        <v>91</v>
      </c>
      <c r="BK268" s="215">
        <f>ROUND(I268*H268,2)</f>
        <v>0</v>
      </c>
      <c r="BL268" s="16" t="s">
        <v>156</v>
      </c>
      <c r="BM268" s="214" t="s">
        <v>363</v>
      </c>
    </row>
    <row r="269" spans="1:65" s="2" customFormat="1" ht="11.25">
      <c r="A269" s="34"/>
      <c r="B269" s="35"/>
      <c r="C269" s="36"/>
      <c r="D269" s="216" t="s">
        <v>158</v>
      </c>
      <c r="E269" s="36"/>
      <c r="F269" s="217" t="s">
        <v>362</v>
      </c>
      <c r="G269" s="36"/>
      <c r="H269" s="36"/>
      <c r="I269" s="115"/>
      <c r="J269" s="36"/>
      <c r="K269" s="36"/>
      <c r="L269" s="39"/>
      <c r="M269" s="218"/>
      <c r="N269" s="219"/>
      <c r="O269" s="71"/>
      <c r="P269" s="71"/>
      <c r="Q269" s="71"/>
      <c r="R269" s="71"/>
      <c r="S269" s="71"/>
      <c r="T269" s="72"/>
      <c r="U269" s="34"/>
      <c r="V269" s="34"/>
      <c r="W269" s="34"/>
      <c r="X269" s="34"/>
      <c r="Y269" s="34"/>
      <c r="Z269" s="34"/>
      <c r="AA269" s="34"/>
      <c r="AB269" s="34"/>
      <c r="AC269" s="34"/>
      <c r="AD269" s="34"/>
      <c r="AE269" s="34"/>
      <c r="AT269" s="16" t="s">
        <v>158</v>
      </c>
      <c r="AU269" s="16" t="s">
        <v>21</v>
      </c>
    </row>
    <row r="270" spans="1:65" s="2" customFormat="1" ht="21.75" customHeight="1">
      <c r="A270" s="34"/>
      <c r="B270" s="35"/>
      <c r="C270" s="203" t="s">
        <v>364</v>
      </c>
      <c r="D270" s="203" t="s">
        <v>152</v>
      </c>
      <c r="E270" s="204" t="s">
        <v>365</v>
      </c>
      <c r="F270" s="205" t="s">
        <v>366</v>
      </c>
      <c r="G270" s="206" t="s">
        <v>194</v>
      </c>
      <c r="H270" s="207">
        <v>360</v>
      </c>
      <c r="I270" s="208"/>
      <c r="J270" s="209">
        <f>ROUND(I270*H270,2)</f>
        <v>0</v>
      </c>
      <c r="K270" s="205" t="s">
        <v>1</v>
      </c>
      <c r="L270" s="39"/>
      <c r="M270" s="210" t="s">
        <v>1</v>
      </c>
      <c r="N270" s="211" t="s">
        <v>48</v>
      </c>
      <c r="O270" s="71"/>
      <c r="P270" s="212">
        <f>O270*H270</f>
        <v>0</v>
      </c>
      <c r="Q270" s="212">
        <v>0</v>
      </c>
      <c r="R270" s="212">
        <f>Q270*H270</f>
        <v>0</v>
      </c>
      <c r="S270" s="212">
        <v>0</v>
      </c>
      <c r="T270" s="213">
        <f>S270*H270</f>
        <v>0</v>
      </c>
      <c r="U270" s="34"/>
      <c r="V270" s="34"/>
      <c r="W270" s="34"/>
      <c r="X270" s="34"/>
      <c r="Y270" s="34"/>
      <c r="Z270" s="34"/>
      <c r="AA270" s="34"/>
      <c r="AB270" s="34"/>
      <c r="AC270" s="34"/>
      <c r="AD270" s="34"/>
      <c r="AE270" s="34"/>
      <c r="AR270" s="214" t="s">
        <v>156</v>
      </c>
      <c r="AT270" s="214" t="s">
        <v>152</v>
      </c>
      <c r="AU270" s="214" t="s">
        <v>21</v>
      </c>
      <c r="AY270" s="16" t="s">
        <v>150</v>
      </c>
      <c r="BE270" s="215">
        <f>IF(N270="základní",J270,0)</f>
        <v>0</v>
      </c>
      <c r="BF270" s="215">
        <f>IF(N270="snížená",J270,0)</f>
        <v>0</v>
      </c>
      <c r="BG270" s="215">
        <f>IF(N270="zákl. přenesená",J270,0)</f>
        <v>0</v>
      </c>
      <c r="BH270" s="215">
        <f>IF(N270="sníž. přenesená",J270,0)</f>
        <v>0</v>
      </c>
      <c r="BI270" s="215">
        <f>IF(N270="nulová",J270,0)</f>
        <v>0</v>
      </c>
      <c r="BJ270" s="16" t="s">
        <v>91</v>
      </c>
      <c r="BK270" s="215">
        <f>ROUND(I270*H270,2)</f>
        <v>0</v>
      </c>
      <c r="BL270" s="16" t="s">
        <v>156</v>
      </c>
      <c r="BM270" s="214" t="s">
        <v>367</v>
      </c>
    </row>
    <row r="271" spans="1:65" s="2" customFormat="1" ht="11.25">
      <c r="A271" s="34"/>
      <c r="B271" s="35"/>
      <c r="C271" s="36"/>
      <c r="D271" s="216" t="s">
        <v>158</v>
      </c>
      <c r="E271" s="36"/>
      <c r="F271" s="217" t="s">
        <v>366</v>
      </c>
      <c r="G271" s="36"/>
      <c r="H271" s="36"/>
      <c r="I271" s="115"/>
      <c r="J271" s="36"/>
      <c r="K271" s="36"/>
      <c r="L271" s="39"/>
      <c r="M271" s="218"/>
      <c r="N271" s="219"/>
      <c r="O271" s="71"/>
      <c r="P271" s="71"/>
      <c r="Q271" s="71"/>
      <c r="R271" s="71"/>
      <c r="S271" s="71"/>
      <c r="T271" s="72"/>
      <c r="U271" s="34"/>
      <c r="V271" s="34"/>
      <c r="W271" s="34"/>
      <c r="X271" s="34"/>
      <c r="Y271" s="34"/>
      <c r="Z271" s="34"/>
      <c r="AA271" s="34"/>
      <c r="AB271" s="34"/>
      <c r="AC271" s="34"/>
      <c r="AD271" s="34"/>
      <c r="AE271" s="34"/>
      <c r="AT271" s="16" t="s">
        <v>158</v>
      </c>
      <c r="AU271" s="16" t="s">
        <v>21</v>
      </c>
    </row>
    <row r="272" spans="1:65" s="12" customFormat="1" ht="22.9" customHeight="1">
      <c r="B272" s="187"/>
      <c r="C272" s="188"/>
      <c r="D272" s="189" t="s">
        <v>82</v>
      </c>
      <c r="E272" s="201" t="s">
        <v>368</v>
      </c>
      <c r="F272" s="201" t="s">
        <v>369</v>
      </c>
      <c r="G272" s="188"/>
      <c r="H272" s="188"/>
      <c r="I272" s="191"/>
      <c r="J272" s="202">
        <f>BK272</f>
        <v>0</v>
      </c>
      <c r="K272" s="188"/>
      <c r="L272" s="193"/>
      <c r="M272" s="194"/>
      <c r="N272" s="195"/>
      <c r="O272" s="195"/>
      <c r="P272" s="196">
        <f>SUM(P273:P297)</f>
        <v>0</v>
      </c>
      <c r="Q272" s="195"/>
      <c r="R272" s="196">
        <f>SUM(R273:R297)</f>
        <v>0</v>
      </c>
      <c r="S272" s="195"/>
      <c r="T272" s="197">
        <f>SUM(T273:T297)</f>
        <v>0</v>
      </c>
      <c r="AR272" s="198" t="s">
        <v>91</v>
      </c>
      <c r="AT272" s="199" t="s">
        <v>82</v>
      </c>
      <c r="AU272" s="199" t="s">
        <v>91</v>
      </c>
      <c r="AY272" s="198" t="s">
        <v>150</v>
      </c>
      <c r="BK272" s="200">
        <f>SUM(BK273:BK297)</f>
        <v>0</v>
      </c>
    </row>
    <row r="273" spans="1:65" s="2" customFormat="1" ht="16.5" customHeight="1">
      <c r="A273" s="34"/>
      <c r="B273" s="35"/>
      <c r="C273" s="203" t="s">
        <v>370</v>
      </c>
      <c r="D273" s="203" t="s">
        <v>152</v>
      </c>
      <c r="E273" s="204" t="s">
        <v>371</v>
      </c>
      <c r="F273" s="205" t="s">
        <v>372</v>
      </c>
      <c r="G273" s="206" t="s">
        <v>254</v>
      </c>
      <c r="H273" s="207">
        <v>2317.848</v>
      </c>
      <c r="I273" s="208"/>
      <c r="J273" s="209">
        <f>ROUND(I273*H273,2)</f>
        <v>0</v>
      </c>
      <c r="K273" s="205" t="s">
        <v>1</v>
      </c>
      <c r="L273" s="39"/>
      <c r="M273" s="210" t="s">
        <v>1</v>
      </c>
      <c r="N273" s="211" t="s">
        <v>48</v>
      </c>
      <c r="O273" s="71"/>
      <c r="P273" s="212">
        <f>O273*H273</f>
        <v>0</v>
      </c>
      <c r="Q273" s="212">
        <v>0</v>
      </c>
      <c r="R273" s="212">
        <f>Q273*H273</f>
        <v>0</v>
      </c>
      <c r="S273" s="212">
        <v>0</v>
      </c>
      <c r="T273" s="213">
        <f>S273*H273</f>
        <v>0</v>
      </c>
      <c r="U273" s="34"/>
      <c r="V273" s="34"/>
      <c r="W273" s="34"/>
      <c r="X273" s="34"/>
      <c r="Y273" s="34"/>
      <c r="Z273" s="34"/>
      <c r="AA273" s="34"/>
      <c r="AB273" s="34"/>
      <c r="AC273" s="34"/>
      <c r="AD273" s="34"/>
      <c r="AE273" s="34"/>
      <c r="AR273" s="214" t="s">
        <v>156</v>
      </c>
      <c r="AT273" s="214" t="s">
        <v>152</v>
      </c>
      <c r="AU273" s="214" t="s">
        <v>21</v>
      </c>
      <c r="AY273" s="16" t="s">
        <v>150</v>
      </c>
      <c r="BE273" s="215">
        <f>IF(N273="základní",J273,0)</f>
        <v>0</v>
      </c>
      <c r="BF273" s="215">
        <f>IF(N273="snížená",J273,0)</f>
        <v>0</v>
      </c>
      <c r="BG273" s="215">
        <f>IF(N273="zákl. přenesená",J273,0)</f>
        <v>0</v>
      </c>
      <c r="BH273" s="215">
        <f>IF(N273="sníž. přenesená",J273,0)</f>
        <v>0</v>
      </c>
      <c r="BI273" s="215">
        <f>IF(N273="nulová",J273,0)</f>
        <v>0</v>
      </c>
      <c r="BJ273" s="16" t="s">
        <v>91</v>
      </c>
      <c r="BK273" s="215">
        <f>ROUND(I273*H273,2)</f>
        <v>0</v>
      </c>
      <c r="BL273" s="16" t="s">
        <v>156</v>
      </c>
      <c r="BM273" s="214" t="s">
        <v>373</v>
      </c>
    </row>
    <row r="274" spans="1:65" s="2" customFormat="1" ht="11.25">
      <c r="A274" s="34"/>
      <c r="B274" s="35"/>
      <c r="C274" s="36"/>
      <c r="D274" s="216" t="s">
        <v>158</v>
      </c>
      <c r="E274" s="36"/>
      <c r="F274" s="217" t="s">
        <v>372</v>
      </c>
      <c r="G274" s="36"/>
      <c r="H274" s="36"/>
      <c r="I274" s="115"/>
      <c r="J274" s="36"/>
      <c r="K274" s="36"/>
      <c r="L274" s="39"/>
      <c r="M274" s="218"/>
      <c r="N274" s="219"/>
      <c r="O274" s="71"/>
      <c r="P274" s="71"/>
      <c r="Q274" s="71"/>
      <c r="R274" s="71"/>
      <c r="S274" s="71"/>
      <c r="T274" s="72"/>
      <c r="U274" s="34"/>
      <c r="V274" s="34"/>
      <c r="W274" s="34"/>
      <c r="X274" s="34"/>
      <c r="Y274" s="34"/>
      <c r="Z274" s="34"/>
      <c r="AA274" s="34"/>
      <c r="AB274" s="34"/>
      <c r="AC274" s="34"/>
      <c r="AD274" s="34"/>
      <c r="AE274" s="34"/>
      <c r="AT274" s="16" t="s">
        <v>158</v>
      </c>
      <c r="AU274" s="16" t="s">
        <v>21</v>
      </c>
    </row>
    <row r="275" spans="1:65" s="2" customFormat="1" ht="16.5" customHeight="1">
      <c r="A275" s="34"/>
      <c r="B275" s="35"/>
      <c r="C275" s="203" t="s">
        <v>374</v>
      </c>
      <c r="D275" s="203" t="s">
        <v>152</v>
      </c>
      <c r="E275" s="204" t="s">
        <v>375</v>
      </c>
      <c r="F275" s="205" t="s">
        <v>376</v>
      </c>
      <c r="G275" s="206" t="s">
        <v>254</v>
      </c>
      <c r="H275" s="207">
        <v>2317.848</v>
      </c>
      <c r="I275" s="208"/>
      <c r="J275" s="209">
        <f>ROUND(I275*H275,2)</f>
        <v>0</v>
      </c>
      <c r="K275" s="205" t="s">
        <v>1</v>
      </c>
      <c r="L275" s="39"/>
      <c r="M275" s="210" t="s">
        <v>1</v>
      </c>
      <c r="N275" s="211" t="s">
        <v>48</v>
      </c>
      <c r="O275" s="71"/>
      <c r="P275" s="212">
        <f>O275*H275</f>
        <v>0</v>
      </c>
      <c r="Q275" s="212">
        <v>0</v>
      </c>
      <c r="R275" s="212">
        <f>Q275*H275</f>
        <v>0</v>
      </c>
      <c r="S275" s="212">
        <v>0</v>
      </c>
      <c r="T275" s="213">
        <f>S275*H275</f>
        <v>0</v>
      </c>
      <c r="U275" s="34"/>
      <c r="V275" s="34"/>
      <c r="W275" s="34"/>
      <c r="X275" s="34"/>
      <c r="Y275" s="34"/>
      <c r="Z275" s="34"/>
      <c r="AA275" s="34"/>
      <c r="AB275" s="34"/>
      <c r="AC275" s="34"/>
      <c r="AD275" s="34"/>
      <c r="AE275" s="34"/>
      <c r="AR275" s="214" t="s">
        <v>156</v>
      </c>
      <c r="AT275" s="214" t="s">
        <v>152</v>
      </c>
      <c r="AU275" s="214" t="s">
        <v>21</v>
      </c>
      <c r="AY275" s="16" t="s">
        <v>150</v>
      </c>
      <c r="BE275" s="215">
        <f>IF(N275="základní",J275,0)</f>
        <v>0</v>
      </c>
      <c r="BF275" s="215">
        <f>IF(N275="snížená",J275,0)</f>
        <v>0</v>
      </c>
      <c r="BG275" s="215">
        <f>IF(N275="zákl. přenesená",J275,0)</f>
        <v>0</v>
      </c>
      <c r="BH275" s="215">
        <f>IF(N275="sníž. přenesená",J275,0)</f>
        <v>0</v>
      </c>
      <c r="BI275" s="215">
        <f>IF(N275="nulová",J275,0)</f>
        <v>0</v>
      </c>
      <c r="BJ275" s="16" t="s">
        <v>91</v>
      </c>
      <c r="BK275" s="215">
        <f>ROUND(I275*H275,2)</f>
        <v>0</v>
      </c>
      <c r="BL275" s="16" t="s">
        <v>156</v>
      </c>
      <c r="BM275" s="214" t="s">
        <v>377</v>
      </c>
    </row>
    <row r="276" spans="1:65" s="2" customFormat="1" ht="11.25">
      <c r="A276" s="34"/>
      <c r="B276" s="35"/>
      <c r="C276" s="36"/>
      <c r="D276" s="216" t="s">
        <v>158</v>
      </c>
      <c r="E276" s="36"/>
      <c r="F276" s="217" t="s">
        <v>376</v>
      </c>
      <c r="G276" s="36"/>
      <c r="H276" s="36"/>
      <c r="I276" s="115"/>
      <c r="J276" s="36"/>
      <c r="K276" s="36"/>
      <c r="L276" s="39"/>
      <c r="M276" s="218"/>
      <c r="N276" s="219"/>
      <c r="O276" s="71"/>
      <c r="P276" s="71"/>
      <c r="Q276" s="71"/>
      <c r="R276" s="71"/>
      <c r="S276" s="71"/>
      <c r="T276" s="72"/>
      <c r="U276" s="34"/>
      <c r="V276" s="34"/>
      <c r="W276" s="34"/>
      <c r="X276" s="34"/>
      <c r="Y276" s="34"/>
      <c r="Z276" s="34"/>
      <c r="AA276" s="34"/>
      <c r="AB276" s="34"/>
      <c r="AC276" s="34"/>
      <c r="AD276" s="34"/>
      <c r="AE276" s="34"/>
      <c r="AT276" s="16" t="s">
        <v>158</v>
      </c>
      <c r="AU276" s="16" t="s">
        <v>21</v>
      </c>
    </row>
    <row r="277" spans="1:65" s="2" customFormat="1" ht="16.5" customHeight="1">
      <c r="A277" s="34"/>
      <c r="B277" s="35"/>
      <c r="C277" s="203" t="s">
        <v>29</v>
      </c>
      <c r="D277" s="203" t="s">
        <v>152</v>
      </c>
      <c r="E277" s="204" t="s">
        <v>378</v>
      </c>
      <c r="F277" s="205" t="s">
        <v>379</v>
      </c>
      <c r="G277" s="206" t="s">
        <v>254</v>
      </c>
      <c r="H277" s="207">
        <v>23180</v>
      </c>
      <c r="I277" s="208"/>
      <c r="J277" s="209">
        <f>ROUND(I277*H277,2)</f>
        <v>0</v>
      </c>
      <c r="K277" s="205" t="s">
        <v>1</v>
      </c>
      <c r="L277" s="39"/>
      <c r="M277" s="210" t="s">
        <v>1</v>
      </c>
      <c r="N277" s="211" t="s">
        <v>48</v>
      </c>
      <c r="O277" s="71"/>
      <c r="P277" s="212">
        <f>O277*H277</f>
        <v>0</v>
      </c>
      <c r="Q277" s="212">
        <v>0</v>
      </c>
      <c r="R277" s="212">
        <f>Q277*H277</f>
        <v>0</v>
      </c>
      <c r="S277" s="212">
        <v>0</v>
      </c>
      <c r="T277" s="213">
        <f>S277*H277</f>
        <v>0</v>
      </c>
      <c r="U277" s="34"/>
      <c r="V277" s="34"/>
      <c r="W277" s="34"/>
      <c r="X277" s="34"/>
      <c r="Y277" s="34"/>
      <c r="Z277" s="34"/>
      <c r="AA277" s="34"/>
      <c r="AB277" s="34"/>
      <c r="AC277" s="34"/>
      <c r="AD277" s="34"/>
      <c r="AE277" s="34"/>
      <c r="AR277" s="214" t="s">
        <v>156</v>
      </c>
      <c r="AT277" s="214" t="s">
        <v>152</v>
      </c>
      <c r="AU277" s="214" t="s">
        <v>21</v>
      </c>
      <c r="AY277" s="16" t="s">
        <v>150</v>
      </c>
      <c r="BE277" s="215">
        <f>IF(N277="základní",J277,0)</f>
        <v>0</v>
      </c>
      <c r="BF277" s="215">
        <f>IF(N277="snížená",J277,0)</f>
        <v>0</v>
      </c>
      <c r="BG277" s="215">
        <f>IF(N277="zákl. přenesená",J277,0)</f>
        <v>0</v>
      </c>
      <c r="BH277" s="215">
        <f>IF(N277="sníž. přenesená",J277,0)</f>
        <v>0</v>
      </c>
      <c r="BI277" s="215">
        <f>IF(N277="nulová",J277,0)</f>
        <v>0</v>
      </c>
      <c r="BJ277" s="16" t="s">
        <v>91</v>
      </c>
      <c r="BK277" s="215">
        <f>ROUND(I277*H277,2)</f>
        <v>0</v>
      </c>
      <c r="BL277" s="16" t="s">
        <v>156</v>
      </c>
      <c r="BM277" s="214" t="s">
        <v>380</v>
      </c>
    </row>
    <row r="278" spans="1:65" s="2" customFormat="1" ht="11.25">
      <c r="A278" s="34"/>
      <c r="B278" s="35"/>
      <c r="C278" s="36"/>
      <c r="D278" s="216" t="s">
        <v>158</v>
      </c>
      <c r="E278" s="36"/>
      <c r="F278" s="217" t="s">
        <v>379</v>
      </c>
      <c r="G278" s="36"/>
      <c r="H278" s="36"/>
      <c r="I278" s="115"/>
      <c r="J278" s="36"/>
      <c r="K278" s="36"/>
      <c r="L278" s="39"/>
      <c r="M278" s="218"/>
      <c r="N278" s="219"/>
      <c r="O278" s="71"/>
      <c r="P278" s="71"/>
      <c r="Q278" s="71"/>
      <c r="R278" s="71"/>
      <c r="S278" s="71"/>
      <c r="T278" s="72"/>
      <c r="U278" s="34"/>
      <c r="V278" s="34"/>
      <c r="W278" s="34"/>
      <c r="X278" s="34"/>
      <c r="Y278" s="34"/>
      <c r="Z278" s="34"/>
      <c r="AA278" s="34"/>
      <c r="AB278" s="34"/>
      <c r="AC278" s="34"/>
      <c r="AD278" s="34"/>
      <c r="AE278" s="34"/>
      <c r="AT278" s="16" t="s">
        <v>158</v>
      </c>
      <c r="AU278" s="16" t="s">
        <v>21</v>
      </c>
    </row>
    <row r="279" spans="1:65" s="13" customFormat="1" ht="11.25">
      <c r="B279" s="221"/>
      <c r="C279" s="222"/>
      <c r="D279" s="216" t="s">
        <v>200</v>
      </c>
      <c r="E279" s="223" t="s">
        <v>1</v>
      </c>
      <c r="F279" s="224" t="s">
        <v>381</v>
      </c>
      <c r="G279" s="222"/>
      <c r="H279" s="225">
        <v>23180</v>
      </c>
      <c r="I279" s="226"/>
      <c r="J279" s="222"/>
      <c r="K279" s="222"/>
      <c r="L279" s="227"/>
      <c r="M279" s="228"/>
      <c r="N279" s="229"/>
      <c r="O279" s="229"/>
      <c r="P279" s="229"/>
      <c r="Q279" s="229"/>
      <c r="R279" s="229"/>
      <c r="S279" s="229"/>
      <c r="T279" s="230"/>
      <c r="AT279" s="231" t="s">
        <v>200</v>
      </c>
      <c r="AU279" s="231" t="s">
        <v>21</v>
      </c>
      <c r="AV279" s="13" t="s">
        <v>21</v>
      </c>
      <c r="AW279" s="13" t="s">
        <v>40</v>
      </c>
      <c r="AX279" s="13" t="s">
        <v>83</v>
      </c>
      <c r="AY279" s="231" t="s">
        <v>150</v>
      </c>
    </row>
    <row r="280" spans="1:65" s="14" customFormat="1" ht="11.25">
      <c r="B280" s="232"/>
      <c r="C280" s="233"/>
      <c r="D280" s="216" t="s">
        <v>200</v>
      </c>
      <c r="E280" s="234" t="s">
        <v>1</v>
      </c>
      <c r="F280" s="235" t="s">
        <v>203</v>
      </c>
      <c r="G280" s="233"/>
      <c r="H280" s="236">
        <v>23180</v>
      </c>
      <c r="I280" s="237"/>
      <c r="J280" s="233"/>
      <c r="K280" s="233"/>
      <c r="L280" s="238"/>
      <c r="M280" s="239"/>
      <c r="N280" s="240"/>
      <c r="O280" s="240"/>
      <c r="P280" s="240"/>
      <c r="Q280" s="240"/>
      <c r="R280" s="240"/>
      <c r="S280" s="240"/>
      <c r="T280" s="241"/>
      <c r="AT280" s="242" t="s">
        <v>200</v>
      </c>
      <c r="AU280" s="242" t="s">
        <v>21</v>
      </c>
      <c r="AV280" s="14" t="s">
        <v>156</v>
      </c>
      <c r="AW280" s="14" t="s">
        <v>40</v>
      </c>
      <c r="AX280" s="14" t="s">
        <v>91</v>
      </c>
      <c r="AY280" s="242" t="s">
        <v>150</v>
      </c>
    </row>
    <row r="281" spans="1:65" s="2" customFormat="1" ht="16.5" customHeight="1">
      <c r="A281" s="34"/>
      <c r="B281" s="35"/>
      <c r="C281" s="203" t="s">
        <v>382</v>
      </c>
      <c r="D281" s="203" t="s">
        <v>152</v>
      </c>
      <c r="E281" s="204" t="s">
        <v>383</v>
      </c>
      <c r="F281" s="205" t="s">
        <v>384</v>
      </c>
      <c r="G281" s="206" t="s">
        <v>254</v>
      </c>
      <c r="H281" s="207">
        <v>105</v>
      </c>
      <c r="I281" s="208"/>
      <c r="J281" s="209">
        <f>ROUND(I281*H281,2)</f>
        <v>0</v>
      </c>
      <c r="K281" s="205" t="s">
        <v>1</v>
      </c>
      <c r="L281" s="39"/>
      <c r="M281" s="210" t="s">
        <v>1</v>
      </c>
      <c r="N281" s="211" t="s">
        <v>48</v>
      </c>
      <c r="O281" s="71"/>
      <c r="P281" s="212">
        <f>O281*H281</f>
        <v>0</v>
      </c>
      <c r="Q281" s="212">
        <v>0</v>
      </c>
      <c r="R281" s="212">
        <f>Q281*H281</f>
        <v>0</v>
      </c>
      <c r="S281" s="212">
        <v>0</v>
      </c>
      <c r="T281" s="213">
        <f>S281*H281</f>
        <v>0</v>
      </c>
      <c r="U281" s="34"/>
      <c r="V281" s="34"/>
      <c r="W281" s="34"/>
      <c r="X281" s="34"/>
      <c r="Y281" s="34"/>
      <c r="Z281" s="34"/>
      <c r="AA281" s="34"/>
      <c r="AB281" s="34"/>
      <c r="AC281" s="34"/>
      <c r="AD281" s="34"/>
      <c r="AE281" s="34"/>
      <c r="AR281" s="214" t="s">
        <v>156</v>
      </c>
      <c r="AT281" s="214" t="s">
        <v>152</v>
      </c>
      <c r="AU281" s="214" t="s">
        <v>21</v>
      </c>
      <c r="AY281" s="16" t="s">
        <v>150</v>
      </c>
      <c r="BE281" s="215">
        <f>IF(N281="základní",J281,0)</f>
        <v>0</v>
      </c>
      <c r="BF281" s="215">
        <f>IF(N281="snížená",J281,0)</f>
        <v>0</v>
      </c>
      <c r="BG281" s="215">
        <f>IF(N281="zákl. přenesená",J281,0)</f>
        <v>0</v>
      </c>
      <c r="BH281" s="215">
        <f>IF(N281="sníž. přenesená",J281,0)</f>
        <v>0</v>
      </c>
      <c r="BI281" s="215">
        <f>IF(N281="nulová",J281,0)</f>
        <v>0</v>
      </c>
      <c r="BJ281" s="16" t="s">
        <v>91</v>
      </c>
      <c r="BK281" s="215">
        <f>ROUND(I281*H281,2)</f>
        <v>0</v>
      </c>
      <c r="BL281" s="16" t="s">
        <v>156</v>
      </c>
      <c r="BM281" s="214" t="s">
        <v>385</v>
      </c>
    </row>
    <row r="282" spans="1:65" s="2" customFormat="1" ht="11.25">
      <c r="A282" s="34"/>
      <c r="B282" s="35"/>
      <c r="C282" s="36"/>
      <c r="D282" s="216" t="s">
        <v>158</v>
      </c>
      <c r="E282" s="36"/>
      <c r="F282" s="217" t="s">
        <v>384</v>
      </c>
      <c r="G282" s="36"/>
      <c r="H282" s="36"/>
      <c r="I282" s="115"/>
      <c r="J282" s="36"/>
      <c r="K282" s="36"/>
      <c r="L282" s="39"/>
      <c r="M282" s="218"/>
      <c r="N282" s="219"/>
      <c r="O282" s="71"/>
      <c r="P282" s="71"/>
      <c r="Q282" s="71"/>
      <c r="R282" s="71"/>
      <c r="S282" s="71"/>
      <c r="T282" s="72"/>
      <c r="U282" s="34"/>
      <c r="V282" s="34"/>
      <c r="W282" s="34"/>
      <c r="X282" s="34"/>
      <c r="Y282" s="34"/>
      <c r="Z282" s="34"/>
      <c r="AA282" s="34"/>
      <c r="AB282" s="34"/>
      <c r="AC282" s="34"/>
      <c r="AD282" s="34"/>
      <c r="AE282" s="34"/>
      <c r="AT282" s="16" t="s">
        <v>158</v>
      </c>
      <c r="AU282" s="16" t="s">
        <v>21</v>
      </c>
    </row>
    <row r="283" spans="1:65" s="2" customFormat="1" ht="19.5">
      <c r="A283" s="34"/>
      <c r="B283" s="35"/>
      <c r="C283" s="36"/>
      <c r="D283" s="216" t="s">
        <v>159</v>
      </c>
      <c r="E283" s="36"/>
      <c r="F283" s="220" t="s">
        <v>386</v>
      </c>
      <c r="G283" s="36"/>
      <c r="H283" s="36"/>
      <c r="I283" s="115"/>
      <c r="J283" s="36"/>
      <c r="K283" s="36"/>
      <c r="L283" s="39"/>
      <c r="M283" s="218"/>
      <c r="N283" s="219"/>
      <c r="O283" s="71"/>
      <c r="P283" s="71"/>
      <c r="Q283" s="71"/>
      <c r="R283" s="71"/>
      <c r="S283" s="71"/>
      <c r="T283" s="72"/>
      <c r="U283" s="34"/>
      <c r="V283" s="34"/>
      <c r="W283" s="34"/>
      <c r="X283" s="34"/>
      <c r="Y283" s="34"/>
      <c r="Z283" s="34"/>
      <c r="AA283" s="34"/>
      <c r="AB283" s="34"/>
      <c r="AC283" s="34"/>
      <c r="AD283" s="34"/>
      <c r="AE283" s="34"/>
      <c r="AT283" s="16" t="s">
        <v>159</v>
      </c>
      <c r="AU283" s="16" t="s">
        <v>21</v>
      </c>
    </row>
    <row r="284" spans="1:65" s="13" customFormat="1" ht="22.5">
      <c r="B284" s="221"/>
      <c r="C284" s="222"/>
      <c r="D284" s="216" t="s">
        <v>200</v>
      </c>
      <c r="E284" s="223" t="s">
        <v>1</v>
      </c>
      <c r="F284" s="224" t="s">
        <v>387</v>
      </c>
      <c r="G284" s="222"/>
      <c r="H284" s="225">
        <v>105</v>
      </c>
      <c r="I284" s="226"/>
      <c r="J284" s="222"/>
      <c r="K284" s="222"/>
      <c r="L284" s="227"/>
      <c r="M284" s="228"/>
      <c r="N284" s="229"/>
      <c r="O284" s="229"/>
      <c r="P284" s="229"/>
      <c r="Q284" s="229"/>
      <c r="R284" s="229"/>
      <c r="S284" s="229"/>
      <c r="T284" s="230"/>
      <c r="AT284" s="231" t="s">
        <v>200</v>
      </c>
      <c r="AU284" s="231" t="s">
        <v>21</v>
      </c>
      <c r="AV284" s="13" t="s">
        <v>21</v>
      </c>
      <c r="AW284" s="13" t="s">
        <v>40</v>
      </c>
      <c r="AX284" s="13" t="s">
        <v>91</v>
      </c>
      <c r="AY284" s="231" t="s">
        <v>150</v>
      </c>
    </row>
    <row r="285" spans="1:65" s="2" customFormat="1" ht="21.75" customHeight="1">
      <c r="A285" s="34"/>
      <c r="B285" s="35"/>
      <c r="C285" s="203" t="s">
        <v>388</v>
      </c>
      <c r="D285" s="203" t="s">
        <v>152</v>
      </c>
      <c r="E285" s="204" t="s">
        <v>389</v>
      </c>
      <c r="F285" s="205" t="s">
        <v>390</v>
      </c>
      <c r="G285" s="206" t="s">
        <v>254</v>
      </c>
      <c r="H285" s="207">
        <v>1050</v>
      </c>
      <c r="I285" s="208"/>
      <c r="J285" s="209">
        <f>ROUND(I285*H285,2)</f>
        <v>0</v>
      </c>
      <c r="K285" s="205" t="s">
        <v>1</v>
      </c>
      <c r="L285" s="39"/>
      <c r="M285" s="210" t="s">
        <v>1</v>
      </c>
      <c r="N285" s="211" t="s">
        <v>48</v>
      </c>
      <c r="O285" s="71"/>
      <c r="P285" s="212">
        <f>O285*H285</f>
        <v>0</v>
      </c>
      <c r="Q285" s="212">
        <v>0</v>
      </c>
      <c r="R285" s="212">
        <f>Q285*H285</f>
        <v>0</v>
      </c>
      <c r="S285" s="212">
        <v>0</v>
      </c>
      <c r="T285" s="213">
        <f>S285*H285</f>
        <v>0</v>
      </c>
      <c r="U285" s="34"/>
      <c r="V285" s="34"/>
      <c r="W285" s="34"/>
      <c r="X285" s="34"/>
      <c r="Y285" s="34"/>
      <c r="Z285" s="34"/>
      <c r="AA285" s="34"/>
      <c r="AB285" s="34"/>
      <c r="AC285" s="34"/>
      <c r="AD285" s="34"/>
      <c r="AE285" s="34"/>
      <c r="AR285" s="214" t="s">
        <v>156</v>
      </c>
      <c r="AT285" s="214" t="s">
        <v>152</v>
      </c>
      <c r="AU285" s="214" t="s">
        <v>21</v>
      </c>
      <c r="AY285" s="16" t="s">
        <v>150</v>
      </c>
      <c r="BE285" s="215">
        <f>IF(N285="základní",J285,0)</f>
        <v>0</v>
      </c>
      <c r="BF285" s="215">
        <f>IF(N285="snížená",J285,0)</f>
        <v>0</v>
      </c>
      <c r="BG285" s="215">
        <f>IF(N285="zákl. přenesená",J285,0)</f>
        <v>0</v>
      </c>
      <c r="BH285" s="215">
        <f>IF(N285="sníž. přenesená",J285,0)</f>
        <v>0</v>
      </c>
      <c r="BI285" s="215">
        <f>IF(N285="nulová",J285,0)</f>
        <v>0</v>
      </c>
      <c r="BJ285" s="16" t="s">
        <v>91</v>
      </c>
      <c r="BK285" s="215">
        <f>ROUND(I285*H285,2)</f>
        <v>0</v>
      </c>
      <c r="BL285" s="16" t="s">
        <v>156</v>
      </c>
      <c r="BM285" s="214" t="s">
        <v>391</v>
      </c>
    </row>
    <row r="286" spans="1:65" s="2" customFormat="1" ht="11.25">
      <c r="A286" s="34"/>
      <c r="B286" s="35"/>
      <c r="C286" s="36"/>
      <c r="D286" s="216" t="s">
        <v>158</v>
      </c>
      <c r="E286" s="36"/>
      <c r="F286" s="217" t="s">
        <v>390</v>
      </c>
      <c r="G286" s="36"/>
      <c r="H286" s="36"/>
      <c r="I286" s="115"/>
      <c r="J286" s="36"/>
      <c r="K286" s="36"/>
      <c r="L286" s="39"/>
      <c r="M286" s="218"/>
      <c r="N286" s="219"/>
      <c r="O286" s="71"/>
      <c r="P286" s="71"/>
      <c r="Q286" s="71"/>
      <c r="R286" s="71"/>
      <c r="S286" s="71"/>
      <c r="T286" s="72"/>
      <c r="U286" s="34"/>
      <c r="V286" s="34"/>
      <c r="W286" s="34"/>
      <c r="X286" s="34"/>
      <c r="Y286" s="34"/>
      <c r="Z286" s="34"/>
      <c r="AA286" s="34"/>
      <c r="AB286" s="34"/>
      <c r="AC286" s="34"/>
      <c r="AD286" s="34"/>
      <c r="AE286" s="34"/>
      <c r="AT286" s="16" t="s">
        <v>158</v>
      </c>
      <c r="AU286" s="16" t="s">
        <v>21</v>
      </c>
    </row>
    <row r="287" spans="1:65" s="13" customFormat="1" ht="11.25">
      <c r="B287" s="221"/>
      <c r="C287" s="222"/>
      <c r="D287" s="216" t="s">
        <v>200</v>
      </c>
      <c r="E287" s="223" t="s">
        <v>1</v>
      </c>
      <c r="F287" s="224" t="s">
        <v>392</v>
      </c>
      <c r="G287" s="222"/>
      <c r="H287" s="225">
        <v>1050</v>
      </c>
      <c r="I287" s="226"/>
      <c r="J287" s="222"/>
      <c r="K287" s="222"/>
      <c r="L287" s="227"/>
      <c r="M287" s="228"/>
      <c r="N287" s="229"/>
      <c r="O287" s="229"/>
      <c r="P287" s="229"/>
      <c r="Q287" s="229"/>
      <c r="R287" s="229"/>
      <c r="S287" s="229"/>
      <c r="T287" s="230"/>
      <c r="AT287" s="231" t="s">
        <v>200</v>
      </c>
      <c r="AU287" s="231" t="s">
        <v>21</v>
      </c>
      <c r="AV287" s="13" t="s">
        <v>21</v>
      </c>
      <c r="AW287" s="13" t="s">
        <v>40</v>
      </c>
      <c r="AX287" s="13" t="s">
        <v>83</v>
      </c>
      <c r="AY287" s="231" t="s">
        <v>150</v>
      </c>
    </row>
    <row r="288" spans="1:65" s="14" customFormat="1" ht="11.25">
      <c r="B288" s="232"/>
      <c r="C288" s="233"/>
      <c r="D288" s="216" t="s">
        <v>200</v>
      </c>
      <c r="E288" s="234" t="s">
        <v>1</v>
      </c>
      <c r="F288" s="235" t="s">
        <v>203</v>
      </c>
      <c r="G288" s="233"/>
      <c r="H288" s="236">
        <v>1050</v>
      </c>
      <c r="I288" s="237"/>
      <c r="J288" s="233"/>
      <c r="K288" s="233"/>
      <c r="L288" s="238"/>
      <c r="M288" s="239"/>
      <c r="N288" s="240"/>
      <c r="O288" s="240"/>
      <c r="P288" s="240"/>
      <c r="Q288" s="240"/>
      <c r="R288" s="240"/>
      <c r="S288" s="240"/>
      <c r="T288" s="241"/>
      <c r="AT288" s="242" t="s">
        <v>200</v>
      </c>
      <c r="AU288" s="242" t="s">
        <v>21</v>
      </c>
      <c r="AV288" s="14" t="s">
        <v>156</v>
      </c>
      <c r="AW288" s="14" t="s">
        <v>40</v>
      </c>
      <c r="AX288" s="14" t="s">
        <v>91</v>
      </c>
      <c r="AY288" s="242" t="s">
        <v>150</v>
      </c>
    </row>
    <row r="289" spans="1:65" s="2" customFormat="1" ht="21.75" customHeight="1">
      <c r="A289" s="34"/>
      <c r="B289" s="35"/>
      <c r="C289" s="203" t="s">
        <v>393</v>
      </c>
      <c r="D289" s="203" t="s">
        <v>152</v>
      </c>
      <c r="E289" s="204" t="s">
        <v>394</v>
      </c>
      <c r="F289" s="205" t="s">
        <v>395</v>
      </c>
      <c r="G289" s="206" t="s">
        <v>254</v>
      </c>
      <c r="H289" s="207">
        <v>503</v>
      </c>
      <c r="I289" s="208"/>
      <c r="J289" s="209">
        <f>ROUND(I289*H289,2)</f>
        <v>0</v>
      </c>
      <c r="K289" s="205" t="s">
        <v>1</v>
      </c>
      <c r="L289" s="39"/>
      <c r="M289" s="210" t="s">
        <v>1</v>
      </c>
      <c r="N289" s="211" t="s">
        <v>48</v>
      </c>
      <c r="O289" s="71"/>
      <c r="P289" s="212">
        <f>O289*H289</f>
        <v>0</v>
      </c>
      <c r="Q289" s="212">
        <v>0</v>
      </c>
      <c r="R289" s="212">
        <f>Q289*H289</f>
        <v>0</v>
      </c>
      <c r="S289" s="212">
        <v>0</v>
      </c>
      <c r="T289" s="213">
        <f>S289*H289</f>
        <v>0</v>
      </c>
      <c r="U289" s="34"/>
      <c r="V289" s="34"/>
      <c r="W289" s="34"/>
      <c r="X289" s="34"/>
      <c r="Y289" s="34"/>
      <c r="Z289" s="34"/>
      <c r="AA289" s="34"/>
      <c r="AB289" s="34"/>
      <c r="AC289" s="34"/>
      <c r="AD289" s="34"/>
      <c r="AE289" s="34"/>
      <c r="AR289" s="214" t="s">
        <v>156</v>
      </c>
      <c r="AT289" s="214" t="s">
        <v>152</v>
      </c>
      <c r="AU289" s="214" t="s">
        <v>21</v>
      </c>
      <c r="AY289" s="16" t="s">
        <v>150</v>
      </c>
      <c r="BE289" s="215">
        <f>IF(N289="základní",J289,0)</f>
        <v>0</v>
      </c>
      <c r="BF289" s="215">
        <f>IF(N289="snížená",J289,0)</f>
        <v>0</v>
      </c>
      <c r="BG289" s="215">
        <f>IF(N289="zákl. přenesená",J289,0)</f>
        <v>0</v>
      </c>
      <c r="BH289" s="215">
        <f>IF(N289="sníž. přenesená",J289,0)</f>
        <v>0</v>
      </c>
      <c r="BI289" s="215">
        <f>IF(N289="nulová",J289,0)</f>
        <v>0</v>
      </c>
      <c r="BJ289" s="16" t="s">
        <v>91</v>
      </c>
      <c r="BK289" s="215">
        <f>ROUND(I289*H289,2)</f>
        <v>0</v>
      </c>
      <c r="BL289" s="16" t="s">
        <v>156</v>
      </c>
      <c r="BM289" s="214" t="s">
        <v>396</v>
      </c>
    </row>
    <row r="290" spans="1:65" s="2" customFormat="1" ht="19.5">
      <c r="A290" s="34"/>
      <c r="B290" s="35"/>
      <c r="C290" s="36"/>
      <c r="D290" s="216" t="s">
        <v>158</v>
      </c>
      <c r="E290" s="36"/>
      <c r="F290" s="217" t="s">
        <v>395</v>
      </c>
      <c r="G290" s="36"/>
      <c r="H290" s="36"/>
      <c r="I290" s="115"/>
      <c r="J290" s="36"/>
      <c r="K290" s="36"/>
      <c r="L290" s="39"/>
      <c r="M290" s="218"/>
      <c r="N290" s="219"/>
      <c r="O290" s="71"/>
      <c r="P290" s="71"/>
      <c r="Q290" s="71"/>
      <c r="R290" s="71"/>
      <c r="S290" s="71"/>
      <c r="T290" s="72"/>
      <c r="U290" s="34"/>
      <c r="V290" s="34"/>
      <c r="W290" s="34"/>
      <c r="X290" s="34"/>
      <c r="Y290" s="34"/>
      <c r="Z290" s="34"/>
      <c r="AA290" s="34"/>
      <c r="AB290" s="34"/>
      <c r="AC290" s="34"/>
      <c r="AD290" s="34"/>
      <c r="AE290" s="34"/>
      <c r="AT290" s="16" t="s">
        <v>158</v>
      </c>
      <c r="AU290" s="16" t="s">
        <v>21</v>
      </c>
    </row>
    <row r="291" spans="1:65" s="2" customFormat="1" ht="19.5">
      <c r="A291" s="34"/>
      <c r="B291" s="35"/>
      <c r="C291" s="36"/>
      <c r="D291" s="216" t="s">
        <v>159</v>
      </c>
      <c r="E291" s="36"/>
      <c r="F291" s="220" t="s">
        <v>397</v>
      </c>
      <c r="G291" s="36"/>
      <c r="H291" s="36"/>
      <c r="I291" s="115"/>
      <c r="J291" s="36"/>
      <c r="K291" s="36"/>
      <c r="L291" s="39"/>
      <c r="M291" s="218"/>
      <c r="N291" s="219"/>
      <c r="O291" s="71"/>
      <c r="P291" s="71"/>
      <c r="Q291" s="71"/>
      <c r="R291" s="71"/>
      <c r="S291" s="71"/>
      <c r="T291" s="72"/>
      <c r="U291" s="34"/>
      <c r="V291" s="34"/>
      <c r="W291" s="34"/>
      <c r="X291" s="34"/>
      <c r="Y291" s="34"/>
      <c r="Z291" s="34"/>
      <c r="AA291" s="34"/>
      <c r="AB291" s="34"/>
      <c r="AC291" s="34"/>
      <c r="AD291" s="34"/>
      <c r="AE291" s="34"/>
      <c r="AT291" s="16" t="s">
        <v>159</v>
      </c>
      <c r="AU291" s="16" t="s">
        <v>21</v>
      </c>
    </row>
    <row r="292" spans="1:65" s="13" customFormat="1" ht="11.25">
      <c r="B292" s="221"/>
      <c r="C292" s="222"/>
      <c r="D292" s="216" t="s">
        <v>200</v>
      </c>
      <c r="E292" s="223" t="s">
        <v>1</v>
      </c>
      <c r="F292" s="224" t="s">
        <v>398</v>
      </c>
      <c r="G292" s="222"/>
      <c r="H292" s="225">
        <v>503</v>
      </c>
      <c r="I292" s="226"/>
      <c r="J292" s="222"/>
      <c r="K292" s="222"/>
      <c r="L292" s="227"/>
      <c r="M292" s="228"/>
      <c r="N292" s="229"/>
      <c r="O292" s="229"/>
      <c r="P292" s="229"/>
      <c r="Q292" s="229"/>
      <c r="R292" s="229"/>
      <c r="S292" s="229"/>
      <c r="T292" s="230"/>
      <c r="AT292" s="231" t="s">
        <v>200</v>
      </c>
      <c r="AU292" s="231" t="s">
        <v>21</v>
      </c>
      <c r="AV292" s="13" t="s">
        <v>21</v>
      </c>
      <c r="AW292" s="13" t="s">
        <v>40</v>
      </c>
      <c r="AX292" s="13" t="s">
        <v>83</v>
      </c>
      <c r="AY292" s="231" t="s">
        <v>150</v>
      </c>
    </row>
    <row r="293" spans="1:65" s="14" customFormat="1" ht="11.25">
      <c r="B293" s="232"/>
      <c r="C293" s="233"/>
      <c r="D293" s="216" t="s">
        <v>200</v>
      </c>
      <c r="E293" s="234" t="s">
        <v>1</v>
      </c>
      <c r="F293" s="235" t="s">
        <v>203</v>
      </c>
      <c r="G293" s="233"/>
      <c r="H293" s="236">
        <v>503</v>
      </c>
      <c r="I293" s="237"/>
      <c r="J293" s="233"/>
      <c r="K293" s="233"/>
      <c r="L293" s="238"/>
      <c r="M293" s="239"/>
      <c r="N293" s="240"/>
      <c r="O293" s="240"/>
      <c r="P293" s="240"/>
      <c r="Q293" s="240"/>
      <c r="R293" s="240"/>
      <c r="S293" s="240"/>
      <c r="T293" s="241"/>
      <c r="AT293" s="242" t="s">
        <v>200</v>
      </c>
      <c r="AU293" s="242" t="s">
        <v>21</v>
      </c>
      <c r="AV293" s="14" t="s">
        <v>156</v>
      </c>
      <c r="AW293" s="14" t="s">
        <v>40</v>
      </c>
      <c r="AX293" s="14" t="s">
        <v>91</v>
      </c>
      <c r="AY293" s="242" t="s">
        <v>150</v>
      </c>
    </row>
    <row r="294" spans="1:65" s="2" customFormat="1" ht="21.75" customHeight="1">
      <c r="A294" s="34"/>
      <c r="B294" s="35"/>
      <c r="C294" s="203" t="s">
        <v>399</v>
      </c>
      <c r="D294" s="203" t="s">
        <v>152</v>
      </c>
      <c r="E294" s="204" t="s">
        <v>400</v>
      </c>
      <c r="F294" s="205" t="s">
        <v>401</v>
      </c>
      <c r="G294" s="206" t="s">
        <v>254</v>
      </c>
      <c r="H294" s="207">
        <v>1710</v>
      </c>
      <c r="I294" s="208"/>
      <c r="J294" s="209">
        <f>ROUND(I294*H294,2)</f>
        <v>0</v>
      </c>
      <c r="K294" s="205" t="s">
        <v>1</v>
      </c>
      <c r="L294" s="39"/>
      <c r="M294" s="210" t="s">
        <v>1</v>
      </c>
      <c r="N294" s="211" t="s">
        <v>48</v>
      </c>
      <c r="O294" s="71"/>
      <c r="P294" s="212">
        <f>O294*H294</f>
        <v>0</v>
      </c>
      <c r="Q294" s="212">
        <v>0</v>
      </c>
      <c r="R294" s="212">
        <f>Q294*H294</f>
        <v>0</v>
      </c>
      <c r="S294" s="212">
        <v>0</v>
      </c>
      <c r="T294" s="213">
        <f>S294*H294</f>
        <v>0</v>
      </c>
      <c r="U294" s="34"/>
      <c r="V294" s="34"/>
      <c r="W294" s="34"/>
      <c r="X294" s="34"/>
      <c r="Y294" s="34"/>
      <c r="Z294" s="34"/>
      <c r="AA294" s="34"/>
      <c r="AB294" s="34"/>
      <c r="AC294" s="34"/>
      <c r="AD294" s="34"/>
      <c r="AE294" s="34"/>
      <c r="AR294" s="214" t="s">
        <v>156</v>
      </c>
      <c r="AT294" s="214" t="s">
        <v>152</v>
      </c>
      <c r="AU294" s="214" t="s">
        <v>21</v>
      </c>
      <c r="AY294" s="16" t="s">
        <v>150</v>
      </c>
      <c r="BE294" s="215">
        <f>IF(N294="základní",J294,0)</f>
        <v>0</v>
      </c>
      <c r="BF294" s="215">
        <f>IF(N294="snížená",J294,0)</f>
        <v>0</v>
      </c>
      <c r="BG294" s="215">
        <f>IF(N294="zákl. přenesená",J294,0)</f>
        <v>0</v>
      </c>
      <c r="BH294" s="215">
        <f>IF(N294="sníž. přenesená",J294,0)</f>
        <v>0</v>
      </c>
      <c r="BI294" s="215">
        <f>IF(N294="nulová",J294,0)</f>
        <v>0</v>
      </c>
      <c r="BJ294" s="16" t="s">
        <v>91</v>
      </c>
      <c r="BK294" s="215">
        <f>ROUND(I294*H294,2)</f>
        <v>0</v>
      </c>
      <c r="BL294" s="16" t="s">
        <v>156</v>
      </c>
      <c r="BM294" s="214" t="s">
        <v>402</v>
      </c>
    </row>
    <row r="295" spans="1:65" s="2" customFormat="1" ht="19.5">
      <c r="A295" s="34"/>
      <c r="B295" s="35"/>
      <c r="C295" s="36"/>
      <c r="D295" s="216" t="s">
        <v>158</v>
      </c>
      <c r="E295" s="36"/>
      <c r="F295" s="217" t="s">
        <v>401</v>
      </c>
      <c r="G295" s="36"/>
      <c r="H295" s="36"/>
      <c r="I295" s="115"/>
      <c r="J295" s="36"/>
      <c r="K295" s="36"/>
      <c r="L295" s="39"/>
      <c r="M295" s="218"/>
      <c r="N295" s="219"/>
      <c r="O295" s="71"/>
      <c r="P295" s="71"/>
      <c r="Q295" s="71"/>
      <c r="R295" s="71"/>
      <c r="S295" s="71"/>
      <c r="T295" s="72"/>
      <c r="U295" s="34"/>
      <c r="V295" s="34"/>
      <c r="W295" s="34"/>
      <c r="X295" s="34"/>
      <c r="Y295" s="34"/>
      <c r="Z295" s="34"/>
      <c r="AA295" s="34"/>
      <c r="AB295" s="34"/>
      <c r="AC295" s="34"/>
      <c r="AD295" s="34"/>
      <c r="AE295" s="34"/>
      <c r="AT295" s="16" t="s">
        <v>158</v>
      </c>
      <c r="AU295" s="16" t="s">
        <v>21</v>
      </c>
    </row>
    <row r="296" spans="1:65" s="13" customFormat="1" ht="11.25">
      <c r="B296" s="221"/>
      <c r="C296" s="222"/>
      <c r="D296" s="216" t="s">
        <v>200</v>
      </c>
      <c r="E296" s="223" t="s">
        <v>1</v>
      </c>
      <c r="F296" s="224" t="s">
        <v>403</v>
      </c>
      <c r="G296" s="222"/>
      <c r="H296" s="225">
        <v>1710</v>
      </c>
      <c r="I296" s="226"/>
      <c r="J296" s="222"/>
      <c r="K296" s="222"/>
      <c r="L296" s="227"/>
      <c r="M296" s="228"/>
      <c r="N296" s="229"/>
      <c r="O296" s="229"/>
      <c r="P296" s="229"/>
      <c r="Q296" s="229"/>
      <c r="R296" s="229"/>
      <c r="S296" s="229"/>
      <c r="T296" s="230"/>
      <c r="AT296" s="231" t="s">
        <v>200</v>
      </c>
      <c r="AU296" s="231" t="s">
        <v>21</v>
      </c>
      <c r="AV296" s="13" t="s">
        <v>21</v>
      </c>
      <c r="AW296" s="13" t="s">
        <v>40</v>
      </c>
      <c r="AX296" s="13" t="s">
        <v>83</v>
      </c>
      <c r="AY296" s="231" t="s">
        <v>150</v>
      </c>
    </row>
    <row r="297" spans="1:65" s="14" customFormat="1" ht="11.25">
      <c r="B297" s="232"/>
      <c r="C297" s="233"/>
      <c r="D297" s="216" t="s">
        <v>200</v>
      </c>
      <c r="E297" s="234" t="s">
        <v>1</v>
      </c>
      <c r="F297" s="235" t="s">
        <v>203</v>
      </c>
      <c r="G297" s="233"/>
      <c r="H297" s="236">
        <v>1710</v>
      </c>
      <c r="I297" s="237"/>
      <c r="J297" s="233"/>
      <c r="K297" s="233"/>
      <c r="L297" s="238"/>
      <c r="M297" s="253"/>
      <c r="N297" s="254"/>
      <c r="O297" s="254"/>
      <c r="P297" s="254"/>
      <c r="Q297" s="254"/>
      <c r="R297" s="254"/>
      <c r="S297" s="254"/>
      <c r="T297" s="255"/>
      <c r="AT297" s="242" t="s">
        <v>200</v>
      </c>
      <c r="AU297" s="242" t="s">
        <v>21</v>
      </c>
      <c r="AV297" s="14" t="s">
        <v>156</v>
      </c>
      <c r="AW297" s="14" t="s">
        <v>40</v>
      </c>
      <c r="AX297" s="14" t="s">
        <v>91</v>
      </c>
      <c r="AY297" s="242" t="s">
        <v>150</v>
      </c>
    </row>
    <row r="298" spans="1:65" s="2" customFormat="1" ht="6.95" customHeight="1">
      <c r="A298" s="34"/>
      <c r="B298" s="54"/>
      <c r="C298" s="55"/>
      <c r="D298" s="55"/>
      <c r="E298" s="55"/>
      <c r="F298" s="55"/>
      <c r="G298" s="55"/>
      <c r="H298" s="55"/>
      <c r="I298" s="152"/>
      <c r="J298" s="55"/>
      <c r="K298" s="55"/>
      <c r="L298" s="39"/>
      <c r="M298" s="34"/>
      <c r="O298" s="34"/>
      <c r="P298" s="34"/>
      <c r="Q298" s="34"/>
      <c r="R298" s="34"/>
      <c r="S298" s="34"/>
      <c r="T298" s="34"/>
      <c r="U298" s="34"/>
      <c r="V298" s="34"/>
      <c r="W298" s="34"/>
      <c r="X298" s="34"/>
      <c r="Y298" s="34"/>
      <c r="Z298" s="34"/>
      <c r="AA298" s="34"/>
      <c r="AB298" s="34"/>
      <c r="AC298" s="34"/>
      <c r="AD298" s="34"/>
      <c r="AE298" s="34"/>
    </row>
  </sheetData>
  <sheetProtection algorithmName="SHA-512" hashValue="04hClOty7cwkIlDVPke7wtQ4WQFZxYh7ixYt9/XOoXGVYRZXgga75pd9BgIQaKZziMykqBDPS+5nsumnYSvkjw==" saltValue="CV3GgzjWuHslLW5rsRQjstFmrhcHBoaMlnv3hj8/+9fqzjNeIWvadLOPEPX8N9RZVEeavJYGJF0vvQ60A2b4UQ==" spinCount="100000" sheet="1" objects="1" scenarios="1" formatColumns="0" formatRows="0" autoFilter="0"/>
  <autoFilter ref="C121:K297"/>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9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8"/>
      <c r="L2" s="289"/>
      <c r="M2" s="289"/>
      <c r="N2" s="289"/>
      <c r="O2" s="289"/>
      <c r="P2" s="289"/>
      <c r="Q2" s="289"/>
      <c r="R2" s="289"/>
      <c r="S2" s="289"/>
      <c r="T2" s="289"/>
      <c r="U2" s="289"/>
      <c r="V2" s="289"/>
      <c r="AT2" s="16" t="s">
        <v>95</v>
      </c>
    </row>
    <row r="3" spans="1:46" s="1" customFormat="1" ht="6.95" customHeight="1">
      <c r="B3" s="109"/>
      <c r="C3" s="110"/>
      <c r="D3" s="110"/>
      <c r="E3" s="110"/>
      <c r="F3" s="110"/>
      <c r="G3" s="110"/>
      <c r="H3" s="110"/>
      <c r="I3" s="111"/>
      <c r="J3" s="110"/>
      <c r="K3" s="110"/>
      <c r="L3" s="19"/>
      <c r="AT3" s="16" t="s">
        <v>21</v>
      </c>
    </row>
    <row r="4" spans="1:46" s="1" customFormat="1" ht="24.95" customHeight="1">
      <c r="B4" s="19"/>
      <c r="D4" s="112" t="s">
        <v>120</v>
      </c>
      <c r="I4" s="108"/>
      <c r="L4" s="19"/>
      <c r="M4" s="113" t="s">
        <v>10</v>
      </c>
      <c r="AT4" s="16" t="s">
        <v>4</v>
      </c>
    </row>
    <row r="5" spans="1:46" s="1" customFormat="1" ht="6.95" customHeight="1">
      <c r="B5" s="19"/>
      <c r="I5" s="108"/>
      <c r="L5" s="19"/>
    </row>
    <row r="6" spans="1:46" s="1" customFormat="1" ht="12" customHeight="1">
      <c r="B6" s="19"/>
      <c r="D6" s="114" t="s">
        <v>16</v>
      </c>
      <c r="I6" s="108"/>
      <c r="L6" s="19"/>
    </row>
    <row r="7" spans="1:46" s="1" customFormat="1" ht="16.5" customHeight="1">
      <c r="B7" s="19"/>
      <c r="E7" s="304" t="str">
        <f>'Rekapitulace stavby'!K6</f>
        <v>762017 Cyklostezka Cheb - Dřenice - Etapa IA</v>
      </c>
      <c r="F7" s="305"/>
      <c r="G7" s="305"/>
      <c r="H7" s="305"/>
      <c r="I7" s="108"/>
      <c r="L7" s="19"/>
    </row>
    <row r="8" spans="1:46" s="2" customFormat="1" ht="12" customHeight="1">
      <c r="A8" s="34"/>
      <c r="B8" s="39"/>
      <c r="C8" s="34"/>
      <c r="D8" s="114" t="s">
        <v>121</v>
      </c>
      <c r="E8" s="34"/>
      <c r="F8" s="34"/>
      <c r="G8" s="34"/>
      <c r="H8" s="34"/>
      <c r="I8" s="115"/>
      <c r="J8" s="34"/>
      <c r="K8" s="34"/>
      <c r="L8" s="51"/>
      <c r="S8" s="34"/>
      <c r="T8" s="34"/>
      <c r="U8" s="34"/>
      <c r="V8" s="34"/>
      <c r="W8" s="34"/>
      <c r="X8" s="34"/>
      <c r="Y8" s="34"/>
      <c r="Z8" s="34"/>
      <c r="AA8" s="34"/>
      <c r="AB8" s="34"/>
      <c r="AC8" s="34"/>
      <c r="AD8" s="34"/>
      <c r="AE8" s="34"/>
    </row>
    <row r="9" spans="1:46" s="2" customFormat="1" ht="16.5" customHeight="1">
      <c r="A9" s="34"/>
      <c r="B9" s="39"/>
      <c r="C9" s="34"/>
      <c r="D9" s="34"/>
      <c r="E9" s="306" t="s">
        <v>404</v>
      </c>
      <c r="F9" s="307"/>
      <c r="G9" s="307"/>
      <c r="H9" s="307"/>
      <c r="I9" s="115"/>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15"/>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4" t="s">
        <v>18</v>
      </c>
      <c r="E11" s="34"/>
      <c r="F11" s="116" t="s">
        <v>19</v>
      </c>
      <c r="G11" s="34"/>
      <c r="H11" s="34"/>
      <c r="I11" s="117" t="s">
        <v>20</v>
      </c>
      <c r="J11" s="116"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4" t="s">
        <v>22</v>
      </c>
      <c r="E12" s="34"/>
      <c r="F12" s="116" t="s">
        <v>123</v>
      </c>
      <c r="G12" s="34"/>
      <c r="H12" s="34"/>
      <c r="I12" s="117" t="s">
        <v>24</v>
      </c>
      <c r="J12" s="118" t="str">
        <f>'Rekapitulace stavby'!AN8</f>
        <v>10. 10. 2019</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15"/>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4" t="s">
        <v>30</v>
      </c>
      <c r="E14" s="34"/>
      <c r="F14" s="34"/>
      <c r="G14" s="34"/>
      <c r="H14" s="34"/>
      <c r="I14" s="117" t="s">
        <v>31</v>
      </c>
      <c r="J14" s="116"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6" t="s">
        <v>33</v>
      </c>
      <c r="F15" s="34"/>
      <c r="G15" s="34"/>
      <c r="H15" s="34"/>
      <c r="I15" s="117" t="s">
        <v>34</v>
      </c>
      <c r="J15" s="116"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15"/>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4" t="s">
        <v>35</v>
      </c>
      <c r="E17" s="34"/>
      <c r="F17" s="34"/>
      <c r="G17" s="34"/>
      <c r="H17" s="34"/>
      <c r="I17" s="117" t="s">
        <v>31</v>
      </c>
      <c r="J17" s="29"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08" t="str">
        <f>'Rekapitulace stavby'!E14</f>
        <v>Vyplň údaj</v>
      </c>
      <c r="F18" s="309"/>
      <c r="G18" s="309"/>
      <c r="H18" s="309"/>
      <c r="I18" s="117" t="s">
        <v>34</v>
      </c>
      <c r="J18" s="29"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15"/>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4" t="s">
        <v>37</v>
      </c>
      <c r="E20" s="34"/>
      <c r="F20" s="34"/>
      <c r="G20" s="34"/>
      <c r="H20" s="34"/>
      <c r="I20" s="117" t="s">
        <v>31</v>
      </c>
      <c r="J20" s="116"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6" t="s">
        <v>39</v>
      </c>
      <c r="F21" s="34"/>
      <c r="G21" s="34"/>
      <c r="H21" s="34"/>
      <c r="I21" s="117" t="s">
        <v>34</v>
      </c>
      <c r="J21" s="116"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15"/>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4" t="s">
        <v>41</v>
      </c>
      <c r="E23" s="34"/>
      <c r="F23" s="34"/>
      <c r="G23" s="34"/>
      <c r="H23" s="34"/>
      <c r="I23" s="117" t="s">
        <v>31</v>
      </c>
      <c r="J23" s="116"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6" t="s">
        <v>39</v>
      </c>
      <c r="F24" s="34"/>
      <c r="G24" s="34"/>
      <c r="H24" s="34"/>
      <c r="I24" s="117" t="s">
        <v>34</v>
      </c>
      <c r="J24" s="116"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15"/>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4" t="s">
        <v>42</v>
      </c>
      <c r="E26" s="34"/>
      <c r="F26" s="34"/>
      <c r="G26" s="34"/>
      <c r="H26" s="34"/>
      <c r="I26" s="115"/>
      <c r="J26" s="34"/>
      <c r="K26" s="34"/>
      <c r="L26" s="51"/>
      <c r="S26" s="34"/>
      <c r="T26" s="34"/>
      <c r="U26" s="34"/>
      <c r="V26" s="34"/>
      <c r="W26" s="34"/>
      <c r="X26" s="34"/>
      <c r="Y26" s="34"/>
      <c r="Z26" s="34"/>
      <c r="AA26" s="34"/>
      <c r="AB26" s="34"/>
      <c r="AC26" s="34"/>
      <c r="AD26" s="34"/>
      <c r="AE26" s="34"/>
    </row>
    <row r="27" spans="1:31" s="8" customFormat="1" ht="16.5" customHeight="1">
      <c r="A27" s="119"/>
      <c r="B27" s="120"/>
      <c r="C27" s="119"/>
      <c r="D27" s="119"/>
      <c r="E27" s="310" t="s">
        <v>1</v>
      </c>
      <c r="F27" s="310"/>
      <c r="G27" s="310"/>
      <c r="H27" s="310"/>
      <c r="I27" s="121"/>
      <c r="J27" s="119"/>
      <c r="K27" s="119"/>
      <c r="L27" s="122"/>
      <c r="S27" s="119"/>
      <c r="T27" s="119"/>
      <c r="U27" s="119"/>
      <c r="V27" s="119"/>
      <c r="W27" s="119"/>
      <c r="X27" s="119"/>
      <c r="Y27" s="119"/>
      <c r="Z27" s="119"/>
      <c r="AA27" s="119"/>
      <c r="AB27" s="119"/>
      <c r="AC27" s="119"/>
      <c r="AD27" s="119"/>
      <c r="AE27" s="119"/>
    </row>
    <row r="28" spans="1:31" s="2" customFormat="1" ht="6.95" customHeight="1">
      <c r="A28" s="34"/>
      <c r="B28" s="39"/>
      <c r="C28" s="34"/>
      <c r="D28" s="34"/>
      <c r="E28" s="34"/>
      <c r="F28" s="34"/>
      <c r="G28" s="34"/>
      <c r="H28" s="34"/>
      <c r="I28" s="115"/>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3"/>
      <c r="E29" s="123"/>
      <c r="F29" s="123"/>
      <c r="G29" s="123"/>
      <c r="H29" s="123"/>
      <c r="I29" s="124"/>
      <c r="J29" s="123"/>
      <c r="K29" s="123"/>
      <c r="L29" s="51"/>
      <c r="S29" s="34"/>
      <c r="T29" s="34"/>
      <c r="U29" s="34"/>
      <c r="V29" s="34"/>
      <c r="W29" s="34"/>
      <c r="X29" s="34"/>
      <c r="Y29" s="34"/>
      <c r="Z29" s="34"/>
      <c r="AA29" s="34"/>
      <c r="AB29" s="34"/>
      <c r="AC29" s="34"/>
      <c r="AD29" s="34"/>
      <c r="AE29" s="34"/>
    </row>
    <row r="30" spans="1:31" s="2" customFormat="1" ht="25.35" customHeight="1">
      <c r="A30" s="34"/>
      <c r="B30" s="39"/>
      <c r="C30" s="34"/>
      <c r="D30" s="125" t="s">
        <v>43</v>
      </c>
      <c r="E30" s="34"/>
      <c r="F30" s="34"/>
      <c r="G30" s="34"/>
      <c r="H30" s="34"/>
      <c r="I30" s="115"/>
      <c r="J30" s="126">
        <f>ROUND(J124,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3"/>
      <c r="E31" s="123"/>
      <c r="F31" s="123"/>
      <c r="G31" s="123"/>
      <c r="H31" s="123"/>
      <c r="I31" s="124"/>
      <c r="J31" s="123"/>
      <c r="K31" s="123"/>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7" t="s">
        <v>45</v>
      </c>
      <c r="G32" s="34"/>
      <c r="H32" s="34"/>
      <c r="I32" s="128" t="s">
        <v>44</v>
      </c>
      <c r="J32" s="127" t="s">
        <v>46</v>
      </c>
      <c r="K32" s="34"/>
      <c r="L32" s="51"/>
      <c r="S32" s="34"/>
      <c r="T32" s="34"/>
      <c r="U32" s="34"/>
      <c r="V32" s="34"/>
      <c r="W32" s="34"/>
      <c r="X32" s="34"/>
      <c r="Y32" s="34"/>
      <c r="Z32" s="34"/>
      <c r="AA32" s="34"/>
      <c r="AB32" s="34"/>
      <c r="AC32" s="34"/>
      <c r="AD32" s="34"/>
      <c r="AE32" s="34"/>
    </row>
    <row r="33" spans="1:31" s="2" customFormat="1" ht="14.45" customHeight="1">
      <c r="A33" s="34"/>
      <c r="B33" s="39"/>
      <c r="C33" s="34"/>
      <c r="D33" s="129" t="s">
        <v>47</v>
      </c>
      <c r="E33" s="114" t="s">
        <v>48</v>
      </c>
      <c r="F33" s="130">
        <f>ROUND((SUM(BE124:BE393)),  2)</f>
        <v>0</v>
      </c>
      <c r="G33" s="34"/>
      <c r="H33" s="34"/>
      <c r="I33" s="131">
        <v>0.21</v>
      </c>
      <c r="J33" s="130">
        <f>ROUND(((SUM(BE124:BE393))*I33),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4" t="s">
        <v>49</v>
      </c>
      <c r="F34" s="130">
        <f>ROUND((SUM(BF124:BF393)),  2)</f>
        <v>0</v>
      </c>
      <c r="G34" s="34"/>
      <c r="H34" s="34"/>
      <c r="I34" s="131">
        <v>0.15</v>
      </c>
      <c r="J34" s="130">
        <f>ROUND(((SUM(BF124:BF393))*I34),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4" t="s">
        <v>50</v>
      </c>
      <c r="F35" s="130">
        <f>ROUND((SUM(BG124:BG393)),  2)</f>
        <v>0</v>
      </c>
      <c r="G35" s="34"/>
      <c r="H35" s="34"/>
      <c r="I35" s="131">
        <v>0.21</v>
      </c>
      <c r="J35" s="130">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4" t="s">
        <v>51</v>
      </c>
      <c r="F36" s="130">
        <f>ROUND((SUM(BH124:BH393)),  2)</f>
        <v>0</v>
      </c>
      <c r="G36" s="34"/>
      <c r="H36" s="34"/>
      <c r="I36" s="131">
        <v>0.15</v>
      </c>
      <c r="J36" s="130">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4" t="s">
        <v>52</v>
      </c>
      <c r="F37" s="130">
        <f>ROUND((SUM(BI124:BI393)),  2)</f>
        <v>0</v>
      </c>
      <c r="G37" s="34"/>
      <c r="H37" s="34"/>
      <c r="I37" s="131">
        <v>0</v>
      </c>
      <c r="J37" s="130">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15"/>
      <c r="J38" s="34"/>
      <c r="K38" s="34"/>
      <c r="L38" s="51"/>
      <c r="S38" s="34"/>
      <c r="T38" s="34"/>
      <c r="U38" s="34"/>
      <c r="V38" s="34"/>
      <c r="W38" s="34"/>
      <c r="X38" s="34"/>
      <c r="Y38" s="34"/>
      <c r="Z38" s="34"/>
      <c r="AA38" s="34"/>
      <c r="AB38" s="34"/>
      <c r="AC38" s="34"/>
      <c r="AD38" s="34"/>
      <c r="AE38" s="34"/>
    </row>
    <row r="39" spans="1:31" s="2" customFormat="1" ht="25.35" customHeight="1">
      <c r="A39" s="34"/>
      <c r="B39" s="39"/>
      <c r="C39" s="132"/>
      <c r="D39" s="133" t="s">
        <v>53</v>
      </c>
      <c r="E39" s="134"/>
      <c r="F39" s="134"/>
      <c r="G39" s="135" t="s">
        <v>54</v>
      </c>
      <c r="H39" s="136" t="s">
        <v>55</v>
      </c>
      <c r="I39" s="137"/>
      <c r="J39" s="138">
        <f>SUM(J30:J37)</f>
        <v>0</v>
      </c>
      <c r="K39" s="139"/>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15"/>
      <c r="J40" s="34"/>
      <c r="K40" s="34"/>
      <c r="L40" s="51"/>
      <c r="S40" s="34"/>
      <c r="T40" s="34"/>
      <c r="U40" s="34"/>
      <c r="V40" s="34"/>
      <c r="W40" s="34"/>
      <c r="X40" s="34"/>
      <c r="Y40" s="34"/>
      <c r="Z40" s="34"/>
      <c r="AA40" s="34"/>
      <c r="AB40" s="34"/>
      <c r="AC40" s="34"/>
      <c r="AD40" s="34"/>
      <c r="AE40" s="34"/>
    </row>
    <row r="41" spans="1:31" s="1" customFormat="1" ht="14.45" customHeight="1">
      <c r="B41" s="19"/>
      <c r="I41" s="108"/>
      <c r="L41" s="19"/>
    </row>
    <row r="42" spans="1:31" s="1" customFormat="1" ht="14.45" customHeight="1">
      <c r="B42" s="19"/>
      <c r="I42" s="108"/>
      <c r="L42" s="19"/>
    </row>
    <row r="43" spans="1:31" s="1" customFormat="1" ht="14.45" customHeight="1">
      <c r="B43" s="19"/>
      <c r="I43" s="108"/>
      <c r="L43" s="19"/>
    </row>
    <row r="44" spans="1:31" s="1" customFormat="1" ht="14.45" customHeight="1">
      <c r="B44" s="19"/>
      <c r="I44" s="108"/>
      <c r="L44" s="19"/>
    </row>
    <row r="45" spans="1:31" s="1" customFormat="1" ht="14.45" customHeight="1">
      <c r="B45" s="19"/>
      <c r="I45" s="108"/>
      <c r="L45" s="19"/>
    </row>
    <row r="46" spans="1:31" s="1" customFormat="1" ht="14.45" customHeight="1">
      <c r="B46" s="19"/>
      <c r="I46" s="108"/>
      <c r="L46" s="19"/>
    </row>
    <row r="47" spans="1:31" s="1" customFormat="1" ht="14.45" customHeight="1">
      <c r="B47" s="19"/>
      <c r="I47" s="108"/>
      <c r="L47" s="19"/>
    </row>
    <row r="48" spans="1:31" s="1" customFormat="1" ht="14.45" customHeight="1">
      <c r="B48" s="19"/>
      <c r="I48" s="108"/>
      <c r="L48" s="19"/>
    </row>
    <row r="49" spans="1:31" s="1" customFormat="1" ht="14.45" customHeight="1">
      <c r="B49" s="19"/>
      <c r="I49" s="108"/>
      <c r="L49" s="19"/>
    </row>
    <row r="50" spans="1:31" s="2" customFormat="1" ht="14.45" customHeight="1">
      <c r="B50" s="51"/>
      <c r="D50" s="140" t="s">
        <v>56</v>
      </c>
      <c r="E50" s="141"/>
      <c r="F50" s="141"/>
      <c r="G50" s="140" t="s">
        <v>57</v>
      </c>
      <c r="H50" s="141"/>
      <c r="I50" s="142"/>
      <c r="J50" s="141"/>
      <c r="K50" s="141"/>
      <c r="L50" s="51"/>
    </row>
    <row r="51" spans="1:31" ht="11.25">
      <c r="B51" s="19"/>
      <c r="L51" s="19"/>
    </row>
    <row r="52" spans="1:31" ht="11.25">
      <c r="B52" s="19"/>
      <c r="L52" s="19"/>
    </row>
    <row r="53" spans="1:31" ht="11.25">
      <c r="B53" s="19"/>
      <c r="L53" s="19"/>
    </row>
    <row r="54" spans="1:31" ht="11.25">
      <c r="B54" s="19"/>
      <c r="L54" s="19"/>
    </row>
    <row r="55" spans="1:31" ht="11.25">
      <c r="B55" s="19"/>
      <c r="L55" s="19"/>
    </row>
    <row r="56" spans="1:31" ht="11.25">
      <c r="B56" s="19"/>
      <c r="L56" s="19"/>
    </row>
    <row r="57" spans="1:31" ht="11.25">
      <c r="B57" s="19"/>
      <c r="L57" s="19"/>
    </row>
    <row r="58" spans="1:31" ht="11.25">
      <c r="B58" s="19"/>
      <c r="L58" s="19"/>
    </row>
    <row r="59" spans="1:31" ht="11.25">
      <c r="B59" s="19"/>
      <c r="L59" s="19"/>
    </row>
    <row r="60" spans="1:31" ht="11.25">
      <c r="B60" s="19"/>
      <c r="L60" s="19"/>
    </row>
    <row r="61" spans="1:31" s="2" customFormat="1" ht="12.75">
      <c r="A61" s="34"/>
      <c r="B61" s="39"/>
      <c r="C61" s="34"/>
      <c r="D61" s="143" t="s">
        <v>58</v>
      </c>
      <c r="E61" s="144"/>
      <c r="F61" s="145" t="s">
        <v>59</v>
      </c>
      <c r="G61" s="143" t="s">
        <v>58</v>
      </c>
      <c r="H61" s="144"/>
      <c r="I61" s="146"/>
      <c r="J61" s="147" t="s">
        <v>59</v>
      </c>
      <c r="K61" s="144"/>
      <c r="L61" s="51"/>
      <c r="S61" s="34"/>
      <c r="T61" s="34"/>
      <c r="U61" s="34"/>
      <c r="V61" s="34"/>
      <c r="W61" s="34"/>
      <c r="X61" s="34"/>
      <c r="Y61" s="34"/>
      <c r="Z61" s="34"/>
      <c r="AA61" s="34"/>
      <c r="AB61" s="34"/>
      <c r="AC61" s="34"/>
      <c r="AD61" s="34"/>
      <c r="AE61" s="34"/>
    </row>
    <row r="62" spans="1:31" ht="11.25">
      <c r="B62" s="19"/>
      <c r="L62" s="19"/>
    </row>
    <row r="63" spans="1:31" ht="11.25">
      <c r="B63" s="19"/>
      <c r="L63" s="19"/>
    </row>
    <row r="64" spans="1:31" ht="11.25">
      <c r="B64" s="19"/>
      <c r="L64" s="19"/>
    </row>
    <row r="65" spans="1:31" s="2" customFormat="1" ht="12.75">
      <c r="A65" s="34"/>
      <c r="B65" s="39"/>
      <c r="C65" s="34"/>
      <c r="D65" s="140" t="s">
        <v>60</v>
      </c>
      <c r="E65" s="148"/>
      <c r="F65" s="148"/>
      <c r="G65" s="140" t="s">
        <v>61</v>
      </c>
      <c r="H65" s="148"/>
      <c r="I65" s="149"/>
      <c r="J65" s="148"/>
      <c r="K65" s="148"/>
      <c r="L65" s="51"/>
      <c r="S65" s="34"/>
      <c r="T65" s="34"/>
      <c r="U65" s="34"/>
      <c r="V65" s="34"/>
      <c r="W65" s="34"/>
      <c r="X65" s="34"/>
      <c r="Y65" s="34"/>
      <c r="Z65" s="34"/>
      <c r="AA65" s="34"/>
      <c r="AB65" s="34"/>
      <c r="AC65" s="34"/>
      <c r="AD65" s="34"/>
      <c r="AE65" s="34"/>
    </row>
    <row r="66" spans="1:31" ht="11.25">
      <c r="B66" s="19"/>
      <c r="L66" s="19"/>
    </row>
    <row r="67" spans="1:31" ht="11.25">
      <c r="B67" s="19"/>
      <c r="L67" s="19"/>
    </row>
    <row r="68" spans="1:31" ht="11.25">
      <c r="B68" s="19"/>
      <c r="L68" s="19"/>
    </row>
    <row r="69" spans="1:31" ht="11.25">
      <c r="B69" s="19"/>
      <c r="L69" s="19"/>
    </row>
    <row r="70" spans="1:31" ht="11.25">
      <c r="B70" s="19"/>
      <c r="L70" s="19"/>
    </row>
    <row r="71" spans="1:31" ht="11.25">
      <c r="B71" s="19"/>
      <c r="L71" s="19"/>
    </row>
    <row r="72" spans="1:31" ht="11.25">
      <c r="B72" s="19"/>
      <c r="L72" s="19"/>
    </row>
    <row r="73" spans="1:31" ht="11.25">
      <c r="B73" s="19"/>
      <c r="L73" s="19"/>
    </row>
    <row r="74" spans="1:31" ht="11.25">
      <c r="B74" s="19"/>
      <c r="L74" s="19"/>
    </row>
    <row r="75" spans="1:31" ht="11.25">
      <c r="B75" s="19"/>
      <c r="L75" s="19"/>
    </row>
    <row r="76" spans="1:31" s="2" customFormat="1" ht="12.75">
      <c r="A76" s="34"/>
      <c r="B76" s="39"/>
      <c r="C76" s="34"/>
      <c r="D76" s="143" t="s">
        <v>58</v>
      </c>
      <c r="E76" s="144"/>
      <c r="F76" s="145" t="s">
        <v>59</v>
      </c>
      <c r="G76" s="143" t="s">
        <v>58</v>
      </c>
      <c r="H76" s="144"/>
      <c r="I76" s="146"/>
      <c r="J76" s="147" t="s">
        <v>59</v>
      </c>
      <c r="K76" s="144"/>
      <c r="L76" s="51"/>
      <c r="S76" s="34"/>
      <c r="T76" s="34"/>
      <c r="U76" s="34"/>
      <c r="V76" s="34"/>
      <c r="W76" s="34"/>
      <c r="X76" s="34"/>
      <c r="Y76" s="34"/>
      <c r="Z76" s="34"/>
      <c r="AA76" s="34"/>
      <c r="AB76" s="34"/>
      <c r="AC76" s="34"/>
      <c r="AD76" s="34"/>
      <c r="AE76" s="34"/>
    </row>
    <row r="77" spans="1:31" s="2" customFormat="1" ht="14.45" customHeight="1">
      <c r="A77" s="34"/>
      <c r="B77" s="150"/>
      <c r="C77" s="151"/>
      <c r="D77" s="151"/>
      <c r="E77" s="151"/>
      <c r="F77" s="151"/>
      <c r="G77" s="151"/>
      <c r="H77" s="151"/>
      <c r="I77" s="152"/>
      <c r="J77" s="151"/>
      <c r="K77" s="151"/>
      <c r="L77" s="51"/>
      <c r="S77" s="34"/>
      <c r="T77" s="34"/>
      <c r="U77" s="34"/>
      <c r="V77" s="34"/>
      <c r="W77" s="34"/>
      <c r="X77" s="34"/>
      <c r="Y77" s="34"/>
      <c r="Z77" s="34"/>
      <c r="AA77" s="34"/>
      <c r="AB77" s="34"/>
      <c r="AC77" s="34"/>
      <c r="AD77" s="34"/>
      <c r="AE77" s="34"/>
    </row>
    <row r="81" spans="1:47" s="2" customFormat="1" ht="6.95" customHeight="1">
      <c r="A81" s="34"/>
      <c r="B81" s="153"/>
      <c r="C81" s="154"/>
      <c r="D81" s="154"/>
      <c r="E81" s="154"/>
      <c r="F81" s="154"/>
      <c r="G81" s="154"/>
      <c r="H81" s="154"/>
      <c r="I81" s="155"/>
      <c r="J81" s="154"/>
      <c r="K81" s="154"/>
      <c r="L81" s="51"/>
      <c r="S81" s="34"/>
      <c r="T81" s="34"/>
      <c r="U81" s="34"/>
      <c r="V81" s="34"/>
      <c r="W81" s="34"/>
      <c r="X81" s="34"/>
      <c r="Y81" s="34"/>
      <c r="Z81" s="34"/>
      <c r="AA81" s="34"/>
      <c r="AB81" s="34"/>
      <c r="AC81" s="34"/>
      <c r="AD81" s="34"/>
      <c r="AE81" s="34"/>
    </row>
    <row r="82" spans="1:47" s="2" customFormat="1" ht="24.95" customHeight="1">
      <c r="A82" s="34"/>
      <c r="B82" s="35"/>
      <c r="C82" s="22" t="s">
        <v>124</v>
      </c>
      <c r="D82" s="36"/>
      <c r="E82" s="36"/>
      <c r="F82" s="36"/>
      <c r="G82" s="36"/>
      <c r="H82" s="36"/>
      <c r="I82" s="115"/>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15"/>
      <c r="J83" s="36"/>
      <c r="K83" s="36"/>
      <c r="L83" s="51"/>
      <c r="S83" s="34"/>
      <c r="T83" s="34"/>
      <c r="U83" s="34"/>
      <c r="V83" s="34"/>
      <c r="W83" s="34"/>
      <c r="X83" s="34"/>
      <c r="Y83" s="34"/>
      <c r="Z83" s="34"/>
      <c r="AA83" s="34"/>
      <c r="AB83" s="34"/>
      <c r="AC83" s="34"/>
      <c r="AD83" s="34"/>
      <c r="AE83" s="34"/>
    </row>
    <row r="84" spans="1:47" s="2" customFormat="1" ht="12" customHeight="1">
      <c r="A84" s="34"/>
      <c r="B84" s="35"/>
      <c r="C84" s="28" t="s">
        <v>16</v>
      </c>
      <c r="D84" s="36"/>
      <c r="E84" s="36"/>
      <c r="F84" s="36"/>
      <c r="G84" s="36"/>
      <c r="H84" s="36"/>
      <c r="I84" s="115"/>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11" t="str">
        <f>E7</f>
        <v>762017 Cyklostezka Cheb - Dřenice - Etapa IA</v>
      </c>
      <c r="F85" s="312"/>
      <c r="G85" s="312"/>
      <c r="H85" s="312"/>
      <c r="I85" s="115"/>
      <c r="J85" s="36"/>
      <c r="K85" s="36"/>
      <c r="L85" s="51"/>
      <c r="S85" s="34"/>
      <c r="T85" s="34"/>
      <c r="U85" s="34"/>
      <c r="V85" s="34"/>
      <c r="W85" s="34"/>
      <c r="X85" s="34"/>
      <c r="Y85" s="34"/>
      <c r="Z85" s="34"/>
      <c r="AA85" s="34"/>
      <c r="AB85" s="34"/>
      <c r="AC85" s="34"/>
      <c r="AD85" s="34"/>
      <c r="AE85" s="34"/>
    </row>
    <row r="86" spans="1:47" s="2" customFormat="1" ht="12" customHeight="1">
      <c r="A86" s="34"/>
      <c r="B86" s="35"/>
      <c r="C86" s="28" t="s">
        <v>121</v>
      </c>
      <c r="D86" s="36"/>
      <c r="E86" s="36"/>
      <c r="F86" s="36"/>
      <c r="G86" s="36"/>
      <c r="H86" s="36"/>
      <c r="I86" s="115"/>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67" t="str">
        <f>E9</f>
        <v>SO 101 - SO 101 Stezka pro pěší a cyklisty, chodníky</v>
      </c>
      <c r="F87" s="313"/>
      <c r="G87" s="313"/>
      <c r="H87" s="313"/>
      <c r="I87" s="115"/>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15"/>
      <c r="J88" s="36"/>
      <c r="K88" s="36"/>
      <c r="L88" s="51"/>
      <c r="S88" s="34"/>
      <c r="T88" s="34"/>
      <c r="U88" s="34"/>
      <c r="V88" s="34"/>
      <c r="W88" s="34"/>
      <c r="X88" s="34"/>
      <c r="Y88" s="34"/>
      <c r="Z88" s="34"/>
      <c r="AA88" s="34"/>
      <c r="AB88" s="34"/>
      <c r="AC88" s="34"/>
      <c r="AD88" s="34"/>
      <c r="AE88" s="34"/>
    </row>
    <row r="89" spans="1:47" s="2" customFormat="1" ht="12" customHeight="1">
      <c r="A89" s="34"/>
      <c r="B89" s="35"/>
      <c r="C89" s="28" t="s">
        <v>22</v>
      </c>
      <c r="D89" s="36"/>
      <c r="E89" s="36"/>
      <c r="F89" s="26" t="str">
        <f>F12</f>
        <v>Cheb - Dřenice</v>
      </c>
      <c r="G89" s="36"/>
      <c r="H89" s="36"/>
      <c r="I89" s="117" t="s">
        <v>24</v>
      </c>
      <c r="J89" s="66" t="str">
        <f>IF(J12="","",J12)</f>
        <v>10. 10. 2019</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15"/>
      <c r="J90" s="36"/>
      <c r="K90" s="36"/>
      <c r="L90" s="51"/>
      <c r="S90" s="34"/>
      <c r="T90" s="34"/>
      <c r="U90" s="34"/>
      <c r="V90" s="34"/>
      <c r="W90" s="34"/>
      <c r="X90" s="34"/>
      <c r="Y90" s="34"/>
      <c r="Z90" s="34"/>
      <c r="AA90" s="34"/>
      <c r="AB90" s="34"/>
      <c r="AC90" s="34"/>
      <c r="AD90" s="34"/>
      <c r="AE90" s="34"/>
    </row>
    <row r="91" spans="1:47" s="2" customFormat="1" ht="15.2" customHeight="1">
      <c r="A91" s="34"/>
      <c r="B91" s="35"/>
      <c r="C91" s="28" t="s">
        <v>30</v>
      </c>
      <c r="D91" s="36"/>
      <c r="E91" s="36"/>
      <c r="F91" s="26" t="str">
        <f>E15</f>
        <v>Město Cheb</v>
      </c>
      <c r="G91" s="36"/>
      <c r="H91" s="36"/>
      <c r="I91" s="117" t="s">
        <v>37</v>
      </c>
      <c r="J91" s="32" t="str">
        <f>E21</f>
        <v>DSVA s.r.o.</v>
      </c>
      <c r="K91" s="36"/>
      <c r="L91" s="51"/>
      <c r="S91" s="34"/>
      <c r="T91" s="34"/>
      <c r="U91" s="34"/>
      <c r="V91" s="34"/>
      <c r="W91" s="34"/>
      <c r="X91" s="34"/>
      <c r="Y91" s="34"/>
      <c r="Z91" s="34"/>
      <c r="AA91" s="34"/>
      <c r="AB91" s="34"/>
      <c r="AC91" s="34"/>
      <c r="AD91" s="34"/>
      <c r="AE91" s="34"/>
    </row>
    <row r="92" spans="1:47" s="2" customFormat="1" ht="15.2" customHeight="1">
      <c r="A92" s="34"/>
      <c r="B92" s="35"/>
      <c r="C92" s="28" t="s">
        <v>35</v>
      </c>
      <c r="D92" s="36"/>
      <c r="E92" s="36"/>
      <c r="F92" s="26" t="str">
        <f>IF(E18="","",E18)</f>
        <v>Vyplň údaj</v>
      </c>
      <c r="G92" s="36"/>
      <c r="H92" s="36"/>
      <c r="I92" s="117" t="s">
        <v>41</v>
      </c>
      <c r="J92" s="32" t="str">
        <f>E24</f>
        <v>DSVA s.r.o.</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15"/>
      <c r="J93" s="36"/>
      <c r="K93" s="36"/>
      <c r="L93" s="51"/>
      <c r="S93" s="34"/>
      <c r="T93" s="34"/>
      <c r="U93" s="34"/>
      <c r="V93" s="34"/>
      <c r="W93" s="34"/>
      <c r="X93" s="34"/>
      <c r="Y93" s="34"/>
      <c r="Z93" s="34"/>
      <c r="AA93" s="34"/>
      <c r="AB93" s="34"/>
      <c r="AC93" s="34"/>
      <c r="AD93" s="34"/>
      <c r="AE93" s="34"/>
    </row>
    <row r="94" spans="1:47" s="2" customFormat="1" ht="29.25" customHeight="1">
      <c r="A94" s="34"/>
      <c r="B94" s="35"/>
      <c r="C94" s="156" t="s">
        <v>125</v>
      </c>
      <c r="D94" s="157"/>
      <c r="E94" s="157"/>
      <c r="F94" s="157"/>
      <c r="G94" s="157"/>
      <c r="H94" s="157"/>
      <c r="I94" s="158"/>
      <c r="J94" s="159" t="s">
        <v>126</v>
      </c>
      <c r="K94" s="157"/>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15"/>
      <c r="J95" s="36"/>
      <c r="K95" s="36"/>
      <c r="L95" s="51"/>
      <c r="S95" s="34"/>
      <c r="T95" s="34"/>
      <c r="U95" s="34"/>
      <c r="V95" s="34"/>
      <c r="W95" s="34"/>
      <c r="X95" s="34"/>
      <c r="Y95" s="34"/>
      <c r="Z95" s="34"/>
      <c r="AA95" s="34"/>
      <c r="AB95" s="34"/>
      <c r="AC95" s="34"/>
      <c r="AD95" s="34"/>
      <c r="AE95" s="34"/>
    </row>
    <row r="96" spans="1:47" s="2" customFormat="1" ht="22.9" customHeight="1">
      <c r="A96" s="34"/>
      <c r="B96" s="35"/>
      <c r="C96" s="160" t="s">
        <v>127</v>
      </c>
      <c r="D96" s="36"/>
      <c r="E96" s="36"/>
      <c r="F96" s="36"/>
      <c r="G96" s="36"/>
      <c r="H96" s="36"/>
      <c r="I96" s="115"/>
      <c r="J96" s="84">
        <f>J124</f>
        <v>0</v>
      </c>
      <c r="K96" s="36"/>
      <c r="L96" s="51"/>
      <c r="S96" s="34"/>
      <c r="T96" s="34"/>
      <c r="U96" s="34"/>
      <c r="V96" s="34"/>
      <c r="W96" s="34"/>
      <c r="X96" s="34"/>
      <c r="Y96" s="34"/>
      <c r="Z96" s="34"/>
      <c r="AA96" s="34"/>
      <c r="AB96" s="34"/>
      <c r="AC96" s="34"/>
      <c r="AD96" s="34"/>
      <c r="AE96" s="34"/>
      <c r="AU96" s="16" t="s">
        <v>128</v>
      </c>
    </row>
    <row r="97" spans="1:31" s="9" customFormat="1" ht="24.95" customHeight="1">
      <c r="B97" s="161"/>
      <c r="C97" s="162"/>
      <c r="D97" s="163" t="s">
        <v>129</v>
      </c>
      <c r="E97" s="164"/>
      <c r="F97" s="164"/>
      <c r="G97" s="164"/>
      <c r="H97" s="164"/>
      <c r="I97" s="165"/>
      <c r="J97" s="166">
        <f>J125</f>
        <v>0</v>
      </c>
      <c r="K97" s="162"/>
      <c r="L97" s="167"/>
    </row>
    <row r="98" spans="1:31" s="10" customFormat="1" ht="19.899999999999999" customHeight="1">
      <c r="B98" s="168"/>
      <c r="C98" s="169"/>
      <c r="D98" s="170" t="s">
        <v>405</v>
      </c>
      <c r="E98" s="171"/>
      <c r="F98" s="171"/>
      <c r="G98" s="171"/>
      <c r="H98" s="171"/>
      <c r="I98" s="172"/>
      <c r="J98" s="173">
        <f>J126</f>
        <v>0</v>
      </c>
      <c r="K98" s="169"/>
      <c r="L98" s="174"/>
    </row>
    <row r="99" spans="1:31" s="10" customFormat="1" ht="19.899999999999999" customHeight="1">
      <c r="B99" s="168"/>
      <c r="C99" s="169"/>
      <c r="D99" s="170" t="s">
        <v>406</v>
      </c>
      <c r="E99" s="171"/>
      <c r="F99" s="171"/>
      <c r="G99" s="171"/>
      <c r="H99" s="171"/>
      <c r="I99" s="172"/>
      <c r="J99" s="173">
        <f>J131</f>
        <v>0</v>
      </c>
      <c r="K99" s="169"/>
      <c r="L99" s="174"/>
    </row>
    <row r="100" spans="1:31" s="10" customFormat="1" ht="19.899999999999999" customHeight="1">
      <c r="B100" s="168"/>
      <c r="C100" s="169"/>
      <c r="D100" s="170" t="s">
        <v>407</v>
      </c>
      <c r="E100" s="171"/>
      <c r="F100" s="171"/>
      <c r="G100" s="171"/>
      <c r="H100" s="171"/>
      <c r="I100" s="172"/>
      <c r="J100" s="173">
        <f>J148</f>
        <v>0</v>
      </c>
      <c r="K100" s="169"/>
      <c r="L100" s="174"/>
    </row>
    <row r="101" spans="1:31" s="10" customFormat="1" ht="19.899999999999999" customHeight="1">
      <c r="B101" s="168"/>
      <c r="C101" s="169"/>
      <c r="D101" s="170" t="s">
        <v>408</v>
      </c>
      <c r="E101" s="171"/>
      <c r="F101" s="171"/>
      <c r="G101" s="171"/>
      <c r="H101" s="171"/>
      <c r="I101" s="172"/>
      <c r="J101" s="173">
        <f>J192</f>
        <v>0</v>
      </c>
      <c r="K101" s="169"/>
      <c r="L101" s="174"/>
    </row>
    <row r="102" spans="1:31" s="10" customFormat="1" ht="19.899999999999999" customHeight="1">
      <c r="B102" s="168"/>
      <c r="C102" s="169"/>
      <c r="D102" s="170" t="s">
        <v>132</v>
      </c>
      <c r="E102" s="171"/>
      <c r="F102" s="171"/>
      <c r="G102" s="171"/>
      <c r="H102" s="171"/>
      <c r="I102" s="172"/>
      <c r="J102" s="173">
        <f>J226</f>
        <v>0</v>
      </c>
      <c r="K102" s="169"/>
      <c r="L102" s="174"/>
    </row>
    <row r="103" spans="1:31" s="10" customFormat="1" ht="19.899999999999999" customHeight="1">
      <c r="B103" s="168"/>
      <c r="C103" s="169"/>
      <c r="D103" s="170" t="s">
        <v>133</v>
      </c>
      <c r="E103" s="171"/>
      <c r="F103" s="171"/>
      <c r="G103" s="171"/>
      <c r="H103" s="171"/>
      <c r="I103" s="172"/>
      <c r="J103" s="173">
        <f>J283</f>
        <v>0</v>
      </c>
      <c r="K103" s="169"/>
      <c r="L103" s="174"/>
    </row>
    <row r="104" spans="1:31" s="10" customFormat="1" ht="19.899999999999999" customHeight="1">
      <c r="B104" s="168"/>
      <c r="C104" s="169"/>
      <c r="D104" s="170" t="s">
        <v>409</v>
      </c>
      <c r="E104" s="171"/>
      <c r="F104" s="171"/>
      <c r="G104" s="171"/>
      <c r="H104" s="171"/>
      <c r="I104" s="172"/>
      <c r="J104" s="173">
        <f>J388</f>
        <v>0</v>
      </c>
      <c r="K104" s="169"/>
      <c r="L104" s="174"/>
    </row>
    <row r="105" spans="1:31" s="2" customFormat="1" ht="21.75" customHeight="1">
      <c r="A105" s="34"/>
      <c r="B105" s="35"/>
      <c r="C105" s="36"/>
      <c r="D105" s="36"/>
      <c r="E105" s="36"/>
      <c r="F105" s="36"/>
      <c r="G105" s="36"/>
      <c r="H105" s="36"/>
      <c r="I105" s="115"/>
      <c r="J105" s="36"/>
      <c r="K105" s="36"/>
      <c r="L105" s="51"/>
      <c r="S105" s="34"/>
      <c r="T105" s="34"/>
      <c r="U105" s="34"/>
      <c r="V105" s="34"/>
      <c r="W105" s="34"/>
      <c r="X105" s="34"/>
      <c r="Y105" s="34"/>
      <c r="Z105" s="34"/>
      <c r="AA105" s="34"/>
      <c r="AB105" s="34"/>
      <c r="AC105" s="34"/>
      <c r="AD105" s="34"/>
      <c r="AE105" s="34"/>
    </row>
    <row r="106" spans="1:31" s="2" customFormat="1" ht="6.95" customHeight="1">
      <c r="A106" s="34"/>
      <c r="B106" s="54"/>
      <c r="C106" s="55"/>
      <c r="D106" s="55"/>
      <c r="E106" s="55"/>
      <c r="F106" s="55"/>
      <c r="G106" s="55"/>
      <c r="H106" s="55"/>
      <c r="I106" s="152"/>
      <c r="J106" s="55"/>
      <c r="K106" s="55"/>
      <c r="L106" s="51"/>
      <c r="S106" s="34"/>
      <c r="T106" s="34"/>
      <c r="U106" s="34"/>
      <c r="V106" s="34"/>
      <c r="W106" s="34"/>
      <c r="X106" s="34"/>
      <c r="Y106" s="34"/>
      <c r="Z106" s="34"/>
      <c r="AA106" s="34"/>
      <c r="AB106" s="34"/>
      <c r="AC106" s="34"/>
      <c r="AD106" s="34"/>
      <c r="AE106" s="34"/>
    </row>
    <row r="110" spans="1:31" s="2" customFormat="1" ht="6.95" customHeight="1">
      <c r="A110" s="34"/>
      <c r="B110" s="56"/>
      <c r="C110" s="57"/>
      <c r="D110" s="57"/>
      <c r="E110" s="57"/>
      <c r="F110" s="57"/>
      <c r="G110" s="57"/>
      <c r="H110" s="57"/>
      <c r="I110" s="155"/>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2" t="s">
        <v>135</v>
      </c>
      <c r="D111" s="36"/>
      <c r="E111" s="36"/>
      <c r="F111" s="36"/>
      <c r="G111" s="36"/>
      <c r="H111" s="36"/>
      <c r="I111" s="115"/>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115"/>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8" t="s">
        <v>16</v>
      </c>
      <c r="D113" s="36"/>
      <c r="E113" s="36"/>
      <c r="F113" s="36"/>
      <c r="G113" s="36"/>
      <c r="H113" s="36"/>
      <c r="I113" s="115"/>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11" t="str">
        <f>E7</f>
        <v>762017 Cyklostezka Cheb - Dřenice - Etapa IA</v>
      </c>
      <c r="F114" s="312"/>
      <c r="G114" s="312"/>
      <c r="H114" s="312"/>
      <c r="I114" s="115"/>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8" t="s">
        <v>121</v>
      </c>
      <c r="D115" s="36"/>
      <c r="E115" s="36"/>
      <c r="F115" s="36"/>
      <c r="G115" s="36"/>
      <c r="H115" s="36"/>
      <c r="I115" s="115"/>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7" t="str">
        <f>E9</f>
        <v>SO 101 - SO 101 Stezka pro pěší a cyklisty, chodníky</v>
      </c>
      <c r="F116" s="313"/>
      <c r="G116" s="313"/>
      <c r="H116" s="313"/>
      <c r="I116" s="115"/>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15"/>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8" t="s">
        <v>22</v>
      </c>
      <c r="D118" s="36"/>
      <c r="E118" s="36"/>
      <c r="F118" s="26" t="str">
        <f>F12</f>
        <v>Cheb - Dřenice</v>
      </c>
      <c r="G118" s="36"/>
      <c r="H118" s="36"/>
      <c r="I118" s="117" t="s">
        <v>24</v>
      </c>
      <c r="J118" s="66" t="str">
        <f>IF(J12="","",J12)</f>
        <v>10. 10. 2019</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115"/>
      <c r="J119" s="36"/>
      <c r="K119" s="36"/>
      <c r="L119" s="51"/>
      <c r="S119" s="34"/>
      <c r="T119" s="34"/>
      <c r="U119" s="34"/>
      <c r="V119" s="34"/>
      <c r="W119" s="34"/>
      <c r="X119" s="34"/>
      <c r="Y119" s="34"/>
      <c r="Z119" s="34"/>
      <c r="AA119" s="34"/>
      <c r="AB119" s="34"/>
      <c r="AC119" s="34"/>
      <c r="AD119" s="34"/>
      <c r="AE119" s="34"/>
    </row>
    <row r="120" spans="1:65" s="2" customFormat="1" ht="15.2" customHeight="1">
      <c r="A120" s="34"/>
      <c r="B120" s="35"/>
      <c r="C120" s="28" t="s">
        <v>30</v>
      </c>
      <c r="D120" s="36"/>
      <c r="E120" s="36"/>
      <c r="F120" s="26" t="str">
        <f>E15</f>
        <v>Město Cheb</v>
      </c>
      <c r="G120" s="36"/>
      <c r="H120" s="36"/>
      <c r="I120" s="117" t="s">
        <v>37</v>
      </c>
      <c r="J120" s="32" t="str">
        <f>E21</f>
        <v>DSVA s.r.o.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8" t="s">
        <v>35</v>
      </c>
      <c r="D121" s="36"/>
      <c r="E121" s="36"/>
      <c r="F121" s="26" t="str">
        <f>IF(E18="","",E18)</f>
        <v>Vyplň údaj</v>
      </c>
      <c r="G121" s="36"/>
      <c r="H121" s="36"/>
      <c r="I121" s="117" t="s">
        <v>41</v>
      </c>
      <c r="J121" s="32" t="str">
        <f>E24</f>
        <v>DSVA s.r.o.</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115"/>
      <c r="J122" s="36"/>
      <c r="K122" s="36"/>
      <c r="L122" s="51"/>
      <c r="S122" s="34"/>
      <c r="T122" s="34"/>
      <c r="U122" s="34"/>
      <c r="V122" s="34"/>
      <c r="W122" s="34"/>
      <c r="X122" s="34"/>
      <c r="Y122" s="34"/>
      <c r="Z122" s="34"/>
      <c r="AA122" s="34"/>
      <c r="AB122" s="34"/>
      <c r="AC122" s="34"/>
      <c r="AD122" s="34"/>
      <c r="AE122" s="34"/>
    </row>
    <row r="123" spans="1:65" s="11" customFormat="1" ht="29.25" customHeight="1">
      <c r="A123" s="175"/>
      <c r="B123" s="176"/>
      <c r="C123" s="177" t="s">
        <v>136</v>
      </c>
      <c r="D123" s="178" t="s">
        <v>68</v>
      </c>
      <c r="E123" s="178" t="s">
        <v>64</v>
      </c>
      <c r="F123" s="178" t="s">
        <v>65</v>
      </c>
      <c r="G123" s="178" t="s">
        <v>137</v>
      </c>
      <c r="H123" s="178" t="s">
        <v>138</v>
      </c>
      <c r="I123" s="179" t="s">
        <v>139</v>
      </c>
      <c r="J123" s="178" t="s">
        <v>126</v>
      </c>
      <c r="K123" s="180" t="s">
        <v>140</v>
      </c>
      <c r="L123" s="181"/>
      <c r="M123" s="75" t="s">
        <v>1</v>
      </c>
      <c r="N123" s="76" t="s">
        <v>47</v>
      </c>
      <c r="O123" s="76" t="s">
        <v>141</v>
      </c>
      <c r="P123" s="76" t="s">
        <v>142</v>
      </c>
      <c r="Q123" s="76" t="s">
        <v>143</v>
      </c>
      <c r="R123" s="76" t="s">
        <v>144</v>
      </c>
      <c r="S123" s="76" t="s">
        <v>145</v>
      </c>
      <c r="T123" s="77" t="s">
        <v>146</v>
      </c>
      <c r="U123" s="175"/>
      <c r="V123" s="175"/>
      <c r="W123" s="175"/>
      <c r="X123" s="175"/>
      <c r="Y123" s="175"/>
      <c r="Z123" s="175"/>
      <c r="AA123" s="175"/>
      <c r="AB123" s="175"/>
      <c r="AC123" s="175"/>
      <c r="AD123" s="175"/>
      <c r="AE123" s="175"/>
    </row>
    <row r="124" spans="1:65" s="2" customFormat="1" ht="22.9" customHeight="1">
      <c r="A124" s="34"/>
      <c r="B124" s="35"/>
      <c r="C124" s="82" t="s">
        <v>147</v>
      </c>
      <c r="D124" s="36"/>
      <c r="E124" s="36"/>
      <c r="F124" s="36"/>
      <c r="G124" s="36"/>
      <c r="H124" s="36"/>
      <c r="I124" s="115"/>
      <c r="J124" s="182">
        <f>BK124</f>
        <v>0</v>
      </c>
      <c r="K124" s="36"/>
      <c r="L124" s="39"/>
      <c r="M124" s="78"/>
      <c r="N124" s="183"/>
      <c r="O124" s="79"/>
      <c r="P124" s="184">
        <f>P125</f>
        <v>0</v>
      </c>
      <c r="Q124" s="79"/>
      <c r="R124" s="184">
        <f>R125</f>
        <v>1061.6243412000001</v>
      </c>
      <c r="S124" s="79"/>
      <c r="T124" s="185">
        <f>T125</f>
        <v>0.11</v>
      </c>
      <c r="U124" s="34"/>
      <c r="V124" s="34"/>
      <c r="W124" s="34"/>
      <c r="X124" s="34"/>
      <c r="Y124" s="34"/>
      <c r="Z124" s="34"/>
      <c r="AA124" s="34"/>
      <c r="AB124" s="34"/>
      <c r="AC124" s="34"/>
      <c r="AD124" s="34"/>
      <c r="AE124" s="34"/>
      <c r="AT124" s="16" t="s">
        <v>82</v>
      </c>
      <c r="AU124" s="16" t="s">
        <v>128</v>
      </c>
      <c r="BK124" s="186">
        <f>BK125</f>
        <v>0</v>
      </c>
    </row>
    <row r="125" spans="1:65" s="12" customFormat="1" ht="25.9" customHeight="1">
      <c r="B125" s="187"/>
      <c r="C125" s="188"/>
      <c r="D125" s="189" t="s">
        <v>82</v>
      </c>
      <c r="E125" s="190" t="s">
        <v>148</v>
      </c>
      <c r="F125" s="190" t="s">
        <v>149</v>
      </c>
      <c r="G125" s="188"/>
      <c r="H125" s="188"/>
      <c r="I125" s="191"/>
      <c r="J125" s="192">
        <f>BK125</f>
        <v>0</v>
      </c>
      <c r="K125" s="188"/>
      <c r="L125" s="193"/>
      <c r="M125" s="194"/>
      <c r="N125" s="195"/>
      <c r="O125" s="195"/>
      <c r="P125" s="196">
        <f>P126+P131+P148+P192+P226+P283+P388</f>
        <v>0</v>
      </c>
      <c r="Q125" s="195"/>
      <c r="R125" s="196">
        <f>R126+R131+R148+R192+R226+R283+R388</f>
        <v>1061.6243412000001</v>
      </c>
      <c r="S125" s="195"/>
      <c r="T125" s="197">
        <f>T126+T131+T148+T192+T226+T283+T388</f>
        <v>0.11</v>
      </c>
      <c r="AR125" s="198" t="s">
        <v>91</v>
      </c>
      <c r="AT125" s="199" t="s">
        <v>82</v>
      </c>
      <c r="AU125" s="199" t="s">
        <v>83</v>
      </c>
      <c r="AY125" s="198" t="s">
        <v>150</v>
      </c>
      <c r="BK125" s="200">
        <f>BK126+BK131+BK148+BK192+BK226+BK283+BK388</f>
        <v>0</v>
      </c>
    </row>
    <row r="126" spans="1:65" s="12" customFormat="1" ht="22.9" customHeight="1">
      <c r="B126" s="187"/>
      <c r="C126" s="188"/>
      <c r="D126" s="189" t="s">
        <v>82</v>
      </c>
      <c r="E126" s="201" t="s">
        <v>91</v>
      </c>
      <c r="F126" s="201" t="s">
        <v>410</v>
      </c>
      <c r="G126" s="188"/>
      <c r="H126" s="188"/>
      <c r="I126" s="191"/>
      <c r="J126" s="202">
        <f>BK126</f>
        <v>0</v>
      </c>
      <c r="K126" s="188"/>
      <c r="L126" s="193"/>
      <c r="M126" s="194"/>
      <c r="N126" s="195"/>
      <c r="O126" s="195"/>
      <c r="P126" s="196">
        <f>SUM(P127:P130)</f>
        <v>0</v>
      </c>
      <c r="Q126" s="195"/>
      <c r="R126" s="196">
        <f>SUM(R127:R130)</f>
        <v>0</v>
      </c>
      <c r="S126" s="195"/>
      <c r="T126" s="197">
        <f>SUM(T127:T130)</f>
        <v>0</v>
      </c>
      <c r="AR126" s="198" t="s">
        <v>91</v>
      </c>
      <c r="AT126" s="199" t="s">
        <v>82</v>
      </c>
      <c r="AU126" s="199" t="s">
        <v>91</v>
      </c>
      <c r="AY126" s="198" t="s">
        <v>150</v>
      </c>
      <c r="BK126" s="200">
        <f>SUM(BK127:BK130)</f>
        <v>0</v>
      </c>
    </row>
    <row r="127" spans="1:65" s="2" customFormat="1" ht="21.75" customHeight="1">
      <c r="A127" s="34"/>
      <c r="B127" s="35"/>
      <c r="C127" s="203" t="s">
        <v>91</v>
      </c>
      <c r="D127" s="203" t="s">
        <v>152</v>
      </c>
      <c r="E127" s="204" t="s">
        <v>411</v>
      </c>
      <c r="F127" s="205" t="s">
        <v>412</v>
      </c>
      <c r="G127" s="206" t="s">
        <v>168</v>
      </c>
      <c r="H127" s="207">
        <v>2500</v>
      </c>
      <c r="I127" s="208"/>
      <c r="J127" s="209">
        <f>ROUND(I127*H127,2)</f>
        <v>0</v>
      </c>
      <c r="K127" s="205" t="s">
        <v>1</v>
      </c>
      <c r="L127" s="39"/>
      <c r="M127" s="210" t="s">
        <v>1</v>
      </c>
      <c r="N127" s="211" t="s">
        <v>48</v>
      </c>
      <c r="O127" s="71"/>
      <c r="P127" s="212">
        <f>O127*H127</f>
        <v>0</v>
      </c>
      <c r="Q127" s="212">
        <v>0</v>
      </c>
      <c r="R127" s="212">
        <f>Q127*H127</f>
        <v>0</v>
      </c>
      <c r="S127" s="212">
        <v>0</v>
      </c>
      <c r="T127" s="213">
        <f>S127*H127</f>
        <v>0</v>
      </c>
      <c r="U127" s="34"/>
      <c r="V127" s="34"/>
      <c r="W127" s="34"/>
      <c r="X127" s="34"/>
      <c r="Y127" s="34"/>
      <c r="Z127" s="34"/>
      <c r="AA127" s="34"/>
      <c r="AB127" s="34"/>
      <c r="AC127" s="34"/>
      <c r="AD127" s="34"/>
      <c r="AE127" s="34"/>
      <c r="AR127" s="214" t="s">
        <v>156</v>
      </c>
      <c r="AT127" s="214" t="s">
        <v>152</v>
      </c>
      <c r="AU127" s="214" t="s">
        <v>21</v>
      </c>
      <c r="AY127" s="16" t="s">
        <v>150</v>
      </c>
      <c r="BE127" s="215">
        <f>IF(N127="základní",J127,0)</f>
        <v>0</v>
      </c>
      <c r="BF127" s="215">
        <f>IF(N127="snížená",J127,0)</f>
        <v>0</v>
      </c>
      <c r="BG127" s="215">
        <f>IF(N127="zákl. přenesená",J127,0)</f>
        <v>0</v>
      </c>
      <c r="BH127" s="215">
        <f>IF(N127="sníž. přenesená",J127,0)</f>
        <v>0</v>
      </c>
      <c r="BI127" s="215">
        <f>IF(N127="nulová",J127,0)</f>
        <v>0</v>
      </c>
      <c r="BJ127" s="16" t="s">
        <v>91</v>
      </c>
      <c r="BK127" s="215">
        <f>ROUND(I127*H127,2)</f>
        <v>0</v>
      </c>
      <c r="BL127" s="16" t="s">
        <v>156</v>
      </c>
      <c r="BM127" s="214" t="s">
        <v>413</v>
      </c>
    </row>
    <row r="128" spans="1:65" s="2" customFormat="1" ht="11.25">
      <c r="A128" s="34"/>
      <c r="B128" s="35"/>
      <c r="C128" s="36"/>
      <c r="D128" s="216" t="s">
        <v>158</v>
      </c>
      <c r="E128" s="36"/>
      <c r="F128" s="217" t="s">
        <v>412</v>
      </c>
      <c r="G128" s="36"/>
      <c r="H128" s="36"/>
      <c r="I128" s="115"/>
      <c r="J128" s="36"/>
      <c r="K128" s="36"/>
      <c r="L128" s="39"/>
      <c r="M128" s="218"/>
      <c r="N128" s="219"/>
      <c r="O128" s="71"/>
      <c r="P128" s="71"/>
      <c r="Q128" s="71"/>
      <c r="R128" s="71"/>
      <c r="S128" s="71"/>
      <c r="T128" s="72"/>
      <c r="U128" s="34"/>
      <c r="V128" s="34"/>
      <c r="W128" s="34"/>
      <c r="X128" s="34"/>
      <c r="Y128" s="34"/>
      <c r="Z128" s="34"/>
      <c r="AA128" s="34"/>
      <c r="AB128" s="34"/>
      <c r="AC128" s="34"/>
      <c r="AD128" s="34"/>
      <c r="AE128" s="34"/>
      <c r="AT128" s="16" t="s">
        <v>158</v>
      </c>
      <c r="AU128" s="16" t="s">
        <v>21</v>
      </c>
    </row>
    <row r="129" spans="1:65" s="2" customFormat="1" ht="29.25">
      <c r="A129" s="34"/>
      <c r="B129" s="35"/>
      <c r="C129" s="36"/>
      <c r="D129" s="216" t="s">
        <v>159</v>
      </c>
      <c r="E129" s="36"/>
      <c r="F129" s="220" t="s">
        <v>414</v>
      </c>
      <c r="G129" s="36"/>
      <c r="H129" s="36"/>
      <c r="I129" s="115"/>
      <c r="J129" s="36"/>
      <c r="K129" s="36"/>
      <c r="L129" s="39"/>
      <c r="M129" s="218"/>
      <c r="N129" s="219"/>
      <c r="O129" s="71"/>
      <c r="P129" s="71"/>
      <c r="Q129" s="71"/>
      <c r="R129" s="71"/>
      <c r="S129" s="71"/>
      <c r="T129" s="72"/>
      <c r="U129" s="34"/>
      <c r="V129" s="34"/>
      <c r="W129" s="34"/>
      <c r="X129" s="34"/>
      <c r="Y129" s="34"/>
      <c r="Z129" s="34"/>
      <c r="AA129" s="34"/>
      <c r="AB129" s="34"/>
      <c r="AC129" s="34"/>
      <c r="AD129" s="34"/>
      <c r="AE129" s="34"/>
      <c r="AT129" s="16" t="s">
        <v>159</v>
      </c>
      <c r="AU129" s="16" t="s">
        <v>21</v>
      </c>
    </row>
    <row r="130" spans="1:65" s="13" customFormat="1" ht="11.25">
      <c r="B130" s="221"/>
      <c r="C130" s="222"/>
      <c r="D130" s="216" t="s">
        <v>200</v>
      </c>
      <c r="E130" s="223" t="s">
        <v>1</v>
      </c>
      <c r="F130" s="224" t="s">
        <v>415</v>
      </c>
      <c r="G130" s="222"/>
      <c r="H130" s="225">
        <v>2500</v>
      </c>
      <c r="I130" s="226"/>
      <c r="J130" s="222"/>
      <c r="K130" s="222"/>
      <c r="L130" s="227"/>
      <c r="M130" s="228"/>
      <c r="N130" s="229"/>
      <c r="O130" s="229"/>
      <c r="P130" s="229"/>
      <c r="Q130" s="229"/>
      <c r="R130" s="229"/>
      <c r="S130" s="229"/>
      <c r="T130" s="230"/>
      <c r="AT130" s="231" t="s">
        <v>200</v>
      </c>
      <c r="AU130" s="231" t="s">
        <v>21</v>
      </c>
      <c r="AV130" s="13" t="s">
        <v>21</v>
      </c>
      <c r="AW130" s="13" t="s">
        <v>40</v>
      </c>
      <c r="AX130" s="13" t="s">
        <v>91</v>
      </c>
      <c r="AY130" s="231" t="s">
        <v>150</v>
      </c>
    </row>
    <row r="131" spans="1:65" s="12" customFormat="1" ht="22.9" customHeight="1">
      <c r="B131" s="187"/>
      <c r="C131" s="188"/>
      <c r="D131" s="189" t="s">
        <v>82</v>
      </c>
      <c r="E131" s="201" t="s">
        <v>21</v>
      </c>
      <c r="F131" s="201" t="s">
        <v>416</v>
      </c>
      <c r="G131" s="188"/>
      <c r="H131" s="188"/>
      <c r="I131" s="191"/>
      <c r="J131" s="202">
        <f>BK131</f>
        <v>0</v>
      </c>
      <c r="K131" s="188"/>
      <c r="L131" s="193"/>
      <c r="M131" s="194"/>
      <c r="N131" s="195"/>
      <c r="O131" s="195"/>
      <c r="P131" s="196">
        <f>SUM(P132:P147)</f>
        <v>0</v>
      </c>
      <c r="Q131" s="195"/>
      <c r="R131" s="196">
        <f>SUM(R132:R147)</f>
        <v>35.84375</v>
      </c>
      <c r="S131" s="195"/>
      <c r="T131" s="197">
        <f>SUM(T132:T147)</f>
        <v>0</v>
      </c>
      <c r="AR131" s="198" t="s">
        <v>91</v>
      </c>
      <c r="AT131" s="199" t="s">
        <v>82</v>
      </c>
      <c r="AU131" s="199" t="s">
        <v>91</v>
      </c>
      <c r="AY131" s="198" t="s">
        <v>150</v>
      </c>
      <c r="BK131" s="200">
        <f>SUM(BK132:BK147)</f>
        <v>0</v>
      </c>
    </row>
    <row r="132" spans="1:65" s="2" customFormat="1" ht="21.75" customHeight="1">
      <c r="A132" s="34"/>
      <c r="B132" s="35"/>
      <c r="C132" s="203" t="s">
        <v>21</v>
      </c>
      <c r="D132" s="203" t="s">
        <v>152</v>
      </c>
      <c r="E132" s="204" t="s">
        <v>417</v>
      </c>
      <c r="F132" s="205" t="s">
        <v>418</v>
      </c>
      <c r="G132" s="206" t="s">
        <v>207</v>
      </c>
      <c r="H132" s="207">
        <v>155</v>
      </c>
      <c r="I132" s="208"/>
      <c r="J132" s="209">
        <f>ROUND(I132*H132,2)</f>
        <v>0</v>
      </c>
      <c r="K132" s="205" t="s">
        <v>1</v>
      </c>
      <c r="L132" s="39"/>
      <c r="M132" s="210" t="s">
        <v>1</v>
      </c>
      <c r="N132" s="211" t="s">
        <v>48</v>
      </c>
      <c r="O132" s="71"/>
      <c r="P132" s="212">
        <f>O132*H132</f>
        <v>0</v>
      </c>
      <c r="Q132" s="212">
        <v>0</v>
      </c>
      <c r="R132" s="212">
        <f>Q132*H132</f>
        <v>0</v>
      </c>
      <c r="S132" s="212">
        <v>0</v>
      </c>
      <c r="T132" s="213">
        <f>S132*H132</f>
        <v>0</v>
      </c>
      <c r="U132" s="34"/>
      <c r="V132" s="34"/>
      <c r="W132" s="34"/>
      <c r="X132" s="34"/>
      <c r="Y132" s="34"/>
      <c r="Z132" s="34"/>
      <c r="AA132" s="34"/>
      <c r="AB132" s="34"/>
      <c r="AC132" s="34"/>
      <c r="AD132" s="34"/>
      <c r="AE132" s="34"/>
      <c r="AR132" s="214" t="s">
        <v>156</v>
      </c>
      <c r="AT132" s="214" t="s">
        <v>152</v>
      </c>
      <c r="AU132" s="214" t="s">
        <v>21</v>
      </c>
      <c r="AY132" s="16" t="s">
        <v>150</v>
      </c>
      <c r="BE132" s="215">
        <f>IF(N132="základní",J132,0)</f>
        <v>0</v>
      </c>
      <c r="BF132" s="215">
        <f>IF(N132="snížená",J132,0)</f>
        <v>0</v>
      </c>
      <c r="BG132" s="215">
        <f>IF(N132="zákl. přenesená",J132,0)</f>
        <v>0</v>
      </c>
      <c r="BH132" s="215">
        <f>IF(N132="sníž. přenesená",J132,0)</f>
        <v>0</v>
      </c>
      <c r="BI132" s="215">
        <f>IF(N132="nulová",J132,0)</f>
        <v>0</v>
      </c>
      <c r="BJ132" s="16" t="s">
        <v>91</v>
      </c>
      <c r="BK132" s="215">
        <f>ROUND(I132*H132,2)</f>
        <v>0</v>
      </c>
      <c r="BL132" s="16" t="s">
        <v>156</v>
      </c>
      <c r="BM132" s="214" t="s">
        <v>419</v>
      </c>
    </row>
    <row r="133" spans="1:65" s="2" customFormat="1" ht="19.5">
      <c r="A133" s="34"/>
      <c r="B133" s="35"/>
      <c r="C133" s="36"/>
      <c r="D133" s="216" t="s">
        <v>158</v>
      </c>
      <c r="E133" s="36"/>
      <c r="F133" s="217" t="s">
        <v>418</v>
      </c>
      <c r="G133" s="36"/>
      <c r="H133" s="36"/>
      <c r="I133" s="115"/>
      <c r="J133" s="36"/>
      <c r="K133" s="36"/>
      <c r="L133" s="39"/>
      <c r="M133" s="218"/>
      <c r="N133" s="219"/>
      <c r="O133" s="71"/>
      <c r="P133" s="71"/>
      <c r="Q133" s="71"/>
      <c r="R133" s="71"/>
      <c r="S133" s="71"/>
      <c r="T133" s="72"/>
      <c r="U133" s="34"/>
      <c r="V133" s="34"/>
      <c r="W133" s="34"/>
      <c r="X133" s="34"/>
      <c r="Y133" s="34"/>
      <c r="Z133" s="34"/>
      <c r="AA133" s="34"/>
      <c r="AB133" s="34"/>
      <c r="AC133" s="34"/>
      <c r="AD133" s="34"/>
      <c r="AE133" s="34"/>
      <c r="AT133" s="16" t="s">
        <v>158</v>
      </c>
      <c r="AU133" s="16" t="s">
        <v>21</v>
      </c>
    </row>
    <row r="134" spans="1:65" s="2" customFormat="1" ht="19.5">
      <c r="A134" s="34"/>
      <c r="B134" s="35"/>
      <c r="C134" s="36"/>
      <c r="D134" s="216" t="s">
        <v>159</v>
      </c>
      <c r="E134" s="36"/>
      <c r="F134" s="220" t="s">
        <v>420</v>
      </c>
      <c r="G134" s="36"/>
      <c r="H134" s="36"/>
      <c r="I134" s="115"/>
      <c r="J134" s="36"/>
      <c r="K134" s="36"/>
      <c r="L134" s="39"/>
      <c r="M134" s="218"/>
      <c r="N134" s="219"/>
      <c r="O134" s="71"/>
      <c r="P134" s="71"/>
      <c r="Q134" s="71"/>
      <c r="R134" s="71"/>
      <c r="S134" s="71"/>
      <c r="T134" s="72"/>
      <c r="U134" s="34"/>
      <c r="V134" s="34"/>
      <c r="W134" s="34"/>
      <c r="X134" s="34"/>
      <c r="Y134" s="34"/>
      <c r="Z134" s="34"/>
      <c r="AA134" s="34"/>
      <c r="AB134" s="34"/>
      <c r="AC134" s="34"/>
      <c r="AD134" s="34"/>
      <c r="AE134" s="34"/>
      <c r="AT134" s="16" t="s">
        <v>159</v>
      </c>
      <c r="AU134" s="16" t="s">
        <v>21</v>
      </c>
    </row>
    <row r="135" spans="1:65" s="13" customFormat="1" ht="11.25">
      <c r="B135" s="221"/>
      <c r="C135" s="222"/>
      <c r="D135" s="216" t="s">
        <v>200</v>
      </c>
      <c r="E135" s="223" t="s">
        <v>1</v>
      </c>
      <c r="F135" s="224" t="s">
        <v>421</v>
      </c>
      <c r="G135" s="222"/>
      <c r="H135" s="225">
        <v>155</v>
      </c>
      <c r="I135" s="226"/>
      <c r="J135" s="222"/>
      <c r="K135" s="222"/>
      <c r="L135" s="227"/>
      <c r="M135" s="228"/>
      <c r="N135" s="229"/>
      <c r="O135" s="229"/>
      <c r="P135" s="229"/>
      <c r="Q135" s="229"/>
      <c r="R135" s="229"/>
      <c r="S135" s="229"/>
      <c r="T135" s="230"/>
      <c r="AT135" s="231" t="s">
        <v>200</v>
      </c>
      <c r="AU135" s="231" t="s">
        <v>21</v>
      </c>
      <c r="AV135" s="13" t="s">
        <v>21</v>
      </c>
      <c r="AW135" s="13" t="s">
        <v>40</v>
      </c>
      <c r="AX135" s="13" t="s">
        <v>83</v>
      </c>
      <c r="AY135" s="231" t="s">
        <v>150</v>
      </c>
    </row>
    <row r="136" spans="1:65" s="14" customFormat="1" ht="11.25">
      <c r="B136" s="232"/>
      <c r="C136" s="233"/>
      <c r="D136" s="216" t="s">
        <v>200</v>
      </c>
      <c r="E136" s="234" t="s">
        <v>1</v>
      </c>
      <c r="F136" s="235" t="s">
        <v>203</v>
      </c>
      <c r="G136" s="233"/>
      <c r="H136" s="236">
        <v>155</v>
      </c>
      <c r="I136" s="237"/>
      <c r="J136" s="233"/>
      <c r="K136" s="233"/>
      <c r="L136" s="238"/>
      <c r="M136" s="239"/>
      <c r="N136" s="240"/>
      <c r="O136" s="240"/>
      <c r="P136" s="240"/>
      <c r="Q136" s="240"/>
      <c r="R136" s="240"/>
      <c r="S136" s="240"/>
      <c r="T136" s="241"/>
      <c r="AT136" s="242" t="s">
        <v>200</v>
      </c>
      <c r="AU136" s="242" t="s">
        <v>21</v>
      </c>
      <c r="AV136" s="14" t="s">
        <v>156</v>
      </c>
      <c r="AW136" s="14" t="s">
        <v>40</v>
      </c>
      <c r="AX136" s="14" t="s">
        <v>91</v>
      </c>
      <c r="AY136" s="242" t="s">
        <v>150</v>
      </c>
    </row>
    <row r="137" spans="1:65" s="2" customFormat="1" ht="21.75" customHeight="1">
      <c r="A137" s="34"/>
      <c r="B137" s="35"/>
      <c r="C137" s="203" t="s">
        <v>165</v>
      </c>
      <c r="D137" s="203" t="s">
        <v>152</v>
      </c>
      <c r="E137" s="204" t="s">
        <v>422</v>
      </c>
      <c r="F137" s="205" t="s">
        <v>423</v>
      </c>
      <c r="G137" s="206" t="s">
        <v>168</v>
      </c>
      <c r="H137" s="207">
        <v>155</v>
      </c>
      <c r="I137" s="208"/>
      <c r="J137" s="209">
        <f>ROUND(I137*H137,2)</f>
        <v>0</v>
      </c>
      <c r="K137" s="205" t="s">
        <v>1</v>
      </c>
      <c r="L137" s="39"/>
      <c r="M137" s="210" t="s">
        <v>1</v>
      </c>
      <c r="N137" s="211" t="s">
        <v>48</v>
      </c>
      <c r="O137" s="71"/>
      <c r="P137" s="212">
        <f>O137*H137</f>
        <v>0</v>
      </c>
      <c r="Q137" s="212">
        <v>2.7E-4</v>
      </c>
      <c r="R137" s="212">
        <f>Q137*H137</f>
        <v>4.1849999999999998E-2</v>
      </c>
      <c r="S137" s="212">
        <v>0</v>
      </c>
      <c r="T137" s="213">
        <f>S137*H137</f>
        <v>0</v>
      </c>
      <c r="U137" s="34"/>
      <c r="V137" s="34"/>
      <c r="W137" s="34"/>
      <c r="X137" s="34"/>
      <c r="Y137" s="34"/>
      <c r="Z137" s="34"/>
      <c r="AA137" s="34"/>
      <c r="AB137" s="34"/>
      <c r="AC137" s="34"/>
      <c r="AD137" s="34"/>
      <c r="AE137" s="34"/>
      <c r="AR137" s="214" t="s">
        <v>156</v>
      </c>
      <c r="AT137" s="214" t="s">
        <v>152</v>
      </c>
      <c r="AU137" s="214" t="s">
        <v>21</v>
      </c>
      <c r="AY137" s="16" t="s">
        <v>150</v>
      </c>
      <c r="BE137" s="215">
        <f>IF(N137="základní",J137,0)</f>
        <v>0</v>
      </c>
      <c r="BF137" s="215">
        <f>IF(N137="snížená",J137,0)</f>
        <v>0</v>
      </c>
      <c r="BG137" s="215">
        <f>IF(N137="zákl. přenesená",J137,0)</f>
        <v>0</v>
      </c>
      <c r="BH137" s="215">
        <f>IF(N137="sníž. přenesená",J137,0)</f>
        <v>0</v>
      </c>
      <c r="BI137" s="215">
        <f>IF(N137="nulová",J137,0)</f>
        <v>0</v>
      </c>
      <c r="BJ137" s="16" t="s">
        <v>91</v>
      </c>
      <c r="BK137" s="215">
        <f>ROUND(I137*H137,2)</f>
        <v>0</v>
      </c>
      <c r="BL137" s="16" t="s">
        <v>156</v>
      </c>
      <c r="BM137" s="214" t="s">
        <v>424</v>
      </c>
    </row>
    <row r="138" spans="1:65" s="2" customFormat="1" ht="19.5">
      <c r="A138" s="34"/>
      <c r="B138" s="35"/>
      <c r="C138" s="36"/>
      <c r="D138" s="216" t="s">
        <v>158</v>
      </c>
      <c r="E138" s="36"/>
      <c r="F138" s="217" t="s">
        <v>423</v>
      </c>
      <c r="G138" s="36"/>
      <c r="H138" s="36"/>
      <c r="I138" s="115"/>
      <c r="J138" s="36"/>
      <c r="K138" s="36"/>
      <c r="L138" s="39"/>
      <c r="M138" s="218"/>
      <c r="N138" s="219"/>
      <c r="O138" s="71"/>
      <c r="P138" s="71"/>
      <c r="Q138" s="71"/>
      <c r="R138" s="71"/>
      <c r="S138" s="71"/>
      <c r="T138" s="72"/>
      <c r="U138" s="34"/>
      <c r="V138" s="34"/>
      <c r="W138" s="34"/>
      <c r="X138" s="34"/>
      <c r="Y138" s="34"/>
      <c r="Z138" s="34"/>
      <c r="AA138" s="34"/>
      <c r="AB138" s="34"/>
      <c r="AC138" s="34"/>
      <c r="AD138" s="34"/>
      <c r="AE138" s="34"/>
      <c r="AT138" s="16" t="s">
        <v>158</v>
      </c>
      <c r="AU138" s="16" t="s">
        <v>21</v>
      </c>
    </row>
    <row r="139" spans="1:65" s="13" customFormat="1" ht="11.25">
      <c r="B139" s="221"/>
      <c r="C139" s="222"/>
      <c r="D139" s="216" t="s">
        <v>200</v>
      </c>
      <c r="E139" s="223" t="s">
        <v>1</v>
      </c>
      <c r="F139" s="224" t="s">
        <v>421</v>
      </c>
      <c r="G139" s="222"/>
      <c r="H139" s="225">
        <v>155</v>
      </c>
      <c r="I139" s="226"/>
      <c r="J139" s="222"/>
      <c r="K139" s="222"/>
      <c r="L139" s="227"/>
      <c r="M139" s="228"/>
      <c r="N139" s="229"/>
      <c r="O139" s="229"/>
      <c r="P139" s="229"/>
      <c r="Q139" s="229"/>
      <c r="R139" s="229"/>
      <c r="S139" s="229"/>
      <c r="T139" s="230"/>
      <c r="AT139" s="231" t="s">
        <v>200</v>
      </c>
      <c r="AU139" s="231" t="s">
        <v>21</v>
      </c>
      <c r="AV139" s="13" t="s">
        <v>21</v>
      </c>
      <c r="AW139" s="13" t="s">
        <v>40</v>
      </c>
      <c r="AX139" s="13" t="s">
        <v>91</v>
      </c>
      <c r="AY139" s="231" t="s">
        <v>150</v>
      </c>
    </row>
    <row r="140" spans="1:65" s="2" customFormat="1" ht="21.75" customHeight="1">
      <c r="A140" s="34"/>
      <c r="B140" s="35"/>
      <c r="C140" s="243" t="s">
        <v>156</v>
      </c>
      <c r="D140" s="243" t="s">
        <v>262</v>
      </c>
      <c r="E140" s="244" t="s">
        <v>425</v>
      </c>
      <c r="F140" s="245" t="s">
        <v>426</v>
      </c>
      <c r="G140" s="246" t="s">
        <v>168</v>
      </c>
      <c r="H140" s="247">
        <v>155</v>
      </c>
      <c r="I140" s="248"/>
      <c r="J140" s="249">
        <f>ROUND(I140*H140,2)</f>
        <v>0</v>
      </c>
      <c r="K140" s="245" t="s">
        <v>1</v>
      </c>
      <c r="L140" s="250"/>
      <c r="M140" s="251" t="s">
        <v>1</v>
      </c>
      <c r="N140" s="252" t="s">
        <v>48</v>
      </c>
      <c r="O140" s="71"/>
      <c r="P140" s="212">
        <f>O140*H140</f>
        <v>0</v>
      </c>
      <c r="Q140" s="212">
        <v>4.0000000000000002E-4</v>
      </c>
      <c r="R140" s="212">
        <f>Q140*H140</f>
        <v>6.2E-2</v>
      </c>
      <c r="S140" s="212">
        <v>0</v>
      </c>
      <c r="T140" s="213">
        <f>S140*H140</f>
        <v>0</v>
      </c>
      <c r="U140" s="34"/>
      <c r="V140" s="34"/>
      <c r="W140" s="34"/>
      <c r="X140" s="34"/>
      <c r="Y140" s="34"/>
      <c r="Z140" s="34"/>
      <c r="AA140" s="34"/>
      <c r="AB140" s="34"/>
      <c r="AC140" s="34"/>
      <c r="AD140" s="34"/>
      <c r="AE140" s="34"/>
      <c r="AR140" s="214" t="s">
        <v>187</v>
      </c>
      <c r="AT140" s="214" t="s">
        <v>262</v>
      </c>
      <c r="AU140" s="214" t="s">
        <v>21</v>
      </c>
      <c r="AY140" s="16" t="s">
        <v>150</v>
      </c>
      <c r="BE140" s="215">
        <f>IF(N140="základní",J140,0)</f>
        <v>0</v>
      </c>
      <c r="BF140" s="215">
        <f>IF(N140="snížená",J140,0)</f>
        <v>0</v>
      </c>
      <c r="BG140" s="215">
        <f>IF(N140="zákl. přenesená",J140,0)</f>
        <v>0</v>
      </c>
      <c r="BH140" s="215">
        <f>IF(N140="sníž. přenesená",J140,0)</f>
        <v>0</v>
      </c>
      <c r="BI140" s="215">
        <f>IF(N140="nulová",J140,0)</f>
        <v>0</v>
      </c>
      <c r="BJ140" s="16" t="s">
        <v>91</v>
      </c>
      <c r="BK140" s="215">
        <f>ROUND(I140*H140,2)</f>
        <v>0</v>
      </c>
      <c r="BL140" s="16" t="s">
        <v>156</v>
      </c>
      <c r="BM140" s="214" t="s">
        <v>427</v>
      </c>
    </row>
    <row r="141" spans="1:65" s="2" customFormat="1" ht="19.5">
      <c r="A141" s="34"/>
      <c r="B141" s="35"/>
      <c r="C141" s="36"/>
      <c r="D141" s="216" t="s">
        <v>158</v>
      </c>
      <c r="E141" s="36"/>
      <c r="F141" s="217" t="s">
        <v>426</v>
      </c>
      <c r="G141" s="36"/>
      <c r="H141" s="36"/>
      <c r="I141" s="115"/>
      <c r="J141" s="36"/>
      <c r="K141" s="36"/>
      <c r="L141" s="39"/>
      <c r="M141" s="218"/>
      <c r="N141" s="219"/>
      <c r="O141" s="71"/>
      <c r="P141" s="71"/>
      <c r="Q141" s="71"/>
      <c r="R141" s="71"/>
      <c r="S141" s="71"/>
      <c r="T141" s="72"/>
      <c r="U141" s="34"/>
      <c r="V141" s="34"/>
      <c r="W141" s="34"/>
      <c r="X141" s="34"/>
      <c r="Y141" s="34"/>
      <c r="Z141" s="34"/>
      <c r="AA141" s="34"/>
      <c r="AB141" s="34"/>
      <c r="AC141" s="34"/>
      <c r="AD141" s="34"/>
      <c r="AE141" s="34"/>
      <c r="AT141" s="16" t="s">
        <v>158</v>
      </c>
      <c r="AU141" s="16" t="s">
        <v>21</v>
      </c>
    </row>
    <row r="142" spans="1:65" s="2" customFormat="1" ht="19.5">
      <c r="A142" s="34"/>
      <c r="B142" s="35"/>
      <c r="C142" s="36"/>
      <c r="D142" s="216" t="s">
        <v>159</v>
      </c>
      <c r="E142" s="36"/>
      <c r="F142" s="220" t="s">
        <v>428</v>
      </c>
      <c r="G142" s="36"/>
      <c r="H142" s="36"/>
      <c r="I142" s="115"/>
      <c r="J142" s="36"/>
      <c r="K142" s="36"/>
      <c r="L142" s="39"/>
      <c r="M142" s="218"/>
      <c r="N142" s="219"/>
      <c r="O142" s="71"/>
      <c r="P142" s="71"/>
      <c r="Q142" s="71"/>
      <c r="R142" s="71"/>
      <c r="S142" s="71"/>
      <c r="T142" s="72"/>
      <c r="U142" s="34"/>
      <c r="V142" s="34"/>
      <c r="W142" s="34"/>
      <c r="X142" s="34"/>
      <c r="Y142" s="34"/>
      <c r="Z142" s="34"/>
      <c r="AA142" s="34"/>
      <c r="AB142" s="34"/>
      <c r="AC142" s="34"/>
      <c r="AD142" s="34"/>
      <c r="AE142" s="34"/>
      <c r="AT142" s="16" t="s">
        <v>159</v>
      </c>
      <c r="AU142" s="16" t="s">
        <v>21</v>
      </c>
    </row>
    <row r="143" spans="1:65" s="2" customFormat="1" ht="21.75" customHeight="1">
      <c r="A143" s="34"/>
      <c r="B143" s="35"/>
      <c r="C143" s="203" t="s">
        <v>175</v>
      </c>
      <c r="D143" s="203" t="s">
        <v>152</v>
      </c>
      <c r="E143" s="204" t="s">
        <v>429</v>
      </c>
      <c r="F143" s="205" t="s">
        <v>430</v>
      </c>
      <c r="G143" s="206" t="s">
        <v>194</v>
      </c>
      <c r="H143" s="207">
        <v>155</v>
      </c>
      <c r="I143" s="208"/>
      <c r="J143" s="209">
        <f>ROUND(I143*H143,2)</f>
        <v>0</v>
      </c>
      <c r="K143" s="205" t="s">
        <v>1</v>
      </c>
      <c r="L143" s="39"/>
      <c r="M143" s="210" t="s">
        <v>1</v>
      </c>
      <c r="N143" s="211" t="s">
        <v>48</v>
      </c>
      <c r="O143" s="71"/>
      <c r="P143" s="212">
        <f>O143*H143</f>
        <v>0</v>
      </c>
      <c r="Q143" s="212">
        <v>0.23058000000000001</v>
      </c>
      <c r="R143" s="212">
        <f>Q143*H143</f>
        <v>35.739899999999999</v>
      </c>
      <c r="S143" s="212">
        <v>0</v>
      </c>
      <c r="T143" s="213">
        <f>S143*H143</f>
        <v>0</v>
      </c>
      <c r="U143" s="34"/>
      <c r="V143" s="34"/>
      <c r="W143" s="34"/>
      <c r="X143" s="34"/>
      <c r="Y143" s="34"/>
      <c r="Z143" s="34"/>
      <c r="AA143" s="34"/>
      <c r="AB143" s="34"/>
      <c r="AC143" s="34"/>
      <c r="AD143" s="34"/>
      <c r="AE143" s="34"/>
      <c r="AR143" s="214" t="s">
        <v>156</v>
      </c>
      <c r="AT143" s="214" t="s">
        <v>152</v>
      </c>
      <c r="AU143" s="214" t="s">
        <v>21</v>
      </c>
      <c r="AY143" s="16" t="s">
        <v>150</v>
      </c>
      <c r="BE143" s="215">
        <f>IF(N143="základní",J143,0)</f>
        <v>0</v>
      </c>
      <c r="BF143" s="215">
        <f>IF(N143="snížená",J143,0)</f>
        <v>0</v>
      </c>
      <c r="BG143" s="215">
        <f>IF(N143="zákl. přenesená",J143,0)</f>
        <v>0</v>
      </c>
      <c r="BH143" s="215">
        <f>IF(N143="sníž. přenesená",J143,0)</f>
        <v>0</v>
      </c>
      <c r="BI143" s="215">
        <f>IF(N143="nulová",J143,0)</f>
        <v>0</v>
      </c>
      <c r="BJ143" s="16" t="s">
        <v>91</v>
      </c>
      <c r="BK143" s="215">
        <f>ROUND(I143*H143,2)</f>
        <v>0</v>
      </c>
      <c r="BL143" s="16" t="s">
        <v>156</v>
      </c>
      <c r="BM143" s="214" t="s">
        <v>431</v>
      </c>
    </row>
    <row r="144" spans="1:65" s="2" customFormat="1" ht="19.5">
      <c r="A144" s="34"/>
      <c r="B144" s="35"/>
      <c r="C144" s="36"/>
      <c r="D144" s="216" t="s">
        <v>158</v>
      </c>
      <c r="E144" s="36"/>
      <c r="F144" s="217" t="s">
        <v>430</v>
      </c>
      <c r="G144" s="36"/>
      <c r="H144" s="36"/>
      <c r="I144" s="115"/>
      <c r="J144" s="36"/>
      <c r="K144" s="36"/>
      <c r="L144" s="39"/>
      <c r="M144" s="218"/>
      <c r="N144" s="219"/>
      <c r="O144" s="71"/>
      <c r="P144" s="71"/>
      <c r="Q144" s="71"/>
      <c r="R144" s="71"/>
      <c r="S144" s="71"/>
      <c r="T144" s="72"/>
      <c r="U144" s="34"/>
      <c r="V144" s="34"/>
      <c r="W144" s="34"/>
      <c r="X144" s="34"/>
      <c r="Y144" s="34"/>
      <c r="Z144" s="34"/>
      <c r="AA144" s="34"/>
      <c r="AB144" s="34"/>
      <c r="AC144" s="34"/>
      <c r="AD144" s="34"/>
      <c r="AE144" s="34"/>
      <c r="AT144" s="16" t="s">
        <v>158</v>
      </c>
      <c r="AU144" s="16" t="s">
        <v>21</v>
      </c>
    </row>
    <row r="145" spans="1:65" s="13" customFormat="1" ht="22.5">
      <c r="B145" s="221"/>
      <c r="C145" s="222"/>
      <c r="D145" s="216" t="s">
        <v>200</v>
      </c>
      <c r="E145" s="223" t="s">
        <v>1</v>
      </c>
      <c r="F145" s="224" t="s">
        <v>432</v>
      </c>
      <c r="G145" s="222"/>
      <c r="H145" s="225">
        <v>130</v>
      </c>
      <c r="I145" s="226"/>
      <c r="J145" s="222"/>
      <c r="K145" s="222"/>
      <c r="L145" s="227"/>
      <c r="M145" s="228"/>
      <c r="N145" s="229"/>
      <c r="O145" s="229"/>
      <c r="P145" s="229"/>
      <c r="Q145" s="229"/>
      <c r="R145" s="229"/>
      <c r="S145" s="229"/>
      <c r="T145" s="230"/>
      <c r="AT145" s="231" t="s">
        <v>200</v>
      </c>
      <c r="AU145" s="231" t="s">
        <v>21</v>
      </c>
      <c r="AV145" s="13" t="s">
        <v>21</v>
      </c>
      <c r="AW145" s="13" t="s">
        <v>40</v>
      </c>
      <c r="AX145" s="13" t="s">
        <v>83</v>
      </c>
      <c r="AY145" s="231" t="s">
        <v>150</v>
      </c>
    </row>
    <row r="146" spans="1:65" s="13" customFormat="1" ht="11.25">
      <c r="B146" s="221"/>
      <c r="C146" s="222"/>
      <c r="D146" s="216" t="s">
        <v>200</v>
      </c>
      <c r="E146" s="223" t="s">
        <v>1</v>
      </c>
      <c r="F146" s="224" t="s">
        <v>433</v>
      </c>
      <c r="G146" s="222"/>
      <c r="H146" s="225">
        <v>25</v>
      </c>
      <c r="I146" s="226"/>
      <c r="J146" s="222"/>
      <c r="K146" s="222"/>
      <c r="L146" s="227"/>
      <c r="M146" s="228"/>
      <c r="N146" s="229"/>
      <c r="O146" s="229"/>
      <c r="P146" s="229"/>
      <c r="Q146" s="229"/>
      <c r="R146" s="229"/>
      <c r="S146" s="229"/>
      <c r="T146" s="230"/>
      <c r="AT146" s="231" t="s">
        <v>200</v>
      </c>
      <c r="AU146" s="231" t="s">
        <v>21</v>
      </c>
      <c r="AV146" s="13" t="s">
        <v>21</v>
      </c>
      <c r="AW146" s="13" t="s">
        <v>40</v>
      </c>
      <c r="AX146" s="13" t="s">
        <v>83</v>
      </c>
      <c r="AY146" s="231" t="s">
        <v>150</v>
      </c>
    </row>
    <row r="147" spans="1:65" s="14" customFormat="1" ht="11.25">
      <c r="B147" s="232"/>
      <c r="C147" s="233"/>
      <c r="D147" s="216" t="s">
        <v>200</v>
      </c>
      <c r="E147" s="234" t="s">
        <v>1</v>
      </c>
      <c r="F147" s="235" t="s">
        <v>203</v>
      </c>
      <c r="G147" s="233"/>
      <c r="H147" s="236">
        <v>155</v>
      </c>
      <c r="I147" s="237"/>
      <c r="J147" s="233"/>
      <c r="K147" s="233"/>
      <c r="L147" s="238"/>
      <c r="M147" s="239"/>
      <c r="N147" s="240"/>
      <c r="O147" s="240"/>
      <c r="P147" s="240"/>
      <c r="Q147" s="240"/>
      <c r="R147" s="240"/>
      <c r="S147" s="240"/>
      <c r="T147" s="241"/>
      <c r="AT147" s="242" t="s">
        <v>200</v>
      </c>
      <c r="AU147" s="242" t="s">
        <v>21</v>
      </c>
      <c r="AV147" s="14" t="s">
        <v>156</v>
      </c>
      <c r="AW147" s="14" t="s">
        <v>40</v>
      </c>
      <c r="AX147" s="14" t="s">
        <v>91</v>
      </c>
      <c r="AY147" s="242" t="s">
        <v>150</v>
      </c>
    </row>
    <row r="148" spans="1:65" s="12" customFormat="1" ht="22.9" customHeight="1">
      <c r="B148" s="187"/>
      <c r="C148" s="188"/>
      <c r="D148" s="189" t="s">
        <v>82</v>
      </c>
      <c r="E148" s="201" t="s">
        <v>165</v>
      </c>
      <c r="F148" s="201" t="s">
        <v>434</v>
      </c>
      <c r="G148" s="188"/>
      <c r="H148" s="188"/>
      <c r="I148" s="191"/>
      <c r="J148" s="202">
        <f>BK148</f>
        <v>0</v>
      </c>
      <c r="K148" s="188"/>
      <c r="L148" s="193"/>
      <c r="M148" s="194"/>
      <c r="N148" s="195"/>
      <c r="O148" s="195"/>
      <c r="P148" s="196">
        <f>SUM(P149:P191)</f>
        <v>0</v>
      </c>
      <c r="Q148" s="195"/>
      <c r="R148" s="196">
        <f>SUM(R149:R191)</f>
        <v>66.034087199999988</v>
      </c>
      <c r="S148" s="195"/>
      <c r="T148" s="197">
        <f>SUM(T149:T191)</f>
        <v>0</v>
      </c>
      <c r="AR148" s="198" t="s">
        <v>91</v>
      </c>
      <c r="AT148" s="199" t="s">
        <v>82</v>
      </c>
      <c r="AU148" s="199" t="s">
        <v>91</v>
      </c>
      <c r="AY148" s="198" t="s">
        <v>150</v>
      </c>
      <c r="BK148" s="200">
        <f>SUM(BK149:BK191)</f>
        <v>0</v>
      </c>
    </row>
    <row r="149" spans="1:65" s="2" customFormat="1" ht="21.75" customHeight="1">
      <c r="A149" s="34"/>
      <c r="B149" s="35"/>
      <c r="C149" s="203" t="s">
        <v>179</v>
      </c>
      <c r="D149" s="203" t="s">
        <v>152</v>
      </c>
      <c r="E149" s="204" t="s">
        <v>435</v>
      </c>
      <c r="F149" s="205" t="s">
        <v>436</v>
      </c>
      <c r="G149" s="206" t="s">
        <v>155</v>
      </c>
      <c r="H149" s="207">
        <v>12</v>
      </c>
      <c r="I149" s="208"/>
      <c r="J149" s="209">
        <f>ROUND(I149*H149,2)</f>
        <v>0</v>
      </c>
      <c r="K149" s="205" t="s">
        <v>1</v>
      </c>
      <c r="L149" s="39"/>
      <c r="M149" s="210" t="s">
        <v>1</v>
      </c>
      <c r="N149" s="211" t="s">
        <v>48</v>
      </c>
      <c r="O149" s="71"/>
      <c r="P149" s="212">
        <f>O149*H149</f>
        <v>0</v>
      </c>
      <c r="Q149" s="212">
        <v>0.17488999999999999</v>
      </c>
      <c r="R149" s="212">
        <f>Q149*H149</f>
        <v>2.0986799999999999</v>
      </c>
      <c r="S149" s="212">
        <v>0</v>
      </c>
      <c r="T149" s="213">
        <f>S149*H149</f>
        <v>0</v>
      </c>
      <c r="U149" s="34"/>
      <c r="V149" s="34"/>
      <c r="W149" s="34"/>
      <c r="X149" s="34"/>
      <c r="Y149" s="34"/>
      <c r="Z149" s="34"/>
      <c r="AA149" s="34"/>
      <c r="AB149" s="34"/>
      <c r="AC149" s="34"/>
      <c r="AD149" s="34"/>
      <c r="AE149" s="34"/>
      <c r="AR149" s="214" t="s">
        <v>156</v>
      </c>
      <c r="AT149" s="214" t="s">
        <v>152</v>
      </c>
      <c r="AU149" s="214" t="s">
        <v>21</v>
      </c>
      <c r="AY149" s="16" t="s">
        <v>150</v>
      </c>
      <c r="BE149" s="215">
        <f>IF(N149="základní",J149,0)</f>
        <v>0</v>
      </c>
      <c r="BF149" s="215">
        <f>IF(N149="snížená",J149,0)</f>
        <v>0</v>
      </c>
      <c r="BG149" s="215">
        <f>IF(N149="zákl. přenesená",J149,0)</f>
        <v>0</v>
      </c>
      <c r="BH149" s="215">
        <f>IF(N149="sníž. přenesená",J149,0)</f>
        <v>0</v>
      </c>
      <c r="BI149" s="215">
        <f>IF(N149="nulová",J149,0)</f>
        <v>0</v>
      </c>
      <c r="BJ149" s="16" t="s">
        <v>91</v>
      </c>
      <c r="BK149" s="215">
        <f>ROUND(I149*H149,2)</f>
        <v>0</v>
      </c>
      <c r="BL149" s="16" t="s">
        <v>156</v>
      </c>
      <c r="BM149" s="214" t="s">
        <v>437</v>
      </c>
    </row>
    <row r="150" spans="1:65" s="2" customFormat="1" ht="19.5">
      <c r="A150" s="34"/>
      <c r="B150" s="35"/>
      <c r="C150" s="36"/>
      <c r="D150" s="216" t="s">
        <v>158</v>
      </c>
      <c r="E150" s="36"/>
      <c r="F150" s="217" t="s">
        <v>436</v>
      </c>
      <c r="G150" s="36"/>
      <c r="H150" s="36"/>
      <c r="I150" s="115"/>
      <c r="J150" s="36"/>
      <c r="K150" s="36"/>
      <c r="L150" s="39"/>
      <c r="M150" s="218"/>
      <c r="N150" s="219"/>
      <c r="O150" s="71"/>
      <c r="P150" s="71"/>
      <c r="Q150" s="71"/>
      <c r="R150" s="71"/>
      <c r="S150" s="71"/>
      <c r="T150" s="72"/>
      <c r="U150" s="34"/>
      <c r="V150" s="34"/>
      <c r="W150" s="34"/>
      <c r="X150" s="34"/>
      <c r="Y150" s="34"/>
      <c r="Z150" s="34"/>
      <c r="AA150" s="34"/>
      <c r="AB150" s="34"/>
      <c r="AC150" s="34"/>
      <c r="AD150" s="34"/>
      <c r="AE150" s="34"/>
      <c r="AT150" s="16" t="s">
        <v>158</v>
      </c>
      <c r="AU150" s="16" t="s">
        <v>21</v>
      </c>
    </row>
    <row r="151" spans="1:65" s="2" customFormat="1" ht="21.75" customHeight="1">
      <c r="A151" s="34"/>
      <c r="B151" s="35"/>
      <c r="C151" s="243" t="s">
        <v>183</v>
      </c>
      <c r="D151" s="243" t="s">
        <v>262</v>
      </c>
      <c r="E151" s="244" t="s">
        <v>438</v>
      </c>
      <c r="F151" s="245" t="s">
        <v>439</v>
      </c>
      <c r="G151" s="246" t="s">
        <v>155</v>
      </c>
      <c r="H151" s="247">
        <v>12</v>
      </c>
      <c r="I151" s="248"/>
      <c r="J151" s="249">
        <f>ROUND(I151*H151,2)</f>
        <v>0</v>
      </c>
      <c r="K151" s="245" t="s">
        <v>1</v>
      </c>
      <c r="L151" s="250"/>
      <c r="M151" s="251" t="s">
        <v>1</v>
      </c>
      <c r="N151" s="252" t="s">
        <v>48</v>
      </c>
      <c r="O151" s="71"/>
      <c r="P151" s="212">
        <f>O151*H151</f>
        <v>0</v>
      </c>
      <c r="Q151" s="212">
        <v>7.1000000000000004E-3</v>
      </c>
      <c r="R151" s="212">
        <f>Q151*H151</f>
        <v>8.5199999999999998E-2</v>
      </c>
      <c r="S151" s="212">
        <v>0</v>
      </c>
      <c r="T151" s="213">
        <f>S151*H151</f>
        <v>0</v>
      </c>
      <c r="U151" s="34"/>
      <c r="V151" s="34"/>
      <c r="W151" s="34"/>
      <c r="X151" s="34"/>
      <c r="Y151" s="34"/>
      <c r="Z151" s="34"/>
      <c r="AA151" s="34"/>
      <c r="AB151" s="34"/>
      <c r="AC151" s="34"/>
      <c r="AD151" s="34"/>
      <c r="AE151" s="34"/>
      <c r="AR151" s="214" t="s">
        <v>187</v>
      </c>
      <c r="AT151" s="214" t="s">
        <v>262</v>
      </c>
      <c r="AU151" s="214" t="s">
        <v>21</v>
      </c>
      <c r="AY151" s="16" t="s">
        <v>150</v>
      </c>
      <c r="BE151" s="215">
        <f>IF(N151="základní",J151,0)</f>
        <v>0</v>
      </c>
      <c r="BF151" s="215">
        <f>IF(N151="snížená",J151,0)</f>
        <v>0</v>
      </c>
      <c r="BG151" s="215">
        <f>IF(N151="zákl. přenesená",J151,0)</f>
        <v>0</v>
      </c>
      <c r="BH151" s="215">
        <f>IF(N151="sníž. přenesená",J151,0)</f>
        <v>0</v>
      </c>
      <c r="BI151" s="215">
        <f>IF(N151="nulová",J151,0)</f>
        <v>0</v>
      </c>
      <c r="BJ151" s="16" t="s">
        <v>91</v>
      </c>
      <c r="BK151" s="215">
        <f>ROUND(I151*H151,2)</f>
        <v>0</v>
      </c>
      <c r="BL151" s="16" t="s">
        <v>156</v>
      </c>
      <c r="BM151" s="214" t="s">
        <v>440</v>
      </c>
    </row>
    <row r="152" spans="1:65" s="2" customFormat="1" ht="19.5">
      <c r="A152" s="34"/>
      <c r="B152" s="35"/>
      <c r="C152" s="36"/>
      <c r="D152" s="216" t="s">
        <v>158</v>
      </c>
      <c r="E152" s="36"/>
      <c r="F152" s="217" t="s">
        <v>439</v>
      </c>
      <c r="G152" s="36"/>
      <c r="H152" s="36"/>
      <c r="I152" s="115"/>
      <c r="J152" s="36"/>
      <c r="K152" s="36"/>
      <c r="L152" s="39"/>
      <c r="M152" s="218"/>
      <c r="N152" s="219"/>
      <c r="O152" s="71"/>
      <c r="P152" s="71"/>
      <c r="Q152" s="71"/>
      <c r="R152" s="71"/>
      <c r="S152" s="71"/>
      <c r="T152" s="72"/>
      <c r="U152" s="34"/>
      <c r="V152" s="34"/>
      <c r="W152" s="34"/>
      <c r="X152" s="34"/>
      <c r="Y152" s="34"/>
      <c r="Z152" s="34"/>
      <c r="AA152" s="34"/>
      <c r="AB152" s="34"/>
      <c r="AC152" s="34"/>
      <c r="AD152" s="34"/>
      <c r="AE152" s="34"/>
      <c r="AT152" s="16" t="s">
        <v>158</v>
      </c>
      <c r="AU152" s="16" t="s">
        <v>21</v>
      </c>
    </row>
    <row r="153" spans="1:65" s="2" customFormat="1" ht="39">
      <c r="A153" s="34"/>
      <c r="B153" s="35"/>
      <c r="C153" s="36"/>
      <c r="D153" s="216" t="s">
        <v>159</v>
      </c>
      <c r="E153" s="36"/>
      <c r="F153" s="220" t="s">
        <v>441</v>
      </c>
      <c r="G153" s="36"/>
      <c r="H153" s="36"/>
      <c r="I153" s="115"/>
      <c r="J153" s="36"/>
      <c r="K153" s="36"/>
      <c r="L153" s="39"/>
      <c r="M153" s="218"/>
      <c r="N153" s="219"/>
      <c r="O153" s="71"/>
      <c r="P153" s="71"/>
      <c r="Q153" s="71"/>
      <c r="R153" s="71"/>
      <c r="S153" s="71"/>
      <c r="T153" s="72"/>
      <c r="U153" s="34"/>
      <c r="V153" s="34"/>
      <c r="W153" s="34"/>
      <c r="X153" s="34"/>
      <c r="Y153" s="34"/>
      <c r="Z153" s="34"/>
      <c r="AA153" s="34"/>
      <c r="AB153" s="34"/>
      <c r="AC153" s="34"/>
      <c r="AD153" s="34"/>
      <c r="AE153" s="34"/>
      <c r="AT153" s="16" t="s">
        <v>159</v>
      </c>
      <c r="AU153" s="16" t="s">
        <v>21</v>
      </c>
    </row>
    <row r="154" spans="1:65" s="2" customFormat="1" ht="16.5" customHeight="1">
      <c r="A154" s="34"/>
      <c r="B154" s="35"/>
      <c r="C154" s="203" t="s">
        <v>187</v>
      </c>
      <c r="D154" s="203" t="s">
        <v>152</v>
      </c>
      <c r="E154" s="204" t="s">
        <v>442</v>
      </c>
      <c r="F154" s="205" t="s">
        <v>443</v>
      </c>
      <c r="G154" s="206" t="s">
        <v>155</v>
      </c>
      <c r="H154" s="207">
        <v>2</v>
      </c>
      <c r="I154" s="208"/>
      <c r="J154" s="209">
        <f>ROUND(I154*H154,2)</f>
        <v>0</v>
      </c>
      <c r="K154" s="205" t="s">
        <v>1</v>
      </c>
      <c r="L154" s="39"/>
      <c r="M154" s="210" t="s">
        <v>1</v>
      </c>
      <c r="N154" s="211" t="s">
        <v>48</v>
      </c>
      <c r="O154" s="71"/>
      <c r="P154" s="212">
        <f>O154*H154</f>
        <v>0</v>
      </c>
      <c r="Q154" s="212">
        <v>0</v>
      </c>
      <c r="R154" s="212">
        <f>Q154*H154</f>
        <v>0</v>
      </c>
      <c r="S154" s="212">
        <v>0</v>
      </c>
      <c r="T154" s="213">
        <f>S154*H154</f>
        <v>0</v>
      </c>
      <c r="U154" s="34"/>
      <c r="V154" s="34"/>
      <c r="W154" s="34"/>
      <c r="X154" s="34"/>
      <c r="Y154" s="34"/>
      <c r="Z154" s="34"/>
      <c r="AA154" s="34"/>
      <c r="AB154" s="34"/>
      <c r="AC154" s="34"/>
      <c r="AD154" s="34"/>
      <c r="AE154" s="34"/>
      <c r="AR154" s="214" t="s">
        <v>156</v>
      </c>
      <c r="AT154" s="214" t="s">
        <v>152</v>
      </c>
      <c r="AU154" s="214" t="s">
        <v>21</v>
      </c>
      <c r="AY154" s="16" t="s">
        <v>150</v>
      </c>
      <c r="BE154" s="215">
        <f>IF(N154="základní",J154,0)</f>
        <v>0</v>
      </c>
      <c r="BF154" s="215">
        <f>IF(N154="snížená",J154,0)</f>
        <v>0</v>
      </c>
      <c r="BG154" s="215">
        <f>IF(N154="zákl. přenesená",J154,0)</f>
        <v>0</v>
      </c>
      <c r="BH154" s="215">
        <f>IF(N154="sníž. přenesená",J154,0)</f>
        <v>0</v>
      </c>
      <c r="BI154" s="215">
        <f>IF(N154="nulová",J154,0)</f>
        <v>0</v>
      </c>
      <c r="BJ154" s="16" t="s">
        <v>91</v>
      </c>
      <c r="BK154" s="215">
        <f>ROUND(I154*H154,2)</f>
        <v>0</v>
      </c>
      <c r="BL154" s="16" t="s">
        <v>156</v>
      </c>
      <c r="BM154" s="214" t="s">
        <v>444</v>
      </c>
    </row>
    <row r="155" spans="1:65" s="2" customFormat="1" ht="11.25">
      <c r="A155" s="34"/>
      <c r="B155" s="35"/>
      <c r="C155" s="36"/>
      <c r="D155" s="216" t="s">
        <v>158</v>
      </c>
      <c r="E155" s="36"/>
      <c r="F155" s="217" t="s">
        <v>443</v>
      </c>
      <c r="G155" s="36"/>
      <c r="H155" s="36"/>
      <c r="I155" s="115"/>
      <c r="J155" s="36"/>
      <c r="K155" s="36"/>
      <c r="L155" s="39"/>
      <c r="M155" s="218"/>
      <c r="N155" s="219"/>
      <c r="O155" s="71"/>
      <c r="P155" s="71"/>
      <c r="Q155" s="71"/>
      <c r="R155" s="71"/>
      <c r="S155" s="71"/>
      <c r="T155" s="72"/>
      <c r="U155" s="34"/>
      <c r="V155" s="34"/>
      <c r="W155" s="34"/>
      <c r="X155" s="34"/>
      <c r="Y155" s="34"/>
      <c r="Z155" s="34"/>
      <c r="AA155" s="34"/>
      <c r="AB155" s="34"/>
      <c r="AC155" s="34"/>
      <c r="AD155" s="34"/>
      <c r="AE155" s="34"/>
      <c r="AT155" s="16" t="s">
        <v>158</v>
      </c>
      <c r="AU155" s="16" t="s">
        <v>21</v>
      </c>
    </row>
    <row r="156" spans="1:65" s="2" customFormat="1" ht="16.5" customHeight="1">
      <c r="A156" s="34"/>
      <c r="B156" s="35"/>
      <c r="C156" s="243" t="s">
        <v>191</v>
      </c>
      <c r="D156" s="243" t="s">
        <v>262</v>
      </c>
      <c r="E156" s="244" t="s">
        <v>445</v>
      </c>
      <c r="F156" s="245" t="s">
        <v>446</v>
      </c>
      <c r="G156" s="246" t="s">
        <v>155</v>
      </c>
      <c r="H156" s="247">
        <v>2</v>
      </c>
      <c r="I156" s="248"/>
      <c r="J156" s="249">
        <f>ROUND(I156*H156,2)</f>
        <v>0</v>
      </c>
      <c r="K156" s="245" t="s">
        <v>1</v>
      </c>
      <c r="L156" s="250"/>
      <c r="M156" s="251" t="s">
        <v>1</v>
      </c>
      <c r="N156" s="252" t="s">
        <v>48</v>
      </c>
      <c r="O156" s="71"/>
      <c r="P156" s="212">
        <f>O156*H156</f>
        <v>0</v>
      </c>
      <c r="Q156" s="212">
        <v>7.8799999999999995E-2</v>
      </c>
      <c r="R156" s="212">
        <f>Q156*H156</f>
        <v>0.15759999999999999</v>
      </c>
      <c r="S156" s="212">
        <v>0</v>
      </c>
      <c r="T156" s="213">
        <f>S156*H156</f>
        <v>0</v>
      </c>
      <c r="U156" s="34"/>
      <c r="V156" s="34"/>
      <c r="W156" s="34"/>
      <c r="X156" s="34"/>
      <c r="Y156" s="34"/>
      <c r="Z156" s="34"/>
      <c r="AA156" s="34"/>
      <c r="AB156" s="34"/>
      <c r="AC156" s="34"/>
      <c r="AD156" s="34"/>
      <c r="AE156" s="34"/>
      <c r="AR156" s="214" t="s">
        <v>187</v>
      </c>
      <c r="AT156" s="214" t="s">
        <v>262</v>
      </c>
      <c r="AU156" s="214" t="s">
        <v>21</v>
      </c>
      <c r="AY156" s="16" t="s">
        <v>150</v>
      </c>
      <c r="BE156" s="215">
        <f>IF(N156="základní",J156,0)</f>
        <v>0</v>
      </c>
      <c r="BF156" s="215">
        <f>IF(N156="snížená",J156,0)</f>
        <v>0</v>
      </c>
      <c r="BG156" s="215">
        <f>IF(N156="zákl. přenesená",J156,0)</f>
        <v>0</v>
      </c>
      <c r="BH156" s="215">
        <f>IF(N156="sníž. přenesená",J156,0)</f>
        <v>0</v>
      </c>
      <c r="BI156" s="215">
        <f>IF(N156="nulová",J156,0)</f>
        <v>0</v>
      </c>
      <c r="BJ156" s="16" t="s">
        <v>91</v>
      </c>
      <c r="BK156" s="215">
        <f>ROUND(I156*H156,2)</f>
        <v>0</v>
      </c>
      <c r="BL156" s="16" t="s">
        <v>156</v>
      </c>
      <c r="BM156" s="214" t="s">
        <v>447</v>
      </c>
    </row>
    <row r="157" spans="1:65" s="2" customFormat="1" ht="11.25">
      <c r="A157" s="34"/>
      <c r="B157" s="35"/>
      <c r="C157" s="36"/>
      <c r="D157" s="216" t="s">
        <v>158</v>
      </c>
      <c r="E157" s="36"/>
      <c r="F157" s="217" t="s">
        <v>446</v>
      </c>
      <c r="G157" s="36"/>
      <c r="H157" s="36"/>
      <c r="I157" s="115"/>
      <c r="J157" s="36"/>
      <c r="K157" s="36"/>
      <c r="L157" s="39"/>
      <c r="M157" s="218"/>
      <c r="N157" s="219"/>
      <c r="O157" s="71"/>
      <c r="P157" s="71"/>
      <c r="Q157" s="71"/>
      <c r="R157" s="71"/>
      <c r="S157" s="71"/>
      <c r="T157" s="72"/>
      <c r="U157" s="34"/>
      <c r="V157" s="34"/>
      <c r="W157" s="34"/>
      <c r="X157" s="34"/>
      <c r="Y157" s="34"/>
      <c r="Z157" s="34"/>
      <c r="AA157" s="34"/>
      <c r="AB157" s="34"/>
      <c r="AC157" s="34"/>
      <c r="AD157" s="34"/>
      <c r="AE157" s="34"/>
      <c r="AT157" s="16" t="s">
        <v>158</v>
      </c>
      <c r="AU157" s="16" t="s">
        <v>21</v>
      </c>
    </row>
    <row r="158" spans="1:65" s="2" customFormat="1" ht="19.5">
      <c r="A158" s="34"/>
      <c r="B158" s="35"/>
      <c r="C158" s="36"/>
      <c r="D158" s="216" t="s">
        <v>159</v>
      </c>
      <c r="E158" s="36"/>
      <c r="F158" s="220" t="s">
        <v>448</v>
      </c>
      <c r="G158" s="36"/>
      <c r="H158" s="36"/>
      <c r="I158" s="115"/>
      <c r="J158" s="36"/>
      <c r="K158" s="36"/>
      <c r="L158" s="39"/>
      <c r="M158" s="218"/>
      <c r="N158" s="219"/>
      <c r="O158" s="71"/>
      <c r="P158" s="71"/>
      <c r="Q158" s="71"/>
      <c r="R158" s="71"/>
      <c r="S158" s="71"/>
      <c r="T158" s="72"/>
      <c r="U158" s="34"/>
      <c r="V158" s="34"/>
      <c r="W158" s="34"/>
      <c r="X158" s="34"/>
      <c r="Y158" s="34"/>
      <c r="Z158" s="34"/>
      <c r="AA158" s="34"/>
      <c r="AB158" s="34"/>
      <c r="AC158" s="34"/>
      <c r="AD158" s="34"/>
      <c r="AE158" s="34"/>
      <c r="AT158" s="16" t="s">
        <v>159</v>
      </c>
      <c r="AU158" s="16" t="s">
        <v>21</v>
      </c>
    </row>
    <row r="159" spans="1:65" s="2" customFormat="1" ht="21.75" customHeight="1">
      <c r="A159" s="34"/>
      <c r="B159" s="35"/>
      <c r="C159" s="203" t="s">
        <v>196</v>
      </c>
      <c r="D159" s="203" t="s">
        <v>152</v>
      </c>
      <c r="E159" s="204" t="s">
        <v>449</v>
      </c>
      <c r="F159" s="205" t="s">
        <v>450</v>
      </c>
      <c r="G159" s="206" t="s">
        <v>155</v>
      </c>
      <c r="H159" s="207">
        <v>2</v>
      </c>
      <c r="I159" s="208"/>
      <c r="J159" s="209">
        <f>ROUND(I159*H159,2)</f>
        <v>0</v>
      </c>
      <c r="K159" s="205" t="s">
        <v>1</v>
      </c>
      <c r="L159" s="39"/>
      <c r="M159" s="210" t="s">
        <v>1</v>
      </c>
      <c r="N159" s="211" t="s">
        <v>48</v>
      </c>
      <c r="O159" s="71"/>
      <c r="P159" s="212">
        <f>O159*H159</f>
        <v>0</v>
      </c>
      <c r="Q159" s="212">
        <v>0</v>
      </c>
      <c r="R159" s="212">
        <f>Q159*H159</f>
        <v>0</v>
      </c>
      <c r="S159" s="212">
        <v>0</v>
      </c>
      <c r="T159" s="213">
        <f>S159*H159</f>
        <v>0</v>
      </c>
      <c r="U159" s="34"/>
      <c r="V159" s="34"/>
      <c r="W159" s="34"/>
      <c r="X159" s="34"/>
      <c r="Y159" s="34"/>
      <c r="Z159" s="34"/>
      <c r="AA159" s="34"/>
      <c r="AB159" s="34"/>
      <c r="AC159" s="34"/>
      <c r="AD159" s="34"/>
      <c r="AE159" s="34"/>
      <c r="AR159" s="214" t="s">
        <v>156</v>
      </c>
      <c r="AT159" s="214" t="s">
        <v>152</v>
      </c>
      <c r="AU159" s="214" t="s">
        <v>21</v>
      </c>
      <c r="AY159" s="16" t="s">
        <v>150</v>
      </c>
      <c r="BE159" s="215">
        <f>IF(N159="základní",J159,0)</f>
        <v>0</v>
      </c>
      <c r="BF159" s="215">
        <f>IF(N159="snížená",J159,0)</f>
        <v>0</v>
      </c>
      <c r="BG159" s="215">
        <f>IF(N159="zákl. přenesená",J159,0)</f>
        <v>0</v>
      </c>
      <c r="BH159" s="215">
        <f>IF(N159="sníž. přenesená",J159,0)</f>
        <v>0</v>
      </c>
      <c r="BI159" s="215">
        <f>IF(N159="nulová",J159,0)</f>
        <v>0</v>
      </c>
      <c r="BJ159" s="16" t="s">
        <v>91</v>
      </c>
      <c r="BK159" s="215">
        <f>ROUND(I159*H159,2)</f>
        <v>0</v>
      </c>
      <c r="BL159" s="16" t="s">
        <v>156</v>
      </c>
      <c r="BM159" s="214" t="s">
        <v>451</v>
      </c>
    </row>
    <row r="160" spans="1:65" s="2" customFormat="1" ht="11.25">
      <c r="A160" s="34"/>
      <c r="B160" s="35"/>
      <c r="C160" s="36"/>
      <c r="D160" s="216" t="s">
        <v>158</v>
      </c>
      <c r="E160" s="36"/>
      <c r="F160" s="217" t="s">
        <v>450</v>
      </c>
      <c r="G160" s="36"/>
      <c r="H160" s="36"/>
      <c r="I160" s="115"/>
      <c r="J160" s="36"/>
      <c r="K160" s="36"/>
      <c r="L160" s="39"/>
      <c r="M160" s="218"/>
      <c r="N160" s="219"/>
      <c r="O160" s="71"/>
      <c r="P160" s="71"/>
      <c r="Q160" s="71"/>
      <c r="R160" s="71"/>
      <c r="S160" s="71"/>
      <c r="T160" s="72"/>
      <c r="U160" s="34"/>
      <c r="V160" s="34"/>
      <c r="W160" s="34"/>
      <c r="X160" s="34"/>
      <c r="Y160" s="34"/>
      <c r="Z160" s="34"/>
      <c r="AA160" s="34"/>
      <c r="AB160" s="34"/>
      <c r="AC160" s="34"/>
      <c r="AD160" s="34"/>
      <c r="AE160" s="34"/>
      <c r="AT160" s="16" t="s">
        <v>158</v>
      </c>
      <c r="AU160" s="16" t="s">
        <v>21</v>
      </c>
    </row>
    <row r="161" spans="1:65" s="2" customFormat="1" ht="19.5">
      <c r="A161" s="34"/>
      <c r="B161" s="35"/>
      <c r="C161" s="36"/>
      <c r="D161" s="216" t="s">
        <v>159</v>
      </c>
      <c r="E161" s="36"/>
      <c r="F161" s="220" t="s">
        <v>452</v>
      </c>
      <c r="G161" s="36"/>
      <c r="H161" s="36"/>
      <c r="I161" s="115"/>
      <c r="J161" s="36"/>
      <c r="K161" s="36"/>
      <c r="L161" s="39"/>
      <c r="M161" s="218"/>
      <c r="N161" s="219"/>
      <c r="O161" s="71"/>
      <c r="P161" s="71"/>
      <c r="Q161" s="71"/>
      <c r="R161" s="71"/>
      <c r="S161" s="71"/>
      <c r="T161" s="72"/>
      <c r="U161" s="34"/>
      <c r="V161" s="34"/>
      <c r="W161" s="34"/>
      <c r="X161" s="34"/>
      <c r="Y161" s="34"/>
      <c r="Z161" s="34"/>
      <c r="AA161" s="34"/>
      <c r="AB161" s="34"/>
      <c r="AC161" s="34"/>
      <c r="AD161" s="34"/>
      <c r="AE161" s="34"/>
      <c r="AT161" s="16" t="s">
        <v>159</v>
      </c>
      <c r="AU161" s="16" t="s">
        <v>21</v>
      </c>
    </row>
    <row r="162" spans="1:65" s="2" customFormat="1" ht="16.5" customHeight="1">
      <c r="A162" s="34"/>
      <c r="B162" s="35"/>
      <c r="C162" s="243" t="s">
        <v>204</v>
      </c>
      <c r="D162" s="243" t="s">
        <v>262</v>
      </c>
      <c r="E162" s="244" t="s">
        <v>453</v>
      </c>
      <c r="F162" s="245" t="s">
        <v>454</v>
      </c>
      <c r="G162" s="246" t="s">
        <v>155</v>
      </c>
      <c r="H162" s="247">
        <v>2</v>
      </c>
      <c r="I162" s="248"/>
      <c r="J162" s="249">
        <f>ROUND(I162*H162,2)</f>
        <v>0</v>
      </c>
      <c r="K162" s="245" t="s">
        <v>1</v>
      </c>
      <c r="L162" s="250"/>
      <c r="M162" s="251" t="s">
        <v>1</v>
      </c>
      <c r="N162" s="252" t="s">
        <v>48</v>
      </c>
      <c r="O162" s="71"/>
      <c r="P162" s="212">
        <f>O162*H162</f>
        <v>0</v>
      </c>
      <c r="Q162" s="212">
        <v>0.154</v>
      </c>
      <c r="R162" s="212">
        <f>Q162*H162</f>
        <v>0.308</v>
      </c>
      <c r="S162" s="212">
        <v>0</v>
      </c>
      <c r="T162" s="213">
        <f>S162*H162</f>
        <v>0</v>
      </c>
      <c r="U162" s="34"/>
      <c r="V162" s="34"/>
      <c r="W162" s="34"/>
      <c r="X162" s="34"/>
      <c r="Y162" s="34"/>
      <c r="Z162" s="34"/>
      <c r="AA162" s="34"/>
      <c r="AB162" s="34"/>
      <c r="AC162" s="34"/>
      <c r="AD162" s="34"/>
      <c r="AE162" s="34"/>
      <c r="AR162" s="214" t="s">
        <v>187</v>
      </c>
      <c r="AT162" s="214" t="s">
        <v>262</v>
      </c>
      <c r="AU162" s="214" t="s">
        <v>21</v>
      </c>
      <c r="AY162" s="16" t="s">
        <v>150</v>
      </c>
      <c r="BE162" s="215">
        <f>IF(N162="základní",J162,0)</f>
        <v>0</v>
      </c>
      <c r="BF162" s="215">
        <f>IF(N162="snížená",J162,0)</f>
        <v>0</v>
      </c>
      <c r="BG162" s="215">
        <f>IF(N162="zákl. přenesená",J162,0)</f>
        <v>0</v>
      </c>
      <c r="BH162" s="215">
        <f>IF(N162="sníž. přenesená",J162,0)</f>
        <v>0</v>
      </c>
      <c r="BI162" s="215">
        <f>IF(N162="nulová",J162,0)</f>
        <v>0</v>
      </c>
      <c r="BJ162" s="16" t="s">
        <v>91</v>
      </c>
      <c r="BK162" s="215">
        <f>ROUND(I162*H162,2)</f>
        <v>0</v>
      </c>
      <c r="BL162" s="16" t="s">
        <v>156</v>
      </c>
      <c r="BM162" s="214" t="s">
        <v>455</v>
      </c>
    </row>
    <row r="163" spans="1:65" s="2" customFormat="1" ht="11.25">
      <c r="A163" s="34"/>
      <c r="B163" s="35"/>
      <c r="C163" s="36"/>
      <c r="D163" s="216" t="s">
        <v>158</v>
      </c>
      <c r="E163" s="36"/>
      <c r="F163" s="217" t="s">
        <v>454</v>
      </c>
      <c r="G163" s="36"/>
      <c r="H163" s="36"/>
      <c r="I163" s="115"/>
      <c r="J163" s="36"/>
      <c r="K163" s="36"/>
      <c r="L163" s="39"/>
      <c r="M163" s="218"/>
      <c r="N163" s="219"/>
      <c r="O163" s="71"/>
      <c r="P163" s="71"/>
      <c r="Q163" s="71"/>
      <c r="R163" s="71"/>
      <c r="S163" s="71"/>
      <c r="T163" s="72"/>
      <c r="U163" s="34"/>
      <c r="V163" s="34"/>
      <c r="W163" s="34"/>
      <c r="X163" s="34"/>
      <c r="Y163" s="34"/>
      <c r="Z163" s="34"/>
      <c r="AA163" s="34"/>
      <c r="AB163" s="34"/>
      <c r="AC163" s="34"/>
      <c r="AD163" s="34"/>
      <c r="AE163" s="34"/>
      <c r="AT163" s="16" t="s">
        <v>158</v>
      </c>
      <c r="AU163" s="16" t="s">
        <v>21</v>
      </c>
    </row>
    <row r="164" spans="1:65" s="2" customFormat="1" ht="19.5">
      <c r="A164" s="34"/>
      <c r="B164" s="35"/>
      <c r="C164" s="36"/>
      <c r="D164" s="216" t="s">
        <v>159</v>
      </c>
      <c r="E164" s="36"/>
      <c r="F164" s="220" t="s">
        <v>448</v>
      </c>
      <c r="G164" s="36"/>
      <c r="H164" s="36"/>
      <c r="I164" s="115"/>
      <c r="J164" s="36"/>
      <c r="K164" s="36"/>
      <c r="L164" s="39"/>
      <c r="M164" s="218"/>
      <c r="N164" s="219"/>
      <c r="O164" s="71"/>
      <c r="P164" s="71"/>
      <c r="Q164" s="71"/>
      <c r="R164" s="71"/>
      <c r="S164" s="71"/>
      <c r="T164" s="72"/>
      <c r="U164" s="34"/>
      <c r="V164" s="34"/>
      <c r="W164" s="34"/>
      <c r="X164" s="34"/>
      <c r="Y164" s="34"/>
      <c r="Z164" s="34"/>
      <c r="AA164" s="34"/>
      <c r="AB164" s="34"/>
      <c r="AC164" s="34"/>
      <c r="AD164" s="34"/>
      <c r="AE164" s="34"/>
      <c r="AT164" s="16" t="s">
        <v>159</v>
      </c>
      <c r="AU164" s="16" t="s">
        <v>21</v>
      </c>
    </row>
    <row r="165" spans="1:65" s="2" customFormat="1" ht="21.75" customHeight="1">
      <c r="A165" s="34"/>
      <c r="B165" s="35"/>
      <c r="C165" s="203" t="s">
        <v>210</v>
      </c>
      <c r="D165" s="203" t="s">
        <v>152</v>
      </c>
      <c r="E165" s="204" t="s">
        <v>456</v>
      </c>
      <c r="F165" s="205" t="s">
        <v>457</v>
      </c>
      <c r="G165" s="206" t="s">
        <v>194</v>
      </c>
      <c r="H165" s="207">
        <v>58</v>
      </c>
      <c r="I165" s="208"/>
      <c r="J165" s="209">
        <f>ROUND(I165*H165,2)</f>
        <v>0</v>
      </c>
      <c r="K165" s="205" t="s">
        <v>1</v>
      </c>
      <c r="L165" s="39"/>
      <c r="M165" s="210" t="s">
        <v>1</v>
      </c>
      <c r="N165" s="211" t="s">
        <v>48</v>
      </c>
      <c r="O165" s="71"/>
      <c r="P165" s="212">
        <f>O165*H165</f>
        <v>0</v>
      </c>
      <c r="Q165" s="212">
        <v>0</v>
      </c>
      <c r="R165" s="212">
        <f>Q165*H165</f>
        <v>0</v>
      </c>
      <c r="S165" s="212">
        <v>0</v>
      </c>
      <c r="T165" s="213">
        <f>S165*H165</f>
        <v>0</v>
      </c>
      <c r="U165" s="34"/>
      <c r="V165" s="34"/>
      <c r="W165" s="34"/>
      <c r="X165" s="34"/>
      <c r="Y165" s="34"/>
      <c r="Z165" s="34"/>
      <c r="AA165" s="34"/>
      <c r="AB165" s="34"/>
      <c r="AC165" s="34"/>
      <c r="AD165" s="34"/>
      <c r="AE165" s="34"/>
      <c r="AR165" s="214" t="s">
        <v>156</v>
      </c>
      <c r="AT165" s="214" t="s">
        <v>152</v>
      </c>
      <c r="AU165" s="214" t="s">
        <v>21</v>
      </c>
      <c r="AY165" s="16" t="s">
        <v>150</v>
      </c>
      <c r="BE165" s="215">
        <f>IF(N165="základní",J165,0)</f>
        <v>0</v>
      </c>
      <c r="BF165" s="215">
        <f>IF(N165="snížená",J165,0)</f>
        <v>0</v>
      </c>
      <c r="BG165" s="215">
        <f>IF(N165="zákl. přenesená",J165,0)</f>
        <v>0</v>
      </c>
      <c r="BH165" s="215">
        <f>IF(N165="sníž. přenesená",J165,0)</f>
        <v>0</v>
      </c>
      <c r="BI165" s="215">
        <f>IF(N165="nulová",J165,0)</f>
        <v>0</v>
      </c>
      <c r="BJ165" s="16" t="s">
        <v>91</v>
      </c>
      <c r="BK165" s="215">
        <f>ROUND(I165*H165,2)</f>
        <v>0</v>
      </c>
      <c r="BL165" s="16" t="s">
        <v>156</v>
      </c>
      <c r="BM165" s="214" t="s">
        <v>458</v>
      </c>
    </row>
    <row r="166" spans="1:65" s="2" customFormat="1" ht="11.25">
      <c r="A166" s="34"/>
      <c r="B166" s="35"/>
      <c r="C166" s="36"/>
      <c r="D166" s="216" t="s">
        <v>158</v>
      </c>
      <c r="E166" s="36"/>
      <c r="F166" s="217" t="s">
        <v>457</v>
      </c>
      <c r="G166" s="36"/>
      <c r="H166" s="36"/>
      <c r="I166" s="115"/>
      <c r="J166" s="36"/>
      <c r="K166" s="36"/>
      <c r="L166" s="39"/>
      <c r="M166" s="218"/>
      <c r="N166" s="219"/>
      <c r="O166" s="71"/>
      <c r="P166" s="71"/>
      <c r="Q166" s="71"/>
      <c r="R166" s="71"/>
      <c r="S166" s="71"/>
      <c r="T166" s="72"/>
      <c r="U166" s="34"/>
      <c r="V166" s="34"/>
      <c r="W166" s="34"/>
      <c r="X166" s="34"/>
      <c r="Y166" s="34"/>
      <c r="Z166" s="34"/>
      <c r="AA166" s="34"/>
      <c r="AB166" s="34"/>
      <c r="AC166" s="34"/>
      <c r="AD166" s="34"/>
      <c r="AE166" s="34"/>
      <c r="AT166" s="16" t="s">
        <v>158</v>
      </c>
      <c r="AU166" s="16" t="s">
        <v>21</v>
      </c>
    </row>
    <row r="167" spans="1:65" s="2" customFormat="1" ht="19.5">
      <c r="A167" s="34"/>
      <c r="B167" s="35"/>
      <c r="C167" s="36"/>
      <c r="D167" s="216" t="s">
        <v>159</v>
      </c>
      <c r="E167" s="36"/>
      <c r="F167" s="220" t="s">
        <v>459</v>
      </c>
      <c r="G167" s="36"/>
      <c r="H167" s="36"/>
      <c r="I167" s="115"/>
      <c r="J167" s="36"/>
      <c r="K167" s="36"/>
      <c r="L167" s="39"/>
      <c r="M167" s="218"/>
      <c r="N167" s="219"/>
      <c r="O167" s="71"/>
      <c r="P167" s="71"/>
      <c r="Q167" s="71"/>
      <c r="R167" s="71"/>
      <c r="S167" s="71"/>
      <c r="T167" s="72"/>
      <c r="U167" s="34"/>
      <c r="V167" s="34"/>
      <c r="W167" s="34"/>
      <c r="X167" s="34"/>
      <c r="Y167" s="34"/>
      <c r="Z167" s="34"/>
      <c r="AA167" s="34"/>
      <c r="AB167" s="34"/>
      <c r="AC167" s="34"/>
      <c r="AD167" s="34"/>
      <c r="AE167" s="34"/>
      <c r="AT167" s="16" t="s">
        <v>159</v>
      </c>
      <c r="AU167" s="16" t="s">
        <v>21</v>
      </c>
    </row>
    <row r="168" spans="1:65" s="13" customFormat="1" ht="11.25">
      <c r="B168" s="221"/>
      <c r="C168" s="222"/>
      <c r="D168" s="216" t="s">
        <v>200</v>
      </c>
      <c r="E168" s="223" t="s">
        <v>1</v>
      </c>
      <c r="F168" s="224" t="s">
        <v>460</v>
      </c>
      <c r="G168" s="222"/>
      <c r="H168" s="225">
        <v>58</v>
      </c>
      <c r="I168" s="226"/>
      <c r="J168" s="222"/>
      <c r="K168" s="222"/>
      <c r="L168" s="227"/>
      <c r="M168" s="228"/>
      <c r="N168" s="229"/>
      <c r="O168" s="229"/>
      <c r="P168" s="229"/>
      <c r="Q168" s="229"/>
      <c r="R168" s="229"/>
      <c r="S168" s="229"/>
      <c r="T168" s="230"/>
      <c r="AT168" s="231" t="s">
        <v>200</v>
      </c>
      <c r="AU168" s="231" t="s">
        <v>21</v>
      </c>
      <c r="AV168" s="13" t="s">
        <v>21</v>
      </c>
      <c r="AW168" s="13" t="s">
        <v>40</v>
      </c>
      <c r="AX168" s="13" t="s">
        <v>83</v>
      </c>
      <c r="AY168" s="231" t="s">
        <v>150</v>
      </c>
    </row>
    <row r="169" spans="1:65" s="14" customFormat="1" ht="11.25">
      <c r="B169" s="232"/>
      <c r="C169" s="233"/>
      <c r="D169" s="216" t="s">
        <v>200</v>
      </c>
      <c r="E169" s="234" t="s">
        <v>1</v>
      </c>
      <c r="F169" s="235" t="s">
        <v>203</v>
      </c>
      <c r="G169" s="233"/>
      <c r="H169" s="236">
        <v>58</v>
      </c>
      <c r="I169" s="237"/>
      <c r="J169" s="233"/>
      <c r="K169" s="233"/>
      <c r="L169" s="238"/>
      <c r="M169" s="239"/>
      <c r="N169" s="240"/>
      <c r="O169" s="240"/>
      <c r="P169" s="240"/>
      <c r="Q169" s="240"/>
      <c r="R169" s="240"/>
      <c r="S169" s="240"/>
      <c r="T169" s="241"/>
      <c r="AT169" s="242" t="s">
        <v>200</v>
      </c>
      <c r="AU169" s="242" t="s">
        <v>21</v>
      </c>
      <c r="AV169" s="14" t="s">
        <v>156</v>
      </c>
      <c r="AW169" s="14" t="s">
        <v>40</v>
      </c>
      <c r="AX169" s="14" t="s">
        <v>91</v>
      </c>
      <c r="AY169" s="242" t="s">
        <v>150</v>
      </c>
    </row>
    <row r="170" spans="1:65" s="2" customFormat="1" ht="21.75" customHeight="1">
      <c r="A170" s="34"/>
      <c r="B170" s="35"/>
      <c r="C170" s="243" t="s">
        <v>216</v>
      </c>
      <c r="D170" s="243" t="s">
        <v>262</v>
      </c>
      <c r="E170" s="244" t="s">
        <v>461</v>
      </c>
      <c r="F170" s="245" t="s">
        <v>462</v>
      </c>
      <c r="G170" s="246" t="s">
        <v>155</v>
      </c>
      <c r="H170" s="247">
        <v>29</v>
      </c>
      <c r="I170" s="248"/>
      <c r="J170" s="249">
        <f>ROUND(I170*H170,2)</f>
        <v>0</v>
      </c>
      <c r="K170" s="245" t="s">
        <v>1</v>
      </c>
      <c r="L170" s="250"/>
      <c r="M170" s="251" t="s">
        <v>1</v>
      </c>
      <c r="N170" s="252" t="s">
        <v>48</v>
      </c>
      <c r="O170" s="71"/>
      <c r="P170" s="212">
        <f>O170*H170</f>
        <v>0</v>
      </c>
      <c r="Q170" s="212">
        <v>0</v>
      </c>
      <c r="R170" s="212">
        <f>Q170*H170</f>
        <v>0</v>
      </c>
      <c r="S170" s="212">
        <v>0</v>
      </c>
      <c r="T170" s="213">
        <f>S170*H170</f>
        <v>0</v>
      </c>
      <c r="U170" s="34"/>
      <c r="V170" s="34"/>
      <c r="W170" s="34"/>
      <c r="X170" s="34"/>
      <c r="Y170" s="34"/>
      <c r="Z170" s="34"/>
      <c r="AA170" s="34"/>
      <c r="AB170" s="34"/>
      <c r="AC170" s="34"/>
      <c r="AD170" s="34"/>
      <c r="AE170" s="34"/>
      <c r="AR170" s="214" t="s">
        <v>187</v>
      </c>
      <c r="AT170" s="214" t="s">
        <v>262</v>
      </c>
      <c r="AU170" s="214" t="s">
        <v>21</v>
      </c>
      <c r="AY170" s="16" t="s">
        <v>150</v>
      </c>
      <c r="BE170" s="215">
        <f>IF(N170="základní",J170,0)</f>
        <v>0</v>
      </c>
      <c r="BF170" s="215">
        <f>IF(N170="snížená",J170,0)</f>
        <v>0</v>
      </c>
      <c r="BG170" s="215">
        <f>IF(N170="zákl. přenesená",J170,0)</f>
        <v>0</v>
      </c>
      <c r="BH170" s="215">
        <f>IF(N170="sníž. přenesená",J170,0)</f>
        <v>0</v>
      </c>
      <c r="BI170" s="215">
        <f>IF(N170="nulová",J170,0)</f>
        <v>0</v>
      </c>
      <c r="BJ170" s="16" t="s">
        <v>91</v>
      </c>
      <c r="BK170" s="215">
        <f>ROUND(I170*H170,2)</f>
        <v>0</v>
      </c>
      <c r="BL170" s="16" t="s">
        <v>156</v>
      </c>
      <c r="BM170" s="214" t="s">
        <v>463</v>
      </c>
    </row>
    <row r="171" spans="1:65" s="2" customFormat="1" ht="11.25">
      <c r="A171" s="34"/>
      <c r="B171" s="35"/>
      <c r="C171" s="36"/>
      <c r="D171" s="216" t="s">
        <v>158</v>
      </c>
      <c r="E171" s="36"/>
      <c r="F171" s="217" t="s">
        <v>462</v>
      </c>
      <c r="G171" s="36"/>
      <c r="H171" s="36"/>
      <c r="I171" s="115"/>
      <c r="J171" s="36"/>
      <c r="K171" s="36"/>
      <c r="L171" s="39"/>
      <c r="M171" s="218"/>
      <c r="N171" s="219"/>
      <c r="O171" s="71"/>
      <c r="P171" s="71"/>
      <c r="Q171" s="71"/>
      <c r="R171" s="71"/>
      <c r="S171" s="71"/>
      <c r="T171" s="72"/>
      <c r="U171" s="34"/>
      <c r="V171" s="34"/>
      <c r="W171" s="34"/>
      <c r="X171" s="34"/>
      <c r="Y171" s="34"/>
      <c r="Z171" s="34"/>
      <c r="AA171" s="34"/>
      <c r="AB171" s="34"/>
      <c r="AC171" s="34"/>
      <c r="AD171" s="34"/>
      <c r="AE171" s="34"/>
      <c r="AT171" s="16" t="s">
        <v>158</v>
      </c>
      <c r="AU171" s="16" t="s">
        <v>21</v>
      </c>
    </row>
    <row r="172" spans="1:65" s="13" customFormat="1" ht="11.25">
      <c r="B172" s="221"/>
      <c r="C172" s="222"/>
      <c r="D172" s="216" t="s">
        <v>200</v>
      </c>
      <c r="E172" s="223" t="s">
        <v>1</v>
      </c>
      <c r="F172" s="224" t="s">
        <v>464</v>
      </c>
      <c r="G172" s="222"/>
      <c r="H172" s="225">
        <v>29</v>
      </c>
      <c r="I172" s="226"/>
      <c r="J172" s="222"/>
      <c r="K172" s="222"/>
      <c r="L172" s="227"/>
      <c r="M172" s="228"/>
      <c r="N172" s="229"/>
      <c r="O172" s="229"/>
      <c r="P172" s="229"/>
      <c r="Q172" s="229"/>
      <c r="R172" s="229"/>
      <c r="S172" s="229"/>
      <c r="T172" s="230"/>
      <c r="AT172" s="231" t="s">
        <v>200</v>
      </c>
      <c r="AU172" s="231" t="s">
        <v>21</v>
      </c>
      <c r="AV172" s="13" t="s">
        <v>21</v>
      </c>
      <c r="AW172" s="13" t="s">
        <v>40</v>
      </c>
      <c r="AX172" s="13" t="s">
        <v>83</v>
      </c>
      <c r="AY172" s="231" t="s">
        <v>150</v>
      </c>
    </row>
    <row r="173" spans="1:65" s="14" customFormat="1" ht="11.25">
      <c r="B173" s="232"/>
      <c r="C173" s="233"/>
      <c r="D173" s="216" t="s">
        <v>200</v>
      </c>
      <c r="E173" s="234" t="s">
        <v>1</v>
      </c>
      <c r="F173" s="235" t="s">
        <v>203</v>
      </c>
      <c r="G173" s="233"/>
      <c r="H173" s="236">
        <v>29</v>
      </c>
      <c r="I173" s="237"/>
      <c r="J173" s="233"/>
      <c r="K173" s="233"/>
      <c r="L173" s="238"/>
      <c r="M173" s="239"/>
      <c r="N173" s="240"/>
      <c r="O173" s="240"/>
      <c r="P173" s="240"/>
      <c r="Q173" s="240"/>
      <c r="R173" s="240"/>
      <c r="S173" s="240"/>
      <c r="T173" s="241"/>
      <c r="AT173" s="242" t="s">
        <v>200</v>
      </c>
      <c r="AU173" s="242" t="s">
        <v>21</v>
      </c>
      <c r="AV173" s="14" t="s">
        <v>156</v>
      </c>
      <c r="AW173" s="14" t="s">
        <v>40</v>
      </c>
      <c r="AX173" s="14" t="s">
        <v>91</v>
      </c>
      <c r="AY173" s="242" t="s">
        <v>150</v>
      </c>
    </row>
    <row r="174" spans="1:65" s="2" customFormat="1" ht="16.5" customHeight="1">
      <c r="A174" s="34"/>
      <c r="B174" s="35"/>
      <c r="C174" s="203" t="s">
        <v>234</v>
      </c>
      <c r="D174" s="203" t="s">
        <v>152</v>
      </c>
      <c r="E174" s="204" t="s">
        <v>465</v>
      </c>
      <c r="F174" s="205" t="s">
        <v>466</v>
      </c>
      <c r="G174" s="206" t="s">
        <v>207</v>
      </c>
      <c r="H174" s="207">
        <v>23.52</v>
      </c>
      <c r="I174" s="208"/>
      <c r="J174" s="209">
        <f>ROUND(I174*H174,2)</f>
        <v>0</v>
      </c>
      <c r="K174" s="205" t="s">
        <v>1</v>
      </c>
      <c r="L174" s="39"/>
      <c r="M174" s="210" t="s">
        <v>1</v>
      </c>
      <c r="N174" s="211" t="s">
        <v>48</v>
      </c>
      <c r="O174" s="71"/>
      <c r="P174" s="212">
        <f>O174*H174</f>
        <v>0</v>
      </c>
      <c r="Q174" s="212">
        <v>2.6843599999999999</v>
      </c>
      <c r="R174" s="212">
        <f>Q174*H174</f>
        <v>63.136147199999996</v>
      </c>
      <c r="S174" s="212">
        <v>0</v>
      </c>
      <c r="T174" s="213">
        <f>S174*H174</f>
        <v>0</v>
      </c>
      <c r="U174" s="34"/>
      <c r="V174" s="34"/>
      <c r="W174" s="34"/>
      <c r="X174" s="34"/>
      <c r="Y174" s="34"/>
      <c r="Z174" s="34"/>
      <c r="AA174" s="34"/>
      <c r="AB174" s="34"/>
      <c r="AC174" s="34"/>
      <c r="AD174" s="34"/>
      <c r="AE174" s="34"/>
      <c r="AR174" s="214" t="s">
        <v>156</v>
      </c>
      <c r="AT174" s="214" t="s">
        <v>152</v>
      </c>
      <c r="AU174" s="214" t="s">
        <v>21</v>
      </c>
      <c r="AY174" s="16" t="s">
        <v>150</v>
      </c>
      <c r="BE174" s="215">
        <f>IF(N174="základní",J174,0)</f>
        <v>0</v>
      </c>
      <c r="BF174" s="215">
        <f>IF(N174="snížená",J174,0)</f>
        <v>0</v>
      </c>
      <c r="BG174" s="215">
        <f>IF(N174="zákl. přenesená",J174,0)</f>
        <v>0</v>
      </c>
      <c r="BH174" s="215">
        <f>IF(N174="sníž. přenesená",J174,0)</f>
        <v>0</v>
      </c>
      <c r="BI174" s="215">
        <f>IF(N174="nulová",J174,0)</f>
        <v>0</v>
      </c>
      <c r="BJ174" s="16" t="s">
        <v>91</v>
      </c>
      <c r="BK174" s="215">
        <f>ROUND(I174*H174,2)</f>
        <v>0</v>
      </c>
      <c r="BL174" s="16" t="s">
        <v>156</v>
      </c>
      <c r="BM174" s="214" t="s">
        <v>467</v>
      </c>
    </row>
    <row r="175" spans="1:65" s="2" customFormat="1" ht="11.25">
      <c r="A175" s="34"/>
      <c r="B175" s="35"/>
      <c r="C175" s="36"/>
      <c r="D175" s="216" t="s">
        <v>158</v>
      </c>
      <c r="E175" s="36"/>
      <c r="F175" s="217" t="s">
        <v>466</v>
      </c>
      <c r="G175" s="36"/>
      <c r="H175" s="36"/>
      <c r="I175" s="115"/>
      <c r="J175" s="36"/>
      <c r="K175" s="36"/>
      <c r="L175" s="39"/>
      <c r="M175" s="218"/>
      <c r="N175" s="219"/>
      <c r="O175" s="71"/>
      <c r="P175" s="71"/>
      <c r="Q175" s="71"/>
      <c r="R175" s="71"/>
      <c r="S175" s="71"/>
      <c r="T175" s="72"/>
      <c r="U175" s="34"/>
      <c r="V175" s="34"/>
      <c r="W175" s="34"/>
      <c r="X175" s="34"/>
      <c r="Y175" s="34"/>
      <c r="Z175" s="34"/>
      <c r="AA175" s="34"/>
      <c r="AB175" s="34"/>
      <c r="AC175" s="34"/>
      <c r="AD175" s="34"/>
      <c r="AE175" s="34"/>
      <c r="AT175" s="16" t="s">
        <v>158</v>
      </c>
      <c r="AU175" s="16" t="s">
        <v>21</v>
      </c>
    </row>
    <row r="176" spans="1:65" s="2" customFormat="1" ht="19.5">
      <c r="A176" s="34"/>
      <c r="B176" s="35"/>
      <c r="C176" s="36"/>
      <c r="D176" s="216" t="s">
        <v>159</v>
      </c>
      <c r="E176" s="36"/>
      <c r="F176" s="220" t="s">
        <v>468</v>
      </c>
      <c r="G176" s="36"/>
      <c r="H176" s="36"/>
      <c r="I176" s="115"/>
      <c r="J176" s="36"/>
      <c r="K176" s="36"/>
      <c r="L176" s="39"/>
      <c r="M176" s="218"/>
      <c r="N176" s="219"/>
      <c r="O176" s="71"/>
      <c r="P176" s="71"/>
      <c r="Q176" s="71"/>
      <c r="R176" s="71"/>
      <c r="S176" s="71"/>
      <c r="T176" s="72"/>
      <c r="U176" s="34"/>
      <c r="V176" s="34"/>
      <c r="W176" s="34"/>
      <c r="X176" s="34"/>
      <c r="Y176" s="34"/>
      <c r="Z176" s="34"/>
      <c r="AA176" s="34"/>
      <c r="AB176" s="34"/>
      <c r="AC176" s="34"/>
      <c r="AD176" s="34"/>
      <c r="AE176" s="34"/>
      <c r="AT176" s="16" t="s">
        <v>159</v>
      </c>
      <c r="AU176" s="16" t="s">
        <v>21</v>
      </c>
    </row>
    <row r="177" spans="1:65" s="13" customFormat="1" ht="11.25">
      <c r="B177" s="221"/>
      <c r="C177" s="222"/>
      <c r="D177" s="216" t="s">
        <v>200</v>
      </c>
      <c r="E177" s="223" t="s">
        <v>1</v>
      </c>
      <c r="F177" s="224" t="s">
        <v>469</v>
      </c>
      <c r="G177" s="222"/>
      <c r="H177" s="225">
        <v>23.52</v>
      </c>
      <c r="I177" s="226"/>
      <c r="J177" s="222"/>
      <c r="K177" s="222"/>
      <c r="L177" s="227"/>
      <c r="M177" s="228"/>
      <c r="N177" s="229"/>
      <c r="O177" s="229"/>
      <c r="P177" s="229"/>
      <c r="Q177" s="229"/>
      <c r="R177" s="229"/>
      <c r="S177" s="229"/>
      <c r="T177" s="230"/>
      <c r="AT177" s="231" t="s">
        <v>200</v>
      </c>
      <c r="AU177" s="231" t="s">
        <v>21</v>
      </c>
      <c r="AV177" s="13" t="s">
        <v>21</v>
      </c>
      <c r="AW177" s="13" t="s">
        <v>40</v>
      </c>
      <c r="AX177" s="13" t="s">
        <v>83</v>
      </c>
      <c r="AY177" s="231" t="s">
        <v>150</v>
      </c>
    </row>
    <row r="178" spans="1:65" s="14" customFormat="1" ht="11.25">
      <c r="B178" s="232"/>
      <c r="C178" s="233"/>
      <c r="D178" s="216" t="s">
        <v>200</v>
      </c>
      <c r="E178" s="234" t="s">
        <v>1</v>
      </c>
      <c r="F178" s="235" t="s">
        <v>203</v>
      </c>
      <c r="G178" s="233"/>
      <c r="H178" s="236">
        <v>23.52</v>
      </c>
      <c r="I178" s="237"/>
      <c r="J178" s="233"/>
      <c r="K178" s="233"/>
      <c r="L178" s="238"/>
      <c r="M178" s="239"/>
      <c r="N178" s="240"/>
      <c r="O178" s="240"/>
      <c r="P178" s="240"/>
      <c r="Q178" s="240"/>
      <c r="R178" s="240"/>
      <c r="S178" s="240"/>
      <c r="T178" s="241"/>
      <c r="AT178" s="242" t="s">
        <v>200</v>
      </c>
      <c r="AU178" s="242" t="s">
        <v>21</v>
      </c>
      <c r="AV178" s="14" t="s">
        <v>156</v>
      </c>
      <c r="AW178" s="14" t="s">
        <v>40</v>
      </c>
      <c r="AX178" s="14" t="s">
        <v>91</v>
      </c>
      <c r="AY178" s="242" t="s">
        <v>150</v>
      </c>
    </row>
    <row r="179" spans="1:65" s="2" customFormat="1" ht="16.5" customHeight="1">
      <c r="A179" s="34"/>
      <c r="B179" s="35"/>
      <c r="C179" s="203" t="s">
        <v>8</v>
      </c>
      <c r="D179" s="203" t="s">
        <v>152</v>
      </c>
      <c r="E179" s="204" t="s">
        <v>470</v>
      </c>
      <c r="F179" s="205" t="s">
        <v>471</v>
      </c>
      <c r="G179" s="206" t="s">
        <v>194</v>
      </c>
      <c r="H179" s="207">
        <v>6</v>
      </c>
      <c r="I179" s="208"/>
      <c r="J179" s="209">
        <f>ROUND(I179*H179,2)</f>
        <v>0</v>
      </c>
      <c r="K179" s="205" t="s">
        <v>1</v>
      </c>
      <c r="L179" s="39"/>
      <c r="M179" s="210" t="s">
        <v>1</v>
      </c>
      <c r="N179" s="211" t="s">
        <v>48</v>
      </c>
      <c r="O179" s="71"/>
      <c r="P179" s="212">
        <f>O179*H179</f>
        <v>0</v>
      </c>
      <c r="Q179" s="212">
        <v>4.1410000000000002E-2</v>
      </c>
      <c r="R179" s="212">
        <f>Q179*H179</f>
        <v>0.24846000000000001</v>
      </c>
      <c r="S179" s="212">
        <v>0</v>
      </c>
      <c r="T179" s="213">
        <f>S179*H179</f>
        <v>0</v>
      </c>
      <c r="U179" s="34"/>
      <c r="V179" s="34"/>
      <c r="W179" s="34"/>
      <c r="X179" s="34"/>
      <c r="Y179" s="34"/>
      <c r="Z179" s="34"/>
      <c r="AA179" s="34"/>
      <c r="AB179" s="34"/>
      <c r="AC179" s="34"/>
      <c r="AD179" s="34"/>
      <c r="AE179" s="34"/>
      <c r="AR179" s="214" t="s">
        <v>156</v>
      </c>
      <c r="AT179" s="214" t="s">
        <v>152</v>
      </c>
      <c r="AU179" s="214" t="s">
        <v>21</v>
      </c>
      <c r="AY179" s="16" t="s">
        <v>150</v>
      </c>
      <c r="BE179" s="215">
        <f>IF(N179="základní",J179,0)</f>
        <v>0</v>
      </c>
      <c r="BF179" s="215">
        <f>IF(N179="snížená",J179,0)</f>
        <v>0</v>
      </c>
      <c r="BG179" s="215">
        <f>IF(N179="zákl. přenesená",J179,0)</f>
        <v>0</v>
      </c>
      <c r="BH179" s="215">
        <f>IF(N179="sníž. přenesená",J179,0)</f>
        <v>0</v>
      </c>
      <c r="BI179" s="215">
        <f>IF(N179="nulová",J179,0)</f>
        <v>0</v>
      </c>
      <c r="BJ179" s="16" t="s">
        <v>91</v>
      </c>
      <c r="BK179" s="215">
        <f>ROUND(I179*H179,2)</f>
        <v>0</v>
      </c>
      <c r="BL179" s="16" t="s">
        <v>156</v>
      </c>
      <c r="BM179" s="214" t="s">
        <v>472</v>
      </c>
    </row>
    <row r="180" spans="1:65" s="2" customFormat="1" ht="11.25">
      <c r="A180" s="34"/>
      <c r="B180" s="35"/>
      <c r="C180" s="36"/>
      <c r="D180" s="216" t="s">
        <v>158</v>
      </c>
      <c r="E180" s="36"/>
      <c r="F180" s="217" t="s">
        <v>471</v>
      </c>
      <c r="G180" s="36"/>
      <c r="H180" s="36"/>
      <c r="I180" s="115"/>
      <c r="J180" s="36"/>
      <c r="K180" s="36"/>
      <c r="L180" s="39"/>
      <c r="M180" s="218"/>
      <c r="N180" s="219"/>
      <c r="O180" s="71"/>
      <c r="P180" s="71"/>
      <c r="Q180" s="71"/>
      <c r="R180" s="71"/>
      <c r="S180" s="71"/>
      <c r="T180" s="72"/>
      <c r="U180" s="34"/>
      <c r="V180" s="34"/>
      <c r="W180" s="34"/>
      <c r="X180" s="34"/>
      <c r="Y180" s="34"/>
      <c r="Z180" s="34"/>
      <c r="AA180" s="34"/>
      <c r="AB180" s="34"/>
      <c r="AC180" s="34"/>
      <c r="AD180" s="34"/>
      <c r="AE180" s="34"/>
      <c r="AT180" s="16" t="s">
        <v>158</v>
      </c>
      <c r="AU180" s="16" t="s">
        <v>21</v>
      </c>
    </row>
    <row r="181" spans="1:65" s="2" customFormat="1" ht="29.25">
      <c r="A181" s="34"/>
      <c r="B181" s="35"/>
      <c r="C181" s="36"/>
      <c r="D181" s="216" t="s">
        <v>159</v>
      </c>
      <c r="E181" s="36"/>
      <c r="F181" s="220" t="s">
        <v>473</v>
      </c>
      <c r="G181" s="36"/>
      <c r="H181" s="36"/>
      <c r="I181" s="115"/>
      <c r="J181" s="36"/>
      <c r="K181" s="36"/>
      <c r="L181" s="39"/>
      <c r="M181" s="218"/>
      <c r="N181" s="219"/>
      <c r="O181" s="71"/>
      <c r="P181" s="71"/>
      <c r="Q181" s="71"/>
      <c r="R181" s="71"/>
      <c r="S181" s="71"/>
      <c r="T181" s="72"/>
      <c r="U181" s="34"/>
      <c r="V181" s="34"/>
      <c r="W181" s="34"/>
      <c r="X181" s="34"/>
      <c r="Y181" s="34"/>
      <c r="Z181" s="34"/>
      <c r="AA181" s="34"/>
      <c r="AB181" s="34"/>
      <c r="AC181" s="34"/>
      <c r="AD181" s="34"/>
      <c r="AE181" s="34"/>
      <c r="AT181" s="16" t="s">
        <v>159</v>
      </c>
      <c r="AU181" s="16" t="s">
        <v>21</v>
      </c>
    </row>
    <row r="182" spans="1:65" s="2" customFormat="1" ht="16.5" customHeight="1">
      <c r="A182" s="34"/>
      <c r="B182" s="35"/>
      <c r="C182" s="203" t="s">
        <v>245</v>
      </c>
      <c r="D182" s="203" t="s">
        <v>152</v>
      </c>
      <c r="E182" s="204" t="s">
        <v>474</v>
      </c>
      <c r="F182" s="205" t="s">
        <v>475</v>
      </c>
      <c r="G182" s="206" t="s">
        <v>476</v>
      </c>
      <c r="H182" s="207">
        <v>1</v>
      </c>
      <c r="I182" s="208"/>
      <c r="J182" s="209">
        <f>ROUND(I182*H182,2)</f>
        <v>0</v>
      </c>
      <c r="K182" s="205" t="s">
        <v>1</v>
      </c>
      <c r="L182" s="39"/>
      <c r="M182" s="210" t="s">
        <v>1</v>
      </c>
      <c r="N182" s="211" t="s">
        <v>48</v>
      </c>
      <c r="O182" s="71"/>
      <c r="P182" s="212">
        <f>O182*H182</f>
        <v>0</v>
      </c>
      <c r="Q182" s="212">
        <v>0</v>
      </c>
      <c r="R182" s="212">
        <f>Q182*H182</f>
        <v>0</v>
      </c>
      <c r="S182" s="212">
        <v>0</v>
      </c>
      <c r="T182" s="213">
        <f>S182*H182</f>
        <v>0</v>
      </c>
      <c r="U182" s="34"/>
      <c r="V182" s="34"/>
      <c r="W182" s="34"/>
      <c r="X182" s="34"/>
      <c r="Y182" s="34"/>
      <c r="Z182" s="34"/>
      <c r="AA182" s="34"/>
      <c r="AB182" s="34"/>
      <c r="AC182" s="34"/>
      <c r="AD182" s="34"/>
      <c r="AE182" s="34"/>
      <c r="AR182" s="214" t="s">
        <v>156</v>
      </c>
      <c r="AT182" s="214" t="s">
        <v>152</v>
      </c>
      <c r="AU182" s="214" t="s">
        <v>21</v>
      </c>
      <c r="AY182" s="16" t="s">
        <v>150</v>
      </c>
      <c r="BE182" s="215">
        <f>IF(N182="základní",J182,0)</f>
        <v>0</v>
      </c>
      <c r="BF182" s="215">
        <f>IF(N182="snížená",J182,0)</f>
        <v>0</v>
      </c>
      <c r="BG182" s="215">
        <f>IF(N182="zákl. přenesená",J182,0)</f>
        <v>0</v>
      </c>
      <c r="BH182" s="215">
        <f>IF(N182="sníž. přenesená",J182,0)</f>
        <v>0</v>
      </c>
      <c r="BI182" s="215">
        <f>IF(N182="nulová",J182,0)</f>
        <v>0</v>
      </c>
      <c r="BJ182" s="16" t="s">
        <v>91</v>
      </c>
      <c r="BK182" s="215">
        <f>ROUND(I182*H182,2)</f>
        <v>0</v>
      </c>
      <c r="BL182" s="16" t="s">
        <v>156</v>
      </c>
      <c r="BM182" s="214" t="s">
        <v>477</v>
      </c>
    </row>
    <row r="183" spans="1:65" s="2" customFormat="1" ht="11.25">
      <c r="A183" s="34"/>
      <c r="B183" s="35"/>
      <c r="C183" s="36"/>
      <c r="D183" s="216" t="s">
        <v>158</v>
      </c>
      <c r="E183" s="36"/>
      <c r="F183" s="217" t="s">
        <v>475</v>
      </c>
      <c r="G183" s="36"/>
      <c r="H183" s="36"/>
      <c r="I183" s="115"/>
      <c r="J183" s="36"/>
      <c r="K183" s="36"/>
      <c r="L183" s="39"/>
      <c r="M183" s="218"/>
      <c r="N183" s="219"/>
      <c r="O183" s="71"/>
      <c r="P183" s="71"/>
      <c r="Q183" s="71"/>
      <c r="R183" s="71"/>
      <c r="S183" s="71"/>
      <c r="T183" s="72"/>
      <c r="U183" s="34"/>
      <c r="V183" s="34"/>
      <c r="W183" s="34"/>
      <c r="X183" s="34"/>
      <c r="Y183" s="34"/>
      <c r="Z183" s="34"/>
      <c r="AA183" s="34"/>
      <c r="AB183" s="34"/>
      <c r="AC183" s="34"/>
      <c r="AD183" s="34"/>
      <c r="AE183" s="34"/>
      <c r="AT183" s="16" t="s">
        <v>158</v>
      </c>
      <c r="AU183" s="16" t="s">
        <v>21</v>
      </c>
    </row>
    <row r="184" spans="1:65" s="2" customFormat="1" ht="204.75">
      <c r="A184" s="34"/>
      <c r="B184" s="35"/>
      <c r="C184" s="36"/>
      <c r="D184" s="216" t="s">
        <v>159</v>
      </c>
      <c r="E184" s="36"/>
      <c r="F184" s="220" t="s">
        <v>478</v>
      </c>
      <c r="G184" s="36"/>
      <c r="H184" s="36"/>
      <c r="I184" s="115"/>
      <c r="J184" s="36"/>
      <c r="K184" s="36"/>
      <c r="L184" s="39"/>
      <c r="M184" s="218"/>
      <c r="N184" s="219"/>
      <c r="O184" s="71"/>
      <c r="P184" s="71"/>
      <c r="Q184" s="71"/>
      <c r="R184" s="71"/>
      <c r="S184" s="71"/>
      <c r="T184" s="72"/>
      <c r="U184" s="34"/>
      <c r="V184" s="34"/>
      <c r="W184" s="34"/>
      <c r="X184" s="34"/>
      <c r="Y184" s="34"/>
      <c r="Z184" s="34"/>
      <c r="AA184" s="34"/>
      <c r="AB184" s="34"/>
      <c r="AC184" s="34"/>
      <c r="AD184" s="34"/>
      <c r="AE184" s="34"/>
      <c r="AT184" s="16" t="s">
        <v>159</v>
      </c>
      <c r="AU184" s="16" t="s">
        <v>21</v>
      </c>
    </row>
    <row r="185" spans="1:65" s="2" customFormat="1" ht="16.5" customHeight="1">
      <c r="A185" s="34"/>
      <c r="B185" s="35"/>
      <c r="C185" s="203" t="s">
        <v>251</v>
      </c>
      <c r="D185" s="203" t="s">
        <v>152</v>
      </c>
      <c r="E185" s="204" t="s">
        <v>479</v>
      </c>
      <c r="F185" s="205" t="s">
        <v>480</v>
      </c>
      <c r="G185" s="206" t="s">
        <v>476</v>
      </c>
      <c r="H185" s="207">
        <v>1</v>
      </c>
      <c r="I185" s="208"/>
      <c r="J185" s="209">
        <f>ROUND(I185*H185,2)</f>
        <v>0</v>
      </c>
      <c r="K185" s="205" t="s">
        <v>1</v>
      </c>
      <c r="L185" s="39"/>
      <c r="M185" s="210" t="s">
        <v>1</v>
      </c>
      <c r="N185" s="211" t="s">
        <v>48</v>
      </c>
      <c r="O185" s="71"/>
      <c r="P185" s="212">
        <f>O185*H185</f>
        <v>0</v>
      </c>
      <c r="Q185" s="212">
        <v>0</v>
      </c>
      <c r="R185" s="212">
        <f>Q185*H185</f>
        <v>0</v>
      </c>
      <c r="S185" s="212">
        <v>0</v>
      </c>
      <c r="T185" s="213">
        <f>S185*H185</f>
        <v>0</v>
      </c>
      <c r="U185" s="34"/>
      <c r="V185" s="34"/>
      <c r="W185" s="34"/>
      <c r="X185" s="34"/>
      <c r="Y185" s="34"/>
      <c r="Z185" s="34"/>
      <c r="AA185" s="34"/>
      <c r="AB185" s="34"/>
      <c r="AC185" s="34"/>
      <c r="AD185" s="34"/>
      <c r="AE185" s="34"/>
      <c r="AR185" s="214" t="s">
        <v>156</v>
      </c>
      <c r="AT185" s="214" t="s">
        <v>152</v>
      </c>
      <c r="AU185" s="214" t="s">
        <v>21</v>
      </c>
      <c r="AY185" s="16" t="s">
        <v>150</v>
      </c>
      <c r="BE185" s="215">
        <f>IF(N185="základní",J185,0)</f>
        <v>0</v>
      </c>
      <c r="BF185" s="215">
        <f>IF(N185="snížená",J185,0)</f>
        <v>0</v>
      </c>
      <c r="BG185" s="215">
        <f>IF(N185="zákl. přenesená",J185,0)</f>
        <v>0</v>
      </c>
      <c r="BH185" s="215">
        <f>IF(N185="sníž. přenesená",J185,0)</f>
        <v>0</v>
      </c>
      <c r="BI185" s="215">
        <f>IF(N185="nulová",J185,0)</f>
        <v>0</v>
      </c>
      <c r="BJ185" s="16" t="s">
        <v>91</v>
      </c>
      <c r="BK185" s="215">
        <f>ROUND(I185*H185,2)</f>
        <v>0</v>
      </c>
      <c r="BL185" s="16" t="s">
        <v>156</v>
      </c>
      <c r="BM185" s="214" t="s">
        <v>481</v>
      </c>
    </row>
    <row r="186" spans="1:65" s="2" customFormat="1" ht="11.25">
      <c r="A186" s="34"/>
      <c r="B186" s="35"/>
      <c r="C186" s="36"/>
      <c r="D186" s="216" t="s">
        <v>158</v>
      </c>
      <c r="E186" s="36"/>
      <c r="F186" s="217" t="s">
        <v>480</v>
      </c>
      <c r="G186" s="36"/>
      <c r="H186" s="36"/>
      <c r="I186" s="115"/>
      <c r="J186" s="36"/>
      <c r="K186" s="36"/>
      <c r="L186" s="39"/>
      <c r="M186" s="218"/>
      <c r="N186" s="219"/>
      <c r="O186" s="71"/>
      <c r="P186" s="71"/>
      <c r="Q186" s="71"/>
      <c r="R186" s="71"/>
      <c r="S186" s="71"/>
      <c r="T186" s="72"/>
      <c r="U186" s="34"/>
      <c r="V186" s="34"/>
      <c r="W186" s="34"/>
      <c r="X186" s="34"/>
      <c r="Y186" s="34"/>
      <c r="Z186" s="34"/>
      <c r="AA186" s="34"/>
      <c r="AB186" s="34"/>
      <c r="AC186" s="34"/>
      <c r="AD186" s="34"/>
      <c r="AE186" s="34"/>
      <c r="AT186" s="16" t="s">
        <v>158</v>
      </c>
      <c r="AU186" s="16" t="s">
        <v>21</v>
      </c>
    </row>
    <row r="187" spans="1:65" s="2" customFormat="1" ht="16.5" customHeight="1">
      <c r="A187" s="34"/>
      <c r="B187" s="35"/>
      <c r="C187" s="203" t="s">
        <v>257</v>
      </c>
      <c r="D187" s="203" t="s">
        <v>152</v>
      </c>
      <c r="E187" s="204" t="s">
        <v>482</v>
      </c>
      <c r="F187" s="205" t="s">
        <v>483</v>
      </c>
      <c r="G187" s="206" t="s">
        <v>207</v>
      </c>
      <c r="H187" s="207">
        <v>3</v>
      </c>
      <c r="I187" s="208"/>
      <c r="J187" s="209">
        <f>ROUND(I187*H187,2)</f>
        <v>0</v>
      </c>
      <c r="K187" s="205" t="s">
        <v>1</v>
      </c>
      <c r="L187" s="39"/>
      <c r="M187" s="210" t="s">
        <v>1</v>
      </c>
      <c r="N187" s="211" t="s">
        <v>48</v>
      </c>
      <c r="O187" s="71"/>
      <c r="P187" s="212">
        <f>O187*H187</f>
        <v>0</v>
      </c>
      <c r="Q187" s="212">
        <v>0</v>
      </c>
      <c r="R187" s="212">
        <f>Q187*H187</f>
        <v>0</v>
      </c>
      <c r="S187" s="212">
        <v>0</v>
      </c>
      <c r="T187" s="213">
        <f>S187*H187</f>
        <v>0</v>
      </c>
      <c r="U187" s="34"/>
      <c r="V187" s="34"/>
      <c r="W187" s="34"/>
      <c r="X187" s="34"/>
      <c r="Y187" s="34"/>
      <c r="Z187" s="34"/>
      <c r="AA187" s="34"/>
      <c r="AB187" s="34"/>
      <c r="AC187" s="34"/>
      <c r="AD187" s="34"/>
      <c r="AE187" s="34"/>
      <c r="AR187" s="214" t="s">
        <v>156</v>
      </c>
      <c r="AT187" s="214" t="s">
        <v>152</v>
      </c>
      <c r="AU187" s="214" t="s">
        <v>21</v>
      </c>
      <c r="AY187" s="16" t="s">
        <v>150</v>
      </c>
      <c r="BE187" s="215">
        <f>IF(N187="základní",J187,0)</f>
        <v>0</v>
      </c>
      <c r="BF187" s="215">
        <f>IF(N187="snížená",J187,0)</f>
        <v>0</v>
      </c>
      <c r="BG187" s="215">
        <f>IF(N187="zákl. přenesená",J187,0)</f>
        <v>0</v>
      </c>
      <c r="BH187" s="215">
        <f>IF(N187="sníž. přenesená",J187,0)</f>
        <v>0</v>
      </c>
      <c r="BI187" s="215">
        <f>IF(N187="nulová",J187,0)</f>
        <v>0</v>
      </c>
      <c r="BJ187" s="16" t="s">
        <v>91</v>
      </c>
      <c r="BK187" s="215">
        <f>ROUND(I187*H187,2)</f>
        <v>0</v>
      </c>
      <c r="BL187" s="16" t="s">
        <v>156</v>
      </c>
      <c r="BM187" s="214" t="s">
        <v>484</v>
      </c>
    </row>
    <row r="188" spans="1:65" s="2" customFormat="1" ht="11.25">
      <c r="A188" s="34"/>
      <c r="B188" s="35"/>
      <c r="C188" s="36"/>
      <c r="D188" s="216" t="s">
        <v>158</v>
      </c>
      <c r="E188" s="36"/>
      <c r="F188" s="217" t="s">
        <v>483</v>
      </c>
      <c r="G188" s="36"/>
      <c r="H188" s="36"/>
      <c r="I188" s="115"/>
      <c r="J188" s="36"/>
      <c r="K188" s="36"/>
      <c r="L188" s="39"/>
      <c r="M188" s="218"/>
      <c r="N188" s="219"/>
      <c r="O188" s="71"/>
      <c r="P188" s="71"/>
      <c r="Q188" s="71"/>
      <c r="R188" s="71"/>
      <c r="S188" s="71"/>
      <c r="T188" s="72"/>
      <c r="U188" s="34"/>
      <c r="V188" s="34"/>
      <c r="W188" s="34"/>
      <c r="X188" s="34"/>
      <c r="Y188" s="34"/>
      <c r="Z188" s="34"/>
      <c r="AA188" s="34"/>
      <c r="AB188" s="34"/>
      <c r="AC188" s="34"/>
      <c r="AD188" s="34"/>
      <c r="AE188" s="34"/>
      <c r="AT188" s="16" t="s">
        <v>158</v>
      </c>
      <c r="AU188" s="16" t="s">
        <v>21</v>
      </c>
    </row>
    <row r="189" spans="1:65" s="2" customFormat="1" ht="29.25">
      <c r="A189" s="34"/>
      <c r="B189" s="35"/>
      <c r="C189" s="36"/>
      <c r="D189" s="216" t="s">
        <v>159</v>
      </c>
      <c r="E189" s="36"/>
      <c r="F189" s="220" t="s">
        <v>485</v>
      </c>
      <c r="G189" s="36"/>
      <c r="H189" s="36"/>
      <c r="I189" s="115"/>
      <c r="J189" s="36"/>
      <c r="K189" s="36"/>
      <c r="L189" s="39"/>
      <c r="M189" s="218"/>
      <c r="N189" s="219"/>
      <c r="O189" s="71"/>
      <c r="P189" s="71"/>
      <c r="Q189" s="71"/>
      <c r="R189" s="71"/>
      <c r="S189" s="71"/>
      <c r="T189" s="72"/>
      <c r="U189" s="34"/>
      <c r="V189" s="34"/>
      <c r="W189" s="34"/>
      <c r="X189" s="34"/>
      <c r="Y189" s="34"/>
      <c r="Z189" s="34"/>
      <c r="AA189" s="34"/>
      <c r="AB189" s="34"/>
      <c r="AC189" s="34"/>
      <c r="AD189" s="34"/>
      <c r="AE189" s="34"/>
      <c r="AT189" s="16" t="s">
        <v>159</v>
      </c>
      <c r="AU189" s="16" t="s">
        <v>21</v>
      </c>
    </row>
    <row r="190" spans="1:65" s="13" customFormat="1" ht="11.25">
      <c r="B190" s="221"/>
      <c r="C190" s="222"/>
      <c r="D190" s="216" t="s">
        <v>200</v>
      </c>
      <c r="E190" s="223" t="s">
        <v>1</v>
      </c>
      <c r="F190" s="224" t="s">
        <v>486</v>
      </c>
      <c r="G190" s="222"/>
      <c r="H190" s="225">
        <v>3</v>
      </c>
      <c r="I190" s="226"/>
      <c r="J190" s="222"/>
      <c r="K190" s="222"/>
      <c r="L190" s="227"/>
      <c r="M190" s="228"/>
      <c r="N190" s="229"/>
      <c r="O190" s="229"/>
      <c r="P190" s="229"/>
      <c r="Q190" s="229"/>
      <c r="R190" s="229"/>
      <c r="S190" s="229"/>
      <c r="T190" s="230"/>
      <c r="AT190" s="231" t="s">
        <v>200</v>
      </c>
      <c r="AU190" s="231" t="s">
        <v>21</v>
      </c>
      <c r="AV190" s="13" t="s">
        <v>21</v>
      </c>
      <c r="AW190" s="13" t="s">
        <v>40</v>
      </c>
      <c r="AX190" s="13" t="s">
        <v>83</v>
      </c>
      <c r="AY190" s="231" t="s">
        <v>150</v>
      </c>
    </row>
    <row r="191" spans="1:65" s="14" customFormat="1" ht="11.25">
      <c r="B191" s="232"/>
      <c r="C191" s="233"/>
      <c r="D191" s="216" t="s">
        <v>200</v>
      </c>
      <c r="E191" s="234" t="s">
        <v>1</v>
      </c>
      <c r="F191" s="235" t="s">
        <v>203</v>
      </c>
      <c r="G191" s="233"/>
      <c r="H191" s="236">
        <v>3</v>
      </c>
      <c r="I191" s="237"/>
      <c r="J191" s="233"/>
      <c r="K191" s="233"/>
      <c r="L191" s="238"/>
      <c r="M191" s="239"/>
      <c r="N191" s="240"/>
      <c r="O191" s="240"/>
      <c r="P191" s="240"/>
      <c r="Q191" s="240"/>
      <c r="R191" s="240"/>
      <c r="S191" s="240"/>
      <c r="T191" s="241"/>
      <c r="AT191" s="242" t="s">
        <v>200</v>
      </c>
      <c r="AU191" s="242" t="s">
        <v>21</v>
      </c>
      <c r="AV191" s="14" t="s">
        <v>156</v>
      </c>
      <c r="AW191" s="14" t="s">
        <v>40</v>
      </c>
      <c r="AX191" s="14" t="s">
        <v>91</v>
      </c>
      <c r="AY191" s="242" t="s">
        <v>150</v>
      </c>
    </row>
    <row r="192" spans="1:65" s="12" customFormat="1" ht="22.9" customHeight="1">
      <c r="B192" s="187"/>
      <c r="C192" s="188"/>
      <c r="D192" s="189" t="s">
        <v>82</v>
      </c>
      <c r="E192" s="201" t="s">
        <v>175</v>
      </c>
      <c r="F192" s="201" t="s">
        <v>487</v>
      </c>
      <c r="G192" s="188"/>
      <c r="H192" s="188"/>
      <c r="I192" s="191"/>
      <c r="J192" s="202">
        <f>BK192</f>
        <v>0</v>
      </c>
      <c r="K192" s="188"/>
      <c r="L192" s="193"/>
      <c r="M192" s="194"/>
      <c r="N192" s="195"/>
      <c r="O192" s="195"/>
      <c r="P192" s="196">
        <f>SUM(P193:P225)</f>
        <v>0</v>
      </c>
      <c r="Q192" s="195"/>
      <c r="R192" s="196">
        <f>SUM(R193:R225)</f>
        <v>9.5252000000000017</v>
      </c>
      <c r="S192" s="195"/>
      <c r="T192" s="197">
        <f>SUM(T193:T225)</f>
        <v>0</v>
      </c>
      <c r="AR192" s="198" t="s">
        <v>91</v>
      </c>
      <c r="AT192" s="199" t="s">
        <v>82</v>
      </c>
      <c r="AU192" s="199" t="s">
        <v>91</v>
      </c>
      <c r="AY192" s="198" t="s">
        <v>150</v>
      </c>
      <c r="BK192" s="200">
        <f>SUM(BK193:BK225)</f>
        <v>0</v>
      </c>
    </row>
    <row r="193" spans="1:65" s="2" customFormat="1" ht="21.75" customHeight="1">
      <c r="A193" s="34"/>
      <c r="B193" s="35"/>
      <c r="C193" s="203" t="s">
        <v>261</v>
      </c>
      <c r="D193" s="203" t="s">
        <v>152</v>
      </c>
      <c r="E193" s="204" t="s">
        <v>488</v>
      </c>
      <c r="F193" s="205" t="s">
        <v>489</v>
      </c>
      <c r="G193" s="206" t="s">
        <v>168</v>
      </c>
      <c r="H193" s="207">
        <v>1710</v>
      </c>
      <c r="I193" s="208"/>
      <c r="J193" s="209">
        <f>ROUND(I193*H193,2)</f>
        <v>0</v>
      </c>
      <c r="K193" s="205" t="s">
        <v>1</v>
      </c>
      <c r="L193" s="39"/>
      <c r="M193" s="210" t="s">
        <v>1</v>
      </c>
      <c r="N193" s="211" t="s">
        <v>48</v>
      </c>
      <c r="O193" s="71"/>
      <c r="P193" s="212">
        <f>O193*H193</f>
        <v>0</v>
      </c>
      <c r="Q193" s="212">
        <v>0</v>
      </c>
      <c r="R193" s="212">
        <f>Q193*H193</f>
        <v>0</v>
      </c>
      <c r="S193" s="212">
        <v>0</v>
      </c>
      <c r="T193" s="213">
        <f>S193*H193</f>
        <v>0</v>
      </c>
      <c r="U193" s="34"/>
      <c r="V193" s="34"/>
      <c r="W193" s="34"/>
      <c r="X193" s="34"/>
      <c r="Y193" s="34"/>
      <c r="Z193" s="34"/>
      <c r="AA193" s="34"/>
      <c r="AB193" s="34"/>
      <c r="AC193" s="34"/>
      <c r="AD193" s="34"/>
      <c r="AE193" s="34"/>
      <c r="AR193" s="214" t="s">
        <v>156</v>
      </c>
      <c r="AT193" s="214" t="s">
        <v>152</v>
      </c>
      <c r="AU193" s="214" t="s">
        <v>21</v>
      </c>
      <c r="AY193" s="16" t="s">
        <v>150</v>
      </c>
      <c r="BE193" s="215">
        <f>IF(N193="základní",J193,0)</f>
        <v>0</v>
      </c>
      <c r="BF193" s="215">
        <f>IF(N193="snížená",J193,0)</f>
        <v>0</v>
      </c>
      <c r="BG193" s="215">
        <f>IF(N193="zákl. přenesená",J193,0)</f>
        <v>0</v>
      </c>
      <c r="BH193" s="215">
        <f>IF(N193="sníž. přenesená",J193,0)</f>
        <v>0</v>
      </c>
      <c r="BI193" s="215">
        <f>IF(N193="nulová",J193,0)</f>
        <v>0</v>
      </c>
      <c r="BJ193" s="16" t="s">
        <v>91</v>
      </c>
      <c r="BK193" s="215">
        <f>ROUND(I193*H193,2)</f>
        <v>0</v>
      </c>
      <c r="BL193" s="16" t="s">
        <v>156</v>
      </c>
      <c r="BM193" s="214" t="s">
        <v>490</v>
      </c>
    </row>
    <row r="194" spans="1:65" s="2" customFormat="1" ht="19.5">
      <c r="A194" s="34"/>
      <c r="B194" s="35"/>
      <c r="C194" s="36"/>
      <c r="D194" s="216" t="s">
        <v>158</v>
      </c>
      <c r="E194" s="36"/>
      <c r="F194" s="217" t="s">
        <v>489</v>
      </c>
      <c r="G194" s="36"/>
      <c r="H194" s="36"/>
      <c r="I194" s="115"/>
      <c r="J194" s="36"/>
      <c r="K194" s="36"/>
      <c r="L194" s="39"/>
      <c r="M194" s="218"/>
      <c r="N194" s="219"/>
      <c r="O194" s="71"/>
      <c r="P194" s="71"/>
      <c r="Q194" s="71"/>
      <c r="R194" s="71"/>
      <c r="S194" s="71"/>
      <c r="T194" s="72"/>
      <c r="U194" s="34"/>
      <c r="V194" s="34"/>
      <c r="W194" s="34"/>
      <c r="X194" s="34"/>
      <c r="Y194" s="34"/>
      <c r="Z194" s="34"/>
      <c r="AA194" s="34"/>
      <c r="AB194" s="34"/>
      <c r="AC194" s="34"/>
      <c r="AD194" s="34"/>
      <c r="AE194" s="34"/>
      <c r="AT194" s="16" t="s">
        <v>158</v>
      </c>
      <c r="AU194" s="16" t="s">
        <v>21</v>
      </c>
    </row>
    <row r="195" spans="1:65" s="2" customFormat="1" ht="19.5">
      <c r="A195" s="34"/>
      <c r="B195" s="35"/>
      <c r="C195" s="36"/>
      <c r="D195" s="216" t="s">
        <v>159</v>
      </c>
      <c r="E195" s="36"/>
      <c r="F195" s="220" t="s">
        <v>491</v>
      </c>
      <c r="G195" s="36"/>
      <c r="H195" s="36"/>
      <c r="I195" s="115"/>
      <c r="J195" s="36"/>
      <c r="K195" s="36"/>
      <c r="L195" s="39"/>
      <c r="M195" s="218"/>
      <c r="N195" s="219"/>
      <c r="O195" s="71"/>
      <c r="P195" s="71"/>
      <c r="Q195" s="71"/>
      <c r="R195" s="71"/>
      <c r="S195" s="71"/>
      <c r="T195" s="72"/>
      <c r="U195" s="34"/>
      <c r="V195" s="34"/>
      <c r="W195" s="34"/>
      <c r="X195" s="34"/>
      <c r="Y195" s="34"/>
      <c r="Z195" s="34"/>
      <c r="AA195" s="34"/>
      <c r="AB195" s="34"/>
      <c r="AC195" s="34"/>
      <c r="AD195" s="34"/>
      <c r="AE195" s="34"/>
      <c r="AT195" s="16" t="s">
        <v>159</v>
      </c>
      <c r="AU195" s="16" t="s">
        <v>21</v>
      </c>
    </row>
    <row r="196" spans="1:65" s="13" customFormat="1" ht="11.25">
      <c r="B196" s="221"/>
      <c r="C196" s="222"/>
      <c r="D196" s="216" t="s">
        <v>200</v>
      </c>
      <c r="E196" s="223" t="s">
        <v>1</v>
      </c>
      <c r="F196" s="224" t="s">
        <v>492</v>
      </c>
      <c r="G196" s="222"/>
      <c r="H196" s="225">
        <v>1710</v>
      </c>
      <c r="I196" s="226"/>
      <c r="J196" s="222"/>
      <c r="K196" s="222"/>
      <c r="L196" s="227"/>
      <c r="M196" s="228"/>
      <c r="N196" s="229"/>
      <c r="O196" s="229"/>
      <c r="P196" s="229"/>
      <c r="Q196" s="229"/>
      <c r="R196" s="229"/>
      <c r="S196" s="229"/>
      <c r="T196" s="230"/>
      <c r="AT196" s="231" t="s">
        <v>200</v>
      </c>
      <c r="AU196" s="231" t="s">
        <v>21</v>
      </c>
      <c r="AV196" s="13" t="s">
        <v>21</v>
      </c>
      <c r="AW196" s="13" t="s">
        <v>40</v>
      </c>
      <c r="AX196" s="13" t="s">
        <v>83</v>
      </c>
      <c r="AY196" s="231" t="s">
        <v>150</v>
      </c>
    </row>
    <row r="197" spans="1:65" s="14" customFormat="1" ht="11.25">
      <c r="B197" s="232"/>
      <c r="C197" s="233"/>
      <c r="D197" s="216" t="s">
        <v>200</v>
      </c>
      <c r="E197" s="234" t="s">
        <v>1</v>
      </c>
      <c r="F197" s="235" t="s">
        <v>203</v>
      </c>
      <c r="G197" s="233"/>
      <c r="H197" s="236">
        <v>1710</v>
      </c>
      <c r="I197" s="237"/>
      <c r="J197" s="233"/>
      <c r="K197" s="233"/>
      <c r="L197" s="238"/>
      <c r="M197" s="239"/>
      <c r="N197" s="240"/>
      <c r="O197" s="240"/>
      <c r="P197" s="240"/>
      <c r="Q197" s="240"/>
      <c r="R197" s="240"/>
      <c r="S197" s="240"/>
      <c r="T197" s="241"/>
      <c r="AT197" s="242" t="s">
        <v>200</v>
      </c>
      <c r="AU197" s="242" t="s">
        <v>21</v>
      </c>
      <c r="AV197" s="14" t="s">
        <v>156</v>
      </c>
      <c r="AW197" s="14" t="s">
        <v>40</v>
      </c>
      <c r="AX197" s="14" t="s">
        <v>91</v>
      </c>
      <c r="AY197" s="242" t="s">
        <v>150</v>
      </c>
    </row>
    <row r="198" spans="1:65" s="2" customFormat="1" ht="21.75" customHeight="1">
      <c r="A198" s="34"/>
      <c r="B198" s="35"/>
      <c r="C198" s="203" t="s">
        <v>267</v>
      </c>
      <c r="D198" s="203" t="s">
        <v>152</v>
      </c>
      <c r="E198" s="204" t="s">
        <v>493</v>
      </c>
      <c r="F198" s="205" t="s">
        <v>494</v>
      </c>
      <c r="G198" s="206" t="s">
        <v>168</v>
      </c>
      <c r="H198" s="207">
        <v>1710</v>
      </c>
      <c r="I198" s="208"/>
      <c r="J198" s="209">
        <f>ROUND(I198*H198,2)</f>
        <v>0</v>
      </c>
      <c r="K198" s="205" t="s">
        <v>1</v>
      </c>
      <c r="L198" s="39"/>
      <c r="M198" s="210" t="s">
        <v>1</v>
      </c>
      <c r="N198" s="211" t="s">
        <v>48</v>
      </c>
      <c r="O198" s="71"/>
      <c r="P198" s="212">
        <f>O198*H198</f>
        <v>0</v>
      </c>
      <c r="Q198" s="212">
        <v>0</v>
      </c>
      <c r="R198" s="212">
        <f>Q198*H198</f>
        <v>0</v>
      </c>
      <c r="S198" s="212">
        <v>0</v>
      </c>
      <c r="T198" s="213">
        <f>S198*H198</f>
        <v>0</v>
      </c>
      <c r="U198" s="34"/>
      <c r="V198" s="34"/>
      <c r="W198" s="34"/>
      <c r="X198" s="34"/>
      <c r="Y198" s="34"/>
      <c r="Z198" s="34"/>
      <c r="AA198" s="34"/>
      <c r="AB198" s="34"/>
      <c r="AC198" s="34"/>
      <c r="AD198" s="34"/>
      <c r="AE198" s="34"/>
      <c r="AR198" s="214" t="s">
        <v>156</v>
      </c>
      <c r="AT198" s="214" t="s">
        <v>152</v>
      </c>
      <c r="AU198" s="214" t="s">
        <v>21</v>
      </c>
      <c r="AY198" s="16" t="s">
        <v>150</v>
      </c>
      <c r="BE198" s="215">
        <f>IF(N198="základní",J198,0)</f>
        <v>0</v>
      </c>
      <c r="BF198" s="215">
        <f>IF(N198="snížená",J198,0)</f>
        <v>0</v>
      </c>
      <c r="BG198" s="215">
        <f>IF(N198="zákl. přenesená",J198,0)</f>
        <v>0</v>
      </c>
      <c r="BH198" s="215">
        <f>IF(N198="sníž. přenesená",J198,0)</f>
        <v>0</v>
      </c>
      <c r="BI198" s="215">
        <f>IF(N198="nulová",J198,0)</f>
        <v>0</v>
      </c>
      <c r="BJ198" s="16" t="s">
        <v>91</v>
      </c>
      <c r="BK198" s="215">
        <f>ROUND(I198*H198,2)</f>
        <v>0</v>
      </c>
      <c r="BL198" s="16" t="s">
        <v>156</v>
      </c>
      <c r="BM198" s="214" t="s">
        <v>495</v>
      </c>
    </row>
    <row r="199" spans="1:65" s="2" customFormat="1" ht="11.25">
      <c r="A199" s="34"/>
      <c r="B199" s="35"/>
      <c r="C199" s="36"/>
      <c r="D199" s="216" t="s">
        <v>158</v>
      </c>
      <c r="E199" s="36"/>
      <c r="F199" s="217" t="s">
        <v>494</v>
      </c>
      <c r="G199" s="36"/>
      <c r="H199" s="36"/>
      <c r="I199" s="115"/>
      <c r="J199" s="36"/>
      <c r="K199" s="36"/>
      <c r="L199" s="39"/>
      <c r="M199" s="218"/>
      <c r="N199" s="219"/>
      <c r="O199" s="71"/>
      <c r="P199" s="71"/>
      <c r="Q199" s="71"/>
      <c r="R199" s="71"/>
      <c r="S199" s="71"/>
      <c r="T199" s="72"/>
      <c r="U199" s="34"/>
      <c r="V199" s="34"/>
      <c r="W199" s="34"/>
      <c r="X199" s="34"/>
      <c r="Y199" s="34"/>
      <c r="Z199" s="34"/>
      <c r="AA199" s="34"/>
      <c r="AB199" s="34"/>
      <c r="AC199" s="34"/>
      <c r="AD199" s="34"/>
      <c r="AE199" s="34"/>
      <c r="AT199" s="16" t="s">
        <v>158</v>
      </c>
      <c r="AU199" s="16" t="s">
        <v>21</v>
      </c>
    </row>
    <row r="200" spans="1:65" s="13" customFormat="1" ht="11.25">
      <c r="B200" s="221"/>
      <c r="C200" s="222"/>
      <c r="D200" s="216" t="s">
        <v>200</v>
      </c>
      <c r="E200" s="223" t="s">
        <v>1</v>
      </c>
      <c r="F200" s="224" t="s">
        <v>492</v>
      </c>
      <c r="G200" s="222"/>
      <c r="H200" s="225">
        <v>1710</v>
      </c>
      <c r="I200" s="226"/>
      <c r="J200" s="222"/>
      <c r="K200" s="222"/>
      <c r="L200" s="227"/>
      <c r="M200" s="228"/>
      <c r="N200" s="229"/>
      <c r="O200" s="229"/>
      <c r="P200" s="229"/>
      <c r="Q200" s="229"/>
      <c r="R200" s="229"/>
      <c r="S200" s="229"/>
      <c r="T200" s="230"/>
      <c r="AT200" s="231" t="s">
        <v>200</v>
      </c>
      <c r="AU200" s="231" t="s">
        <v>21</v>
      </c>
      <c r="AV200" s="13" t="s">
        <v>21</v>
      </c>
      <c r="AW200" s="13" t="s">
        <v>40</v>
      </c>
      <c r="AX200" s="13" t="s">
        <v>91</v>
      </c>
      <c r="AY200" s="231" t="s">
        <v>150</v>
      </c>
    </row>
    <row r="201" spans="1:65" s="2" customFormat="1" ht="21.75" customHeight="1">
      <c r="A201" s="34"/>
      <c r="B201" s="35"/>
      <c r="C201" s="203" t="s">
        <v>7</v>
      </c>
      <c r="D201" s="203" t="s">
        <v>152</v>
      </c>
      <c r="E201" s="204" t="s">
        <v>496</v>
      </c>
      <c r="F201" s="205" t="s">
        <v>497</v>
      </c>
      <c r="G201" s="206" t="s">
        <v>168</v>
      </c>
      <c r="H201" s="207">
        <v>1710</v>
      </c>
      <c r="I201" s="208"/>
      <c r="J201" s="209">
        <f>ROUND(I201*H201,2)</f>
        <v>0</v>
      </c>
      <c r="K201" s="205" t="s">
        <v>1</v>
      </c>
      <c r="L201" s="39"/>
      <c r="M201" s="210" t="s">
        <v>1</v>
      </c>
      <c r="N201" s="211" t="s">
        <v>48</v>
      </c>
      <c r="O201" s="71"/>
      <c r="P201" s="212">
        <f>O201*H201</f>
        <v>0</v>
      </c>
      <c r="Q201" s="212">
        <v>0</v>
      </c>
      <c r="R201" s="212">
        <f>Q201*H201</f>
        <v>0</v>
      </c>
      <c r="S201" s="212">
        <v>0</v>
      </c>
      <c r="T201" s="213">
        <f>S201*H201</f>
        <v>0</v>
      </c>
      <c r="U201" s="34"/>
      <c r="V201" s="34"/>
      <c r="W201" s="34"/>
      <c r="X201" s="34"/>
      <c r="Y201" s="34"/>
      <c r="Z201" s="34"/>
      <c r="AA201" s="34"/>
      <c r="AB201" s="34"/>
      <c r="AC201" s="34"/>
      <c r="AD201" s="34"/>
      <c r="AE201" s="34"/>
      <c r="AR201" s="214" t="s">
        <v>156</v>
      </c>
      <c r="AT201" s="214" t="s">
        <v>152</v>
      </c>
      <c r="AU201" s="214" t="s">
        <v>21</v>
      </c>
      <c r="AY201" s="16" t="s">
        <v>150</v>
      </c>
      <c r="BE201" s="215">
        <f>IF(N201="základní",J201,0)</f>
        <v>0</v>
      </c>
      <c r="BF201" s="215">
        <f>IF(N201="snížená",J201,0)</f>
        <v>0</v>
      </c>
      <c r="BG201" s="215">
        <f>IF(N201="zákl. přenesená",J201,0)</f>
        <v>0</v>
      </c>
      <c r="BH201" s="215">
        <f>IF(N201="sníž. přenesená",J201,0)</f>
        <v>0</v>
      </c>
      <c r="BI201" s="215">
        <f>IF(N201="nulová",J201,0)</f>
        <v>0</v>
      </c>
      <c r="BJ201" s="16" t="s">
        <v>91</v>
      </c>
      <c r="BK201" s="215">
        <f>ROUND(I201*H201,2)</f>
        <v>0</v>
      </c>
      <c r="BL201" s="16" t="s">
        <v>156</v>
      </c>
      <c r="BM201" s="214" t="s">
        <v>498</v>
      </c>
    </row>
    <row r="202" spans="1:65" s="2" customFormat="1" ht="19.5">
      <c r="A202" s="34"/>
      <c r="B202" s="35"/>
      <c r="C202" s="36"/>
      <c r="D202" s="216" t="s">
        <v>158</v>
      </c>
      <c r="E202" s="36"/>
      <c r="F202" s="217" t="s">
        <v>497</v>
      </c>
      <c r="G202" s="36"/>
      <c r="H202" s="36"/>
      <c r="I202" s="115"/>
      <c r="J202" s="36"/>
      <c r="K202" s="36"/>
      <c r="L202" s="39"/>
      <c r="M202" s="218"/>
      <c r="N202" s="219"/>
      <c r="O202" s="71"/>
      <c r="P202" s="71"/>
      <c r="Q202" s="71"/>
      <c r="R202" s="71"/>
      <c r="S202" s="71"/>
      <c r="T202" s="72"/>
      <c r="U202" s="34"/>
      <c r="V202" s="34"/>
      <c r="W202" s="34"/>
      <c r="X202" s="34"/>
      <c r="Y202" s="34"/>
      <c r="Z202" s="34"/>
      <c r="AA202" s="34"/>
      <c r="AB202" s="34"/>
      <c r="AC202" s="34"/>
      <c r="AD202" s="34"/>
      <c r="AE202" s="34"/>
      <c r="AT202" s="16" t="s">
        <v>158</v>
      </c>
      <c r="AU202" s="16" t="s">
        <v>21</v>
      </c>
    </row>
    <row r="203" spans="1:65" s="2" customFormat="1" ht="21.75" customHeight="1">
      <c r="A203" s="34"/>
      <c r="B203" s="35"/>
      <c r="C203" s="203" t="s">
        <v>277</v>
      </c>
      <c r="D203" s="203" t="s">
        <v>152</v>
      </c>
      <c r="E203" s="204" t="s">
        <v>499</v>
      </c>
      <c r="F203" s="205" t="s">
        <v>494</v>
      </c>
      <c r="G203" s="206" t="s">
        <v>168</v>
      </c>
      <c r="H203" s="207">
        <v>1710</v>
      </c>
      <c r="I203" s="208"/>
      <c r="J203" s="209">
        <f>ROUND(I203*H203,2)</f>
        <v>0</v>
      </c>
      <c r="K203" s="205" t="s">
        <v>1</v>
      </c>
      <c r="L203" s="39"/>
      <c r="M203" s="210" t="s">
        <v>1</v>
      </c>
      <c r="N203" s="211" t="s">
        <v>48</v>
      </c>
      <c r="O203" s="71"/>
      <c r="P203" s="212">
        <f>O203*H203</f>
        <v>0</v>
      </c>
      <c r="Q203" s="212">
        <v>0</v>
      </c>
      <c r="R203" s="212">
        <f>Q203*H203</f>
        <v>0</v>
      </c>
      <c r="S203" s="212">
        <v>0</v>
      </c>
      <c r="T203" s="213">
        <f>S203*H203</f>
        <v>0</v>
      </c>
      <c r="U203" s="34"/>
      <c r="V203" s="34"/>
      <c r="W203" s="34"/>
      <c r="X203" s="34"/>
      <c r="Y203" s="34"/>
      <c r="Z203" s="34"/>
      <c r="AA203" s="34"/>
      <c r="AB203" s="34"/>
      <c r="AC203" s="34"/>
      <c r="AD203" s="34"/>
      <c r="AE203" s="34"/>
      <c r="AR203" s="214" t="s">
        <v>156</v>
      </c>
      <c r="AT203" s="214" t="s">
        <v>152</v>
      </c>
      <c r="AU203" s="214" t="s">
        <v>21</v>
      </c>
      <c r="AY203" s="16" t="s">
        <v>150</v>
      </c>
      <c r="BE203" s="215">
        <f>IF(N203="základní",J203,0)</f>
        <v>0</v>
      </c>
      <c r="BF203" s="215">
        <f>IF(N203="snížená",J203,0)</f>
        <v>0</v>
      </c>
      <c r="BG203" s="215">
        <f>IF(N203="zákl. přenesená",J203,0)</f>
        <v>0</v>
      </c>
      <c r="BH203" s="215">
        <f>IF(N203="sníž. přenesená",J203,0)</f>
        <v>0</v>
      </c>
      <c r="BI203" s="215">
        <f>IF(N203="nulová",J203,0)</f>
        <v>0</v>
      </c>
      <c r="BJ203" s="16" t="s">
        <v>91</v>
      </c>
      <c r="BK203" s="215">
        <f>ROUND(I203*H203,2)</f>
        <v>0</v>
      </c>
      <c r="BL203" s="16" t="s">
        <v>156</v>
      </c>
      <c r="BM203" s="214" t="s">
        <v>500</v>
      </c>
    </row>
    <row r="204" spans="1:65" s="2" customFormat="1" ht="11.25">
      <c r="A204" s="34"/>
      <c r="B204" s="35"/>
      <c r="C204" s="36"/>
      <c r="D204" s="216" t="s">
        <v>158</v>
      </c>
      <c r="E204" s="36"/>
      <c r="F204" s="217" t="s">
        <v>494</v>
      </c>
      <c r="G204" s="36"/>
      <c r="H204" s="36"/>
      <c r="I204" s="115"/>
      <c r="J204" s="36"/>
      <c r="K204" s="36"/>
      <c r="L204" s="39"/>
      <c r="M204" s="218"/>
      <c r="N204" s="219"/>
      <c r="O204" s="71"/>
      <c r="P204" s="71"/>
      <c r="Q204" s="71"/>
      <c r="R204" s="71"/>
      <c r="S204" s="71"/>
      <c r="T204" s="72"/>
      <c r="U204" s="34"/>
      <c r="V204" s="34"/>
      <c r="W204" s="34"/>
      <c r="X204" s="34"/>
      <c r="Y204" s="34"/>
      <c r="Z204" s="34"/>
      <c r="AA204" s="34"/>
      <c r="AB204" s="34"/>
      <c r="AC204" s="34"/>
      <c r="AD204" s="34"/>
      <c r="AE204" s="34"/>
      <c r="AT204" s="16" t="s">
        <v>158</v>
      </c>
      <c r="AU204" s="16" t="s">
        <v>21</v>
      </c>
    </row>
    <row r="205" spans="1:65" s="2" customFormat="1" ht="16.5" customHeight="1">
      <c r="A205" s="34"/>
      <c r="B205" s="35"/>
      <c r="C205" s="203" t="s">
        <v>282</v>
      </c>
      <c r="D205" s="203" t="s">
        <v>152</v>
      </c>
      <c r="E205" s="204" t="s">
        <v>501</v>
      </c>
      <c r="F205" s="205" t="s">
        <v>502</v>
      </c>
      <c r="G205" s="206" t="s">
        <v>168</v>
      </c>
      <c r="H205" s="207">
        <v>2137.5</v>
      </c>
      <c r="I205" s="208"/>
      <c r="J205" s="209">
        <f>ROUND(I205*H205,2)</f>
        <v>0</v>
      </c>
      <c r="K205" s="205" t="s">
        <v>1</v>
      </c>
      <c r="L205" s="39"/>
      <c r="M205" s="210" t="s">
        <v>1</v>
      </c>
      <c r="N205" s="211" t="s">
        <v>48</v>
      </c>
      <c r="O205" s="71"/>
      <c r="P205" s="212">
        <f>O205*H205</f>
        <v>0</v>
      </c>
      <c r="Q205" s="212">
        <v>0</v>
      </c>
      <c r="R205" s="212">
        <f>Q205*H205</f>
        <v>0</v>
      </c>
      <c r="S205" s="212">
        <v>0</v>
      </c>
      <c r="T205" s="213">
        <f>S205*H205</f>
        <v>0</v>
      </c>
      <c r="U205" s="34"/>
      <c r="V205" s="34"/>
      <c r="W205" s="34"/>
      <c r="X205" s="34"/>
      <c r="Y205" s="34"/>
      <c r="Z205" s="34"/>
      <c r="AA205" s="34"/>
      <c r="AB205" s="34"/>
      <c r="AC205" s="34"/>
      <c r="AD205" s="34"/>
      <c r="AE205" s="34"/>
      <c r="AR205" s="214" t="s">
        <v>156</v>
      </c>
      <c r="AT205" s="214" t="s">
        <v>152</v>
      </c>
      <c r="AU205" s="214" t="s">
        <v>21</v>
      </c>
      <c r="AY205" s="16" t="s">
        <v>150</v>
      </c>
      <c r="BE205" s="215">
        <f>IF(N205="základní",J205,0)</f>
        <v>0</v>
      </c>
      <c r="BF205" s="215">
        <f>IF(N205="snížená",J205,0)</f>
        <v>0</v>
      </c>
      <c r="BG205" s="215">
        <f>IF(N205="zákl. přenesená",J205,0)</f>
        <v>0</v>
      </c>
      <c r="BH205" s="215">
        <f>IF(N205="sníž. přenesená",J205,0)</f>
        <v>0</v>
      </c>
      <c r="BI205" s="215">
        <f>IF(N205="nulová",J205,0)</f>
        <v>0</v>
      </c>
      <c r="BJ205" s="16" t="s">
        <v>91</v>
      </c>
      <c r="BK205" s="215">
        <f>ROUND(I205*H205,2)</f>
        <v>0</v>
      </c>
      <c r="BL205" s="16" t="s">
        <v>156</v>
      </c>
      <c r="BM205" s="214" t="s">
        <v>503</v>
      </c>
    </row>
    <row r="206" spans="1:65" s="2" customFormat="1" ht="11.25">
      <c r="A206" s="34"/>
      <c r="B206" s="35"/>
      <c r="C206" s="36"/>
      <c r="D206" s="216" t="s">
        <v>158</v>
      </c>
      <c r="E206" s="36"/>
      <c r="F206" s="217" t="s">
        <v>502</v>
      </c>
      <c r="G206" s="36"/>
      <c r="H206" s="36"/>
      <c r="I206" s="115"/>
      <c r="J206" s="36"/>
      <c r="K206" s="36"/>
      <c r="L206" s="39"/>
      <c r="M206" s="218"/>
      <c r="N206" s="219"/>
      <c r="O206" s="71"/>
      <c r="P206" s="71"/>
      <c r="Q206" s="71"/>
      <c r="R206" s="71"/>
      <c r="S206" s="71"/>
      <c r="T206" s="72"/>
      <c r="U206" s="34"/>
      <c r="V206" s="34"/>
      <c r="W206" s="34"/>
      <c r="X206" s="34"/>
      <c r="Y206" s="34"/>
      <c r="Z206" s="34"/>
      <c r="AA206" s="34"/>
      <c r="AB206" s="34"/>
      <c r="AC206" s="34"/>
      <c r="AD206" s="34"/>
      <c r="AE206" s="34"/>
      <c r="AT206" s="16" t="s">
        <v>158</v>
      </c>
      <c r="AU206" s="16" t="s">
        <v>21</v>
      </c>
    </row>
    <row r="207" spans="1:65" s="13" customFormat="1" ht="11.25">
      <c r="B207" s="221"/>
      <c r="C207" s="222"/>
      <c r="D207" s="216" t="s">
        <v>200</v>
      </c>
      <c r="E207" s="223" t="s">
        <v>1</v>
      </c>
      <c r="F207" s="224" t="s">
        <v>504</v>
      </c>
      <c r="G207" s="222"/>
      <c r="H207" s="225">
        <v>2137.5</v>
      </c>
      <c r="I207" s="226"/>
      <c r="J207" s="222"/>
      <c r="K207" s="222"/>
      <c r="L207" s="227"/>
      <c r="M207" s="228"/>
      <c r="N207" s="229"/>
      <c r="O207" s="229"/>
      <c r="P207" s="229"/>
      <c r="Q207" s="229"/>
      <c r="R207" s="229"/>
      <c r="S207" s="229"/>
      <c r="T207" s="230"/>
      <c r="AT207" s="231" t="s">
        <v>200</v>
      </c>
      <c r="AU207" s="231" t="s">
        <v>21</v>
      </c>
      <c r="AV207" s="13" t="s">
        <v>21</v>
      </c>
      <c r="AW207" s="13" t="s">
        <v>40</v>
      </c>
      <c r="AX207" s="13" t="s">
        <v>83</v>
      </c>
      <c r="AY207" s="231" t="s">
        <v>150</v>
      </c>
    </row>
    <row r="208" spans="1:65" s="14" customFormat="1" ht="11.25">
      <c r="B208" s="232"/>
      <c r="C208" s="233"/>
      <c r="D208" s="216" t="s">
        <v>200</v>
      </c>
      <c r="E208" s="234" t="s">
        <v>1</v>
      </c>
      <c r="F208" s="235" t="s">
        <v>203</v>
      </c>
      <c r="G208" s="233"/>
      <c r="H208" s="236">
        <v>2137.5</v>
      </c>
      <c r="I208" s="237"/>
      <c r="J208" s="233"/>
      <c r="K208" s="233"/>
      <c r="L208" s="238"/>
      <c r="M208" s="239"/>
      <c r="N208" s="240"/>
      <c r="O208" s="240"/>
      <c r="P208" s="240"/>
      <c r="Q208" s="240"/>
      <c r="R208" s="240"/>
      <c r="S208" s="240"/>
      <c r="T208" s="241"/>
      <c r="AT208" s="242" t="s">
        <v>200</v>
      </c>
      <c r="AU208" s="242" t="s">
        <v>21</v>
      </c>
      <c r="AV208" s="14" t="s">
        <v>156</v>
      </c>
      <c r="AW208" s="14" t="s">
        <v>40</v>
      </c>
      <c r="AX208" s="14" t="s">
        <v>91</v>
      </c>
      <c r="AY208" s="242" t="s">
        <v>150</v>
      </c>
    </row>
    <row r="209" spans="1:65" s="2" customFormat="1" ht="21.75" customHeight="1">
      <c r="A209" s="34"/>
      <c r="B209" s="35"/>
      <c r="C209" s="203" t="s">
        <v>288</v>
      </c>
      <c r="D209" s="203" t="s">
        <v>152</v>
      </c>
      <c r="E209" s="204" t="s">
        <v>505</v>
      </c>
      <c r="F209" s="205" t="s">
        <v>506</v>
      </c>
      <c r="G209" s="206" t="s">
        <v>168</v>
      </c>
      <c r="H209" s="207">
        <v>42</v>
      </c>
      <c r="I209" s="208"/>
      <c r="J209" s="209">
        <f>ROUND(I209*H209,2)</f>
        <v>0</v>
      </c>
      <c r="K209" s="205" t="s">
        <v>1</v>
      </c>
      <c r="L209" s="39"/>
      <c r="M209" s="210" t="s">
        <v>1</v>
      </c>
      <c r="N209" s="211" t="s">
        <v>48</v>
      </c>
      <c r="O209" s="71"/>
      <c r="P209" s="212">
        <f>O209*H209</f>
        <v>0</v>
      </c>
      <c r="Q209" s="212">
        <v>8.4250000000000005E-2</v>
      </c>
      <c r="R209" s="212">
        <f>Q209*H209</f>
        <v>3.5385000000000004</v>
      </c>
      <c r="S209" s="212">
        <v>0</v>
      </c>
      <c r="T209" s="213">
        <f>S209*H209</f>
        <v>0</v>
      </c>
      <c r="U209" s="34"/>
      <c r="V209" s="34"/>
      <c r="W209" s="34"/>
      <c r="X209" s="34"/>
      <c r="Y209" s="34"/>
      <c r="Z209" s="34"/>
      <c r="AA209" s="34"/>
      <c r="AB209" s="34"/>
      <c r="AC209" s="34"/>
      <c r="AD209" s="34"/>
      <c r="AE209" s="34"/>
      <c r="AR209" s="214" t="s">
        <v>156</v>
      </c>
      <c r="AT209" s="214" t="s">
        <v>152</v>
      </c>
      <c r="AU209" s="214" t="s">
        <v>21</v>
      </c>
      <c r="AY209" s="16" t="s">
        <v>150</v>
      </c>
      <c r="BE209" s="215">
        <f>IF(N209="základní",J209,0)</f>
        <v>0</v>
      </c>
      <c r="BF209" s="215">
        <f>IF(N209="snížená",J209,0)</f>
        <v>0</v>
      </c>
      <c r="BG209" s="215">
        <f>IF(N209="zákl. přenesená",J209,0)</f>
        <v>0</v>
      </c>
      <c r="BH209" s="215">
        <f>IF(N209="sníž. přenesená",J209,0)</f>
        <v>0</v>
      </c>
      <c r="BI209" s="215">
        <f>IF(N209="nulová",J209,0)</f>
        <v>0</v>
      </c>
      <c r="BJ209" s="16" t="s">
        <v>91</v>
      </c>
      <c r="BK209" s="215">
        <f>ROUND(I209*H209,2)</f>
        <v>0</v>
      </c>
      <c r="BL209" s="16" t="s">
        <v>156</v>
      </c>
      <c r="BM209" s="214" t="s">
        <v>507</v>
      </c>
    </row>
    <row r="210" spans="1:65" s="2" customFormat="1" ht="19.5">
      <c r="A210" s="34"/>
      <c r="B210" s="35"/>
      <c r="C210" s="36"/>
      <c r="D210" s="216" t="s">
        <v>158</v>
      </c>
      <c r="E210" s="36"/>
      <c r="F210" s="217" t="s">
        <v>506</v>
      </c>
      <c r="G210" s="36"/>
      <c r="H210" s="36"/>
      <c r="I210" s="115"/>
      <c r="J210" s="36"/>
      <c r="K210" s="36"/>
      <c r="L210" s="39"/>
      <c r="M210" s="218"/>
      <c r="N210" s="219"/>
      <c r="O210" s="71"/>
      <c r="P210" s="71"/>
      <c r="Q210" s="71"/>
      <c r="R210" s="71"/>
      <c r="S210" s="71"/>
      <c r="T210" s="72"/>
      <c r="U210" s="34"/>
      <c r="V210" s="34"/>
      <c r="W210" s="34"/>
      <c r="X210" s="34"/>
      <c r="Y210" s="34"/>
      <c r="Z210" s="34"/>
      <c r="AA210" s="34"/>
      <c r="AB210" s="34"/>
      <c r="AC210" s="34"/>
      <c r="AD210" s="34"/>
      <c r="AE210" s="34"/>
      <c r="AT210" s="16" t="s">
        <v>158</v>
      </c>
      <c r="AU210" s="16" t="s">
        <v>21</v>
      </c>
    </row>
    <row r="211" spans="1:65" s="2" customFormat="1" ht="19.5">
      <c r="A211" s="34"/>
      <c r="B211" s="35"/>
      <c r="C211" s="36"/>
      <c r="D211" s="216" t="s">
        <v>159</v>
      </c>
      <c r="E211" s="36"/>
      <c r="F211" s="220" t="s">
        <v>508</v>
      </c>
      <c r="G211" s="36"/>
      <c r="H211" s="36"/>
      <c r="I211" s="115"/>
      <c r="J211" s="36"/>
      <c r="K211" s="36"/>
      <c r="L211" s="39"/>
      <c r="M211" s="218"/>
      <c r="N211" s="219"/>
      <c r="O211" s="71"/>
      <c r="P211" s="71"/>
      <c r="Q211" s="71"/>
      <c r="R211" s="71"/>
      <c r="S211" s="71"/>
      <c r="T211" s="72"/>
      <c r="U211" s="34"/>
      <c r="V211" s="34"/>
      <c r="W211" s="34"/>
      <c r="X211" s="34"/>
      <c r="Y211" s="34"/>
      <c r="Z211" s="34"/>
      <c r="AA211" s="34"/>
      <c r="AB211" s="34"/>
      <c r="AC211" s="34"/>
      <c r="AD211" s="34"/>
      <c r="AE211" s="34"/>
      <c r="AT211" s="16" t="s">
        <v>159</v>
      </c>
      <c r="AU211" s="16" t="s">
        <v>21</v>
      </c>
    </row>
    <row r="212" spans="1:65" s="13" customFormat="1" ht="11.25">
      <c r="B212" s="221"/>
      <c r="C212" s="222"/>
      <c r="D212" s="216" t="s">
        <v>200</v>
      </c>
      <c r="E212" s="223" t="s">
        <v>1</v>
      </c>
      <c r="F212" s="224" t="s">
        <v>509</v>
      </c>
      <c r="G212" s="222"/>
      <c r="H212" s="225">
        <v>42</v>
      </c>
      <c r="I212" s="226"/>
      <c r="J212" s="222"/>
      <c r="K212" s="222"/>
      <c r="L212" s="227"/>
      <c r="M212" s="228"/>
      <c r="N212" s="229"/>
      <c r="O212" s="229"/>
      <c r="P212" s="229"/>
      <c r="Q212" s="229"/>
      <c r="R212" s="229"/>
      <c r="S212" s="229"/>
      <c r="T212" s="230"/>
      <c r="AT212" s="231" t="s">
        <v>200</v>
      </c>
      <c r="AU212" s="231" t="s">
        <v>21</v>
      </c>
      <c r="AV212" s="13" t="s">
        <v>21</v>
      </c>
      <c r="AW212" s="13" t="s">
        <v>40</v>
      </c>
      <c r="AX212" s="13" t="s">
        <v>83</v>
      </c>
      <c r="AY212" s="231" t="s">
        <v>150</v>
      </c>
    </row>
    <row r="213" spans="1:65" s="14" customFormat="1" ht="11.25">
      <c r="B213" s="232"/>
      <c r="C213" s="233"/>
      <c r="D213" s="216" t="s">
        <v>200</v>
      </c>
      <c r="E213" s="234" t="s">
        <v>1</v>
      </c>
      <c r="F213" s="235" t="s">
        <v>203</v>
      </c>
      <c r="G213" s="233"/>
      <c r="H213" s="236">
        <v>42</v>
      </c>
      <c r="I213" s="237"/>
      <c r="J213" s="233"/>
      <c r="K213" s="233"/>
      <c r="L213" s="238"/>
      <c r="M213" s="239"/>
      <c r="N213" s="240"/>
      <c r="O213" s="240"/>
      <c r="P213" s="240"/>
      <c r="Q213" s="240"/>
      <c r="R213" s="240"/>
      <c r="S213" s="240"/>
      <c r="T213" s="241"/>
      <c r="AT213" s="242" t="s">
        <v>200</v>
      </c>
      <c r="AU213" s="242" t="s">
        <v>21</v>
      </c>
      <c r="AV213" s="14" t="s">
        <v>156</v>
      </c>
      <c r="AW213" s="14" t="s">
        <v>40</v>
      </c>
      <c r="AX213" s="14" t="s">
        <v>91</v>
      </c>
      <c r="AY213" s="242" t="s">
        <v>150</v>
      </c>
    </row>
    <row r="214" spans="1:65" s="2" customFormat="1" ht="16.5" customHeight="1">
      <c r="A214" s="34"/>
      <c r="B214" s="35"/>
      <c r="C214" s="243" t="s">
        <v>295</v>
      </c>
      <c r="D214" s="243" t="s">
        <v>262</v>
      </c>
      <c r="E214" s="244" t="s">
        <v>510</v>
      </c>
      <c r="F214" s="245" t="s">
        <v>511</v>
      </c>
      <c r="G214" s="246" t="s">
        <v>168</v>
      </c>
      <c r="H214" s="247">
        <v>5</v>
      </c>
      <c r="I214" s="248"/>
      <c r="J214" s="249">
        <f>ROUND(I214*H214,2)</f>
        <v>0</v>
      </c>
      <c r="K214" s="245" t="s">
        <v>1</v>
      </c>
      <c r="L214" s="250"/>
      <c r="M214" s="251" t="s">
        <v>1</v>
      </c>
      <c r="N214" s="252" t="s">
        <v>48</v>
      </c>
      <c r="O214" s="71"/>
      <c r="P214" s="212">
        <f>O214*H214</f>
        <v>0</v>
      </c>
      <c r="Q214" s="212">
        <v>0.13100000000000001</v>
      </c>
      <c r="R214" s="212">
        <f>Q214*H214</f>
        <v>0.65500000000000003</v>
      </c>
      <c r="S214" s="212">
        <v>0</v>
      </c>
      <c r="T214" s="213">
        <f>S214*H214</f>
        <v>0</v>
      </c>
      <c r="U214" s="34"/>
      <c r="V214" s="34"/>
      <c r="W214" s="34"/>
      <c r="X214" s="34"/>
      <c r="Y214" s="34"/>
      <c r="Z214" s="34"/>
      <c r="AA214" s="34"/>
      <c r="AB214" s="34"/>
      <c r="AC214" s="34"/>
      <c r="AD214" s="34"/>
      <c r="AE214" s="34"/>
      <c r="AR214" s="214" t="s">
        <v>187</v>
      </c>
      <c r="AT214" s="214" t="s">
        <v>262</v>
      </c>
      <c r="AU214" s="214" t="s">
        <v>21</v>
      </c>
      <c r="AY214" s="16" t="s">
        <v>150</v>
      </c>
      <c r="BE214" s="215">
        <f>IF(N214="základní",J214,0)</f>
        <v>0</v>
      </c>
      <c r="BF214" s="215">
        <f>IF(N214="snížená",J214,0)</f>
        <v>0</v>
      </c>
      <c r="BG214" s="215">
        <f>IF(N214="zákl. přenesená",J214,0)</f>
        <v>0</v>
      </c>
      <c r="BH214" s="215">
        <f>IF(N214="sníž. přenesená",J214,0)</f>
        <v>0</v>
      </c>
      <c r="BI214" s="215">
        <f>IF(N214="nulová",J214,0)</f>
        <v>0</v>
      </c>
      <c r="BJ214" s="16" t="s">
        <v>91</v>
      </c>
      <c r="BK214" s="215">
        <f>ROUND(I214*H214,2)</f>
        <v>0</v>
      </c>
      <c r="BL214" s="16" t="s">
        <v>156</v>
      </c>
      <c r="BM214" s="214" t="s">
        <v>512</v>
      </c>
    </row>
    <row r="215" spans="1:65" s="2" customFormat="1" ht="11.25">
      <c r="A215" s="34"/>
      <c r="B215" s="35"/>
      <c r="C215" s="36"/>
      <c r="D215" s="216" t="s">
        <v>158</v>
      </c>
      <c r="E215" s="36"/>
      <c r="F215" s="217" t="s">
        <v>511</v>
      </c>
      <c r="G215" s="36"/>
      <c r="H215" s="36"/>
      <c r="I215" s="115"/>
      <c r="J215" s="36"/>
      <c r="K215" s="36"/>
      <c r="L215" s="39"/>
      <c r="M215" s="218"/>
      <c r="N215" s="219"/>
      <c r="O215" s="71"/>
      <c r="P215" s="71"/>
      <c r="Q215" s="71"/>
      <c r="R215" s="71"/>
      <c r="S215" s="71"/>
      <c r="T215" s="72"/>
      <c r="U215" s="34"/>
      <c r="V215" s="34"/>
      <c r="W215" s="34"/>
      <c r="X215" s="34"/>
      <c r="Y215" s="34"/>
      <c r="Z215" s="34"/>
      <c r="AA215" s="34"/>
      <c r="AB215" s="34"/>
      <c r="AC215" s="34"/>
      <c r="AD215" s="34"/>
      <c r="AE215" s="34"/>
      <c r="AT215" s="16" t="s">
        <v>158</v>
      </c>
      <c r="AU215" s="16" t="s">
        <v>21</v>
      </c>
    </row>
    <row r="216" spans="1:65" s="2" customFormat="1" ht="19.5">
      <c r="A216" s="34"/>
      <c r="B216" s="35"/>
      <c r="C216" s="36"/>
      <c r="D216" s="216" t="s">
        <v>159</v>
      </c>
      <c r="E216" s="36"/>
      <c r="F216" s="220" t="s">
        <v>513</v>
      </c>
      <c r="G216" s="36"/>
      <c r="H216" s="36"/>
      <c r="I216" s="115"/>
      <c r="J216" s="36"/>
      <c r="K216" s="36"/>
      <c r="L216" s="39"/>
      <c r="M216" s="218"/>
      <c r="N216" s="219"/>
      <c r="O216" s="71"/>
      <c r="P216" s="71"/>
      <c r="Q216" s="71"/>
      <c r="R216" s="71"/>
      <c r="S216" s="71"/>
      <c r="T216" s="72"/>
      <c r="U216" s="34"/>
      <c r="V216" s="34"/>
      <c r="W216" s="34"/>
      <c r="X216" s="34"/>
      <c r="Y216" s="34"/>
      <c r="Z216" s="34"/>
      <c r="AA216" s="34"/>
      <c r="AB216" s="34"/>
      <c r="AC216" s="34"/>
      <c r="AD216" s="34"/>
      <c r="AE216" s="34"/>
      <c r="AT216" s="16" t="s">
        <v>159</v>
      </c>
      <c r="AU216" s="16" t="s">
        <v>21</v>
      </c>
    </row>
    <row r="217" spans="1:65" s="2" customFormat="1" ht="16.5" customHeight="1">
      <c r="A217" s="34"/>
      <c r="B217" s="35"/>
      <c r="C217" s="243" t="s">
        <v>300</v>
      </c>
      <c r="D217" s="243" t="s">
        <v>262</v>
      </c>
      <c r="E217" s="244" t="s">
        <v>514</v>
      </c>
      <c r="F217" s="245" t="s">
        <v>515</v>
      </c>
      <c r="G217" s="246" t="s">
        <v>168</v>
      </c>
      <c r="H217" s="247">
        <v>40.700000000000003</v>
      </c>
      <c r="I217" s="248"/>
      <c r="J217" s="249">
        <f>ROUND(I217*H217,2)</f>
        <v>0</v>
      </c>
      <c r="K217" s="245" t="s">
        <v>1</v>
      </c>
      <c r="L217" s="250"/>
      <c r="M217" s="251" t="s">
        <v>1</v>
      </c>
      <c r="N217" s="252" t="s">
        <v>48</v>
      </c>
      <c r="O217" s="71"/>
      <c r="P217" s="212">
        <f>O217*H217</f>
        <v>0</v>
      </c>
      <c r="Q217" s="212">
        <v>0.13100000000000001</v>
      </c>
      <c r="R217" s="212">
        <f>Q217*H217</f>
        <v>5.3317000000000005</v>
      </c>
      <c r="S217" s="212">
        <v>0</v>
      </c>
      <c r="T217" s="213">
        <f>S217*H217</f>
        <v>0</v>
      </c>
      <c r="U217" s="34"/>
      <c r="V217" s="34"/>
      <c r="W217" s="34"/>
      <c r="X217" s="34"/>
      <c r="Y217" s="34"/>
      <c r="Z217" s="34"/>
      <c r="AA217" s="34"/>
      <c r="AB217" s="34"/>
      <c r="AC217" s="34"/>
      <c r="AD217" s="34"/>
      <c r="AE217" s="34"/>
      <c r="AR217" s="214" t="s">
        <v>187</v>
      </c>
      <c r="AT217" s="214" t="s">
        <v>262</v>
      </c>
      <c r="AU217" s="214" t="s">
        <v>21</v>
      </c>
      <c r="AY217" s="16" t="s">
        <v>150</v>
      </c>
      <c r="BE217" s="215">
        <f>IF(N217="základní",J217,0)</f>
        <v>0</v>
      </c>
      <c r="BF217" s="215">
        <f>IF(N217="snížená",J217,0)</f>
        <v>0</v>
      </c>
      <c r="BG217" s="215">
        <f>IF(N217="zákl. přenesená",J217,0)</f>
        <v>0</v>
      </c>
      <c r="BH217" s="215">
        <f>IF(N217="sníž. přenesená",J217,0)</f>
        <v>0</v>
      </c>
      <c r="BI217" s="215">
        <f>IF(N217="nulová",J217,0)</f>
        <v>0</v>
      </c>
      <c r="BJ217" s="16" t="s">
        <v>91</v>
      </c>
      <c r="BK217" s="215">
        <f>ROUND(I217*H217,2)</f>
        <v>0</v>
      </c>
      <c r="BL217" s="16" t="s">
        <v>156</v>
      </c>
      <c r="BM217" s="214" t="s">
        <v>516</v>
      </c>
    </row>
    <row r="218" spans="1:65" s="2" customFormat="1" ht="11.25">
      <c r="A218" s="34"/>
      <c r="B218" s="35"/>
      <c r="C218" s="36"/>
      <c r="D218" s="216" t="s">
        <v>158</v>
      </c>
      <c r="E218" s="36"/>
      <c r="F218" s="217" t="s">
        <v>515</v>
      </c>
      <c r="G218" s="36"/>
      <c r="H218" s="36"/>
      <c r="I218" s="115"/>
      <c r="J218" s="36"/>
      <c r="K218" s="36"/>
      <c r="L218" s="39"/>
      <c r="M218" s="218"/>
      <c r="N218" s="219"/>
      <c r="O218" s="71"/>
      <c r="P218" s="71"/>
      <c r="Q218" s="71"/>
      <c r="R218" s="71"/>
      <c r="S218" s="71"/>
      <c r="T218" s="72"/>
      <c r="U218" s="34"/>
      <c r="V218" s="34"/>
      <c r="W218" s="34"/>
      <c r="X218" s="34"/>
      <c r="Y218" s="34"/>
      <c r="Z218" s="34"/>
      <c r="AA218" s="34"/>
      <c r="AB218" s="34"/>
      <c r="AC218" s="34"/>
      <c r="AD218" s="34"/>
      <c r="AE218" s="34"/>
      <c r="AT218" s="16" t="s">
        <v>158</v>
      </c>
      <c r="AU218" s="16" t="s">
        <v>21</v>
      </c>
    </row>
    <row r="219" spans="1:65" s="2" customFormat="1" ht="19.5">
      <c r="A219" s="34"/>
      <c r="B219" s="35"/>
      <c r="C219" s="36"/>
      <c r="D219" s="216" t="s">
        <v>159</v>
      </c>
      <c r="E219" s="36"/>
      <c r="F219" s="220" t="s">
        <v>517</v>
      </c>
      <c r="G219" s="36"/>
      <c r="H219" s="36"/>
      <c r="I219" s="115"/>
      <c r="J219" s="36"/>
      <c r="K219" s="36"/>
      <c r="L219" s="39"/>
      <c r="M219" s="218"/>
      <c r="N219" s="219"/>
      <c r="O219" s="71"/>
      <c r="P219" s="71"/>
      <c r="Q219" s="71"/>
      <c r="R219" s="71"/>
      <c r="S219" s="71"/>
      <c r="T219" s="72"/>
      <c r="U219" s="34"/>
      <c r="V219" s="34"/>
      <c r="W219" s="34"/>
      <c r="X219" s="34"/>
      <c r="Y219" s="34"/>
      <c r="Z219" s="34"/>
      <c r="AA219" s="34"/>
      <c r="AB219" s="34"/>
      <c r="AC219" s="34"/>
      <c r="AD219" s="34"/>
      <c r="AE219" s="34"/>
      <c r="AT219" s="16" t="s">
        <v>159</v>
      </c>
      <c r="AU219" s="16" t="s">
        <v>21</v>
      </c>
    </row>
    <row r="220" spans="1:65" s="13" customFormat="1" ht="11.25">
      <c r="B220" s="221"/>
      <c r="C220" s="222"/>
      <c r="D220" s="216" t="s">
        <v>200</v>
      </c>
      <c r="E220" s="223" t="s">
        <v>1</v>
      </c>
      <c r="F220" s="224" t="s">
        <v>518</v>
      </c>
      <c r="G220" s="222"/>
      <c r="H220" s="225">
        <v>40.700000000000003</v>
      </c>
      <c r="I220" s="226"/>
      <c r="J220" s="222"/>
      <c r="K220" s="222"/>
      <c r="L220" s="227"/>
      <c r="M220" s="228"/>
      <c r="N220" s="229"/>
      <c r="O220" s="229"/>
      <c r="P220" s="229"/>
      <c r="Q220" s="229"/>
      <c r="R220" s="229"/>
      <c r="S220" s="229"/>
      <c r="T220" s="230"/>
      <c r="AT220" s="231" t="s">
        <v>200</v>
      </c>
      <c r="AU220" s="231" t="s">
        <v>21</v>
      </c>
      <c r="AV220" s="13" t="s">
        <v>21</v>
      </c>
      <c r="AW220" s="13" t="s">
        <v>40</v>
      </c>
      <c r="AX220" s="13" t="s">
        <v>83</v>
      </c>
      <c r="AY220" s="231" t="s">
        <v>150</v>
      </c>
    </row>
    <row r="221" spans="1:65" s="14" customFormat="1" ht="11.25">
      <c r="B221" s="232"/>
      <c r="C221" s="233"/>
      <c r="D221" s="216" t="s">
        <v>200</v>
      </c>
      <c r="E221" s="234" t="s">
        <v>1</v>
      </c>
      <c r="F221" s="235" t="s">
        <v>203</v>
      </c>
      <c r="G221" s="233"/>
      <c r="H221" s="236">
        <v>40.700000000000003</v>
      </c>
      <c r="I221" s="237"/>
      <c r="J221" s="233"/>
      <c r="K221" s="233"/>
      <c r="L221" s="238"/>
      <c r="M221" s="239"/>
      <c r="N221" s="240"/>
      <c r="O221" s="240"/>
      <c r="P221" s="240"/>
      <c r="Q221" s="240"/>
      <c r="R221" s="240"/>
      <c r="S221" s="240"/>
      <c r="T221" s="241"/>
      <c r="AT221" s="242" t="s">
        <v>200</v>
      </c>
      <c r="AU221" s="242" t="s">
        <v>21</v>
      </c>
      <c r="AV221" s="14" t="s">
        <v>156</v>
      </c>
      <c r="AW221" s="14" t="s">
        <v>40</v>
      </c>
      <c r="AX221" s="14" t="s">
        <v>91</v>
      </c>
      <c r="AY221" s="242" t="s">
        <v>150</v>
      </c>
    </row>
    <row r="222" spans="1:65" s="2" customFormat="1" ht="16.5" customHeight="1">
      <c r="A222" s="34"/>
      <c r="B222" s="35"/>
      <c r="C222" s="203" t="s">
        <v>304</v>
      </c>
      <c r="D222" s="203" t="s">
        <v>152</v>
      </c>
      <c r="E222" s="204" t="s">
        <v>519</v>
      </c>
      <c r="F222" s="205" t="s">
        <v>520</v>
      </c>
      <c r="G222" s="206" t="s">
        <v>168</v>
      </c>
      <c r="H222" s="207">
        <v>46.2</v>
      </c>
      <c r="I222" s="208"/>
      <c r="J222" s="209">
        <f>ROUND(I222*H222,2)</f>
        <v>0</v>
      </c>
      <c r="K222" s="205" t="s">
        <v>1</v>
      </c>
      <c r="L222" s="39"/>
      <c r="M222" s="210" t="s">
        <v>1</v>
      </c>
      <c r="N222" s="211" t="s">
        <v>48</v>
      </c>
      <c r="O222" s="71"/>
      <c r="P222" s="212">
        <f>O222*H222</f>
        <v>0</v>
      </c>
      <c r="Q222" s="212">
        <v>0</v>
      </c>
      <c r="R222" s="212">
        <f>Q222*H222</f>
        <v>0</v>
      </c>
      <c r="S222" s="212">
        <v>0</v>
      </c>
      <c r="T222" s="213">
        <f>S222*H222</f>
        <v>0</v>
      </c>
      <c r="U222" s="34"/>
      <c r="V222" s="34"/>
      <c r="W222" s="34"/>
      <c r="X222" s="34"/>
      <c r="Y222" s="34"/>
      <c r="Z222" s="34"/>
      <c r="AA222" s="34"/>
      <c r="AB222" s="34"/>
      <c r="AC222" s="34"/>
      <c r="AD222" s="34"/>
      <c r="AE222" s="34"/>
      <c r="AR222" s="214" t="s">
        <v>156</v>
      </c>
      <c r="AT222" s="214" t="s">
        <v>152</v>
      </c>
      <c r="AU222" s="214" t="s">
        <v>21</v>
      </c>
      <c r="AY222" s="16" t="s">
        <v>150</v>
      </c>
      <c r="BE222" s="215">
        <f>IF(N222="základní",J222,0)</f>
        <v>0</v>
      </c>
      <c r="BF222" s="215">
        <f>IF(N222="snížená",J222,0)</f>
        <v>0</v>
      </c>
      <c r="BG222" s="215">
        <f>IF(N222="zákl. přenesená",J222,0)</f>
        <v>0</v>
      </c>
      <c r="BH222" s="215">
        <f>IF(N222="sníž. přenesená",J222,0)</f>
        <v>0</v>
      </c>
      <c r="BI222" s="215">
        <f>IF(N222="nulová",J222,0)</f>
        <v>0</v>
      </c>
      <c r="BJ222" s="16" t="s">
        <v>91</v>
      </c>
      <c r="BK222" s="215">
        <f>ROUND(I222*H222,2)</f>
        <v>0</v>
      </c>
      <c r="BL222" s="16" t="s">
        <v>156</v>
      </c>
      <c r="BM222" s="214" t="s">
        <v>521</v>
      </c>
    </row>
    <row r="223" spans="1:65" s="2" customFormat="1" ht="11.25">
      <c r="A223" s="34"/>
      <c r="B223" s="35"/>
      <c r="C223" s="36"/>
      <c r="D223" s="216" t="s">
        <v>158</v>
      </c>
      <c r="E223" s="36"/>
      <c r="F223" s="217" t="s">
        <v>520</v>
      </c>
      <c r="G223" s="36"/>
      <c r="H223" s="36"/>
      <c r="I223" s="115"/>
      <c r="J223" s="36"/>
      <c r="K223" s="36"/>
      <c r="L223" s="39"/>
      <c r="M223" s="218"/>
      <c r="N223" s="219"/>
      <c r="O223" s="71"/>
      <c r="P223" s="71"/>
      <c r="Q223" s="71"/>
      <c r="R223" s="71"/>
      <c r="S223" s="71"/>
      <c r="T223" s="72"/>
      <c r="U223" s="34"/>
      <c r="V223" s="34"/>
      <c r="W223" s="34"/>
      <c r="X223" s="34"/>
      <c r="Y223" s="34"/>
      <c r="Z223" s="34"/>
      <c r="AA223" s="34"/>
      <c r="AB223" s="34"/>
      <c r="AC223" s="34"/>
      <c r="AD223" s="34"/>
      <c r="AE223" s="34"/>
      <c r="AT223" s="16" t="s">
        <v>158</v>
      </c>
      <c r="AU223" s="16" t="s">
        <v>21</v>
      </c>
    </row>
    <row r="224" spans="1:65" s="13" customFormat="1" ht="11.25">
      <c r="B224" s="221"/>
      <c r="C224" s="222"/>
      <c r="D224" s="216" t="s">
        <v>200</v>
      </c>
      <c r="E224" s="223" t="s">
        <v>1</v>
      </c>
      <c r="F224" s="224" t="s">
        <v>522</v>
      </c>
      <c r="G224" s="222"/>
      <c r="H224" s="225">
        <v>46.2</v>
      </c>
      <c r="I224" s="226"/>
      <c r="J224" s="222"/>
      <c r="K224" s="222"/>
      <c r="L224" s="227"/>
      <c r="M224" s="228"/>
      <c r="N224" s="229"/>
      <c r="O224" s="229"/>
      <c r="P224" s="229"/>
      <c r="Q224" s="229"/>
      <c r="R224" s="229"/>
      <c r="S224" s="229"/>
      <c r="T224" s="230"/>
      <c r="AT224" s="231" t="s">
        <v>200</v>
      </c>
      <c r="AU224" s="231" t="s">
        <v>21</v>
      </c>
      <c r="AV224" s="13" t="s">
        <v>21</v>
      </c>
      <c r="AW224" s="13" t="s">
        <v>40</v>
      </c>
      <c r="AX224" s="13" t="s">
        <v>83</v>
      </c>
      <c r="AY224" s="231" t="s">
        <v>150</v>
      </c>
    </row>
    <row r="225" spans="1:65" s="14" customFormat="1" ht="11.25">
      <c r="B225" s="232"/>
      <c r="C225" s="233"/>
      <c r="D225" s="216" t="s">
        <v>200</v>
      </c>
      <c r="E225" s="234" t="s">
        <v>1</v>
      </c>
      <c r="F225" s="235" t="s">
        <v>203</v>
      </c>
      <c r="G225" s="233"/>
      <c r="H225" s="236">
        <v>46.2</v>
      </c>
      <c r="I225" s="237"/>
      <c r="J225" s="233"/>
      <c r="K225" s="233"/>
      <c r="L225" s="238"/>
      <c r="M225" s="239"/>
      <c r="N225" s="240"/>
      <c r="O225" s="240"/>
      <c r="P225" s="240"/>
      <c r="Q225" s="240"/>
      <c r="R225" s="240"/>
      <c r="S225" s="240"/>
      <c r="T225" s="241"/>
      <c r="AT225" s="242" t="s">
        <v>200</v>
      </c>
      <c r="AU225" s="242" t="s">
        <v>21</v>
      </c>
      <c r="AV225" s="14" t="s">
        <v>156</v>
      </c>
      <c r="AW225" s="14" t="s">
        <v>40</v>
      </c>
      <c r="AX225" s="14" t="s">
        <v>91</v>
      </c>
      <c r="AY225" s="242" t="s">
        <v>150</v>
      </c>
    </row>
    <row r="226" spans="1:65" s="12" customFormat="1" ht="22.9" customHeight="1">
      <c r="B226" s="187"/>
      <c r="C226" s="188"/>
      <c r="D226" s="189" t="s">
        <v>82</v>
      </c>
      <c r="E226" s="201" t="s">
        <v>187</v>
      </c>
      <c r="F226" s="201" t="s">
        <v>281</v>
      </c>
      <c r="G226" s="188"/>
      <c r="H226" s="188"/>
      <c r="I226" s="191"/>
      <c r="J226" s="202">
        <f>BK226</f>
        <v>0</v>
      </c>
      <c r="K226" s="188"/>
      <c r="L226" s="193"/>
      <c r="M226" s="194"/>
      <c r="N226" s="195"/>
      <c r="O226" s="195"/>
      <c r="P226" s="196">
        <f>SUM(P227:P282)</f>
        <v>0</v>
      </c>
      <c r="Q226" s="195"/>
      <c r="R226" s="196">
        <f>SUM(R227:R282)</f>
        <v>7.901489999999999</v>
      </c>
      <c r="S226" s="195"/>
      <c r="T226" s="197">
        <f>SUM(T227:T282)</f>
        <v>0</v>
      </c>
      <c r="AR226" s="198" t="s">
        <v>91</v>
      </c>
      <c r="AT226" s="199" t="s">
        <v>82</v>
      </c>
      <c r="AU226" s="199" t="s">
        <v>91</v>
      </c>
      <c r="AY226" s="198" t="s">
        <v>150</v>
      </c>
      <c r="BK226" s="200">
        <f>SUM(BK227:BK282)</f>
        <v>0</v>
      </c>
    </row>
    <row r="227" spans="1:65" s="2" customFormat="1" ht="21.75" customHeight="1">
      <c r="A227" s="34"/>
      <c r="B227" s="35"/>
      <c r="C227" s="203" t="s">
        <v>308</v>
      </c>
      <c r="D227" s="203" t="s">
        <v>152</v>
      </c>
      <c r="E227" s="204" t="s">
        <v>523</v>
      </c>
      <c r="F227" s="205" t="s">
        <v>524</v>
      </c>
      <c r="G227" s="206" t="s">
        <v>194</v>
      </c>
      <c r="H227" s="207">
        <v>136</v>
      </c>
      <c r="I227" s="208"/>
      <c r="J227" s="209">
        <f>ROUND(I227*H227,2)</f>
        <v>0</v>
      </c>
      <c r="K227" s="205" t="s">
        <v>1</v>
      </c>
      <c r="L227" s="39"/>
      <c r="M227" s="210" t="s">
        <v>1</v>
      </c>
      <c r="N227" s="211" t="s">
        <v>48</v>
      </c>
      <c r="O227" s="71"/>
      <c r="P227" s="212">
        <f>O227*H227</f>
        <v>0</v>
      </c>
      <c r="Q227" s="212">
        <v>1.0000000000000001E-5</v>
      </c>
      <c r="R227" s="212">
        <f>Q227*H227</f>
        <v>1.3600000000000001E-3</v>
      </c>
      <c r="S227" s="212">
        <v>0</v>
      </c>
      <c r="T227" s="213">
        <f>S227*H227</f>
        <v>0</v>
      </c>
      <c r="U227" s="34"/>
      <c r="V227" s="34"/>
      <c r="W227" s="34"/>
      <c r="X227" s="34"/>
      <c r="Y227" s="34"/>
      <c r="Z227" s="34"/>
      <c r="AA227" s="34"/>
      <c r="AB227" s="34"/>
      <c r="AC227" s="34"/>
      <c r="AD227" s="34"/>
      <c r="AE227" s="34"/>
      <c r="AR227" s="214" t="s">
        <v>156</v>
      </c>
      <c r="AT227" s="214" t="s">
        <v>152</v>
      </c>
      <c r="AU227" s="214" t="s">
        <v>21</v>
      </c>
      <c r="AY227" s="16" t="s">
        <v>150</v>
      </c>
      <c r="BE227" s="215">
        <f>IF(N227="základní",J227,0)</f>
        <v>0</v>
      </c>
      <c r="BF227" s="215">
        <f>IF(N227="snížená",J227,0)</f>
        <v>0</v>
      </c>
      <c r="BG227" s="215">
        <f>IF(N227="zákl. přenesená",J227,0)</f>
        <v>0</v>
      </c>
      <c r="BH227" s="215">
        <f>IF(N227="sníž. přenesená",J227,0)</f>
        <v>0</v>
      </c>
      <c r="BI227" s="215">
        <f>IF(N227="nulová",J227,0)</f>
        <v>0</v>
      </c>
      <c r="BJ227" s="16" t="s">
        <v>91</v>
      </c>
      <c r="BK227" s="215">
        <f>ROUND(I227*H227,2)</f>
        <v>0</v>
      </c>
      <c r="BL227" s="16" t="s">
        <v>156</v>
      </c>
      <c r="BM227" s="214" t="s">
        <v>525</v>
      </c>
    </row>
    <row r="228" spans="1:65" s="2" customFormat="1" ht="19.5">
      <c r="A228" s="34"/>
      <c r="B228" s="35"/>
      <c r="C228" s="36"/>
      <c r="D228" s="216" t="s">
        <v>158</v>
      </c>
      <c r="E228" s="36"/>
      <c r="F228" s="217" t="s">
        <v>524</v>
      </c>
      <c r="G228" s="36"/>
      <c r="H228" s="36"/>
      <c r="I228" s="115"/>
      <c r="J228" s="36"/>
      <c r="K228" s="36"/>
      <c r="L228" s="39"/>
      <c r="M228" s="218"/>
      <c r="N228" s="219"/>
      <c r="O228" s="71"/>
      <c r="P228" s="71"/>
      <c r="Q228" s="71"/>
      <c r="R228" s="71"/>
      <c r="S228" s="71"/>
      <c r="T228" s="72"/>
      <c r="U228" s="34"/>
      <c r="V228" s="34"/>
      <c r="W228" s="34"/>
      <c r="X228" s="34"/>
      <c r="Y228" s="34"/>
      <c r="Z228" s="34"/>
      <c r="AA228" s="34"/>
      <c r="AB228" s="34"/>
      <c r="AC228" s="34"/>
      <c r="AD228" s="34"/>
      <c r="AE228" s="34"/>
      <c r="AT228" s="16" t="s">
        <v>158</v>
      </c>
      <c r="AU228" s="16" t="s">
        <v>21</v>
      </c>
    </row>
    <row r="229" spans="1:65" s="2" customFormat="1" ht="21.75" customHeight="1">
      <c r="A229" s="34"/>
      <c r="B229" s="35"/>
      <c r="C229" s="243" t="s">
        <v>312</v>
      </c>
      <c r="D229" s="243" t="s">
        <v>262</v>
      </c>
      <c r="E229" s="244" t="s">
        <v>526</v>
      </c>
      <c r="F229" s="245" t="s">
        <v>527</v>
      </c>
      <c r="G229" s="246" t="s">
        <v>194</v>
      </c>
      <c r="H229" s="247">
        <v>136</v>
      </c>
      <c r="I229" s="248"/>
      <c r="J229" s="249">
        <f>ROUND(I229*H229,2)</f>
        <v>0</v>
      </c>
      <c r="K229" s="245" t="s">
        <v>1</v>
      </c>
      <c r="L229" s="250"/>
      <c r="M229" s="251" t="s">
        <v>1</v>
      </c>
      <c r="N229" s="252" t="s">
        <v>48</v>
      </c>
      <c r="O229" s="71"/>
      <c r="P229" s="212">
        <f>O229*H229</f>
        <v>0</v>
      </c>
      <c r="Q229" s="212">
        <v>1.4E-3</v>
      </c>
      <c r="R229" s="212">
        <f>Q229*H229</f>
        <v>0.19039999999999999</v>
      </c>
      <c r="S229" s="212">
        <v>0</v>
      </c>
      <c r="T229" s="213">
        <f>S229*H229</f>
        <v>0</v>
      </c>
      <c r="U229" s="34"/>
      <c r="V229" s="34"/>
      <c r="W229" s="34"/>
      <c r="X229" s="34"/>
      <c r="Y229" s="34"/>
      <c r="Z229" s="34"/>
      <c r="AA229" s="34"/>
      <c r="AB229" s="34"/>
      <c r="AC229" s="34"/>
      <c r="AD229" s="34"/>
      <c r="AE229" s="34"/>
      <c r="AR229" s="214" t="s">
        <v>187</v>
      </c>
      <c r="AT229" s="214" t="s">
        <v>262</v>
      </c>
      <c r="AU229" s="214" t="s">
        <v>21</v>
      </c>
      <c r="AY229" s="16" t="s">
        <v>150</v>
      </c>
      <c r="BE229" s="215">
        <f>IF(N229="základní",J229,0)</f>
        <v>0</v>
      </c>
      <c r="BF229" s="215">
        <f>IF(N229="snížená",J229,0)</f>
        <v>0</v>
      </c>
      <c r="BG229" s="215">
        <f>IF(N229="zákl. přenesená",J229,0)</f>
        <v>0</v>
      </c>
      <c r="BH229" s="215">
        <f>IF(N229="sníž. přenesená",J229,0)</f>
        <v>0</v>
      </c>
      <c r="BI229" s="215">
        <f>IF(N229="nulová",J229,0)</f>
        <v>0</v>
      </c>
      <c r="BJ229" s="16" t="s">
        <v>91</v>
      </c>
      <c r="BK229" s="215">
        <f>ROUND(I229*H229,2)</f>
        <v>0</v>
      </c>
      <c r="BL229" s="16" t="s">
        <v>156</v>
      </c>
      <c r="BM229" s="214" t="s">
        <v>528</v>
      </c>
    </row>
    <row r="230" spans="1:65" s="2" customFormat="1" ht="11.25">
      <c r="A230" s="34"/>
      <c r="B230" s="35"/>
      <c r="C230" s="36"/>
      <c r="D230" s="216" t="s">
        <v>158</v>
      </c>
      <c r="E230" s="36"/>
      <c r="F230" s="217" t="s">
        <v>527</v>
      </c>
      <c r="G230" s="36"/>
      <c r="H230" s="36"/>
      <c r="I230" s="115"/>
      <c r="J230" s="36"/>
      <c r="K230" s="36"/>
      <c r="L230" s="39"/>
      <c r="M230" s="218"/>
      <c r="N230" s="219"/>
      <c r="O230" s="71"/>
      <c r="P230" s="71"/>
      <c r="Q230" s="71"/>
      <c r="R230" s="71"/>
      <c r="S230" s="71"/>
      <c r="T230" s="72"/>
      <c r="U230" s="34"/>
      <c r="V230" s="34"/>
      <c r="W230" s="34"/>
      <c r="X230" s="34"/>
      <c r="Y230" s="34"/>
      <c r="Z230" s="34"/>
      <c r="AA230" s="34"/>
      <c r="AB230" s="34"/>
      <c r="AC230" s="34"/>
      <c r="AD230" s="34"/>
      <c r="AE230" s="34"/>
      <c r="AT230" s="16" t="s">
        <v>158</v>
      </c>
      <c r="AU230" s="16" t="s">
        <v>21</v>
      </c>
    </row>
    <row r="231" spans="1:65" s="2" customFormat="1" ht="19.5">
      <c r="A231" s="34"/>
      <c r="B231" s="35"/>
      <c r="C231" s="36"/>
      <c r="D231" s="216" t="s">
        <v>159</v>
      </c>
      <c r="E231" s="36"/>
      <c r="F231" s="220" t="s">
        <v>529</v>
      </c>
      <c r="G231" s="36"/>
      <c r="H231" s="36"/>
      <c r="I231" s="115"/>
      <c r="J231" s="36"/>
      <c r="K231" s="36"/>
      <c r="L231" s="39"/>
      <c r="M231" s="218"/>
      <c r="N231" s="219"/>
      <c r="O231" s="71"/>
      <c r="P231" s="71"/>
      <c r="Q231" s="71"/>
      <c r="R231" s="71"/>
      <c r="S231" s="71"/>
      <c r="T231" s="72"/>
      <c r="U231" s="34"/>
      <c r="V231" s="34"/>
      <c r="W231" s="34"/>
      <c r="X231" s="34"/>
      <c r="Y231" s="34"/>
      <c r="Z231" s="34"/>
      <c r="AA231" s="34"/>
      <c r="AB231" s="34"/>
      <c r="AC231" s="34"/>
      <c r="AD231" s="34"/>
      <c r="AE231" s="34"/>
      <c r="AT231" s="16" t="s">
        <v>159</v>
      </c>
      <c r="AU231" s="16" t="s">
        <v>21</v>
      </c>
    </row>
    <row r="232" spans="1:65" s="2" customFormat="1" ht="21.75" customHeight="1">
      <c r="A232" s="34"/>
      <c r="B232" s="35"/>
      <c r="C232" s="203" t="s">
        <v>321</v>
      </c>
      <c r="D232" s="203" t="s">
        <v>152</v>
      </c>
      <c r="E232" s="204" t="s">
        <v>530</v>
      </c>
      <c r="F232" s="205" t="s">
        <v>531</v>
      </c>
      <c r="G232" s="206" t="s">
        <v>155</v>
      </c>
      <c r="H232" s="207">
        <v>20</v>
      </c>
      <c r="I232" s="208"/>
      <c r="J232" s="209">
        <f>ROUND(I232*H232,2)</f>
        <v>0</v>
      </c>
      <c r="K232" s="205" t="s">
        <v>1</v>
      </c>
      <c r="L232" s="39"/>
      <c r="M232" s="210" t="s">
        <v>1</v>
      </c>
      <c r="N232" s="211" t="s">
        <v>48</v>
      </c>
      <c r="O232" s="71"/>
      <c r="P232" s="212">
        <f>O232*H232</f>
        <v>0</v>
      </c>
      <c r="Q232" s="212">
        <v>0</v>
      </c>
      <c r="R232" s="212">
        <f>Q232*H232</f>
        <v>0</v>
      </c>
      <c r="S232" s="212">
        <v>0</v>
      </c>
      <c r="T232" s="213">
        <f>S232*H232</f>
        <v>0</v>
      </c>
      <c r="U232" s="34"/>
      <c r="V232" s="34"/>
      <c r="W232" s="34"/>
      <c r="X232" s="34"/>
      <c r="Y232" s="34"/>
      <c r="Z232" s="34"/>
      <c r="AA232" s="34"/>
      <c r="AB232" s="34"/>
      <c r="AC232" s="34"/>
      <c r="AD232" s="34"/>
      <c r="AE232" s="34"/>
      <c r="AR232" s="214" t="s">
        <v>156</v>
      </c>
      <c r="AT232" s="214" t="s">
        <v>152</v>
      </c>
      <c r="AU232" s="214" t="s">
        <v>21</v>
      </c>
      <c r="AY232" s="16" t="s">
        <v>150</v>
      </c>
      <c r="BE232" s="215">
        <f>IF(N232="základní",J232,0)</f>
        <v>0</v>
      </c>
      <c r="BF232" s="215">
        <f>IF(N232="snížená",J232,0)</f>
        <v>0</v>
      </c>
      <c r="BG232" s="215">
        <f>IF(N232="zákl. přenesená",J232,0)</f>
        <v>0</v>
      </c>
      <c r="BH232" s="215">
        <f>IF(N232="sníž. přenesená",J232,0)</f>
        <v>0</v>
      </c>
      <c r="BI232" s="215">
        <f>IF(N232="nulová",J232,0)</f>
        <v>0</v>
      </c>
      <c r="BJ232" s="16" t="s">
        <v>91</v>
      </c>
      <c r="BK232" s="215">
        <f>ROUND(I232*H232,2)</f>
        <v>0</v>
      </c>
      <c r="BL232" s="16" t="s">
        <v>156</v>
      </c>
      <c r="BM232" s="214" t="s">
        <v>532</v>
      </c>
    </row>
    <row r="233" spans="1:65" s="2" customFormat="1" ht="19.5">
      <c r="A233" s="34"/>
      <c r="B233" s="35"/>
      <c r="C233" s="36"/>
      <c r="D233" s="216" t="s">
        <v>158</v>
      </c>
      <c r="E233" s="36"/>
      <c r="F233" s="217" t="s">
        <v>531</v>
      </c>
      <c r="G233" s="36"/>
      <c r="H233" s="36"/>
      <c r="I233" s="115"/>
      <c r="J233" s="36"/>
      <c r="K233" s="36"/>
      <c r="L233" s="39"/>
      <c r="M233" s="218"/>
      <c r="N233" s="219"/>
      <c r="O233" s="71"/>
      <c r="P233" s="71"/>
      <c r="Q233" s="71"/>
      <c r="R233" s="71"/>
      <c r="S233" s="71"/>
      <c r="T233" s="72"/>
      <c r="U233" s="34"/>
      <c r="V233" s="34"/>
      <c r="W233" s="34"/>
      <c r="X233" s="34"/>
      <c r="Y233" s="34"/>
      <c r="Z233" s="34"/>
      <c r="AA233" s="34"/>
      <c r="AB233" s="34"/>
      <c r="AC233" s="34"/>
      <c r="AD233" s="34"/>
      <c r="AE233" s="34"/>
      <c r="AT233" s="16" t="s">
        <v>158</v>
      </c>
      <c r="AU233" s="16" t="s">
        <v>21</v>
      </c>
    </row>
    <row r="234" spans="1:65" s="2" customFormat="1" ht="16.5" customHeight="1">
      <c r="A234" s="34"/>
      <c r="B234" s="35"/>
      <c r="C234" s="243" t="s">
        <v>326</v>
      </c>
      <c r="D234" s="243" t="s">
        <v>262</v>
      </c>
      <c r="E234" s="244" t="s">
        <v>533</v>
      </c>
      <c r="F234" s="245" t="s">
        <v>534</v>
      </c>
      <c r="G234" s="246" t="s">
        <v>155</v>
      </c>
      <c r="H234" s="247">
        <v>20</v>
      </c>
      <c r="I234" s="248"/>
      <c r="J234" s="249">
        <f>ROUND(I234*H234,2)</f>
        <v>0</v>
      </c>
      <c r="K234" s="245" t="s">
        <v>1</v>
      </c>
      <c r="L234" s="250"/>
      <c r="M234" s="251" t="s">
        <v>1</v>
      </c>
      <c r="N234" s="252" t="s">
        <v>48</v>
      </c>
      <c r="O234" s="71"/>
      <c r="P234" s="212">
        <f>O234*H234</f>
        <v>0</v>
      </c>
      <c r="Q234" s="212">
        <v>4.0000000000000002E-4</v>
      </c>
      <c r="R234" s="212">
        <f>Q234*H234</f>
        <v>8.0000000000000002E-3</v>
      </c>
      <c r="S234" s="212">
        <v>0</v>
      </c>
      <c r="T234" s="213">
        <f>S234*H234</f>
        <v>0</v>
      </c>
      <c r="U234" s="34"/>
      <c r="V234" s="34"/>
      <c r="W234" s="34"/>
      <c r="X234" s="34"/>
      <c r="Y234" s="34"/>
      <c r="Z234" s="34"/>
      <c r="AA234" s="34"/>
      <c r="AB234" s="34"/>
      <c r="AC234" s="34"/>
      <c r="AD234" s="34"/>
      <c r="AE234" s="34"/>
      <c r="AR234" s="214" t="s">
        <v>187</v>
      </c>
      <c r="AT234" s="214" t="s">
        <v>262</v>
      </c>
      <c r="AU234" s="214" t="s">
        <v>21</v>
      </c>
      <c r="AY234" s="16" t="s">
        <v>150</v>
      </c>
      <c r="BE234" s="215">
        <f>IF(N234="základní",J234,0)</f>
        <v>0</v>
      </c>
      <c r="BF234" s="215">
        <f>IF(N234="snížená",J234,0)</f>
        <v>0</v>
      </c>
      <c r="BG234" s="215">
        <f>IF(N234="zákl. přenesená",J234,0)</f>
        <v>0</v>
      </c>
      <c r="BH234" s="215">
        <f>IF(N234="sníž. přenesená",J234,0)</f>
        <v>0</v>
      </c>
      <c r="BI234" s="215">
        <f>IF(N234="nulová",J234,0)</f>
        <v>0</v>
      </c>
      <c r="BJ234" s="16" t="s">
        <v>91</v>
      </c>
      <c r="BK234" s="215">
        <f>ROUND(I234*H234,2)</f>
        <v>0</v>
      </c>
      <c r="BL234" s="16" t="s">
        <v>156</v>
      </c>
      <c r="BM234" s="214" t="s">
        <v>535</v>
      </c>
    </row>
    <row r="235" spans="1:65" s="2" customFormat="1" ht="11.25">
      <c r="A235" s="34"/>
      <c r="B235" s="35"/>
      <c r="C235" s="36"/>
      <c r="D235" s="216" t="s">
        <v>158</v>
      </c>
      <c r="E235" s="36"/>
      <c r="F235" s="217" t="s">
        <v>534</v>
      </c>
      <c r="G235" s="36"/>
      <c r="H235" s="36"/>
      <c r="I235" s="115"/>
      <c r="J235" s="36"/>
      <c r="K235" s="36"/>
      <c r="L235" s="39"/>
      <c r="M235" s="218"/>
      <c r="N235" s="219"/>
      <c r="O235" s="71"/>
      <c r="P235" s="71"/>
      <c r="Q235" s="71"/>
      <c r="R235" s="71"/>
      <c r="S235" s="71"/>
      <c r="T235" s="72"/>
      <c r="U235" s="34"/>
      <c r="V235" s="34"/>
      <c r="W235" s="34"/>
      <c r="X235" s="34"/>
      <c r="Y235" s="34"/>
      <c r="Z235" s="34"/>
      <c r="AA235" s="34"/>
      <c r="AB235" s="34"/>
      <c r="AC235" s="34"/>
      <c r="AD235" s="34"/>
      <c r="AE235" s="34"/>
      <c r="AT235" s="16" t="s">
        <v>158</v>
      </c>
      <c r="AU235" s="16" t="s">
        <v>21</v>
      </c>
    </row>
    <row r="236" spans="1:65" s="2" customFormat="1" ht="19.5">
      <c r="A236" s="34"/>
      <c r="B236" s="35"/>
      <c r="C236" s="36"/>
      <c r="D236" s="216" t="s">
        <v>159</v>
      </c>
      <c r="E236" s="36"/>
      <c r="F236" s="220" t="s">
        <v>529</v>
      </c>
      <c r="G236" s="36"/>
      <c r="H236" s="36"/>
      <c r="I236" s="115"/>
      <c r="J236" s="36"/>
      <c r="K236" s="36"/>
      <c r="L236" s="39"/>
      <c r="M236" s="218"/>
      <c r="N236" s="219"/>
      <c r="O236" s="71"/>
      <c r="P236" s="71"/>
      <c r="Q236" s="71"/>
      <c r="R236" s="71"/>
      <c r="S236" s="71"/>
      <c r="T236" s="72"/>
      <c r="U236" s="34"/>
      <c r="V236" s="34"/>
      <c r="W236" s="34"/>
      <c r="X236" s="34"/>
      <c r="Y236" s="34"/>
      <c r="Z236" s="34"/>
      <c r="AA236" s="34"/>
      <c r="AB236" s="34"/>
      <c r="AC236" s="34"/>
      <c r="AD236" s="34"/>
      <c r="AE236" s="34"/>
      <c r="AT236" s="16" t="s">
        <v>159</v>
      </c>
      <c r="AU236" s="16" t="s">
        <v>21</v>
      </c>
    </row>
    <row r="237" spans="1:65" s="2" customFormat="1" ht="21.75" customHeight="1">
      <c r="A237" s="34"/>
      <c r="B237" s="35"/>
      <c r="C237" s="203" t="s">
        <v>330</v>
      </c>
      <c r="D237" s="203" t="s">
        <v>152</v>
      </c>
      <c r="E237" s="204" t="s">
        <v>536</v>
      </c>
      <c r="F237" s="205" t="s">
        <v>537</v>
      </c>
      <c r="G237" s="206" t="s">
        <v>194</v>
      </c>
      <c r="H237" s="207">
        <v>50</v>
      </c>
      <c r="I237" s="208"/>
      <c r="J237" s="209">
        <f>ROUND(I237*H237,2)</f>
        <v>0</v>
      </c>
      <c r="K237" s="205" t="s">
        <v>1</v>
      </c>
      <c r="L237" s="39"/>
      <c r="M237" s="210" t="s">
        <v>1</v>
      </c>
      <c r="N237" s="211" t="s">
        <v>48</v>
      </c>
      <c r="O237" s="71"/>
      <c r="P237" s="212">
        <f>O237*H237</f>
        <v>0</v>
      </c>
      <c r="Q237" s="212">
        <v>1.0000000000000001E-5</v>
      </c>
      <c r="R237" s="212">
        <f>Q237*H237</f>
        <v>5.0000000000000001E-4</v>
      </c>
      <c r="S237" s="212">
        <v>0</v>
      </c>
      <c r="T237" s="213">
        <f>S237*H237</f>
        <v>0</v>
      </c>
      <c r="U237" s="34"/>
      <c r="V237" s="34"/>
      <c r="W237" s="34"/>
      <c r="X237" s="34"/>
      <c r="Y237" s="34"/>
      <c r="Z237" s="34"/>
      <c r="AA237" s="34"/>
      <c r="AB237" s="34"/>
      <c r="AC237" s="34"/>
      <c r="AD237" s="34"/>
      <c r="AE237" s="34"/>
      <c r="AR237" s="214" t="s">
        <v>156</v>
      </c>
      <c r="AT237" s="214" t="s">
        <v>152</v>
      </c>
      <c r="AU237" s="214" t="s">
        <v>21</v>
      </c>
      <c r="AY237" s="16" t="s">
        <v>150</v>
      </c>
      <c r="BE237" s="215">
        <f>IF(N237="základní",J237,0)</f>
        <v>0</v>
      </c>
      <c r="BF237" s="215">
        <f>IF(N237="snížená",J237,0)</f>
        <v>0</v>
      </c>
      <c r="BG237" s="215">
        <f>IF(N237="zákl. přenesená",J237,0)</f>
        <v>0</v>
      </c>
      <c r="BH237" s="215">
        <f>IF(N237="sníž. přenesená",J237,0)</f>
        <v>0</v>
      </c>
      <c r="BI237" s="215">
        <f>IF(N237="nulová",J237,0)</f>
        <v>0</v>
      </c>
      <c r="BJ237" s="16" t="s">
        <v>91</v>
      </c>
      <c r="BK237" s="215">
        <f>ROUND(I237*H237,2)</f>
        <v>0</v>
      </c>
      <c r="BL237" s="16" t="s">
        <v>156</v>
      </c>
      <c r="BM237" s="214" t="s">
        <v>538</v>
      </c>
    </row>
    <row r="238" spans="1:65" s="2" customFormat="1" ht="19.5">
      <c r="A238" s="34"/>
      <c r="B238" s="35"/>
      <c r="C238" s="36"/>
      <c r="D238" s="216" t="s">
        <v>158</v>
      </c>
      <c r="E238" s="36"/>
      <c r="F238" s="217" t="s">
        <v>537</v>
      </c>
      <c r="G238" s="36"/>
      <c r="H238" s="36"/>
      <c r="I238" s="115"/>
      <c r="J238" s="36"/>
      <c r="K238" s="36"/>
      <c r="L238" s="39"/>
      <c r="M238" s="218"/>
      <c r="N238" s="219"/>
      <c r="O238" s="71"/>
      <c r="P238" s="71"/>
      <c r="Q238" s="71"/>
      <c r="R238" s="71"/>
      <c r="S238" s="71"/>
      <c r="T238" s="72"/>
      <c r="U238" s="34"/>
      <c r="V238" s="34"/>
      <c r="W238" s="34"/>
      <c r="X238" s="34"/>
      <c r="Y238" s="34"/>
      <c r="Z238" s="34"/>
      <c r="AA238" s="34"/>
      <c r="AB238" s="34"/>
      <c r="AC238" s="34"/>
      <c r="AD238" s="34"/>
      <c r="AE238" s="34"/>
      <c r="AT238" s="16" t="s">
        <v>158</v>
      </c>
      <c r="AU238" s="16" t="s">
        <v>21</v>
      </c>
    </row>
    <row r="239" spans="1:65" s="13" customFormat="1" ht="11.25">
      <c r="B239" s="221"/>
      <c r="C239" s="222"/>
      <c r="D239" s="216" t="s">
        <v>200</v>
      </c>
      <c r="E239" s="223" t="s">
        <v>1</v>
      </c>
      <c r="F239" s="224" t="s">
        <v>539</v>
      </c>
      <c r="G239" s="222"/>
      <c r="H239" s="225">
        <v>10</v>
      </c>
      <c r="I239" s="226"/>
      <c r="J239" s="222"/>
      <c r="K239" s="222"/>
      <c r="L239" s="227"/>
      <c r="M239" s="228"/>
      <c r="N239" s="229"/>
      <c r="O239" s="229"/>
      <c r="P239" s="229"/>
      <c r="Q239" s="229"/>
      <c r="R239" s="229"/>
      <c r="S239" s="229"/>
      <c r="T239" s="230"/>
      <c r="AT239" s="231" t="s">
        <v>200</v>
      </c>
      <c r="AU239" s="231" t="s">
        <v>21</v>
      </c>
      <c r="AV239" s="13" t="s">
        <v>21</v>
      </c>
      <c r="AW239" s="13" t="s">
        <v>40</v>
      </c>
      <c r="AX239" s="13" t="s">
        <v>83</v>
      </c>
      <c r="AY239" s="231" t="s">
        <v>150</v>
      </c>
    </row>
    <row r="240" spans="1:65" s="13" customFormat="1" ht="11.25">
      <c r="B240" s="221"/>
      <c r="C240" s="222"/>
      <c r="D240" s="216" t="s">
        <v>200</v>
      </c>
      <c r="E240" s="223" t="s">
        <v>1</v>
      </c>
      <c r="F240" s="224" t="s">
        <v>370</v>
      </c>
      <c r="G240" s="222"/>
      <c r="H240" s="225">
        <v>40</v>
      </c>
      <c r="I240" s="226"/>
      <c r="J240" s="222"/>
      <c r="K240" s="222"/>
      <c r="L240" s="227"/>
      <c r="M240" s="228"/>
      <c r="N240" s="229"/>
      <c r="O240" s="229"/>
      <c r="P240" s="229"/>
      <c r="Q240" s="229"/>
      <c r="R240" s="229"/>
      <c r="S240" s="229"/>
      <c r="T240" s="230"/>
      <c r="AT240" s="231" t="s">
        <v>200</v>
      </c>
      <c r="AU240" s="231" t="s">
        <v>21</v>
      </c>
      <c r="AV240" s="13" t="s">
        <v>21</v>
      </c>
      <c r="AW240" s="13" t="s">
        <v>40</v>
      </c>
      <c r="AX240" s="13" t="s">
        <v>83</v>
      </c>
      <c r="AY240" s="231" t="s">
        <v>150</v>
      </c>
    </row>
    <row r="241" spans="1:65" s="14" customFormat="1" ht="11.25">
      <c r="B241" s="232"/>
      <c r="C241" s="233"/>
      <c r="D241" s="216" t="s">
        <v>200</v>
      </c>
      <c r="E241" s="234" t="s">
        <v>1</v>
      </c>
      <c r="F241" s="235" t="s">
        <v>203</v>
      </c>
      <c r="G241" s="233"/>
      <c r="H241" s="236">
        <v>50</v>
      </c>
      <c r="I241" s="237"/>
      <c r="J241" s="233"/>
      <c r="K241" s="233"/>
      <c r="L241" s="238"/>
      <c r="M241" s="239"/>
      <c r="N241" s="240"/>
      <c r="O241" s="240"/>
      <c r="P241" s="240"/>
      <c r="Q241" s="240"/>
      <c r="R241" s="240"/>
      <c r="S241" s="240"/>
      <c r="T241" s="241"/>
      <c r="AT241" s="242" t="s">
        <v>200</v>
      </c>
      <c r="AU241" s="242" t="s">
        <v>21</v>
      </c>
      <c r="AV241" s="14" t="s">
        <v>156</v>
      </c>
      <c r="AW241" s="14" t="s">
        <v>40</v>
      </c>
      <c r="AX241" s="14" t="s">
        <v>91</v>
      </c>
      <c r="AY241" s="242" t="s">
        <v>150</v>
      </c>
    </row>
    <row r="242" spans="1:65" s="2" customFormat="1" ht="21.75" customHeight="1">
      <c r="A242" s="34"/>
      <c r="B242" s="35"/>
      <c r="C242" s="243" t="s">
        <v>334</v>
      </c>
      <c r="D242" s="243" t="s">
        <v>262</v>
      </c>
      <c r="E242" s="244" t="s">
        <v>540</v>
      </c>
      <c r="F242" s="245" t="s">
        <v>541</v>
      </c>
      <c r="G242" s="246" t="s">
        <v>155</v>
      </c>
      <c r="H242" s="247">
        <v>55</v>
      </c>
      <c r="I242" s="248"/>
      <c r="J242" s="249">
        <f>ROUND(I242*H242,2)</f>
        <v>0</v>
      </c>
      <c r="K242" s="245" t="s">
        <v>1</v>
      </c>
      <c r="L242" s="250"/>
      <c r="M242" s="251" t="s">
        <v>1</v>
      </c>
      <c r="N242" s="252" t="s">
        <v>48</v>
      </c>
      <c r="O242" s="71"/>
      <c r="P242" s="212">
        <f>O242*H242</f>
        <v>0</v>
      </c>
      <c r="Q242" s="212">
        <v>6.4999999999999997E-3</v>
      </c>
      <c r="R242" s="212">
        <f>Q242*H242</f>
        <v>0.35749999999999998</v>
      </c>
      <c r="S242" s="212">
        <v>0</v>
      </c>
      <c r="T242" s="213">
        <f>S242*H242</f>
        <v>0</v>
      </c>
      <c r="U242" s="34"/>
      <c r="V242" s="34"/>
      <c r="W242" s="34"/>
      <c r="X242" s="34"/>
      <c r="Y242" s="34"/>
      <c r="Z242" s="34"/>
      <c r="AA242" s="34"/>
      <c r="AB242" s="34"/>
      <c r="AC242" s="34"/>
      <c r="AD242" s="34"/>
      <c r="AE242" s="34"/>
      <c r="AR242" s="214" t="s">
        <v>187</v>
      </c>
      <c r="AT242" s="214" t="s">
        <v>262</v>
      </c>
      <c r="AU242" s="214" t="s">
        <v>21</v>
      </c>
      <c r="AY242" s="16" t="s">
        <v>150</v>
      </c>
      <c r="BE242" s="215">
        <f>IF(N242="základní",J242,0)</f>
        <v>0</v>
      </c>
      <c r="BF242" s="215">
        <f>IF(N242="snížená",J242,0)</f>
        <v>0</v>
      </c>
      <c r="BG242" s="215">
        <f>IF(N242="zákl. přenesená",J242,0)</f>
        <v>0</v>
      </c>
      <c r="BH242" s="215">
        <f>IF(N242="sníž. přenesená",J242,0)</f>
        <v>0</v>
      </c>
      <c r="BI242" s="215">
        <f>IF(N242="nulová",J242,0)</f>
        <v>0</v>
      </c>
      <c r="BJ242" s="16" t="s">
        <v>91</v>
      </c>
      <c r="BK242" s="215">
        <f>ROUND(I242*H242,2)</f>
        <v>0</v>
      </c>
      <c r="BL242" s="16" t="s">
        <v>156</v>
      </c>
      <c r="BM242" s="214" t="s">
        <v>542</v>
      </c>
    </row>
    <row r="243" spans="1:65" s="2" customFormat="1" ht="11.25">
      <c r="A243" s="34"/>
      <c r="B243" s="35"/>
      <c r="C243" s="36"/>
      <c r="D243" s="216" t="s">
        <v>158</v>
      </c>
      <c r="E243" s="36"/>
      <c r="F243" s="217" t="s">
        <v>541</v>
      </c>
      <c r="G243" s="36"/>
      <c r="H243" s="36"/>
      <c r="I243" s="115"/>
      <c r="J243" s="36"/>
      <c r="K243" s="36"/>
      <c r="L243" s="39"/>
      <c r="M243" s="218"/>
      <c r="N243" s="219"/>
      <c r="O243" s="71"/>
      <c r="P243" s="71"/>
      <c r="Q243" s="71"/>
      <c r="R243" s="71"/>
      <c r="S243" s="71"/>
      <c r="T243" s="72"/>
      <c r="U243" s="34"/>
      <c r="V243" s="34"/>
      <c r="W243" s="34"/>
      <c r="X243" s="34"/>
      <c r="Y243" s="34"/>
      <c r="Z243" s="34"/>
      <c r="AA243" s="34"/>
      <c r="AB243" s="34"/>
      <c r="AC243" s="34"/>
      <c r="AD243" s="34"/>
      <c r="AE243" s="34"/>
      <c r="AT243" s="16" t="s">
        <v>158</v>
      </c>
      <c r="AU243" s="16" t="s">
        <v>21</v>
      </c>
    </row>
    <row r="244" spans="1:65" s="2" customFormat="1" ht="19.5">
      <c r="A244" s="34"/>
      <c r="B244" s="35"/>
      <c r="C244" s="36"/>
      <c r="D244" s="216" t="s">
        <v>159</v>
      </c>
      <c r="E244" s="36"/>
      <c r="F244" s="220" t="s">
        <v>529</v>
      </c>
      <c r="G244" s="36"/>
      <c r="H244" s="36"/>
      <c r="I244" s="115"/>
      <c r="J244" s="36"/>
      <c r="K244" s="36"/>
      <c r="L244" s="39"/>
      <c r="M244" s="218"/>
      <c r="N244" s="219"/>
      <c r="O244" s="71"/>
      <c r="P244" s="71"/>
      <c r="Q244" s="71"/>
      <c r="R244" s="71"/>
      <c r="S244" s="71"/>
      <c r="T244" s="72"/>
      <c r="U244" s="34"/>
      <c r="V244" s="34"/>
      <c r="W244" s="34"/>
      <c r="X244" s="34"/>
      <c r="Y244" s="34"/>
      <c r="Z244" s="34"/>
      <c r="AA244" s="34"/>
      <c r="AB244" s="34"/>
      <c r="AC244" s="34"/>
      <c r="AD244" s="34"/>
      <c r="AE244" s="34"/>
      <c r="AT244" s="16" t="s">
        <v>159</v>
      </c>
      <c r="AU244" s="16" t="s">
        <v>21</v>
      </c>
    </row>
    <row r="245" spans="1:65" s="13" customFormat="1" ht="11.25">
      <c r="B245" s="221"/>
      <c r="C245" s="222"/>
      <c r="D245" s="216" t="s">
        <v>200</v>
      </c>
      <c r="E245" s="223" t="s">
        <v>1</v>
      </c>
      <c r="F245" s="224" t="s">
        <v>543</v>
      </c>
      <c r="G245" s="222"/>
      <c r="H245" s="225">
        <v>55</v>
      </c>
      <c r="I245" s="226"/>
      <c r="J245" s="222"/>
      <c r="K245" s="222"/>
      <c r="L245" s="227"/>
      <c r="M245" s="228"/>
      <c r="N245" s="229"/>
      <c r="O245" s="229"/>
      <c r="P245" s="229"/>
      <c r="Q245" s="229"/>
      <c r="R245" s="229"/>
      <c r="S245" s="229"/>
      <c r="T245" s="230"/>
      <c r="AT245" s="231" t="s">
        <v>200</v>
      </c>
      <c r="AU245" s="231" t="s">
        <v>21</v>
      </c>
      <c r="AV245" s="13" t="s">
        <v>21</v>
      </c>
      <c r="AW245" s="13" t="s">
        <v>40</v>
      </c>
      <c r="AX245" s="13" t="s">
        <v>91</v>
      </c>
      <c r="AY245" s="231" t="s">
        <v>150</v>
      </c>
    </row>
    <row r="246" spans="1:65" s="2" customFormat="1" ht="21.75" customHeight="1">
      <c r="A246" s="34"/>
      <c r="B246" s="35"/>
      <c r="C246" s="203" t="s">
        <v>338</v>
      </c>
      <c r="D246" s="203" t="s">
        <v>152</v>
      </c>
      <c r="E246" s="204" t="s">
        <v>544</v>
      </c>
      <c r="F246" s="205" t="s">
        <v>545</v>
      </c>
      <c r="G246" s="206" t="s">
        <v>155</v>
      </c>
      <c r="H246" s="207">
        <v>15</v>
      </c>
      <c r="I246" s="208"/>
      <c r="J246" s="209">
        <f>ROUND(I246*H246,2)</f>
        <v>0</v>
      </c>
      <c r="K246" s="205" t="s">
        <v>1</v>
      </c>
      <c r="L246" s="39"/>
      <c r="M246" s="210" t="s">
        <v>1</v>
      </c>
      <c r="N246" s="211" t="s">
        <v>48</v>
      </c>
      <c r="O246" s="71"/>
      <c r="P246" s="212">
        <f>O246*H246</f>
        <v>0</v>
      </c>
      <c r="Q246" s="212">
        <v>1E-4</v>
      </c>
      <c r="R246" s="212">
        <f>Q246*H246</f>
        <v>1.5E-3</v>
      </c>
      <c r="S246" s="212">
        <v>0</v>
      </c>
      <c r="T246" s="213">
        <f>S246*H246</f>
        <v>0</v>
      </c>
      <c r="U246" s="34"/>
      <c r="V246" s="34"/>
      <c r="W246" s="34"/>
      <c r="X246" s="34"/>
      <c r="Y246" s="34"/>
      <c r="Z246" s="34"/>
      <c r="AA246" s="34"/>
      <c r="AB246" s="34"/>
      <c r="AC246" s="34"/>
      <c r="AD246" s="34"/>
      <c r="AE246" s="34"/>
      <c r="AR246" s="214" t="s">
        <v>156</v>
      </c>
      <c r="AT246" s="214" t="s">
        <v>152</v>
      </c>
      <c r="AU246" s="214" t="s">
        <v>21</v>
      </c>
      <c r="AY246" s="16" t="s">
        <v>150</v>
      </c>
      <c r="BE246" s="215">
        <f>IF(N246="základní",J246,0)</f>
        <v>0</v>
      </c>
      <c r="BF246" s="215">
        <f>IF(N246="snížená",J246,0)</f>
        <v>0</v>
      </c>
      <c r="BG246" s="215">
        <f>IF(N246="zákl. přenesená",J246,0)</f>
        <v>0</v>
      </c>
      <c r="BH246" s="215">
        <f>IF(N246="sníž. přenesená",J246,0)</f>
        <v>0</v>
      </c>
      <c r="BI246" s="215">
        <f>IF(N246="nulová",J246,0)</f>
        <v>0</v>
      </c>
      <c r="BJ246" s="16" t="s">
        <v>91</v>
      </c>
      <c r="BK246" s="215">
        <f>ROUND(I246*H246,2)</f>
        <v>0</v>
      </c>
      <c r="BL246" s="16" t="s">
        <v>156</v>
      </c>
      <c r="BM246" s="214" t="s">
        <v>546</v>
      </c>
    </row>
    <row r="247" spans="1:65" s="2" customFormat="1" ht="11.25">
      <c r="A247" s="34"/>
      <c r="B247" s="35"/>
      <c r="C247" s="36"/>
      <c r="D247" s="216" t="s">
        <v>158</v>
      </c>
      <c r="E247" s="36"/>
      <c r="F247" s="217" t="s">
        <v>545</v>
      </c>
      <c r="G247" s="36"/>
      <c r="H247" s="36"/>
      <c r="I247" s="115"/>
      <c r="J247" s="36"/>
      <c r="K247" s="36"/>
      <c r="L247" s="39"/>
      <c r="M247" s="218"/>
      <c r="N247" s="219"/>
      <c r="O247" s="71"/>
      <c r="P247" s="71"/>
      <c r="Q247" s="71"/>
      <c r="R247" s="71"/>
      <c r="S247" s="71"/>
      <c r="T247" s="72"/>
      <c r="U247" s="34"/>
      <c r="V247" s="34"/>
      <c r="W247" s="34"/>
      <c r="X247" s="34"/>
      <c r="Y247" s="34"/>
      <c r="Z247" s="34"/>
      <c r="AA247" s="34"/>
      <c r="AB247" s="34"/>
      <c r="AC247" s="34"/>
      <c r="AD247" s="34"/>
      <c r="AE247" s="34"/>
      <c r="AT247" s="16" t="s">
        <v>158</v>
      </c>
      <c r="AU247" s="16" t="s">
        <v>21</v>
      </c>
    </row>
    <row r="248" spans="1:65" s="2" customFormat="1" ht="16.5" customHeight="1">
      <c r="A248" s="34"/>
      <c r="B248" s="35"/>
      <c r="C248" s="243" t="s">
        <v>344</v>
      </c>
      <c r="D248" s="243" t="s">
        <v>262</v>
      </c>
      <c r="E248" s="244" t="s">
        <v>547</v>
      </c>
      <c r="F248" s="245" t="s">
        <v>548</v>
      </c>
      <c r="G248" s="246" t="s">
        <v>155</v>
      </c>
      <c r="H248" s="247">
        <v>15</v>
      </c>
      <c r="I248" s="248"/>
      <c r="J248" s="249">
        <f>ROUND(I248*H248,2)</f>
        <v>0</v>
      </c>
      <c r="K248" s="245" t="s">
        <v>1</v>
      </c>
      <c r="L248" s="250"/>
      <c r="M248" s="251" t="s">
        <v>1</v>
      </c>
      <c r="N248" s="252" t="s">
        <v>48</v>
      </c>
      <c r="O248" s="71"/>
      <c r="P248" s="212">
        <f>O248*H248</f>
        <v>0</v>
      </c>
      <c r="Q248" s="212">
        <v>8.0000000000000004E-4</v>
      </c>
      <c r="R248" s="212">
        <f>Q248*H248</f>
        <v>1.2E-2</v>
      </c>
      <c r="S248" s="212">
        <v>0</v>
      </c>
      <c r="T248" s="213">
        <f>S248*H248</f>
        <v>0</v>
      </c>
      <c r="U248" s="34"/>
      <c r="V248" s="34"/>
      <c r="W248" s="34"/>
      <c r="X248" s="34"/>
      <c r="Y248" s="34"/>
      <c r="Z248" s="34"/>
      <c r="AA248" s="34"/>
      <c r="AB248" s="34"/>
      <c r="AC248" s="34"/>
      <c r="AD248" s="34"/>
      <c r="AE248" s="34"/>
      <c r="AR248" s="214" t="s">
        <v>187</v>
      </c>
      <c r="AT248" s="214" t="s">
        <v>262</v>
      </c>
      <c r="AU248" s="214" t="s">
        <v>21</v>
      </c>
      <c r="AY248" s="16" t="s">
        <v>150</v>
      </c>
      <c r="BE248" s="215">
        <f>IF(N248="základní",J248,0)</f>
        <v>0</v>
      </c>
      <c r="BF248" s="215">
        <f>IF(N248="snížená",J248,0)</f>
        <v>0</v>
      </c>
      <c r="BG248" s="215">
        <f>IF(N248="zákl. přenesená",J248,0)</f>
        <v>0</v>
      </c>
      <c r="BH248" s="215">
        <f>IF(N248="sníž. přenesená",J248,0)</f>
        <v>0</v>
      </c>
      <c r="BI248" s="215">
        <f>IF(N248="nulová",J248,0)</f>
        <v>0</v>
      </c>
      <c r="BJ248" s="16" t="s">
        <v>91</v>
      </c>
      <c r="BK248" s="215">
        <f>ROUND(I248*H248,2)</f>
        <v>0</v>
      </c>
      <c r="BL248" s="16" t="s">
        <v>156</v>
      </c>
      <c r="BM248" s="214" t="s">
        <v>549</v>
      </c>
    </row>
    <row r="249" spans="1:65" s="2" customFormat="1" ht="11.25">
      <c r="A249" s="34"/>
      <c r="B249" s="35"/>
      <c r="C249" s="36"/>
      <c r="D249" s="216" t="s">
        <v>158</v>
      </c>
      <c r="E249" s="36"/>
      <c r="F249" s="217" t="s">
        <v>548</v>
      </c>
      <c r="G249" s="36"/>
      <c r="H249" s="36"/>
      <c r="I249" s="115"/>
      <c r="J249" s="36"/>
      <c r="K249" s="36"/>
      <c r="L249" s="39"/>
      <c r="M249" s="218"/>
      <c r="N249" s="219"/>
      <c r="O249" s="71"/>
      <c r="P249" s="71"/>
      <c r="Q249" s="71"/>
      <c r="R249" s="71"/>
      <c r="S249" s="71"/>
      <c r="T249" s="72"/>
      <c r="U249" s="34"/>
      <c r="V249" s="34"/>
      <c r="W249" s="34"/>
      <c r="X249" s="34"/>
      <c r="Y249" s="34"/>
      <c r="Z249" s="34"/>
      <c r="AA249" s="34"/>
      <c r="AB249" s="34"/>
      <c r="AC249" s="34"/>
      <c r="AD249" s="34"/>
      <c r="AE249" s="34"/>
      <c r="AT249" s="16" t="s">
        <v>158</v>
      </c>
      <c r="AU249" s="16" t="s">
        <v>21</v>
      </c>
    </row>
    <row r="250" spans="1:65" s="2" customFormat="1" ht="19.5">
      <c r="A250" s="34"/>
      <c r="B250" s="35"/>
      <c r="C250" s="36"/>
      <c r="D250" s="216" t="s">
        <v>159</v>
      </c>
      <c r="E250" s="36"/>
      <c r="F250" s="220" t="s">
        <v>529</v>
      </c>
      <c r="G250" s="36"/>
      <c r="H250" s="36"/>
      <c r="I250" s="115"/>
      <c r="J250" s="36"/>
      <c r="K250" s="36"/>
      <c r="L250" s="39"/>
      <c r="M250" s="218"/>
      <c r="N250" s="219"/>
      <c r="O250" s="71"/>
      <c r="P250" s="71"/>
      <c r="Q250" s="71"/>
      <c r="R250" s="71"/>
      <c r="S250" s="71"/>
      <c r="T250" s="72"/>
      <c r="U250" s="34"/>
      <c r="V250" s="34"/>
      <c r="W250" s="34"/>
      <c r="X250" s="34"/>
      <c r="Y250" s="34"/>
      <c r="Z250" s="34"/>
      <c r="AA250" s="34"/>
      <c r="AB250" s="34"/>
      <c r="AC250" s="34"/>
      <c r="AD250" s="34"/>
      <c r="AE250" s="34"/>
      <c r="AT250" s="16" t="s">
        <v>159</v>
      </c>
      <c r="AU250" s="16" t="s">
        <v>21</v>
      </c>
    </row>
    <row r="251" spans="1:65" s="13" customFormat="1" ht="11.25">
      <c r="B251" s="221"/>
      <c r="C251" s="222"/>
      <c r="D251" s="216" t="s">
        <v>200</v>
      </c>
      <c r="E251" s="223" t="s">
        <v>1</v>
      </c>
      <c r="F251" s="224" t="s">
        <v>8</v>
      </c>
      <c r="G251" s="222"/>
      <c r="H251" s="225">
        <v>15</v>
      </c>
      <c r="I251" s="226"/>
      <c r="J251" s="222"/>
      <c r="K251" s="222"/>
      <c r="L251" s="227"/>
      <c r="M251" s="228"/>
      <c r="N251" s="229"/>
      <c r="O251" s="229"/>
      <c r="P251" s="229"/>
      <c r="Q251" s="229"/>
      <c r="R251" s="229"/>
      <c r="S251" s="229"/>
      <c r="T251" s="230"/>
      <c r="AT251" s="231" t="s">
        <v>200</v>
      </c>
      <c r="AU251" s="231" t="s">
        <v>21</v>
      </c>
      <c r="AV251" s="13" t="s">
        <v>21</v>
      </c>
      <c r="AW251" s="13" t="s">
        <v>40</v>
      </c>
      <c r="AX251" s="13" t="s">
        <v>83</v>
      </c>
      <c r="AY251" s="231" t="s">
        <v>150</v>
      </c>
    </row>
    <row r="252" spans="1:65" s="14" customFormat="1" ht="11.25">
      <c r="B252" s="232"/>
      <c r="C252" s="233"/>
      <c r="D252" s="216" t="s">
        <v>200</v>
      </c>
      <c r="E252" s="234" t="s">
        <v>1</v>
      </c>
      <c r="F252" s="235" t="s">
        <v>203</v>
      </c>
      <c r="G252" s="233"/>
      <c r="H252" s="236">
        <v>15</v>
      </c>
      <c r="I252" s="237"/>
      <c r="J252" s="233"/>
      <c r="K252" s="233"/>
      <c r="L252" s="238"/>
      <c r="M252" s="239"/>
      <c r="N252" s="240"/>
      <c r="O252" s="240"/>
      <c r="P252" s="240"/>
      <c r="Q252" s="240"/>
      <c r="R252" s="240"/>
      <c r="S252" s="240"/>
      <c r="T252" s="241"/>
      <c r="AT252" s="242" t="s">
        <v>200</v>
      </c>
      <c r="AU252" s="242" t="s">
        <v>21</v>
      </c>
      <c r="AV252" s="14" t="s">
        <v>156</v>
      </c>
      <c r="AW252" s="14" t="s">
        <v>40</v>
      </c>
      <c r="AX252" s="14" t="s">
        <v>91</v>
      </c>
      <c r="AY252" s="242" t="s">
        <v>150</v>
      </c>
    </row>
    <row r="253" spans="1:65" s="2" customFormat="1" ht="16.5" customHeight="1">
      <c r="A253" s="34"/>
      <c r="B253" s="35"/>
      <c r="C253" s="203" t="s">
        <v>348</v>
      </c>
      <c r="D253" s="203" t="s">
        <v>152</v>
      </c>
      <c r="E253" s="204" t="s">
        <v>550</v>
      </c>
      <c r="F253" s="205" t="s">
        <v>551</v>
      </c>
      <c r="G253" s="206" t="s">
        <v>155</v>
      </c>
      <c r="H253" s="207">
        <v>1</v>
      </c>
      <c r="I253" s="208"/>
      <c r="J253" s="209">
        <f>ROUND(I253*H253,2)</f>
        <v>0</v>
      </c>
      <c r="K253" s="205" t="s">
        <v>1</v>
      </c>
      <c r="L253" s="39"/>
      <c r="M253" s="210" t="s">
        <v>1</v>
      </c>
      <c r="N253" s="211" t="s">
        <v>48</v>
      </c>
      <c r="O253" s="71"/>
      <c r="P253" s="212">
        <f>O253*H253</f>
        <v>0</v>
      </c>
      <c r="Q253" s="212">
        <v>1.0189999999999999E-2</v>
      </c>
      <c r="R253" s="212">
        <f>Q253*H253</f>
        <v>1.0189999999999999E-2</v>
      </c>
      <c r="S253" s="212">
        <v>0</v>
      </c>
      <c r="T253" s="213">
        <f>S253*H253</f>
        <v>0</v>
      </c>
      <c r="U253" s="34"/>
      <c r="V253" s="34"/>
      <c r="W253" s="34"/>
      <c r="X253" s="34"/>
      <c r="Y253" s="34"/>
      <c r="Z253" s="34"/>
      <c r="AA253" s="34"/>
      <c r="AB253" s="34"/>
      <c r="AC253" s="34"/>
      <c r="AD253" s="34"/>
      <c r="AE253" s="34"/>
      <c r="AR253" s="214" t="s">
        <v>156</v>
      </c>
      <c r="AT253" s="214" t="s">
        <v>152</v>
      </c>
      <c r="AU253" s="214" t="s">
        <v>21</v>
      </c>
      <c r="AY253" s="16" t="s">
        <v>150</v>
      </c>
      <c r="BE253" s="215">
        <f>IF(N253="základní",J253,0)</f>
        <v>0</v>
      </c>
      <c r="BF253" s="215">
        <f>IF(N253="snížená",J253,0)</f>
        <v>0</v>
      </c>
      <c r="BG253" s="215">
        <f>IF(N253="zákl. přenesená",J253,0)</f>
        <v>0</v>
      </c>
      <c r="BH253" s="215">
        <f>IF(N253="sníž. přenesená",J253,0)</f>
        <v>0</v>
      </c>
      <c r="BI253" s="215">
        <f>IF(N253="nulová",J253,0)</f>
        <v>0</v>
      </c>
      <c r="BJ253" s="16" t="s">
        <v>91</v>
      </c>
      <c r="BK253" s="215">
        <f>ROUND(I253*H253,2)</f>
        <v>0</v>
      </c>
      <c r="BL253" s="16" t="s">
        <v>156</v>
      </c>
      <c r="BM253" s="214" t="s">
        <v>552</v>
      </c>
    </row>
    <row r="254" spans="1:65" s="2" customFormat="1" ht="11.25">
      <c r="A254" s="34"/>
      <c r="B254" s="35"/>
      <c r="C254" s="36"/>
      <c r="D254" s="216" t="s">
        <v>158</v>
      </c>
      <c r="E254" s="36"/>
      <c r="F254" s="217" t="s">
        <v>551</v>
      </c>
      <c r="G254" s="36"/>
      <c r="H254" s="36"/>
      <c r="I254" s="115"/>
      <c r="J254" s="36"/>
      <c r="K254" s="36"/>
      <c r="L254" s="39"/>
      <c r="M254" s="218"/>
      <c r="N254" s="219"/>
      <c r="O254" s="71"/>
      <c r="P254" s="71"/>
      <c r="Q254" s="71"/>
      <c r="R254" s="71"/>
      <c r="S254" s="71"/>
      <c r="T254" s="72"/>
      <c r="U254" s="34"/>
      <c r="V254" s="34"/>
      <c r="W254" s="34"/>
      <c r="X254" s="34"/>
      <c r="Y254" s="34"/>
      <c r="Z254" s="34"/>
      <c r="AA254" s="34"/>
      <c r="AB254" s="34"/>
      <c r="AC254" s="34"/>
      <c r="AD254" s="34"/>
      <c r="AE254" s="34"/>
      <c r="AT254" s="16" t="s">
        <v>158</v>
      </c>
      <c r="AU254" s="16" t="s">
        <v>21</v>
      </c>
    </row>
    <row r="255" spans="1:65" s="2" customFormat="1" ht="21.75" customHeight="1">
      <c r="A255" s="34"/>
      <c r="B255" s="35"/>
      <c r="C255" s="243" t="s">
        <v>355</v>
      </c>
      <c r="D255" s="243" t="s">
        <v>262</v>
      </c>
      <c r="E255" s="244" t="s">
        <v>553</v>
      </c>
      <c r="F255" s="245" t="s">
        <v>554</v>
      </c>
      <c r="G255" s="246" t="s">
        <v>155</v>
      </c>
      <c r="H255" s="247">
        <v>1</v>
      </c>
      <c r="I255" s="248"/>
      <c r="J255" s="249">
        <f>ROUND(I255*H255,2)</f>
        <v>0</v>
      </c>
      <c r="K255" s="245" t="s">
        <v>1</v>
      </c>
      <c r="L255" s="250"/>
      <c r="M255" s="251" t="s">
        <v>1</v>
      </c>
      <c r="N255" s="252" t="s">
        <v>48</v>
      </c>
      <c r="O255" s="71"/>
      <c r="P255" s="212">
        <f>O255*H255</f>
        <v>0</v>
      </c>
      <c r="Q255" s="212">
        <v>0.52600000000000002</v>
      </c>
      <c r="R255" s="212">
        <f>Q255*H255</f>
        <v>0.52600000000000002</v>
      </c>
      <c r="S255" s="212">
        <v>0</v>
      </c>
      <c r="T255" s="213">
        <f>S255*H255</f>
        <v>0</v>
      </c>
      <c r="U255" s="34"/>
      <c r="V255" s="34"/>
      <c r="W255" s="34"/>
      <c r="X255" s="34"/>
      <c r="Y255" s="34"/>
      <c r="Z255" s="34"/>
      <c r="AA255" s="34"/>
      <c r="AB255" s="34"/>
      <c r="AC255" s="34"/>
      <c r="AD255" s="34"/>
      <c r="AE255" s="34"/>
      <c r="AR255" s="214" t="s">
        <v>187</v>
      </c>
      <c r="AT255" s="214" t="s">
        <v>262</v>
      </c>
      <c r="AU255" s="214" t="s">
        <v>21</v>
      </c>
      <c r="AY255" s="16" t="s">
        <v>150</v>
      </c>
      <c r="BE255" s="215">
        <f>IF(N255="základní",J255,0)</f>
        <v>0</v>
      </c>
      <c r="BF255" s="215">
        <f>IF(N255="snížená",J255,0)</f>
        <v>0</v>
      </c>
      <c r="BG255" s="215">
        <f>IF(N255="zákl. přenesená",J255,0)</f>
        <v>0</v>
      </c>
      <c r="BH255" s="215">
        <f>IF(N255="sníž. přenesená",J255,0)</f>
        <v>0</v>
      </c>
      <c r="BI255" s="215">
        <f>IF(N255="nulová",J255,0)</f>
        <v>0</v>
      </c>
      <c r="BJ255" s="16" t="s">
        <v>91</v>
      </c>
      <c r="BK255" s="215">
        <f>ROUND(I255*H255,2)</f>
        <v>0</v>
      </c>
      <c r="BL255" s="16" t="s">
        <v>156</v>
      </c>
      <c r="BM255" s="214" t="s">
        <v>555</v>
      </c>
    </row>
    <row r="256" spans="1:65" s="2" customFormat="1" ht="19.5">
      <c r="A256" s="34"/>
      <c r="B256" s="35"/>
      <c r="C256" s="36"/>
      <c r="D256" s="216" t="s">
        <v>158</v>
      </c>
      <c r="E256" s="36"/>
      <c r="F256" s="217" t="s">
        <v>554</v>
      </c>
      <c r="G256" s="36"/>
      <c r="H256" s="36"/>
      <c r="I256" s="115"/>
      <c r="J256" s="36"/>
      <c r="K256" s="36"/>
      <c r="L256" s="39"/>
      <c r="M256" s="218"/>
      <c r="N256" s="219"/>
      <c r="O256" s="71"/>
      <c r="P256" s="71"/>
      <c r="Q256" s="71"/>
      <c r="R256" s="71"/>
      <c r="S256" s="71"/>
      <c r="T256" s="72"/>
      <c r="U256" s="34"/>
      <c r="V256" s="34"/>
      <c r="W256" s="34"/>
      <c r="X256" s="34"/>
      <c r="Y256" s="34"/>
      <c r="Z256" s="34"/>
      <c r="AA256" s="34"/>
      <c r="AB256" s="34"/>
      <c r="AC256" s="34"/>
      <c r="AD256" s="34"/>
      <c r="AE256" s="34"/>
      <c r="AT256" s="16" t="s">
        <v>158</v>
      </c>
      <c r="AU256" s="16" t="s">
        <v>21</v>
      </c>
    </row>
    <row r="257" spans="1:65" s="2" customFormat="1" ht="39">
      <c r="A257" s="34"/>
      <c r="B257" s="35"/>
      <c r="C257" s="36"/>
      <c r="D257" s="216" t="s">
        <v>159</v>
      </c>
      <c r="E257" s="36"/>
      <c r="F257" s="220" t="s">
        <v>556</v>
      </c>
      <c r="G257" s="36"/>
      <c r="H257" s="36"/>
      <c r="I257" s="115"/>
      <c r="J257" s="36"/>
      <c r="K257" s="36"/>
      <c r="L257" s="39"/>
      <c r="M257" s="218"/>
      <c r="N257" s="219"/>
      <c r="O257" s="71"/>
      <c r="P257" s="71"/>
      <c r="Q257" s="71"/>
      <c r="R257" s="71"/>
      <c r="S257" s="71"/>
      <c r="T257" s="72"/>
      <c r="U257" s="34"/>
      <c r="V257" s="34"/>
      <c r="W257" s="34"/>
      <c r="X257" s="34"/>
      <c r="Y257" s="34"/>
      <c r="Z257" s="34"/>
      <c r="AA257" s="34"/>
      <c r="AB257" s="34"/>
      <c r="AC257" s="34"/>
      <c r="AD257" s="34"/>
      <c r="AE257" s="34"/>
      <c r="AT257" s="16" t="s">
        <v>159</v>
      </c>
      <c r="AU257" s="16" t="s">
        <v>21</v>
      </c>
    </row>
    <row r="258" spans="1:65" s="2" customFormat="1" ht="21.75" customHeight="1">
      <c r="A258" s="34"/>
      <c r="B258" s="35"/>
      <c r="C258" s="203" t="s">
        <v>360</v>
      </c>
      <c r="D258" s="203" t="s">
        <v>152</v>
      </c>
      <c r="E258" s="204" t="s">
        <v>557</v>
      </c>
      <c r="F258" s="205" t="s">
        <v>558</v>
      </c>
      <c r="G258" s="206" t="s">
        <v>155</v>
      </c>
      <c r="H258" s="207">
        <v>11</v>
      </c>
      <c r="I258" s="208"/>
      <c r="J258" s="209">
        <f>ROUND(I258*H258,2)</f>
        <v>0</v>
      </c>
      <c r="K258" s="205" t="s">
        <v>1</v>
      </c>
      <c r="L258" s="39"/>
      <c r="M258" s="210" t="s">
        <v>1</v>
      </c>
      <c r="N258" s="211" t="s">
        <v>48</v>
      </c>
      <c r="O258" s="71"/>
      <c r="P258" s="212">
        <f>O258*H258</f>
        <v>0</v>
      </c>
      <c r="Q258" s="212">
        <v>0.14494000000000001</v>
      </c>
      <c r="R258" s="212">
        <f>Q258*H258</f>
        <v>1.5943400000000001</v>
      </c>
      <c r="S258" s="212">
        <v>0</v>
      </c>
      <c r="T258" s="213">
        <f>S258*H258</f>
        <v>0</v>
      </c>
      <c r="U258" s="34"/>
      <c r="V258" s="34"/>
      <c r="W258" s="34"/>
      <c r="X258" s="34"/>
      <c r="Y258" s="34"/>
      <c r="Z258" s="34"/>
      <c r="AA258" s="34"/>
      <c r="AB258" s="34"/>
      <c r="AC258" s="34"/>
      <c r="AD258" s="34"/>
      <c r="AE258" s="34"/>
      <c r="AR258" s="214" t="s">
        <v>156</v>
      </c>
      <c r="AT258" s="214" t="s">
        <v>152</v>
      </c>
      <c r="AU258" s="214" t="s">
        <v>21</v>
      </c>
      <c r="AY258" s="16" t="s">
        <v>150</v>
      </c>
      <c r="BE258" s="215">
        <f>IF(N258="základní",J258,0)</f>
        <v>0</v>
      </c>
      <c r="BF258" s="215">
        <f>IF(N258="snížená",J258,0)</f>
        <v>0</v>
      </c>
      <c r="BG258" s="215">
        <f>IF(N258="zákl. přenesená",J258,0)</f>
        <v>0</v>
      </c>
      <c r="BH258" s="215">
        <f>IF(N258="sníž. přenesená",J258,0)</f>
        <v>0</v>
      </c>
      <c r="BI258" s="215">
        <f>IF(N258="nulová",J258,0)</f>
        <v>0</v>
      </c>
      <c r="BJ258" s="16" t="s">
        <v>91</v>
      </c>
      <c r="BK258" s="215">
        <f>ROUND(I258*H258,2)</f>
        <v>0</v>
      </c>
      <c r="BL258" s="16" t="s">
        <v>156</v>
      </c>
      <c r="BM258" s="214" t="s">
        <v>559</v>
      </c>
    </row>
    <row r="259" spans="1:65" s="2" customFormat="1" ht="11.25">
      <c r="A259" s="34"/>
      <c r="B259" s="35"/>
      <c r="C259" s="36"/>
      <c r="D259" s="216" t="s">
        <v>158</v>
      </c>
      <c r="E259" s="36"/>
      <c r="F259" s="217" t="s">
        <v>558</v>
      </c>
      <c r="G259" s="36"/>
      <c r="H259" s="36"/>
      <c r="I259" s="115"/>
      <c r="J259" s="36"/>
      <c r="K259" s="36"/>
      <c r="L259" s="39"/>
      <c r="M259" s="218"/>
      <c r="N259" s="219"/>
      <c r="O259" s="71"/>
      <c r="P259" s="71"/>
      <c r="Q259" s="71"/>
      <c r="R259" s="71"/>
      <c r="S259" s="71"/>
      <c r="T259" s="72"/>
      <c r="U259" s="34"/>
      <c r="V259" s="34"/>
      <c r="W259" s="34"/>
      <c r="X259" s="34"/>
      <c r="Y259" s="34"/>
      <c r="Z259" s="34"/>
      <c r="AA259" s="34"/>
      <c r="AB259" s="34"/>
      <c r="AC259" s="34"/>
      <c r="AD259" s="34"/>
      <c r="AE259" s="34"/>
      <c r="AT259" s="16" t="s">
        <v>158</v>
      </c>
      <c r="AU259" s="16" t="s">
        <v>21</v>
      </c>
    </row>
    <row r="260" spans="1:65" s="13" customFormat="1" ht="11.25">
      <c r="B260" s="221"/>
      <c r="C260" s="222"/>
      <c r="D260" s="216" t="s">
        <v>200</v>
      </c>
      <c r="E260" s="223" t="s">
        <v>1</v>
      </c>
      <c r="F260" s="224" t="s">
        <v>204</v>
      </c>
      <c r="G260" s="222"/>
      <c r="H260" s="225">
        <v>11</v>
      </c>
      <c r="I260" s="226"/>
      <c r="J260" s="222"/>
      <c r="K260" s="222"/>
      <c r="L260" s="227"/>
      <c r="M260" s="228"/>
      <c r="N260" s="229"/>
      <c r="O260" s="229"/>
      <c r="P260" s="229"/>
      <c r="Q260" s="229"/>
      <c r="R260" s="229"/>
      <c r="S260" s="229"/>
      <c r="T260" s="230"/>
      <c r="AT260" s="231" t="s">
        <v>200</v>
      </c>
      <c r="AU260" s="231" t="s">
        <v>21</v>
      </c>
      <c r="AV260" s="13" t="s">
        <v>21</v>
      </c>
      <c r="AW260" s="13" t="s">
        <v>40</v>
      </c>
      <c r="AX260" s="13" t="s">
        <v>83</v>
      </c>
      <c r="AY260" s="231" t="s">
        <v>150</v>
      </c>
    </row>
    <row r="261" spans="1:65" s="14" customFormat="1" ht="11.25">
      <c r="B261" s="232"/>
      <c r="C261" s="233"/>
      <c r="D261" s="216" t="s">
        <v>200</v>
      </c>
      <c r="E261" s="234" t="s">
        <v>1</v>
      </c>
      <c r="F261" s="235" t="s">
        <v>203</v>
      </c>
      <c r="G261" s="233"/>
      <c r="H261" s="236">
        <v>11</v>
      </c>
      <c r="I261" s="237"/>
      <c r="J261" s="233"/>
      <c r="K261" s="233"/>
      <c r="L261" s="238"/>
      <c r="M261" s="239"/>
      <c r="N261" s="240"/>
      <c r="O261" s="240"/>
      <c r="P261" s="240"/>
      <c r="Q261" s="240"/>
      <c r="R261" s="240"/>
      <c r="S261" s="240"/>
      <c r="T261" s="241"/>
      <c r="AT261" s="242" t="s">
        <v>200</v>
      </c>
      <c r="AU261" s="242" t="s">
        <v>21</v>
      </c>
      <c r="AV261" s="14" t="s">
        <v>156</v>
      </c>
      <c r="AW261" s="14" t="s">
        <v>40</v>
      </c>
      <c r="AX261" s="14" t="s">
        <v>91</v>
      </c>
      <c r="AY261" s="242" t="s">
        <v>150</v>
      </c>
    </row>
    <row r="262" spans="1:65" s="2" customFormat="1" ht="21.75" customHeight="1">
      <c r="A262" s="34"/>
      <c r="B262" s="35"/>
      <c r="C262" s="243" t="s">
        <v>364</v>
      </c>
      <c r="D262" s="243" t="s">
        <v>262</v>
      </c>
      <c r="E262" s="244" t="s">
        <v>560</v>
      </c>
      <c r="F262" s="245" t="s">
        <v>561</v>
      </c>
      <c r="G262" s="246" t="s">
        <v>155</v>
      </c>
      <c r="H262" s="247">
        <v>11</v>
      </c>
      <c r="I262" s="248"/>
      <c r="J262" s="249">
        <f>ROUND(I262*H262,2)</f>
        <v>0</v>
      </c>
      <c r="K262" s="245" t="s">
        <v>1</v>
      </c>
      <c r="L262" s="250"/>
      <c r="M262" s="251" t="s">
        <v>1</v>
      </c>
      <c r="N262" s="252" t="s">
        <v>48</v>
      </c>
      <c r="O262" s="71"/>
      <c r="P262" s="212">
        <f>O262*H262</f>
        <v>0</v>
      </c>
      <c r="Q262" s="212">
        <v>7.1999999999999995E-2</v>
      </c>
      <c r="R262" s="212">
        <f>Q262*H262</f>
        <v>0.79199999999999993</v>
      </c>
      <c r="S262" s="212">
        <v>0</v>
      </c>
      <c r="T262" s="213">
        <f>S262*H262</f>
        <v>0</v>
      </c>
      <c r="U262" s="34"/>
      <c r="V262" s="34"/>
      <c r="W262" s="34"/>
      <c r="X262" s="34"/>
      <c r="Y262" s="34"/>
      <c r="Z262" s="34"/>
      <c r="AA262" s="34"/>
      <c r="AB262" s="34"/>
      <c r="AC262" s="34"/>
      <c r="AD262" s="34"/>
      <c r="AE262" s="34"/>
      <c r="AR262" s="214" t="s">
        <v>187</v>
      </c>
      <c r="AT262" s="214" t="s">
        <v>262</v>
      </c>
      <c r="AU262" s="214" t="s">
        <v>21</v>
      </c>
      <c r="AY262" s="16" t="s">
        <v>150</v>
      </c>
      <c r="BE262" s="215">
        <f>IF(N262="základní",J262,0)</f>
        <v>0</v>
      </c>
      <c r="BF262" s="215">
        <f>IF(N262="snížená",J262,0)</f>
        <v>0</v>
      </c>
      <c r="BG262" s="215">
        <f>IF(N262="zákl. přenesená",J262,0)</f>
        <v>0</v>
      </c>
      <c r="BH262" s="215">
        <f>IF(N262="sníž. přenesená",J262,0)</f>
        <v>0</v>
      </c>
      <c r="BI262" s="215">
        <f>IF(N262="nulová",J262,0)</f>
        <v>0</v>
      </c>
      <c r="BJ262" s="16" t="s">
        <v>91</v>
      </c>
      <c r="BK262" s="215">
        <f>ROUND(I262*H262,2)</f>
        <v>0</v>
      </c>
      <c r="BL262" s="16" t="s">
        <v>156</v>
      </c>
      <c r="BM262" s="214" t="s">
        <v>562</v>
      </c>
    </row>
    <row r="263" spans="1:65" s="2" customFormat="1" ht="19.5">
      <c r="A263" s="34"/>
      <c r="B263" s="35"/>
      <c r="C263" s="36"/>
      <c r="D263" s="216" t="s">
        <v>158</v>
      </c>
      <c r="E263" s="36"/>
      <c r="F263" s="217" t="s">
        <v>561</v>
      </c>
      <c r="G263" s="36"/>
      <c r="H263" s="36"/>
      <c r="I263" s="115"/>
      <c r="J263" s="36"/>
      <c r="K263" s="36"/>
      <c r="L263" s="39"/>
      <c r="M263" s="218"/>
      <c r="N263" s="219"/>
      <c r="O263" s="71"/>
      <c r="P263" s="71"/>
      <c r="Q263" s="71"/>
      <c r="R263" s="71"/>
      <c r="S263" s="71"/>
      <c r="T263" s="72"/>
      <c r="U263" s="34"/>
      <c r="V263" s="34"/>
      <c r="W263" s="34"/>
      <c r="X263" s="34"/>
      <c r="Y263" s="34"/>
      <c r="Z263" s="34"/>
      <c r="AA263" s="34"/>
      <c r="AB263" s="34"/>
      <c r="AC263" s="34"/>
      <c r="AD263" s="34"/>
      <c r="AE263" s="34"/>
      <c r="AT263" s="16" t="s">
        <v>158</v>
      </c>
      <c r="AU263" s="16" t="s">
        <v>21</v>
      </c>
    </row>
    <row r="264" spans="1:65" s="2" customFormat="1" ht="21.75" customHeight="1">
      <c r="A264" s="34"/>
      <c r="B264" s="35"/>
      <c r="C264" s="243" t="s">
        <v>370</v>
      </c>
      <c r="D264" s="243" t="s">
        <v>262</v>
      </c>
      <c r="E264" s="244" t="s">
        <v>563</v>
      </c>
      <c r="F264" s="245" t="s">
        <v>564</v>
      </c>
      <c r="G264" s="246" t="s">
        <v>155</v>
      </c>
      <c r="H264" s="247">
        <v>11</v>
      </c>
      <c r="I264" s="248"/>
      <c r="J264" s="249">
        <f>ROUND(I264*H264,2)</f>
        <v>0</v>
      </c>
      <c r="K264" s="245" t="s">
        <v>1</v>
      </c>
      <c r="L264" s="250"/>
      <c r="M264" s="251" t="s">
        <v>1</v>
      </c>
      <c r="N264" s="252" t="s">
        <v>48</v>
      </c>
      <c r="O264" s="71"/>
      <c r="P264" s="212">
        <f>O264*H264</f>
        <v>0</v>
      </c>
      <c r="Q264" s="212">
        <v>0.08</v>
      </c>
      <c r="R264" s="212">
        <f>Q264*H264</f>
        <v>0.88</v>
      </c>
      <c r="S264" s="212">
        <v>0</v>
      </c>
      <c r="T264" s="213">
        <f>S264*H264</f>
        <v>0</v>
      </c>
      <c r="U264" s="34"/>
      <c r="V264" s="34"/>
      <c r="W264" s="34"/>
      <c r="X264" s="34"/>
      <c r="Y264" s="34"/>
      <c r="Z264" s="34"/>
      <c r="AA264" s="34"/>
      <c r="AB264" s="34"/>
      <c r="AC264" s="34"/>
      <c r="AD264" s="34"/>
      <c r="AE264" s="34"/>
      <c r="AR264" s="214" t="s">
        <v>187</v>
      </c>
      <c r="AT264" s="214" t="s">
        <v>262</v>
      </c>
      <c r="AU264" s="214" t="s">
        <v>21</v>
      </c>
      <c r="AY264" s="16" t="s">
        <v>150</v>
      </c>
      <c r="BE264" s="215">
        <f>IF(N264="základní",J264,0)</f>
        <v>0</v>
      </c>
      <c r="BF264" s="215">
        <f>IF(N264="snížená",J264,0)</f>
        <v>0</v>
      </c>
      <c r="BG264" s="215">
        <f>IF(N264="zákl. přenesená",J264,0)</f>
        <v>0</v>
      </c>
      <c r="BH264" s="215">
        <f>IF(N264="sníž. přenesená",J264,0)</f>
        <v>0</v>
      </c>
      <c r="BI264" s="215">
        <f>IF(N264="nulová",J264,0)</f>
        <v>0</v>
      </c>
      <c r="BJ264" s="16" t="s">
        <v>91</v>
      </c>
      <c r="BK264" s="215">
        <f>ROUND(I264*H264,2)</f>
        <v>0</v>
      </c>
      <c r="BL264" s="16" t="s">
        <v>156</v>
      </c>
      <c r="BM264" s="214" t="s">
        <v>565</v>
      </c>
    </row>
    <row r="265" spans="1:65" s="2" customFormat="1" ht="19.5">
      <c r="A265" s="34"/>
      <c r="B265" s="35"/>
      <c r="C265" s="36"/>
      <c r="D265" s="216" t="s">
        <v>158</v>
      </c>
      <c r="E265" s="36"/>
      <c r="F265" s="217" t="s">
        <v>564</v>
      </c>
      <c r="G265" s="36"/>
      <c r="H265" s="36"/>
      <c r="I265" s="115"/>
      <c r="J265" s="36"/>
      <c r="K265" s="36"/>
      <c r="L265" s="39"/>
      <c r="M265" s="218"/>
      <c r="N265" s="219"/>
      <c r="O265" s="71"/>
      <c r="P265" s="71"/>
      <c r="Q265" s="71"/>
      <c r="R265" s="71"/>
      <c r="S265" s="71"/>
      <c r="T265" s="72"/>
      <c r="U265" s="34"/>
      <c r="V265" s="34"/>
      <c r="W265" s="34"/>
      <c r="X265" s="34"/>
      <c r="Y265" s="34"/>
      <c r="Z265" s="34"/>
      <c r="AA265" s="34"/>
      <c r="AB265" s="34"/>
      <c r="AC265" s="34"/>
      <c r="AD265" s="34"/>
      <c r="AE265" s="34"/>
      <c r="AT265" s="16" t="s">
        <v>158</v>
      </c>
      <c r="AU265" s="16" t="s">
        <v>21</v>
      </c>
    </row>
    <row r="266" spans="1:65" s="2" customFormat="1" ht="21.75" customHeight="1">
      <c r="A266" s="34"/>
      <c r="B266" s="35"/>
      <c r="C266" s="243" t="s">
        <v>374</v>
      </c>
      <c r="D266" s="243" t="s">
        <v>262</v>
      </c>
      <c r="E266" s="244" t="s">
        <v>566</v>
      </c>
      <c r="F266" s="245" t="s">
        <v>567</v>
      </c>
      <c r="G266" s="246" t="s">
        <v>155</v>
      </c>
      <c r="H266" s="247">
        <v>11</v>
      </c>
      <c r="I266" s="248"/>
      <c r="J266" s="249">
        <f>ROUND(I266*H266,2)</f>
        <v>0</v>
      </c>
      <c r="K266" s="245" t="s">
        <v>1</v>
      </c>
      <c r="L266" s="250"/>
      <c r="M266" s="251" t="s">
        <v>1</v>
      </c>
      <c r="N266" s="252" t="s">
        <v>48</v>
      </c>
      <c r="O266" s="71"/>
      <c r="P266" s="212">
        <f>O266*H266</f>
        <v>0</v>
      </c>
      <c r="Q266" s="212">
        <v>0.111</v>
      </c>
      <c r="R266" s="212">
        <f>Q266*H266</f>
        <v>1.2210000000000001</v>
      </c>
      <c r="S266" s="212">
        <v>0</v>
      </c>
      <c r="T266" s="213">
        <f>S266*H266</f>
        <v>0</v>
      </c>
      <c r="U266" s="34"/>
      <c r="V266" s="34"/>
      <c r="W266" s="34"/>
      <c r="X266" s="34"/>
      <c r="Y266" s="34"/>
      <c r="Z266" s="34"/>
      <c r="AA266" s="34"/>
      <c r="AB266" s="34"/>
      <c r="AC266" s="34"/>
      <c r="AD266" s="34"/>
      <c r="AE266" s="34"/>
      <c r="AR266" s="214" t="s">
        <v>187</v>
      </c>
      <c r="AT266" s="214" t="s">
        <v>262</v>
      </c>
      <c r="AU266" s="214" t="s">
        <v>21</v>
      </c>
      <c r="AY266" s="16" t="s">
        <v>150</v>
      </c>
      <c r="BE266" s="215">
        <f>IF(N266="základní",J266,0)</f>
        <v>0</v>
      </c>
      <c r="BF266" s="215">
        <f>IF(N266="snížená",J266,0)</f>
        <v>0</v>
      </c>
      <c r="BG266" s="215">
        <f>IF(N266="zákl. přenesená",J266,0)</f>
        <v>0</v>
      </c>
      <c r="BH266" s="215">
        <f>IF(N266="sníž. přenesená",J266,0)</f>
        <v>0</v>
      </c>
      <c r="BI266" s="215">
        <f>IF(N266="nulová",J266,0)</f>
        <v>0</v>
      </c>
      <c r="BJ266" s="16" t="s">
        <v>91</v>
      </c>
      <c r="BK266" s="215">
        <f>ROUND(I266*H266,2)</f>
        <v>0</v>
      </c>
      <c r="BL266" s="16" t="s">
        <v>156</v>
      </c>
      <c r="BM266" s="214" t="s">
        <v>568</v>
      </c>
    </row>
    <row r="267" spans="1:65" s="2" customFormat="1" ht="19.5">
      <c r="A267" s="34"/>
      <c r="B267" s="35"/>
      <c r="C267" s="36"/>
      <c r="D267" s="216" t="s">
        <v>158</v>
      </c>
      <c r="E267" s="36"/>
      <c r="F267" s="217" t="s">
        <v>567</v>
      </c>
      <c r="G267" s="36"/>
      <c r="H267" s="36"/>
      <c r="I267" s="115"/>
      <c r="J267" s="36"/>
      <c r="K267" s="36"/>
      <c r="L267" s="39"/>
      <c r="M267" s="218"/>
      <c r="N267" s="219"/>
      <c r="O267" s="71"/>
      <c r="P267" s="71"/>
      <c r="Q267" s="71"/>
      <c r="R267" s="71"/>
      <c r="S267" s="71"/>
      <c r="T267" s="72"/>
      <c r="U267" s="34"/>
      <c r="V267" s="34"/>
      <c r="W267" s="34"/>
      <c r="X267" s="34"/>
      <c r="Y267" s="34"/>
      <c r="Z267" s="34"/>
      <c r="AA267" s="34"/>
      <c r="AB267" s="34"/>
      <c r="AC267" s="34"/>
      <c r="AD267" s="34"/>
      <c r="AE267" s="34"/>
      <c r="AT267" s="16" t="s">
        <v>158</v>
      </c>
      <c r="AU267" s="16" t="s">
        <v>21</v>
      </c>
    </row>
    <row r="268" spans="1:65" s="2" customFormat="1" ht="21.75" customHeight="1">
      <c r="A268" s="34"/>
      <c r="B268" s="35"/>
      <c r="C268" s="243" t="s">
        <v>29</v>
      </c>
      <c r="D268" s="243" t="s">
        <v>262</v>
      </c>
      <c r="E268" s="244" t="s">
        <v>569</v>
      </c>
      <c r="F268" s="245" t="s">
        <v>570</v>
      </c>
      <c r="G268" s="246" t="s">
        <v>155</v>
      </c>
      <c r="H268" s="247">
        <v>11</v>
      </c>
      <c r="I268" s="248"/>
      <c r="J268" s="249">
        <f>ROUND(I268*H268,2)</f>
        <v>0</v>
      </c>
      <c r="K268" s="245" t="s">
        <v>1</v>
      </c>
      <c r="L268" s="250"/>
      <c r="M268" s="251" t="s">
        <v>1</v>
      </c>
      <c r="N268" s="252" t="s">
        <v>48</v>
      </c>
      <c r="O268" s="71"/>
      <c r="P268" s="212">
        <f>O268*H268</f>
        <v>0</v>
      </c>
      <c r="Q268" s="212">
        <v>2.7E-2</v>
      </c>
      <c r="R268" s="212">
        <f>Q268*H268</f>
        <v>0.29699999999999999</v>
      </c>
      <c r="S268" s="212">
        <v>0</v>
      </c>
      <c r="T268" s="213">
        <f>S268*H268</f>
        <v>0</v>
      </c>
      <c r="U268" s="34"/>
      <c r="V268" s="34"/>
      <c r="W268" s="34"/>
      <c r="X268" s="34"/>
      <c r="Y268" s="34"/>
      <c r="Z268" s="34"/>
      <c r="AA268" s="34"/>
      <c r="AB268" s="34"/>
      <c r="AC268" s="34"/>
      <c r="AD268" s="34"/>
      <c r="AE268" s="34"/>
      <c r="AR268" s="214" t="s">
        <v>187</v>
      </c>
      <c r="AT268" s="214" t="s">
        <v>262</v>
      </c>
      <c r="AU268" s="214" t="s">
        <v>21</v>
      </c>
      <c r="AY268" s="16" t="s">
        <v>150</v>
      </c>
      <c r="BE268" s="215">
        <f>IF(N268="základní",J268,0)</f>
        <v>0</v>
      </c>
      <c r="BF268" s="215">
        <f>IF(N268="snížená",J268,0)</f>
        <v>0</v>
      </c>
      <c r="BG268" s="215">
        <f>IF(N268="zákl. přenesená",J268,0)</f>
        <v>0</v>
      </c>
      <c r="BH268" s="215">
        <f>IF(N268="sníž. přenesená",J268,0)</f>
        <v>0</v>
      </c>
      <c r="BI268" s="215">
        <f>IF(N268="nulová",J268,0)</f>
        <v>0</v>
      </c>
      <c r="BJ268" s="16" t="s">
        <v>91</v>
      </c>
      <c r="BK268" s="215">
        <f>ROUND(I268*H268,2)</f>
        <v>0</v>
      </c>
      <c r="BL268" s="16" t="s">
        <v>156</v>
      </c>
      <c r="BM268" s="214" t="s">
        <v>571</v>
      </c>
    </row>
    <row r="269" spans="1:65" s="2" customFormat="1" ht="19.5">
      <c r="A269" s="34"/>
      <c r="B269" s="35"/>
      <c r="C269" s="36"/>
      <c r="D269" s="216" t="s">
        <v>158</v>
      </c>
      <c r="E269" s="36"/>
      <c r="F269" s="217" t="s">
        <v>570</v>
      </c>
      <c r="G269" s="36"/>
      <c r="H269" s="36"/>
      <c r="I269" s="115"/>
      <c r="J269" s="36"/>
      <c r="K269" s="36"/>
      <c r="L269" s="39"/>
      <c r="M269" s="218"/>
      <c r="N269" s="219"/>
      <c r="O269" s="71"/>
      <c r="P269" s="71"/>
      <c r="Q269" s="71"/>
      <c r="R269" s="71"/>
      <c r="S269" s="71"/>
      <c r="T269" s="72"/>
      <c r="U269" s="34"/>
      <c r="V269" s="34"/>
      <c r="W269" s="34"/>
      <c r="X269" s="34"/>
      <c r="Y269" s="34"/>
      <c r="Z269" s="34"/>
      <c r="AA269" s="34"/>
      <c r="AB269" s="34"/>
      <c r="AC269" s="34"/>
      <c r="AD269" s="34"/>
      <c r="AE269" s="34"/>
      <c r="AT269" s="16" t="s">
        <v>158</v>
      </c>
      <c r="AU269" s="16" t="s">
        <v>21</v>
      </c>
    </row>
    <row r="270" spans="1:65" s="2" customFormat="1" ht="21.75" customHeight="1">
      <c r="A270" s="34"/>
      <c r="B270" s="35"/>
      <c r="C270" s="243" t="s">
        <v>382</v>
      </c>
      <c r="D270" s="243" t="s">
        <v>262</v>
      </c>
      <c r="E270" s="244" t="s">
        <v>572</v>
      </c>
      <c r="F270" s="245" t="s">
        <v>573</v>
      </c>
      <c r="G270" s="246" t="s">
        <v>155</v>
      </c>
      <c r="H270" s="247">
        <v>11</v>
      </c>
      <c r="I270" s="248"/>
      <c r="J270" s="249">
        <f>ROUND(I270*H270,2)</f>
        <v>0</v>
      </c>
      <c r="K270" s="245" t="s">
        <v>1</v>
      </c>
      <c r="L270" s="250"/>
      <c r="M270" s="251" t="s">
        <v>1</v>
      </c>
      <c r="N270" s="252" t="s">
        <v>48</v>
      </c>
      <c r="O270" s="71"/>
      <c r="P270" s="212">
        <f>O270*H270</f>
        <v>0</v>
      </c>
      <c r="Q270" s="212">
        <v>6.0999999999999999E-2</v>
      </c>
      <c r="R270" s="212">
        <f>Q270*H270</f>
        <v>0.67100000000000004</v>
      </c>
      <c r="S270" s="212">
        <v>0</v>
      </c>
      <c r="T270" s="213">
        <f>S270*H270</f>
        <v>0</v>
      </c>
      <c r="U270" s="34"/>
      <c r="V270" s="34"/>
      <c r="W270" s="34"/>
      <c r="X270" s="34"/>
      <c r="Y270" s="34"/>
      <c r="Z270" s="34"/>
      <c r="AA270" s="34"/>
      <c r="AB270" s="34"/>
      <c r="AC270" s="34"/>
      <c r="AD270" s="34"/>
      <c r="AE270" s="34"/>
      <c r="AR270" s="214" t="s">
        <v>187</v>
      </c>
      <c r="AT270" s="214" t="s">
        <v>262</v>
      </c>
      <c r="AU270" s="214" t="s">
        <v>21</v>
      </c>
      <c r="AY270" s="16" t="s">
        <v>150</v>
      </c>
      <c r="BE270" s="215">
        <f>IF(N270="základní",J270,0)</f>
        <v>0</v>
      </c>
      <c r="BF270" s="215">
        <f>IF(N270="snížená",J270,0)</f>
        <v>0</v>
      </c>
      <c r="BG270" s="215">
        <f>IF(N270="zákl. přenesená",J270,0)</f>
        <v>0</v>
      </c>
      <c r="BH270" s="215">
        <f>IF(N270="sníž. přenesená",J270,0)</f>
        <v>0</v>
      </c>
      <c r="BI270" s="215">
        <f>IF(N270="nulová",J270,0)</f>
        <v>0</v>
      </c>
      <c r="BJ270" s="16" t="s">
        <v>91</v>
      </c>
      <c r="BK270" s="215">
        <f>ROUND(I270*H270,2)</f>
        <v>0</v>
      </c>
      <c r="BL270" s="16" t="s">
        <v>156</v>
      </c>
      <c r="BM270" s="214" t="s">
        <v>574</v>
      </c>
    </row>
    <row r="271" spans="1:65" s="2" customFormat="1" ht="19.5">
      <c r="A271" s="34"/>
      <c r="B271" s="35"/>
      <c r="C271" s="36"/>
      <c r="D271" s="216" t="s">
        <v>158</v>
      </c>
      <c r="E271" s="36"/>
      <c r="F271" s="217" t="s">
        <v>573</v>
      </c>
      <c r="G271" s="36"/>
      <c r="H271" s="36"/>
      <c r="I271" s="115"/>
      <c r="J271" s="36"/>
      <c r="K271" s="36"/>
      <c r="L271" s="39"/>
      <c r="M271" s="218"/>
      <c r="N271" s="219"/>
      <c r="O271" s="71"/>
      <c r="P271" s="71"/>
      <c r="Q271" s="71"/>
      <c r="R271" s="71"/>
      <c r="S271" s="71"/>
      <c r="T271" s="72"/>
      <c r="U271" s="34"/>
      <c r="V271" s="34"/>
      <c r="W271" s="34"/>
      <c r="X271" s="34"/>
      <c r="Y271" s="34"/>
      <c r="Z271" s="34"/>
      <c r="AA271" s="34"/>
      <c r="AB271" s="34"/>
      <c r="AC271" s="34"/>
      <c r="AD271" s="34"/>
      <c r="AE271" s="34"/>
      <c r="AT271" s="16" t="s">
        <v>158</v>
      </c>
      <c r="AU271" s="16" t="s">
        <v>21</v>
      </c>
    </row>
    <row r="272" spans="1:65" s="2" customFormat="1" ht="16.5" customHeight="1">
      <c r="A272" s="34"/>
      <c r="B272" s="35"/>
      <c r="C272" s="243" t="s">
        <v>388</v>
      </c>
      <c r="D272" s="243" t="s">
        <v>262</v>
      </c>
      <c r="E272" s="244" t="s">
        <v>575</v>
      </c>
      <c r="F272" s="245" t="s">
        <v>576</v>
      </c>
      <c r="G272" s="246" t="s">
        <v>155</v>
      </c>
      <c r="H272" s="247">
        <v>11</v>
      </c>
      <c r="I272" s="248"/>
      <c r="J272" s="249">
        <f>ROUND(I272*H272,2)</f>
        <v>0</v>
      </c>
      <c r="K272" s="245" t="s">
        <v>1</v>
      </c>
      <c r="L272" s="250"/>
      <c r="M272" s="251" t="s">
        <v>1</v>
      </c>
      <c r="N272" s="252" t="s">
        <v>48</v>
      </c>
      <c r="O272" s="71"/>
      <c r="P272" s="212">
        <f>O272*H272</f>
        <v>0</v>
      </c>
      <c r="Q272" s="212">
        <v>5.0599999999999999E-2</v>
      </c>
      <c r="R272" s="212">
        <f>Q272*H272</f>
        <v>0.55659999999999998</v>
      </c>
      <c r="S272" s="212">
        <v>0</v>
      </c>
      <c r="T272" s="213">
        <f>S272*H272</f>
        <v>0</v>
      </c>
      <c r="U272" s="34"/>
      <c r="V272" s="34"/>
      <c r="W272" s="34"/>
      <c r="X272" s="34"/>
      <c r="Y272" s="34"/>
      <c r="Z272" s="34"/>
      <c r="AA272" s="34"/>
      <c r="AB272" s="34"/>
      <c r="AC272" s="34"/>
      <c r="AD272" s="34"/>
      <c r="AE272" s="34"/>
      <c r="AR272" s="214" t="s">
        <v>187</v>
      </c>
      <c r="AT272" s="214" t="s">
        <v>262</v>
      </c>
      <c r="AU272" s="214" t="s">
        <v>21</v>
      </c>
      <c r="AY272" s="16" t="s">
        <v>150</v>
      </c>
      <c r="BE272" s="215">
        <f>IF(N272="základní",J272,0)</f>
        <v>0</v>
      </c>
      <c r="BF272" s="215">
        <f>IF(N272="snížená",J272,0)</f>
        <v>0</v>
      </c>
      <c r="BG272" s="215">
        <f>IF(N272="zákl. přenesená",J272,0)</f>
        <v>0</v>
      </c>
      <c r="BH272" s="215">
        <f>IF(N272="sníž. přenesená",J272,0)</f>
        <v>0</v>
      </c>
      <c r="BI272" s="215">
        <f>IF(N272="nulová",J272,0)</f>
        <v>0</v>
      </c>
      <c r="BJ272" s="16" t="s">
        <v>91</v>
      </c>
      <c r="BK272" s="215">
        <f>ROUND(I272*H272,2)</f>
        <v>0</v>
      </c>
      <c r="BL272" s="16" t="s">
        <v>156</v>
      </c>
      <c r="BM272" s="214" t="s">
        <v>577</v>
      </c>
    </row>
    <row r="273" spans="1:65" s="2" customFormat="1" ht="11.25">
      <c r="A273" s="34"/>
      <c r="B273" s="35"/>
      <c r="C273" s="36"/>
      <c r="D273" s="216" t="s">
        <v>158</v>
      </c>
      <c r="E273" s="36"/>
      <c r="F273" s="217" t="s">
        <v>576</v>
      </c>
      <c r="G273" s="36"/>
      <c r="H273" s="36"/>
      <c r="I273" s="115"/>
      <c r="J273" s="36"/>
      <c r="K273" s="36"/>
      <c r="L273" s="39"/>
      <c r="M273" s="218"/>
      <c r="N273" s="219"/>
      <c r="O273" s="71"/>
      <c r="P273" s="71"/>
      <c r="Q273" s="71"/>
      <c r="R273" s="71"/>
      <c r="S273" s="71"/>
      <c r="T273" s="72"/>
      <c r="U273" s="34"/>
      <c r="V273" s="34"/>
      <c r="W273" s="34"/>
      <c r="X273" s="34"/>
      <c r="Y273" s="34"/>
      <c r="Z273" s="34"/>
      <c r="AA273" s="34"/>
      <c r="AB273" s="34"/>
      <c r="AC273" s="34"/>
      <c r="AD273" s="34"/>
      <c r="AE273" s="34"/>
      <c r="AT273" s="16" t="s">
        <v>158</v>
      </c>
      <c r="AU273" s="16" t="s">
        <v>21</v>
      </c>
    </row>
    <row r="274" spans="1:65" s="2" customFormat="1" ht="16.5" customHeight="1">
      <c r="A274" s="34"/>
      <c r="B274" s="35"/>
      <c r="C274" s="243" t="s">
        <v>393</v>
      </c>
      <c r="D274" s="243" t="s">
        <v>262</v>
      </c>
      <c r="E274" s="244" t="s">
        <v>578</v>
      </c>
      <c r="F274" s="245" t="s">
        <v>579</v>
      </c>
      <c r="G274" s="246" t="s">
        <v>155</v>
      </c>
      <c r="H274" s="247">
        <v>11</v>
      </c>
      <c r="I274" s="248"/>
      <c r="J274" s="249">
        <f>ROUND(I274*H274,2)</f>
        <v>0</v>
      </c>
      <c r="K274" s="245" t="s">
        <v>1</v>
      </c>
      <c r="L274" s="250"/>
      <c r="M274" s="251" t="s">
        <v>1</v>
      </c>
      <c r="N274" s="252" t="s">
        <v>48</v>
      </c>
      <c r="O274" s="71"/>
      <c r="P274" s="212">
        <f>O274*H274</f>
        <v>0</v>
      </c>
      <c r="Q274" s="212">
        <v>7.0000000000000001E-3</v>
      </c>
      <c r="R274" s="212">
        <f>Q274*H274</f>
        <v>7.6999999999999999E-2</v>
      </c>
      <c r="S274" s="212">
        <v>0</v>
      </c>
      <c r="T274" s="213">
        <f>S274*H274</f>
        <v>0</v>
      </c>
      <c r="U274" s="34"/>
      <c r="V274" s="34"/>
      <c r="W274" s="34"/>
      <c r="X274" s="34"/>
      <c r="Y274" s="34"/>
      <c r="Z274" s="34"/>
      <c r="AA274" s="34"/>
      <c r="AB274" s="34"/>
      <c r="AC274" s="34"/>
      <c r="AD274" s="34"/>
      <c r="AE274" s="34"/>
      <c r="AR274" s="214" t="s">
        <v>187</v>
      </c>
      <c r="AT274" s="214" t="s">
        <v>262</v>
      </c>
      <c r="AU274" s="214" t="s">
        <v>21</v>
      </c>
      <c r="AY274" s="16" t="s">
        <v>150</v>
      </c>
      <c r="BE274" s="215">
        <f>IF(N274="základní",J274,0)</f>
        <v>0</v>
      </c>
      <c r="BF274" s="215">
        <f>IF(N274="snížená",J274,0)</f>
        <v>0</v>
      </c>
      <c r="BG274" s="215">
        <f>IF(N274="zákl. přenesená",J274,0)</f>
        <v>0</v>
      </c>
      <c r="BH274" s="215">
        <f>IF(N274="sníž. přenesená",J274,0)</f>
        <v>0</v>
      </c>
      <c r="BI274" s="215">
        <f>IF(N274="nulová",J274,0)</f>
        <v>0</v>
      </c>
      <c r="BJ274" s="16" t="s">
        <v>91</v>
      </c>
      <c r="BK274" s="215">
        <f>ROUND(I274*H274,2)</f>
        <v>0</v>
      </c>
      <c r="BL274" s="16" t="s">
        <v>156</v>
      </c>
      <c r="BM274" s="214" t="s">
        <v>580</v>
      </c>
    </row>
    <row r="275" spans="1:65" s="2" customFormat="1" ht="11.25">
      <c r="A275" s="34"/>
      <c r="B275" s="35"/>
      <c r="C275" s="36"/>
      <c r="D275" s="216" t="s">
        <v>158</v>
      </c>
      <c r="E275" s="36"/>
      <c r="F275" s="217" t="s">
        <v>579</v>
      </c>
      <c r="G275" s="36"/>
      <c r="H275" s="36"/>
      <c r="I275" s="115"/>
      <c r="J275" s="36"/>
      <c r="K275" s="36"/>
      <c r="L275" s="39"/>
      <c r="M275" s="218"/>
      <c r="N275" s="219"/>
      <c r="O275" s="71"/>
      <c r="P275" s="71"/>
      <c r="Q275" s="71"/>
      <c r="R275" s="71"/>
      <c r="S275" s="71"/>
      <c r="T275" s="72"/>
      <c r="U275" s="34"/>
      <c r="V275" s="34"/>
      <c r="W275" s="34"/>
      <c r="X275" s="34"/>
      <c r="Y275" s="34"/>
      <c r="Z275" s="34"/>
      <c r="AA275" s="34"/>
      <c r="AB275" s="34"/>
      <c r="AC275" s="34"/>
      <c r="AD275" s="34"/>
      <c r="AE275" s="34"/>
      <c r="AT275" s="16" t="s">
        <v>158</v>
      </c>
      <c r="AU275" s="16" t="s">
        <v>21</v>
      </c>
    </row>
    <row r="276" spans="1:65" s="2" customFormat="1" ht="16.5" customHeight="1">
      <c r="A276" s="34"/>
      <c r="B276" s="35"/>
      <c r="C276" s="243" t="s">
        <v>399</v>
      </c>
      <c r="D276" s="243" t="s">
        <v>262</v>
      </c>
      <c r="E276" s="244" t="s">
        <v>581</v>
      </c>
      <c r="F276" s="245" t="s">
        <v>582</v>
      </c>
      <c r="G276" s="246" t="s">
        <v>155</v>
      </c>
      <c r="H276" s="247">
        <v>11</v>
      </c>
      <c r="I276" s="248"/>
      <c r="J276" s="249">
        <f>ROUND(I276*H276,2)</f>
        <v>0</v>
      </c>
      <c r="K276" s="245" t="s">
        <v>1</v>
      </c>
      <c r="L276" s="250"/>
      <c r="M276" s="251" t="s">
        <v>1</v>
      </c>
      <c r="N276" s="252" t="s">
        <v>48</v>
      </c>
      <c r="O276" s="71"/>
      <c r="P276" s="212">
        <f>O276*H276</f>
        <v>0</v>
      </c>
      <c r="Q276" s="212">
        <v>5.2400000000000002E-2</v>
      </c>
      <c r="R276" s="212">
        <f>Q276*H276</f>
        <v>0.57640000000000002</v>
      </c>
      <c r="S276" s="212">
        <v>0</v>
      </c>
      <c r="T276" s="213">
        <f>S276*H276</f>
        <v>0</v>
      </c>
      <c r="U276" s="34"/>
      <c r="V276" s="34"/>
      <c r="W276" s="34"/>
      <c r="X276" s="34"/>
      <c r="Y276" s="34"/>
      <c r="Z276" s="34"/>
      <c r="AA276" s="34"/>
      <c r="AB276" s="34"/>
      <c r="AC276" s="34"/>
      <c r="AD276" s="34"/>
      <c r="AE276" s="34"/>
      <c r="AR276" s="214" t="s">
        <v>187</v>
      </c>
      <c r="AT276" s="214" t="s">
        <v>262</v>
      </c>
      <c r="AU276" s="214" t="s">
        <v>21</v>
      </c>
      <c r="AY276" s="16" t="s">
        <v>150</v>
      </c>
      <c r="BE276" s="215">
        <f>IF(N276="základní",J276,0)</f>
        <v>0</v>
      </c>
      <c r="BF276" s="215">
        <f>IF(N276="snížená",J276,0)</f>
        <v>0</v>
      </c>
      <c r="BG276" s="215">
        <f>IF(N276="zákl. přenesená",J276,0)</f>
        <v>0</v>
      </c>
      <c r="BH276" s="215">
        <f>IF(N276="sníž. přenesená",J276,0)</f>
        <v>0</v>
      </c>
      <c r="BI276" s="215">
        <f>IF(N276="nulová",J276,0)</f>
        <v>0</v>
      </c>
      <c r="BJ276" s="16" t="s">
        <v>91</v>
      </c>
      <c r="BK276" s="215">
        <f>ROUND(I276*H276,2)</f>
        <v>0</v>
      </c>
      <c r="BL276" s="16" t="s">
        <v>156</v>
      </c>
      <c r="BM276" s="214" t="s">
        <v>583</v>
      </c>
    </row>
    <row r="277" spans="1:65" s="2" customFormat="1" ht="11.25">
      <c r="A277" s="34"/>
      <c r="B277" s="35"/>
      <c r="C277" s="36"/>
      <c r="D277" s="216" t="s">
        <v>158</v>
      </c>
      <c r="E277" s="36"/>
      <c r="F277" s="217" t="s">
        <v>582</v>
      </c>
      <c r="G277" s="36"/>
      <c r="H277" s="36"/>
      <c r="I277" s="115"/>
      <c r="J277" s="36"/>
      <c r="K277" s="36"/>
      <c r="L277" s="39"/>
      <c r="M277" s="218"/>
      <c r="N277" s="219"/>
      <c r="O277" s="71"/>
      <c r="P277" s="71"/>
      <c r="Q277" s="71"/>
      <c r="R277" s="71"/>
      <c r="S277" s="71"/>
      <c r="T277" s="72"/>
      <c r="U277" s="34"/>
      <c r="V277" s="34"/>
      <c r="W277" s="34"/>
      <c r="X277" s="34"/>
      <c r="Y277" s="34"/>
      <c r="Z277" s="34"/>
      <c r="AA277" s="34"/>
      <c r="AB277" s="34"/>
      <c r="AC277" s="34"/>
      <c r="AD277" s="34"/>
      <c r="AE277" s="34"/>
      <c r="AT277" s="16" t="s">
        <v>158</v>
      </c>
      <c r="AU277" s="16" t="s">
        <v>21</v>
      </c>
    </row>
    <row r="278" spans="1:65" s="2" customFormat="1" ht="21.75" customHeight="1">
      <c r="A278" s="34"/>
      <c r="B278" s="35"/>
      <c r="C278" s="203" t="s">
        <v>584</v>
      </c>
      <c r="D278" s="203" t="s">
        <v>152</v>
      </c>
      <c r="E278" s="204" t="s">
        <v>585</v>
      </c>
      <c r="F278" s="205" t="s">
        <v>586</v>
      </c>
      <c r="G278" s="206" t="s">
        <v>155</v>
      </c>
      <c r="H278" s="207">
        <v>11</v>
      </c>
      <c r="I278" s="208"/>
      <c r="J278" s="209">
        <f>ROUND(I278*H278,2)</f>
        <v>0</v>
      </c>
      <c r="K278" s="205" t="s">
        <v>1</v>
      </c>
      <c r="L278" s="39"/>
      <c r="M278" s="210" t="s">
        <v>1</v>
      </c>
      <c r="N278" s="211" t="s">
        <v>48</v>
      </c>
      <c r="O278" s="71"/>
      <c r="P278" s="212">
        <f>O278*H278</f>
        <v>0</v>
      </c>
      <c r="Q278" s="212">
        <v>1.17E-2</v>
      </c>
      <c r="R278" s="212">
        <f>Q278*H278</f>
        <v>0.12870000000000001</v>
      </c>
      <c r="S278" s="212">
        <v>0</v>
      </c>
      <c r="T278" s="213">
        <f>S278*H278</f>
        <v>0</v>
      </c>
      <c r="U278" s="34"/>
      <c r="V278" s="34"/>
      <c r="W278" s="34"/>
      <c r="X278" s="34"/>
      <c r="Y278" s="34"/>
      <c r="Z278" s="34"/>
      <c r="AA278" s="34"/>
      <c r="AB278" s="34"/>
      <c r="AC278" s="34"/>
      <c r="AD278" s="34"/>
      <c r="AE278" s="34"/>
      <c r="AR278" s="214" t="s">
        <v>156</v>
      </c>
      <c r="AT278" s="214" t="s">
        <v>152</v>
      </c>
      <c r="AU278" s="214" t="s">
        <v>21</v>
      </c>
      <c r="AY278" s="16" t="s">
        <v>150</v>
      </c>
      <c r="BE278" s="215">
        <f>IF(N278="základní",J278,0)</f>
        <v>0</v>
      </c>
      <c r="BF278" s="215">
        <f>IF(N278="snížená",J278,0)</f>
        <v>0</v>
      </c>
      <c r="BG278" s="215">
        <f>IF(N278="zákl. přenesená",J278,0)</f>
        <v>0</v>
      </c>
      <c r="BH278" s="215">
        <f>IF(N278="sníž. přenesená",J278,0)</f>
        <v>0</v>
      </c>
      <c r="BI278" s="215">
        <f>IF(N278="nulová",J278,0)</f>
        <v>0</v>
      </c>
      <c r="BJ278" s="16" t="s">
        <v>91</v>
      </c>
      <c r="BK278" s="215">
        <f>ROUND(I278*H278,2)</f>
        <v>0</v>
      </c>
      <c r="BL278" s="16" t="s">
        <v>156</v>
      </c>
      <c r="BM278" s="214" t="s">
        <v>587</v>
      </c>
    </row>
    <row r="279" spans="1:65" s="2" customFormat="1" ht="19.5">
      <c r="A279" s="34"/>
      <c r="B279" s="35"/>
      <c r="C279" s="36"/>
      <c r="D279" s="216" t="s">
        <v>158</v>
      </c>
      <c r="E279" s="36"/>
      <c r="F279" s="217" t="s">
        <v>586</v>
      </c>
      <c r="G279" s="36"/>
      <c r="H279" s="36"/>
      <c r="I279" s="115"/>
      <c r="J279" s="36"/>
      <c r="K279" s="36"/>
      <c r="L279" s="39"/>
      <c r="M279" s="218"/>
      <c r="N279" s="219"/>
      <c r="O279" s="71"/>
      <c r="P279" s="71"/>
      <c r="Q279" s="71"/>
      <c r="R279" s="71"/>
      <c r="S279" s="71"/>
      <c r="T279" s="72"/>
      <c r="U279" s="34"/>
      <c r="V279" s="34"/>
      <c r="W279" s="34"/>
      <c r="X279" s="34"/>
      <c r="Y279" s="34"/>
      <c r="Z279" s="34"/>
      <c r="AA279" s="34"/>
      <c r="AB279" s="34"/>
      <c r="AC279" s="34"/>
      <c r="AD279" s="34"/>
      <c r="AE279" s="34"/>
      <c r="AT279" s="16" t="s">
        <v>158</v>
      </c>
      <c r="AU279" s="16" t="s">
        <v>21</v>
      </c>
    </row>
    <row r="280" spans="1:65" s="2" customFormat="1" ht="19.5">
      <c r="A280" s="34"/>
      <c r="B280" s="35"/>
      <c r="C280" s="36"/>
      <c r="D280" s="216" t="s">
        <v>159</v>
      </c>
      <c r="E280" s="36"/>
      <c r="F280" s="220" t="s">
        <v>588</v>
      </c>
      <c r="G280" s="36"/>
      <c r="H280" s="36"/>
      <c r="I280" s="115"/>
      <c r="J280" s="36"/>
      <c r="K280" s="36"/>
      <c r="L280" s="39"/>
      <c r="M280" s="218"/>
      <c r="N280" s="219"/>
      <c r="O280" s="71"/>
      <c r="P280" s="71"/>
      <c r="Q280" s="71"/>
      <c r="R280" s="71"/>
      <c r="S280" s="71"/>
      <c r="T280" s="72"/>
      <c r="U280" s="34"/>
      <c r="V280" s="34"/>
      <c r="W280" s="34"/>
      <c r="X280" s="34"/>
      <c r="Y280" s="34"/>
      <c r="Z280" s="34"/>
      <c r="AA280" s="34"/>
      <c r="AB280" s="34"/>
      <c r="AC280" s="34"/>
      <c r="AD280" s="34"/>
      <c r="AE280" s="34"/>
      <c r="AT280" s="16" t="s">
        <v>159</v>
      </c>
      <c r="AU280" s="16" t="s">
        <v>21</v>
      </c>
    </row>
    <row r="281" spans="1:65" s="13" customFormat="1" ht="11.25">
      <c r="B281" s="221"/>
      <c r="C281" s="222"/>
      <c r="D281" s="216" t="s">
        <v>200</v>
      </c>
      <c r="E281" s="223" t="s">
        <v>1</v>
      </c>
      <c r="F281" s="224" t="s">
        <v>204</v>
      </c>
      <c r="G281" s="222"/>
      <c r="H281" s="225">
        <v>11</v>
      </c>
      <c r="I281" s="226"/>
      <c r="J281" s="222"/>
      <c r="K281" s="222"/>
      <c r="L281" s="227"/>
      <c r="M281" s="228"/>
      <c r="N281" s="229"/>
      <c r="O281" s="229"/>
      <c r="P281" s="229"/>
      <c r="Q281" s="229"/>
      <c r="R281" s="229"/>
      <c r="S281" s="229"/>
      <c r="T281" s="230"/>
      <c r="AT281" s="231" t="s">
        <v>200</v>
      </c>
      <c r="AU281" s="231" t="s">
        <v>21</v>
      </c>
      <c r="AV281" s="13" t="s">
        <v>21</v>
      </c>
      <c r="AW281" s="13" t="s">
        <v>40</v>
      </c>
      <c r="AX281" s="13" t="s">
        <v>83</v>
      </c>
      <c r="AY281" s="231" t="s">
        <v>150</v>
      </c>
    </row>
    <row r="282" spans="1:65" s="14" customFormat="1" ht="11.25">
      <c r="B282" s="232"/>
      <c r="C282" s="233"/>
      <c r="D282" s="216" t="s">
        <v>200</v>
      </c>
      <c r="E282" s="234" t="s">
        <v>1</v>
      </c>
      <c r="F282" s="235" t="s">
        <v>203</v>
      </c>
      <c r="G282" s="233"/>
      <c r="H282" s="236">
        <v>11</v>
      </c>
      <c r="I282" s="237"/>
      <c r="J282" s="233"/>
      <c r="K282" s="233"/>
      <c r="L282" s="238"/>
      <c r="M282" s="239"/>
      <c r="N282" s="240"/>
      <c r="O282" s="240"/>
      <c r="P282" s="240"/>
      <c r="Q282" s="240"/>
      <c r="R282" s="240"/>
      <c r="S282" s="240"/>
      <c r="T282" s="241"/>
      <c r="AT282" s="242" t="s">
        <v>200</v>
      </c>
      <c r="AU282" s="242" t="s">
        <v>21</v>
      </c>
      <c r="AV282" s="14" t="s">
        <v>156</v>
      </c>
      <c r="AW282" s="14" t="s">
        <v>40</v>
      </c>
      <c r="AX282" s="14" t="s">
        <v>91</v>
      </c>
      <c r="AY282" s="242" t="s">
        <v>150</v>
      </c>
    </row>
    <row r="283" spans="1:65" s="12" customFormat="1" ht="22.9" customHeight="1">
      <c r="B283" s="187"/>
      <c r="C283" s="188"/>
      <c r="D283" s="189" t="s">
        <v>82</v>
      </c>
      <c r="E283" s="201" t="s">
        <v>191</v>
      </c>
      <c r="F283" s="201" t="s">
        <v>294</v>
      </c>
      <c r="G283" s="188"/>
      <c r="H283" s="188"/>
      <c r="I283" s="191"/>
      <c r="J283" s="202">
        <f>BK283</f>
        <v>0</v>
      </c>
      <c r="K283" s="188"/>
      <c r="L283" s="193"/>
      <c r="M283" s="194"/>
      <c r="N283" s="195"/>
      <c r="O283" s="195"/>
      <c r="P283" s="196">
        <f>SUM(P284:P387)</f>
        <v>0</v>
      </c>
      <c r="Q283" s="195"/>
      <c r="R283" s="196">
        <f>SUM(R284:R387)</f>
        <v>942.31981400000006</v>
      </c>
      <c r="S283" s="195"/>
      <c r="T283" s="197">
        <f>SUM(T284:T387)</f>
        <v>0.11</v>
      </c>
      <c r="AR283" s="198" t="s">
        <v>91</v>
      </c>
      <c r="AT283" s="199" t="s">
        <v>82</v>
      </c>
      <c r="AU283" s="199" t="s">
        <v>91</v>
      </c>
      <c r="AY283" s="198" t="s">
        <v>150</v>
      </c>
      <c r="BK283" s="200">
        <f>SUM(BK284:BK387)</f>
        <v>0</v>
      </c>
    </row>
    <row r="284" spans="1:65" s="2" customFormat="1" ht="16.5" customHeight="1">
      <c r="A284" s="34"/>
      <c r="B284" s="35"/>
      <c r="C284" s="203" t="s">
        <v>589</v>
      </c>
      <c r="D284" s="203" t="s">
        <v>152</v>
      </c>
      <c r="E284" s="204" t="s">
        <v>590</v>
      </c>
      <c r="F284" s="205" t="s">
        <v>591</v>
      </c>
      <c r="G284" s="206" t="s">
        <v>194</v>
      </c>
      <c r="H284" s="207">
        <v>40</v>
      </c>
      <c r="I284" s="208"/>
      <c r="J284" s="209">
        <f>ROUND(I284*H284,2)</f>
        <v>0</v>
      </c>
      <c r="K284" s="205" t="s">
        <v>1</v>
      </c>
      <c r="L284" s="39"/>
      <c r="M284" s="210" t="s">
        <v>1</v>
      </c>
      <c r="N284" s="211" t="s">
        <v>48</v>
      </c>
      <c r="O284" s="71"/>
      <c r="P284" s="212">
        <f>O284*H284</f>
        <v>0</v>
      </c>
      <c r="Q284" s="212">
        <v>7.0550000000000002E-2</v>
      </c>
      <c r="R284" s="212">
        <f>Q284*H284</f>
        <v>2.8220000000000001</v>
      </c>
      <c r="S284" s="212">
        <v>0</v>
      </c>
      <c r="T284" s="213">
        <f>S284*H284</f>
        <v>0</v>
      </c>
      <c r="U284" s="34"/>
      <c r="V284" s="34"/>
      <c r="W284" s="34"/>
      <c r="X284" s="34"/>
      <c r="Y284" s="34"/>
      <c r="Z284" s="34"/>
      <c r="AA284" s="34"/>
      <c r="AB284" s="34"/>
      <c r="AC284" s="34"/>
      <c r="AD284" s="34"/>
      <c r="AE284" s="34"/>
      <c r="AR284" s="214" t="s">
        <v>156</v>
      </c>
      <c r="AT284" s="214" t="s">
        <v>152</v>
      </c>
      <c r="AU284" s="214" t="s">
        <v>21</v>
      </c>
      <c r="AY284" s="16" t="s">
        <v>150</v>
      </c>
      <c r="BE284" s="215">
        <f>IF(N284="základní",J284,0)</f>
        <v>0</v>
      </c>
      <c r="BF284" s="215">
        <f>IF(N284="snížená",J284,0)</f>
        <v>0</v>
      </c>
      <c r="BG284" s="215">
        <f>IF(N284="zákl. přenesená",J284,0)</f>
        <v>0</v>
      </c>
      <c r="BH284" s="215">
        <f>IF(N284="sníž. přenesená",J284,0)</f>
        <v>0</v>
      </c>
      <c r="BI284" s="215">
        <f>IF(N284="nulová",J284,0)</f>
        <v>0</v>
      </c>
      <c r="BJ284" s="16" t="s">
        <v>91</v>
      </c>
      <c r="BK284" s="215">
        <f>ROUND(I284*H284,2)</f>
        <v>0</v>
      </c>
      <c r="BL284" s="16" t="s">
        <v>156</v>
      </c>
      <c r="BM284" s="214" t="s">
        <v>592</v>
      </c>
    </row>
    <row r="285" spans="1:65" s="2" customFormat="1" ht="11.25">
      <c r="A285" s="34"/>
      <c r="B285" s="35"/>
      <c r="C285" s="36"/>
      <c r="D285" s="216" t="s">
        <v>158</v>
      </c>
      <c r="E285" s="36"/>
      <c r="F285" s="217" t="s">
        <v>591</v>
      </c>
      <c r="G285" s="36"/>
      <c r="H285" s="36"/>
      <c r="I285" s="115"/>
      <c r="J285" s="36"/>
      <c r="K285" s="36"/>
      <c r="L285" s="39"/>
      <c r="M285" s="218"/>
      <c r="N285" s="219"/>
      <c r="O285" s="71"/>
      <c r="P285" s="71"/>
      <c r="Q285" s="71"/>
      <c r="R285" s="71"/>
      <c r="S285" s="71"/>
      <c r="T285" s="72"/>
      <c r="U285" s="34"/>
      <c r="V285" s="34"/>
      <c r="W285" s="34"/>
      <c r="X285" s="34"/>
      <c r="Y285" s="34"/>
      <c r="Z285" s="34"/>
      <c r="AA285" s="34"/>
      <c r="AB285" s="34"/>
      <c r="AC285" s="34"/>
      <c r="AD285" s="34"/>
      <c r="AE285" s="34"/>
      <c r="AT285" s="16" t="s">
        <v>158</v>
      </c>
      <c r="AU285" s="16" t="s">
        <v>21</v>
      </c>
    </row>
    <row r="286" spans="1:65" s="2" customFormat="1" ht="48.75">
      <c r="A286" s="34"/>
      <c r="B286" s="35"/>
      <c r="C286" s="36"/>
      <c r="D286" s="216" t="s">
        <v>159</v>
      </c>
      <c r="E286" s="36"/>
      <c r="F286" s="220" t="s">
        <v>593</v>
      </c>
      <c r="G286" s="36"/>
      <c r="H286" s="36"/>
      <c r="I286" s="115"/>
      <c r="J286" s="36"/>
      <c r="K286" s="36"/>
      <c r="L286" s="39"/>
      <c r="M286" s="218"/>
      <c r="N286" s="219"/>
      <c r="O286" s="71"/>
      <c r="P286" s="71"/>
      <c r="Q286" s="71"/>
      <c r="R286" s="71"/>
      <c r="S286" s="71"/>
      <c r="T286" s="72"/>
      <c r="U286" s="34"/>
      <c r="V286" s="34"/>
      <c r="W286" s="34"/>
      <c r="X286" s="34"/>
      <c r="Y286" s="34"/>
      <c r="Z286" s="34"/>
      <c r="AA286" s="34"/>
      <c r="AB286" s="34"/>
      <c r="AC286" s="34"/>
      <c r="AD286" s="34"/>
      <c r="AE286" s="34"/>
      <c r="AT286" s="16" t="s">
        <v>159</v>
      </c>
      <c r="AU286" s="16" t="s">
        <v>21</v>
      </c>
    </row>
    <row r="287" spans="1:65" s="2" customFormat="1" ht="21.75" customHeight="1">
      <c r="A287" s="34"/>
      <c r="B287" s="35"/>
      <c r="C287" s="203" t="s">
        <v>594</v>
      </c>
      <c r="D287" s="203" t="s">
        <v>152</v>
      </c>
      <c r="E287" s="204" t="s">
        <v>595</v>
      </c>
      <c r="F287" s="205" t="s">
        <v>596</v>
      </c>
      <c r="G287" s="206" t="s">
        <v>155</v>
      </c>
      <c r="H287" s="207">
        <v>21</v>
      </c>
      <c r="I287" s="208"/>
      <c r="J287" s="209">
        <f>ROUND(I287*H287,2)</f>
        <v>0</v>
      </c>
      <c r="K287" s="205" t="s">
        <v>1</v>
      </c>
      <c r="L287" s="39"/>
      <c r="M287" s="210" t="s">
        <v>1</v>
      </c>
      <c r="N287" s="211" t="s">
        <v>48</v>
      </c>
      <c r="O287" s="71"/>
      <c r="P287" s="212">
        <f>O287*H287</f>
        <v>0</v>
      </c>
      <c r="Q287" s="212">
        <v>1.0499999999999999E-3</v>
      </c>
      <c r="R287" s="212">
        <f>Q287*H287</f>
        <v>2.205E-2</v>
      </c>
      <c r="S287" s="212">
        <v>0</v>
      </c>
      <c r="T287" s="213">
        <f>S287*H287</f>
        <v>0</v>
      </c>
      <c r="U287" s="34"/>
      <c r="V287" s="34"/>
      <c r="W287" s="34"/>
      <c r="X287" s="34"/>
      <c r="Y287" s="34"/>
      <c r="Z287" s="34"/>
      <c r="AA287" s="34"/>
      <c r="AB287" s="34"/>
      <c r="AC287" s="34"/>
      <c r="AD287" s="34"/>
      <c r="AE287" s="34"/>
      <c r="AR287" s="214" t="s">
        <v>156</v>
      </c>
      <c r="AT287" s="214" t="s">
        <v>152</v>
      </c>
      <c r="AU287" s="214" t="s">
        <v>21</v>
      </c>
      <c r="AY287" s="16" t="s">
        <v>150</v>
      </c>
      <c r="BE287" s="215">
        <f>IF(N287="základní",J287,0)</f>
        <v>0</v>
      </c>
      <c r="BF287" s="215">
        <f>IF(N287="snížená",J287,0)</f>
        <v>0</v>
      </c>
      <c r="BG287" s="215">
        <f>IF(N287="zákl. přenesená",J287,0)</f>
        <v>0</v>
      </c>
      <c r="BH287" s="215">
        <f>IF(N287="sníž. přenesená",J287,0)</f>
        <v>0</v>
      </c>
      <c r="BI287" s="215">
        <f>IF(N287="nulová",J287,0)</f>
        <v>0</v>
      </c>
      <c r="BJ287" s="16" t="s">
        <v>91</v>
      </c>
      <c r="BK287" s="215">
        <f>ROUND(I287*H287,2)</f>
        <v>0</v>
      </c>
      <c r="BL287" s="16" t="s">
        <v>156</v>
      </c>
      <c r="BM287" s="214" t="s">
        <v>597</v>
      </c>
    </row>
    <row r="288" spans="1:65" s="2" customFormat="1" ht="19.5">
      <c r="A288" s="34"/>
      <c r="B288" s="35"/>
      <c r="C288" s="36"/>
      <c r="D288" s="216" t="s">
        <v>158</v>
      </c>
      <c r="E288" s="36"/>
      <c r="F288" s="217" t="s">
        <v>596</v>
      </c>
      <c r="G288" s="36"/>
      <c r="H288" s="36"/>
      <c r="I288" s="115"/>
      <c r="J288" s="36"/>
      <c r="K288" s="36"/>
      <c r="L288" s="39"/>
      <c r="M288" s="218"/>
      <c r="N288" s="219"/>
      <c r="O288" s="71"/>
      <c r="P288" s="71"/>
      <c r="Q288" s="71"/>
      <c r="R288" s="71"/>
      <c r="S288" s="71"/>
      <c r="T288" s="72"/>
      <c r="U288" s="34"/>
      <c r="V288" s="34"/>
      <c r="W288" s="34"/>
      <c r="X288" s="34"/>
      <c r="Y288" s="34"/>
      <c r="Z288" s="34"/>
      <c r="AA288" s="34"/>
      <c r="AB288" s="34"/>
      <c r="AC288" s="34"/>
      <c r="AD288" s="34"/>
      <c r="AE288" s="34"/>
      <c r="AT288" s="16" t="s">
        <v>158</v>
      </c>
      <c r="AU288" s="16" t="s">
        <v>21</v>
      </c>
    </row>
    <row r="289" spans="1:65" s="13" customFormat="1" ht="11.25">
      <c r="B289" s="221"/>
      <c r="C289" s="222"/>
      <c r="D289" s="216" t="s">
        <v>200</v>
      </c>
      <c r="E289" s="223" t="s">
        <v>1</v>
      </c>
      <c r="F289" s="224" t="s">
        <v>598</v>
      </c>
      <c r="G289" s="222"/>
      <c r="H289" s="225">
        <v>21</v>
      </c>
      <c r="I289" s="226"/>
      <c r="J289" s="222"/>
      <c r="K289" s="222"/>
      <c r="L289" s="227"/>
      <c r="M289" s="228"/>
      <c r="N289" s="229"/>
      <c r="O289" s="229"/>
      <c r="P289" s="229"/>
      <c r="Q289" s="229"/>
      <c r="R289" s="229"/>
      <c r="S289" s="229"/>
      <c r="T289" s="230"/>
      <c r="AT289" s="231" t="s">
        <v>200</v>
      </c>
      <c r="AU289" s="231" t="s">
        <v>21</v>
      </c>
      <c r="AV289" s="13" t="s">
        <v>21</v>
      </c>
      <c r="AW289" s="13" t="s">
        <v>40</v>
      </c>
      <c r="AX289" s="13" t="s">
        <v>83</v>
      </c>
      <c r="AY289" s="231" t="s">
        <v>150</v>
      </c>
    </row>
    <row r="290" spans="1:65" s="14" customFormat="1" ht="11.25">
      <c r="B290" s="232"/>
      <c r="C290" s="233"/>
      <c r="D290" s="216" t="s">
        <v>200</v>
      </c>
      <c r="E290" s="234" t="s">
        <v>1</v>
      </c>
      <c r="F290" s="235" t="s">
        <v>203</v>
      </c>
      <c r="G290" s="233"/>
      <c r="H290" s="236">
        <v>21</v>
      </c>
      <c r="I290" s="237"/>
      <c r="J290" s="233"/>
      <c r="K290" s="233"/>
      <c r="L290" s="238"/>
      <c r="M290" s="239"/>
      <c r="N290" s="240"/>
      <c r="O290" s="240"/>
      <c r="P290" s="240"/>
      <c r="Q290" s="240"/>
      <c r="R290" s="240"/>
      <c r="S290" s="240"/>
      <c r="T290" s="241"/>
      <c r="AT290" s="242" t="s">
        <v>200</v>
      </c>
      <c r="AU290" s="242" t="s">
        <v>21</v>
      </c>
      <c r="AV290" s="14" t="s">
        <v>156</v>
      </c>
      <c r="AW290" s="14" t="s">
        <v>40</v>
      </c>
      <c r="AX290" s="14" t="s">
        <v>91</v>
      </c>
      <c r="AY290" s="242" t="s">
        <v>150</v>
      </c>
    </row>
    <row r="291" spans="1:65" s="2" customFormat="1" ht="16.5" customHeight="1">
      <c r="A291" s="34"/>
      <c r="B291" s="35"/>
      <c r="C291" s="243" t="s">
        <v>599</v>
      </c>
      <c r="D291" s="243" t="s">
        <v>262</v>
      </c>
      <c r="E291" s="244" t="s">
        <v>600</v>
      </c>
      <c r="F291" s="245" t="s">
        <v>601</v>
      </c>
      <c r="G291" s="246" t="s">
        <v>155</v>
      </c>
      <c r="H291" s="247">
        <v>14</v>
      </c>
      <c r="I291" s="248"/>
      <c r="J291" s="249">
        <f>ROUND(I291*H291,2)</f>
        <v>0</v>
      </c>
      <c r="K291" s="245" t="s">
        <v>1</v>
      </c>
      <c r="L291" s="250"/>
      <c r="M291" s="251" t="s">
        <v>1</v>
      </c>
      <c r="N291" s="252" t="s">
        <v>48</v>
      </c>
      <c r="O291" s="71"/>
      <c r="P291" s="212">
        <f>O291*H291</f>
        <v>0</v>
      </c>
      <c r="Q291" s="212">
        <v>1.2999999999999999E-3</v>
      </c>
      <c r="R291" s="212">
        <f>Q291*H291</f>
        <v>1.8200000000000001E-2</v>
      </c>
      <c r="S291" s="212">
        <v>0</v>
      </c>
      <c r="T291" s="213">
        <f>S291*H291</f>
        <v>0</v>
      </c>
      <c r="U291" s="34"/>
      <c r="V291" s="34"/>
      <c r="W291" s="34"/>
      <c r="X291" s="34"/>
      <c r="Y291" s="34"/>
      <c r="Z291" s="34"/>
      <c r="AA291" s="34"/>
      <c r="AB291" s="34"/>
      <c r="AC291" s="34"/>
      <c r="AD291" s="34"/>
      <c r="AE291" s="34"/>
      <c r="AR291" s="214" t="s">
        <v>187</v>
      </c>
      <c r="AT291" s="214" t="s">
        <v>262</v>
      </c>
      <c r="AU291" s="214" t="s">
        <v>21</v>
      </c>
      <c r="AY291" s="16" t="s">
        <v>150</v>
      </c>
      <c r="BE291" s="215">
        <f>IF(N291="základní",J291,0)</f>
        <v>0</v>
      </c>
      <c r="BF291" s="215">
        <f>IF(N291="snížená",J291,0)</f>
        <v>0</v>
      </c>
      <c r="BG291" s="215">
        <f>IF(N291="zákl. přenesená",J291,0)</f>
        <v>0</v>
      </c>
      <c r="BH291" s="215">
        <f>IF(N291="sníž. přenesená",J291,0)</f>
        <v>0</v>
      </c>
      <c r="BI291" s="215">
        <f>IF(N291="nulová",J291,0)</f>
        <v>0</v>
      </c>
      <c r="BJ291" s="16" t="s">
        <v>91</v>
      </c>
      <c r="BK291" s="215">
        <f>ROUND(I291*H291,2)</f>
        <v>0</v>
      </c>
      <c r="BL291" s="16" t="s">
        <v>156</v>
      </c>
      <c r="BM291" s="214" t="s">
        <v>602</v>
      </c>
    </row>
    <row r="292" spans="1:65" s="2" customFormat="1" ht="11.25">
      <c r="A292" s="34"/>
      <c r="B292" s="35"/>
      <c r="C292" s="36"/>
      <c r="D292" s="216" t="s">
        <v>158</v>
      </c>
      <c r="E292" s="36"/>
      <c r="F292" s="217" t="s">
        <v>601</v>
      </c>
      <c r="G292" s="36"/>
      <c r="H292" s="36"/>
      <c r="I292" s="115"/>
      <c r="J292" s="36"/>
      <c r="K292" s="36"/>
      <c r="L292" s="39"/>
      <c r="M292" s="218"/>
      <c r="N292" s="219"/>
      <c r="O292" s="71"/>
      <c r="P292" s="71"/>
      <c r="Q292" s="71"/>
      <c r="R292" s="71"/>
      <c r="S292" s="71"/>
      <c r="T292" s="72"/>
      <c r="U292" s="34"/>
      <c r="V292" s="34"/>
      <c r="W292" s="34"/>
      <c r="X292" s="34"/>
      <c r="Y292" s="34"/>
      <c r="Z292" s="34"/>
      <c r="AA292" s="34"/>
      <c r="AB292" s="34"/>
      <c r="AC292" s="34"/>
      <c r="AD292" s="34"/>
      <c r="AE292" s="34"/>
      <c r="AT292" s="16" t="s">
        <v>158</v>
      </c>
      <c r="AU292" s="16" t="s">
        <v>21</v>
      </c>
    </row>
    <row r="293" spans="1:65" s="2" customFormat="1" ht="21.75" customHeight="1">
      <c r="A293" s="34"/>
      <c r="B293" s="35"/>
      <c r="C293" s="203" t="s">
        <v>603</v>
      </c>
      <c r="D293" s="203" t="s">
        <v>152</v>
      </c>
      <c r="E293" s="204" t="s">
        <v>604</v>
      </c>
      <c r="F293" s="205" t="s">
        <v>605</v>
      </c>
      <c r="G293" s="206" t="s">
        <v>155</v>
      </c>
      <c r="H293" s="207">
        <v>1</v>
      </c>
      <c r="I293" s="208"/>
      <c r="J293" s="209">
        <f>ROUND(I293*H293,2)</f>
        <v>0</v>
      </c>
      <c r="K293" s="205" t="s">
        <v>1</v>
      </c>
      <c r="L293" s="39"/>
      <c r="M293" s="210" t="s">
        <v>1</v>
      </c>
      <c r="N293" s="211" t="s">
        <v>48</v>
      </c>
      <c r="O293" s="71"/>
      <c r="P293" s="212">
        <f>O293*H293</f>
        <v>0</v>
      </c>
      <c r="Q293" s="212">
        <v>3.75475</v>
      </c>
      <c r="R293" s="212">
        <f>Q293*H293</f>
        <v>3.75475</v>
      </c>
      <c r="S293" s="212">
        <v>0</v>
      </c>
      <c r="T293" s="213">
        <f>S293*H293</f>
        <v>0</v>
      </c>
      <c r="U293" s="34"/>
      <c r="V293" s="34"/>
      <c r="W293" s="34"/>
      <c r="X293" s="34"/>
      <c r="Y293" s="34"/>
      <c r="Z293" s="34"/>
      <c r="AA293" s="34"/>
      <c r="AB293" s="34"/>
      <c r="AC293" s="34"/>
      <c r="AD293" s="34"/>
      <c r="AE293" s="34"/>
      <c r="AR293" s="214" t="s">
        <v>156</v>
      </c>
      <c r="AT293" s="214" t="s">
        <v>152</v>
      </c>
      <c r="AU293" s="214" t="s">
        <v>21</v>
      </c>
      <c r="AY293" s="16" t="s">
        <v>150</v>
      </c>
      <c r="BE293" s="215">
        <f>IF(N293="základní",J293,0)</f>
        <v>0</v>
      </c>
      <c r="BF293" s="215">
        <f>IF(N293="snížená",J293,0)</f>
        <v>0</v>
      </c>
      <c r="BG293" s="215">
        <f>IF(N293="zákl. přenesená",J293,0)</f>
        <v>0</v>
      </c>
      <c r="BH293" s="215">
        <f>IF(N293="sníž. přenesená",J293,0)</f>
        <v>0</v>
      </c>
      <c r="BI293" s="215">
        <f>IF(N293="nulová",J293,0)</f>
        <v>0</v>
      </c>
      <c r="BJ293" s="16" t="s">
        <v>91</v>
      </c>
      <c r="BK293" s="215">
        <f>ROUND(I293*H293,2)</f>
        <v>0</v>
      </c>
      <c r="BL293" s="16" t="s">
        <v>156</v>
      </c>
      <c r="BM293" s="214" t="s">
        <v>606</v>
      </c>
    </row>
    <row r="294" spans="1:65" s="2" customFormat="1" ht="19.5">
      <c r="A294" s="34"/>
      <c r="B294" s="35"/>
      <c r="C294" s="36"/>
      <c r="D294" s="216" t="s">
        <v>158</v>
      </c>
      <c r="E294" s="36"/>
      <c r="F294" s="217" t="s">
        <v>605</v>
      </c>
      <c r="G294" s="36"/>
      <c r="H294" s="36"/>
      <c r="I294" s="115"/>
      <c r="J294" s="36"/>
      <c r="K294" s="36"/>
      <c r="L294" s="39"/>
      <c r="M294" s="218"/>
      <c r="N294" s="219"/>
      <c r="O294" s="71"/>
      <c r="P294" s="71"/>
      <c r="Q294" s="71"/>
      <c r="R294" s="71"/>
      <c r="S294" s="71"/>
      <c r="T294" s="72"/>
      <c r="U294" s="34"/>
      <c r="V294" s="34"/>
      <c r="W294" s="34"/>
      <c r="X294" s="34"/>
      <c r="Y294" s="34"/>
      <c r="Z294" s="34"/>
      <c r="AA294" s="34"/>
      <c r="AB294" s="34"/>
      <c r="AC294" s="34"/>
      <c r="AD294" s="34"/>
      <c r="AE294" s="34"/>
      <c r="AT294" s="16" t="s">
        <v>158</v>
      </c>
      <c r="AU294" s="16" t="s">
        <v>21</v>
      </c>
    </row>
    <row r="295" spans="1:65" s="2" customFormat="1" ht="19.5">
      <c r="A295" s="34"/>
      <c r="B295" s="35"/>
      <c r="C295" s="36"/>
      <c r="D295" s="216" t="s">
        <v>159</v>
      </c>
      <c r="E295" s="36"/>
      <c r="F295" s="220" t="s">
        <v>607</v>
      </c>
      <c r="G295" s="36"/>
      <c r="H295" s="36"/>
      <c r="I295" s="115"/>
      <c r="J295" s="36"/>
      <c r="K295" s="36"/>
      <c r="L295" s="39"/>
      <c r="M295" s="218"/>
      <c r="N295" s="219"/>
      <c r="O295" s="71"/>
      <c r="P295" s="71"/>
      <c r="Q295" s="71"/>
      <c r="R295" s="71"/>
      <c r="S295" s="71"/>
      <c r="T295" s="72"/>
      <c r="U295" s="34"/>
      <c r="V295" s="34"/>
      <c r="W295" s="34"/>
      <c r="X295" s="34"/>
      <c r="Y295" s="34"/>
      <c r="Z295" s="34"/>
      <c r="AA295" s="34"/>
      <c r="AB295" s="34"/>
      <c r="AC295" s="34"/>
      <c r="AD295" s="34"/>
      <c r="AE295" s="34"/>
      <c r="AT295" s="16" t="s">
        <v>159</v>
      </c>
      <c r="AU295" s="16" t="s">
        <v>21</v>
      </c>
    </row>
    <row r="296" spans="1:65" s="2" customFormat="1" ht="21.75" customHeight="1">
      <c r="A296" s="34"/>
      <c r="B296" s="35"/>
      <c r="C296" s="203" t="s">
        <v>608</v>
      </c>
      <c r="D296" s="203" t="s">
        <v>152</v>
      </c>
      <c r="E296" s="204" t="s">
        <v>609</v>
      </c>
      <c r="F296" s="205" t="s">
        <v>610</v>
      </c>
      <c r="G296" s="206" t="s">
        <v>155</v>
      </c>
      <c r="H296" s="207">
        <v>17</v>
      </c>
      <c r="I296" s="208"/>
      <c r="J296" s="209">
        <f>ROUND(I296*H296,2)</f>
        <v>0</v>
      </c>
      <c r="K296" s="205" t="s">
        <v>1</v>
      </c>
      <c r="L296" s="39"/>
      <c r="M296" s="210" t="s">
        <v>1</v>
      </c>
      <c r="N296" s="211" t="s">
        <v>48</v>
      </c>
      <c r="O296" s="71"/>
      <c r="P296" s="212">
        <f>O296*H296</f>
        <v>0</v>
      </c>
      <c r="Q296" s="212">
        <v>0.10940999999999999</v>
      </c>
      <c r="R296" s="212">
        <f>Q296*H296</f>
        <v>1.8599699999999999</v>
      </c>
      <c r="S296" s="212">
        <v>0</v>
      </c>
      <c r="T296" s="213">
        <f>S296*H296</f>
        <v>0</v>
      </c>
      <c r="U296" s="34"/>
      <c r="V296" s="34"/>
      <c r="W296" s="34"/>
      <c r="X296" s="34"/>
      <c r="Y296" s="34"/>
      <c r="Z296" s="34"/>
      <c r="AA296" s="34"/>
      <c r="AB296" s="34"/>
      <c r="AC296" s="34"/>
      <c r="AD296" s="34"/>
      <c r="AE296" s="34"/>
      <c r="AR296" s="214" t="s">
        <v>156</v>
      </c>
      <c r="AT296" s="214" t="s">
        <v>152</v>
      </c>
      <c r="AU296" s="214" t="s">
        <v>21</v>
      </c>
      <c r="AY296" s="16" t="s">
        <v>150</v>
      </c>
      <c r="BE296" s="215">
        <f>IF(N296="základní",J296,0)</f>
        <v>0</v>
      </c>
      <c r="BF296" s="215">
        <f>IF(N296="snížená",J296,0)</f>
        <v>0</v>
      </c>
      <c r="BG296" s="215">
        <f>IF(N296="zákl. přenesená",J296,0)</f>
        <v>0</v>
      </c>
      <c r="BH296" s="215">
        <f>IF(N296="sníž. přenesená",J296,0)</f>
        <v>0</v>
      </c>
      <c r="BI296" s="215">
        <f>IF(N296="nulová",J296,0)</f>
        <v>0</v>
      </c>
      <c r="BJ296" s="16" t="s">
        <v>91</v>
      </c>
      <c r="BK296" s="215">
        <f>ROUND(I296*H296,2)</f>
        <v>0</v>
      </c>
      <c r="BL296" s="16" t="s">
        <v>156</v>
      </c>
      <c r="BM296" s="214" t="s">
        <v>611</v>
      </c>
    </row>
    <row r="297" spans="1:65" s="2" customFormat="1" ht="19.5">
      <c r="A297" s="34"/>
      <c r="B297" s="35"/>
      <c r="C297" s="36"/>
      <c r="D297" s="216" t="s">
        <v>158</v>
      </c>
      <c r="E297" s="36"/>
      <c r="F297" s="217" t="s">
        <v>610</v>
      </c>
      <c r="G297" s="36"/>
      <c r="H297" s="36"/>
      <c r="I297" s="115"/>
      <c r="J297" s="36"/>
      <c r="K297" s="36"/>
      <c r="L297" s="39"/>
      <c r="M297" s="218"/>
      <c r="N297" s="219"/>
      <c r="O297" s="71"/>
      <c r="P297" s="71"/>
      <c r="Q297" s="71"/>
      <c r="R297" s="71"/>
      <c r="S297" s="71"/>
      <c r="T297" s="72"/>
      <c r="U297" s="34"/>
      <c r="V297" s="34"/>
      <c r="W297" s="34"/>
      <c r="X297" s="34"/>
      <c r="Y297" s="34"/>
      <c r="Z297" s="34"/>
      <c r="AA297" s="34"/>
      <c r="AB297" s="34"/>
      <c r="AC297" s="34"/>
      <c r="AD297" s="34"/>
      <c r="AE297" s="34"/>
      <c r="AT297" s="16" t="s">
        <v>158</v>
      </c>
      <c r="AU297" s="16" t="s">
        <v>21</v>
      </c>
    </row>
    <row r="298" spans="1:65" s="13" customFormat="1" ht="11.25">
      <c r="B298" s="221"/>
      <c r="C298" s="222"/>
      <c r="D298" s="216" t="s">
        <v>200</v>
      </c>
      <c r="E298" s="223" t="s">
        <v>1</v>
      </c>
      <c r="F298" s="224" t="s">
        <v>234</v>
      </c>
      <c r="G298" s="222"/>
      <c r="H298" s="225">
        <v>14</v>
      </c>
      <c r="I298" s="226"/>
      <c r="J298" s="222"/>
      <c r="K298" s="222"/>
      <c r="L298" s="227"/>
      <c r="M298" s="228"/>
      <c r="N298" s="229"/>
      <c r="O298" s="229"/>
      <c r="P298" s="229"/>
      <c r="Q298" s="229"/>
      <c r="R298" s="229"/>
      <c r="S298" s="229"/>
      <c r="T298" s="230"/>
      <c r="AT298" s="231" t="s">
        <v>200</v>
      </c>
      <c r="AU298" s="231" t="s">
        <v>21</v>
      </c>
      <c r="AV298" s="13" t="s">
        <v>21</v>
      </c>
      <c r="AW298" s="13" t="s">
        <v>40</v>
      </c>
      <c r="AX298" s="13" t="s">
        <v>83</v>
      </c>
      <c r="AY298" s="231" t="s">
        <v>150</v>
      </c>
    </row>
    <row r="299" spans="1:65" s="13" customFormat="1" ht="11.25">
      <c r="B299" s="221"/>
      <c r="C299" s="222"/>
      <c r="D299" s="216" t="s">
        <v>200</v>
      </c>
      <c r="E299" s="223" t="s">
        <v>1</v>
      </c>
      <c r="F299" s="224" t="s">
        <v>612</v>
      </c>
      <c r="G299" s="222"/>
      <c r="H299" s="225">
        <v>3</v>
      </c>
      <c r="I299" s="226"/>
      <c r="J299" s="222"/>
      <c r="K299" s="222"/>
      <c r="L299" s="227"/>
      <c r="M299" s="228"/>
      <c r="N299" s="229"/>
      <c r="O299" s="229"/>
      <c r="P299" s="229"/>
      <c r="Q299" s="229"/>
      <c r="R299" s="229"/>
      <c r="S299" s="229"/>
      <c r="T299" s="230"/>
      <c r="AT299" s="231" t="s">
        <v>200</v>
      </c>
      <c r="AU299" s="231" t="s">
        <v>21</v>
      </c>
      <c r="AV299" s="13" t="s">
        <v>21</v>
      </c>
      <c r="AW299" s="13" t="s">
        <v>40</v>
      </c>
      <c r="AX299" s="13" t="s">
        <v>83</v>
      </c>
      <c r="AY299" s="231" t="s">
        <v>150</v>
      </c>
    </row>
    <row r="300" spans="1:65" s="14" customFormat="1" ht="11.25">
      <c r="B300" s="232"/>
      <c r="C300" s="233"/>
      <c r="D300" s="216" t="s">
        <v>200</v>
      </c>
      <c r="E300" s="234" t="s">
        <v>1</v>
      </c>
      <c r="F300" s="235" t="s">
        <v>203</v>
      </c>
      <c r="G300" s="233"/>
      <c r="H300" s="236">
        <v>17</v>
      </c>
      <c r="I300" s="237"/>
      <c r="J300" s="233"/>
      <c r="K300" s="233"/>
      <c r="L300" s="238"/>
      <c r="M300" s="239"/>
      <c r="N300" s="240"/>
      <c r="O300" s="240"/>
      <c r="P300" s="240"/>
      <c r="Q300" s="240"/>
      <c r="R300" s="240"/>
      <c r="S300" s="240"/>
      <c r="T300" s="241"/>
      <c r="AT300" s="242" t="s">
        <v>200</v>
      </c>
      <c r="AU300" s="242" t="s">
        <v>21</v>
      </c>
      <c r="AV300" s="14" t="s">
        <v>156</v>
      </c>
      <c r="AW300" s="14" t="s">
        <v>40</v>
      </c>
      <c r="AX300" s="14" t="s">
        <v>91</v>
      </c>
      <c r="AY300" s="242" t="s">
        <v>150</v>
      </c>
    </row>
    <row r="301" spans="1:65" s="2" customFormat="1" ht="16.5" customHeight="1">
      <c r="A301" s="34"/>
      <c r="B301" s="35"/>
      <c r="C301" s="243" t="s">
        <v>613</v>
      </c>
      <c r="D301" s="243" t="s">
        <v>262</v>
      </c>
      <c r="E301" s="244" t="s">
        <v>614</v>
      </c>
      <c r="F301" s="245" t="s">
        <v>615</v>
      </c>
      <c r="G301" s="246" t="s">
        <v>155</v>
      </c>
      <c r="H301" s="247">
        <v>17</v>
      </c>
      <c r="I301" s="248"/>
      <c r="J301" s="249">
        <f>ROUND(I301*H301,2)</f>
        <v>0</v>
      </c>
      <c r="K301" s="245" t="s">
        <v>1</v>
      </c>
      <c r="L301" s="250"/>
      <c r="M301" s="251" t="s">
        <v>1</v>
      </c>
      <c r="N301" s="252" t="s">
        <v>48</v>
      </c>
      <c r="O301" s="71"/>
      <c r="P301" s="212">
        <f>O301*H301</f>
        <v>0</v>
      </c>
      <c r="Q301" s="212">
        <v>6.4999999999999997E-3</v>
      </c>
      <c r="R301" s="212">
        <f>Q301*H301</f>
        <v>0.1105</v>
      </c>
      <c r="S301" s="212">
        <v>0</v>
      </c>
      <c r="T301" s="213">
        <f>S301*H301</f>
        <v>0</v>
      </c>
      <c r="U301" s="34"/>
      <c r="V301" s="34"/>
      <c r="W301" s="34"/>
      <c r="X301" s="34"/>
      <c r="Y301" s="34"/>
      <c r="Z301" s="34"/>
      <c r="AA301" s="34"/>
      <c r="AB301" s="34"/>
      <c r="AC301" s="34"/>
      <c r="AD301" s="34"/>
      <c r="AE301" s="34"/>
      <c r="AR301" s="214" t="s">
        <v>187</v>
      </c>
      <c r="AT301" s="214" t="s">
        <v>262</v>
      </c>
      <c r="AU301" s="214" t="s">
        <v>21</v>
      </c>
      <c r="AY301" s="16" t="s">
        <v>150</v>
      </c>
      <c r="BE301" s="215">
        <f>IF(N301="základní",J301,0)</f>
        <v>0</v>
      </c>
      <c r="BF301" s="215">
        <f>IF(N301="snížená",J301,0)</f>
        <v>0</v>
      </c>
      <c r="BG301" s="215">
        <f>IF(N301="zákl. přenesená",J301,0)</f>
        <v>0</v>
      </c>
      <c r="BH301" s="215">
        <f>IF(N301="sníž. přenesená",J301,0)</f>
        <v>0</v>
      </c>
      <c r="BI301" s="215">
        <f>IF(N301="nulová",J301,0)</f>
        <v>0</v>
      </c>
      <c r="BJ301" s="16" t="s">
        <v>91</v>
      </c>
      <c r="BK301" s="215">
        <f>ROUND(I301*H301,2)</f>
        <v>0</v>
      </c>
      <c r="BL301" s="16" t="s">
        <v>156</v>
      </c>
      <c r="BM301" s="214" t="s">
        <v>616</v>
      </c>
    </row>
    <row r="302" spans="1:65" s="2" customFormat="1" ht="11.25">
      <c r="A302" s="34"/>
      <c r="B302" s="35"/>
      <c r="C302" s="36"/>
      <c r="D302" s="216" t="s">
        <v>158</v>
      </c>
      <c r="E302" s="36"/>
      <c r="F302" s="217" t="s">
        <v>615</v>
      </c>
      <c r="G302" s="36"/>
      <c r="H302" s="36"/>
      <c r="I302" s="115"/>
      <c r="J302" s="36"/>
      <c r="K302" s="36"/>
      <c r="L302" s="39"/>
      <c r="M302" s="218"/>
      <c r="N302" s="219"/>
      <c r="O302" s="71"/>
      <c r="P302" s="71"/>
      <c r="Q302" s="71"/>
      <c r="R302" s="71"/>
      <c r="S302" s="71"/>
      <c r="T302" s="72"/>
      <c r="U302" s="34"/>
      <c r="V302" s="34"/>
      <c r="W302" s="34"/>
      <c r="X302" s="34"/>
      <c r="Y302" s="34"/>
      <c r="Z302" s="34"/>
      <c r="AA302" s="34"/>
      <c r="AB302" s="34"/>
      <c r="AC302" s="34"/>
      <c r="AD302" s="34"/>
      <c r="AE302" s="34"/>
      <c r="AT302" s="16" t="s">
        <v>158</v>
      </c>
      <c r="AU302" s="16" t="s">
        <v>21</v>
      </c>
    </row>
    <row r="303" spans="1:65" s="2" customFormat="1" ht="21.75" customHeight="1">
      <c r="A303" s="34"/>
      <c r="B303" s="35"/>
      <c r="C303" s="203" t="s">
        <v>617</v>
      </c>
      <c r="D303" s="203" t="s">
        <v>152</v>
      </c>
      <c r="E303" s="204" t="s">
        <v>618</v>
      </c>
      <c r="F303" s="205" t="s">
        <v>619</v>
      </c>
      <c r="G303" s="206" t="s">
        <v>194</v>
      </c>
      <c r="H303" s="207">
        <v>717</v>
      </c>
      <c r="I303" s="208"/>
      <c r="J303" s="209">
        <f>ROUND(I303*H303,2)</f>
        <v>0</v>
      </c>
      <c r="K303" s="205" t="s">
        <v>1</v>
      </c>
      <c r="L303" s="39"/>
      <c r="M303" s="210" t="s">
        <v>1</v>
      </c>
      <c r="N303" s="211" t="s">
        <v>48</v>
      </c>
      <c r="O303" s="71"/>
      <c r="P303" s="212">
        <f>O303*H303</f>
        <v>0</v>
      </c>
      <c r="Q303" s="212">
        <v>0.20219000000000001</v>
      </c>
      <c r="R303" s="212">
        <f>Q303*H303</f>
        <v>144.97023000000002</v>
      </c>
      <c r="S303" s="212">
        <v>0</v>
      </c>
      <c r="T303" s="213">
        <f>S303*H303</f>
        <v>0</v>
      </c>
      <c r="U303" s="34"/>
      <c r="V303" s="34"/>
      <c r="W303" s="34"/>
      <c r="X303" s="34"/>
      <c r="Y303" s="34"/>
      <c r="Z303" s="34"/>
      <c r="AA303" s="34"/>
      <c r="AB303" s="34"/>
      <c r="AC303" s="34"/>
      <c r="AD303" s="34"/>
      <c r="AE303" s="34"/>
      <c r="AR303" s="214" t="s">
        <v>156</v>
      </c>
      <c r="AT303" s="214" t="s">
        <v>152</v>
      </c>
      <c r="AU303" s="214" t="s">
        <v>21</v>
      </c>
      <c r="AY303" s="16" t="s">
        <v>150</v>
      </c>
      <c r="BE303" s="215">
        <f>IF(N303="základní",J303,0)</f>
        <v>0</v>
      </c>
      <c r="BF303" s="215">
        <f>IF(N303="snížená",J303,0)</f>
        <v>0</v>
      </c>
      <c r="BG303" s="215">
        <f>IF(N303="zákl. přenesená",J303,0)</f>
        <v>0</v>
      </c>
      <c r="BH303" s="215">
        <f>IF(N303="sníž. přenesená",J303,0)</f>
        <v>0</v>
      </c>
      <c r="BI303" s="215">
        <f>IF(N303="nulová",J303,0)</f>
        <v>0</v>
      </c>
      <c r="BJ303" s="16" t="s">
        <v>91</v>
      </c>
      <c r="BK303" s="215">
        <f>ROUND(I303*H303,2)</f>
        <v>0</v>
      </c>
      <c r="BL303" s="16" t="s">
        <v>156</v>
      </c>
      <c r="BM303" s="214" t="s">
        <v>620</v>
      </c>
    </row>
    <row r="304" spans="1:65" s="2" customFormat="1" ht="19.5">
      <c r="A304" s="34"/>
      <c r="B304" s="35"/>
      <c r="C304" s="36"/>
      <c r="D304" s="216" t="s">
        <v>158</v>
      </c>
      <c r="E304" s="36"/>
      <c r="F304" s="217" t="s">
        <v>619</v>
      </c>
      <c r="G304" s="36"/>
      <c r="H304" s="36"/>
      <c r="I304" s="115"/>
      <c r="J304" s="36"/>
      <c r="K304" s="36"/>
      <c r="L304" s="39"/>
      <c r="M304" s="218"/>
      <c r="N304" s="219"/>
      <c r="O304" s="71"/>
      <c r="P304" s="71"/>
      <c r="Q304" s="71"/>
      <c r="R304" s="71"/>
      <c r="S304" s="71"/>
      <c r="T304" s="72"/>
      <c r="U304" s="34"/>
      <c r="V304" s="34"/>
      <c r="W304" s="34"/>
      <c r="X304" s="34"/>
      <c r="Y304" s="34"/>
      <c r="Z304" s="34"/>
      <c r="AA304" s="34"/>
      <c r="AB304" s="34"/>
      <c r="AC304" s="34"/>
      <c r="AD304" s="34"/>
      <c r="AE304" s="34"/>
      <c r="AT304" s="16" t="s">
        <v>158</v>
      </c>
      <c r="AU304" s="16" t="s">
        <v>21</v>
      </c>
    </row>
    <row r="305" spans="1:65" s="13" customFormat="1" ht="11.25">
      <c r="B305" s="221"/>
      <c r="C305" s="222"/>
      <c r="D305" s="216" t="s">
        <v>200</v>
      </c>
      <c r="E305" s="223" t="s">
        <v>1</v>
      </c>
      <c r="F305" s="224" t="s">
        <v>621</v>
      </c>
      <c r="G305" s="222"/>
      <c r="H305" s="225">
        <v>717</v>
      </c>
      <c r="I305" s="226"/>
      <c r="J305" s="222"/>
      <c r="K305" s="222"/>
      <c r="L305" s="227"/>
      <c r="M305" s="228"/>
      <c r="N305" s="229"/>
      <c r="O305" s="229"/>
      <c r="P305" s="229"/>
      <c r="Q305" s="229"/>
      <c r="R305" s="229"/>
      <c r="S305" s="229"/>
      <c r="T305" s="230"/>
      <c r="AT305" s="231" t="s">
        <v>200</v>
      </c>
      <c r="AU305" s="231" t="s">
        <v>21</v>
      </c>
      <c r="AV305" s="13" t="s">
        <v>21</v>
      </c>
      <c r="AW305" s="13" t="s">
        <v>40</v>
      </c>
      <c r="AX305" s="13" t="s">
        <v>83</v>
      </c>
      <c r="AY305" s="231" t="s">
        <v>150</v>
      </c>
    </row>
    <row r="306" spans="1:65" s="14" customFormat="1" ht="11.25">
      <c r="B306" s="232"/>
      <c r="C306" s="233"/>
      <c r="D306" s="216" t="s">
        <v>200</v>
      </c>
      <c r="E306" s="234" t="s">
        <v>1</v>
      </c>
      <c r="F306" s="235" t="s">
        <v>203</v>
      </c>
      <c r="G306" s="233"/>
      <c r="H306" s="236">
        <v>717</v>
      </c>
      <c r="I306" s="237"/>
      <c r="J306" s="233"/>
      <c r="K306" s="233"/>
      <c r="L306" s="238"/>
      <c r="M306" s="239"/>
      <c r="N306" s="240"/>
      <c r="O306" s="240"/>
      <c r="P306" s="240"/>
      <c r="Q306" s="240"/>
      <c r="R306" s="240"/>
      <c r="S306" s="240"/>
      <c r="T306" s="241"/>
      <c r="AT306" s="242" t="s">
        <v>200</v>
      </c>
      <c r="AU306" s="242" t="s">
        <v>21</v>
      </c>
      <c r="AV306" s="14" t="s">
        <v>156</v>
      </c>
      <c r="AW306" s="14" t="s">
        <v>40</v>
      </c>
      <c r="AX306" s="14" t="s">
        <v>91</v>
      </c>
      <c r="AY306" s="242" t="s">
        <v>150</v>
      </c>
    </row>
    <row r="307" spans="1:65" s="2" customFormat="1" ht="16.5" customHeight="1">
      <c r="A307" s="34"/>
      <c r="B307" s="35"/>
      <c r="C307" s="243" t="s">
        <v>622</v>
      </c>
      <c r="D307" s="243" t="s">
        <v>262</v>
      </c>
      <c r="E307" s="244" t="s">
        <v>623</v>
      </c>
      <c r="F307" s="245" t="s">
        <v>624</v>
      </c>
      <c r="G307" s="246" t="s">
        <v>194</v>
      </c>
      <c r="H307" s="247">
        <v>775.5</v>
      </c>
      <c r="I307" s="248"/>
      <c r="J307" s="249">
        <f>ROUND(I307*H307,2)</f>
        <v>0</v>
      </c>
      <c r="K307" s="245" t="s">
        <v>1</v>
      </c>
      <c r="L307" s="250"/>
      <c r="M307" s="251" t="s">
        <v>1</v>
      </c>
      <c r="N307" s="252" t="s">
        <v>48</v>
      </c>
      <c r="O307" s="71"/>
      <c r="P307" s="212">
        <f>O307*H307</f>
        <v>0</v>
      </c>
      <c r="Q307" s="212">
        <v>0.10199999999999999</v>
      </c>
      <c r="R307" s="212">
        <f>Q307*H307</f>
        <v>79.100999999999999</v>
      </c>
      <c r="S307" s="212">
        <v>0</v>
      </c>
      <c r="T307" s="213">
        <f>S307*H307</f>
        <v>0</v>
      </c>
      <c r="U307" s="34"/>
      <c r="V307" s="34"/>
      <c r="W307" s="34"/>
      <c r="X307" s="34"/>
      <c r="Y307" s="34"/>
      <c r="Z307" s="34"/>
      <c r="AA307" s="34"/>
      <c r="AB307" s="34"/>
      <c r="AC307" s="34"/>
      <c r="AD307" s="34"/>
      <c r="AE307" s="34"/>
      <c r="AR307" s="214" t="s">
        <v>187</v>
      </c>
      <c r="AT307" s="214" t="s">
        <v>262</v>
      </c>
      <c r="AU307" s="214" t="s">
        <v>21</v>
      </c>
      <c r="AY307" s="16" t="s">
        <v>150</v>
      </c>
      <c r="BE307" s="215">
        <f>IF(N307="základní",J307,0)</f>
        <v>0</v>
      </c>
      <c r="BF307" s="215">
        <f>IF(N307="snížená",J307,0)</f>
        <v>0</v>
      </c>
      <c r="BG307" s="215">
        <f>IF(N307="zákl. přenesená",J307,0)</f>
        <v>0</v>
      </c>
      <c r="BH307" s="215">
        <f>IF(N307="sníž. přenesená",J307,0)</f>
        <v>0</v>
      </c>
      <c r="BI307" s="215">
        <f>IF(N307="nulová",J307,0)</f>
        <v>0</v>
      </c>
      <c r="BJ307" s="16" t="s">
        <v>91</v>
      </c>
      <c r="BK307" s="215">
        <f>ROUND(I307*H307,2)</f>
        <v>0</v>
      </c>
      <c r="BL307" s="16" t="s">
        <v>156</v>
      </c>
      <c r="BM307" s="214" t="s">
        <v>625</v>
      </c>
    </row>
    <row r="308" spans="1:65" s="2" customFormat="1" ht="11.25">
      <c r="A308" s="34"/>
      <c r="B308" s="35"/>
      <c r="C308" s="36"/>
      <c r="D308" s="216" t="s">
        <v>158</v>
      </c>
      <c r="E308" s="36"/>
      <c r="F308" s="217" t="s">
        <v>624</v>
      </c>
      <c r="G308" s="36"/>
      <c r="H308" s="36"/>
      <c r="I308" s="115"/>
      <c r="J308" s="36"/>
      <c r="K308" s="36"/>
      <c r="L308" s="39"/>
      <c r="M308" s="218"/>
      <c r="N308" s="219"/>
      <c r="O308" s="71"/>
      <c r="P308" s="71"/>
      <c r="Q308" s="71"/>
      <c r="R308" s="71"/>
      <c r="S308" s="71"/>
      <c r="T308" s="72"/>
      <c r="U308" s="34"/>
      <c r="V308" s="34"/>
      <c r="W308" s="34"/>
      <c r="X308" s="34"/>
      <c r="Y308" s="34"/>
      <c r="Z308" s="34"/>
      <c r="AA308" s="34"/>
      <c r="AB308" s="34"/>
      <c r="AC308" s="34"/>
      <c r="AD308" s="34"/>
      <c r="AE308" s="34"/>
      <c r="AT308" s="16" t="s">
        <v>158</v>
      </c>
      <c r="AU308" s="16" t="s">
        <v>21</v>
      </c>
    </row>
    <row r="309" spans="1:65" s="13" customFormat="1" ht="11.25">
      <c r="B309" s="221"/>
      <c r="C309" s="222"/>
      <c r="D309" s="216" t="s">
        <v>200</v>
      </c>
      <c r="E309" s="223" t="s">
        <v>1</v>
      </c>
      <c r="F309" s="224" t="s">
        <v>626</v>
      </c>
      <c r="G309" s="222"/>
      <c r="H309" s="225">
        <v>775.5</v>
      </c>
      <c r="I309" s="226"/>
      <c r="J309" s="222"/>
      <c r="K309" s="222"/>
      <c r="L309" s="227"/>
      <c r="M309" s="228"/>
      <c r="N309" s="229"/>
      <c r="O309" s="229"/>
      <c r="P309" s="229"/>
      <c r="Q309" s="229"/>
      <c r="R309" s="229"/>
      <c r="S309" s="229"/>
      <c r="T309" s="230"/>
      <c r="AT309" s="231" t="s">
        <v>200</v>
      </c>
      <c r="AU309" s="231" t="s">
        <v>21</v>
      </c>
      <c r="AV309" s="13" t="s">
        <v>21</v>
      </c>
      <c r="AW309" s="13" t="s">
        <v>40</v>
      </c>
      <c r="AX309" s="13" t="s">
        <v>83</v>
      </c>
      <c r="AY309" s="231" t="s">
        <v>150</v>
      </c>
    </row>
    <row r="310" spans="1:65" s="14" customFormat="1" ht="11.25">
      <c r="B310" s="232"/>
      <c r="C310" s="233"/>
      <c r="D310" s="216" t="s">
        <v>200</v>
      </c>
      <c r="E310" s="234" t="s">
        <v>1</v>
      </c>
      <c r="F310" s="235" t="s">
        <v>203</v>
      </c>
      <c r="G310" s="233"/>
      <c r="H310" s="236">
        <v>775.5</v>
      </c>
      <c r="I310" s="237"/>
      <c r="J310" s="233"/>
      <c r="K310" s="233"/>
      <c r="L310" s="238"/>
      <c r="M310" s="239"/>
      <c r="N310" s="240"/>
      <c r="O310" s="240"/>
      <c r="P310" s="240"/>
      <c r="Q310" s="240"/>
      <c r="R310" s="240"/>
      <c r="S310" s="240"/>
      <c r="T310" s="241"/>
      <c r="AT310" s="242" t="s">
        <v>200</v>
      </c>
      <c r="AU310" s="242" t="s">
        <v>21</v>
      </c>
      <c r="AV310" s="14" t="s">
        <v>156</v>
      </c>
      <c r="AW310" s="14" t="s">
        <v>40</v>
      </c>
      <c r="AX310" s="14" t="s">
        <v>91</v>
      </c>
      <c r="AY310" s="242" t="s">
        <v>150</v>
      </c>
    </row>
    <row r="311" spans="1:65" s="2" customFormat="1" ht="16.5" customHeight="1">
      <c r="A311" s="34"/>
      <c r="B311" s="35"/>
      <c r="C311" s="243" t="s">
        <v>627</v>
      </c>
      <c r="D311" s="243" t="s">
        <v>262</v>
      </c>
      <c r="E311" s="244" t="s">
        <v>628</v>
      </c>
      <c r="F311" s="245" t="s">
        <v>629</v>
      </c>
      <c r="G311" s="246" t="s">
        <v>155</v>
      </c>
      <c r="H311" s="247">
        <v>12</v>
      </c>
      <c r="I311" s="248"/>
      <c r="J311" s="249">
        <f>ROUND(I311*H311,2)</f>
        <v>0</v>
      </c>
      <c r="K311" s="245" t="s">
        <v>1</v>
      </c>
      <c r="L311" s="250"/>
      <c r="M311" s="251" t="s">
        <v>1</v>
      </c>
      <c r="N311" s="252" t="s">
        <v>48</v>
      </c>
      <c r="O311" s="71"/>
      <c r="P311" s="212">
        <f>O311*H311</f>
        <v>0</v>
      </c>
      <c r="Q311" s="212">
        <v>6.3E-2</v>
      </c>
      <c r="R311" s="212">
        <f>Q311*H311</f>
        <v>0.75600000000000001</v>
      </c>
      <c r="S311" s="212">
        <v>0</v>
      </c>
      <c r="T311" s="213">
        <f>S311*H311</f>
        <v>0</v>
      </c>
      <c r="U311" s="34"/>
      <c r="V311" s="34"/>
      <c r="W311" s="34"/>
      <c r="X311" s="34"/>
      <c r="Y311" s="34"/>
      <c r="Z311" s="34"/>
      <c r="AA311" s="34"/>
      <c r="AB311" s="34"/>
      <c r="AC311" s="34"/>
      <c r="AD311" s="34"/>
      <c r="AE311" s="34"/>
      <c r="AR311" s="214" t="s">
        <v>187</v>
      </c>
      <c r="AT311" s="214" t="s">
        <v>262</v>
      </c>
      <c r="AU311" s="214" t="s">
        <v>21</v>
      </c>
      <c r="AY311" s="16" t="s">
        <v>150</v>
      </c>
      <c r="BE311" s="215">
        <f>IF(N311="základní",J311,0)</f>
        <v>0</v>
      </c>
      <c r="BF311" s="215">
        <f>IF(N311="snížená",J311,0)</f>
        <v>0</v>
      </c>
      <c r="BG311" s="215">
        <f>IF(N311="zákl. přenesená",J311,0)</f>
        <v>0</v>
      </c>
      <c r="BH311" s="215">
        <f>IF(N311="sníž. přenesená",J311,0)</f>
        <v>0</v>
      </c>
      <c r="BI311" s="215">
        <f>IF(N311="nulová",J311,0)</f>
        <v>0</v>
      </c>
      <c r="BJ311" s="16" t="s">
        <v>91</v>
      </c>
      <c r="BK311" s="215">
        <f>ROUND(I311*H311,2)</f>
        <v>0</v>
      </c>
      <c r="BL311" s="16" t="s">
        <v>156</v>
      </c>
      <c r="BM311" s="214" t="s">
        <v>630</v>
      </c>
    </row>
    <row r="312" spans="1:65" s="2" customFormat="1" ht="11.25">
      <c r="A312" s="34"/>
      <c r="B312" s="35"/>
      <c r="C312" s="36"/>
      <c r="D312" s="216" t="s">
        <v>158</v>
      </c>
      <c r="E312" s="36"/>
      <c r="F312" s="217" t="s">
        <v>629</v>
      </c>
      <c r="G312" s="36"/>
      <c r="H312" s="36"/>
      <c r="I312" s="115"/>
      <c r="J312" s="36"/>
      <c r="K312" s="36"/>
      <c r="L312" s="39"/>
      <c r="M312" s="218"/>
      <c r="N312" s="219"/>
      <c r="O312" s="71"/>
      <c r="P312" s="71"/>
      <c r="Q312" s="71"/>
      <c r="R312" s="71"/>
      <c r="S312" s="71"/>
      <c r="T312" s="72"/>
      <c r="U312" s="34"/>
      <c r="V312" s="34"/>
      <c r="W312" s="34"/>
      <c r="X312" s="34"/>
      <c r="Y312" s="34"/>
      <c r="Z312" s="34"/>
      <c r="AA312" s="34"/>
      <c r="AB312" s="34"/>
      <c r="AC312" s="34"/>
      <c r="AD312" s="34"/>
      <c r="AE312" s="34"/>
      <c r="AT312" s="16" t="s">
        <v>158</v>
      </c>
      <c r="AU312" s="16" t="s">
        <v>21</v>
      </c>
    </row>
    <row r="313" spans="1:65" s="13" customFormat="1" ht="11.25">
      <c r="B313" s="221"/>
      <c r="C313" s="222"/>
      <c r="D313" s="216" t="s">
        <v>200</v>
      </c>
      <c r="E313" s="223" t="s">
        <v>1</v>
      </c>
      <c r="F313" s="224" t="s">
        <v>631</v>
      </c>
      <c r="G313" s="222"/>
      <c r="H313" s="225">
        <v>12</v>
      </c>
      <c r="I313" s="226"/>
      <c r="J313" s="222"/>
      <c r="K313" s="222"/>
      <c r="L313" s="227"/>
      <c r="M313" s="228"/>
      <c r="N313" s="229"/>
      <c r="O313" s="229"/>
      <c r="P313" s="229"/>
      <c r="Q313" s="229"/>
      <c r="R313" s="229"/>
      <c r="S313" s="229"/>
      <c r="T313" s="230"/>
      <c r="AT313" s="231" t="s">
        <v>200</v>
      </c>
      <c r="AU313" s="231" t="s">
        <v>21</v>
      </c>
      <c r="AV313" s="13" t="s">
        <v>21</v>
      </c>
      <c r="AW313" s="13" t="s">
        <v>40</v>
      </c>
      <c r="AX313" s="13" t="s">
        <v>83</v>
      </c>
      <c r="AY313" s="231" t="s">
        <v>150</v>
      </c>
    </row>
    <row r="314" spans="1:65" s="14" customFormat="1" ht="11.25">
      <c r="B314" s="232"/>
      <c r="C314" s="233"/>
      <c r="D314" s="216" t="s">
        <v>200</v>
      </c>
      <c r="E314" s="234" t="s">
        <v>1</v>
      </c>
      <c r="F314" s="235" t="s">
        <v>203</v>
      </c>
      <c r="G314" s="233"/>
      <c r="H314" s="236">
        <v>12</v>
      </c>
      <c r="I314" s="237"/>
      <c r="J314" s="233"/>
      <c r="K314" s="233"/>
      <c r="L314" s="238"/>
      <c r="M314" s="239"/>
      <c r="N314" s="240"/>
      <c r="O314" s="240"/>
      <c r="P314" s="240"/>
      <c r="Q314" s="240"/>
      <c r="R314" s="240"/>
      <c r="S314" s="240"/>
      <c r="T314" s="241"/>
      <c r="AT314" s="242" t="s">
        <v>200</v>
      </c>
      <c r="AU314" s="242" t="s">
        <v>21</v>
      </c>
      <c r="AV314" s="14" t="s">
        <v>156</v>
      </c>
      <c r="AW314" s="14" t="s">
        <v>40</v>
      </c>
      <c r="AX314" s="14" t="s">
        <v>91</v>
      </c>
      <c r="AY314" s="242" t="s">
        <v>150</v>
      </c>
    </row>
    <row r="315" spans="1:65" s="2" customFormat="1" ht="21.75" customHeight="1">
      <c r="A315" s="34"/>
      <c r="B315" s="35"/>
      <c r="C315" s="243" t="s">
        <v>632</v>
      </c>
      <c r="D315" s="243" t="s">
        <v>262</v>
      </c>
      <c r="E315" s="244" t="s">
        <v>633</v>
      </c>
      <c r="F315" s="245" t="s">
        <v>634</v>
      </c>
      <c r="G315" s="246" t="s">
        <v>155</v>
      </c>
      <c r="H315" s="247">
        <v>1040</v>
      </c>
      <c r="I315" s="248"/>
      <c r="J315" s="249">
        <f>ROUND(I315*H315,2)</f>
        <v>0</v>
      </c>
      <c r="K315" s="245" t="s">
        <v>1</v>
      </c>
      <c r="L315" s="250"/>
      <c r="M315" s="251" t="s">
        <v>1</v>
      </c>
      <c r="N315" s="252" t="s">
        <v>48</v>
      </c>
      <c r="O315" s="71"/>
      <c r="P315" s="212">
        <f>O315*H315</f>
        <v>0</v>
      </c>
      <c r="Q315" s="212">
        <v>2.4E-2</v>
      </c>
      <c r="R315" s="212">
        <f>Q315*H315</f>
        <v>24.96</v>
      </c>
      <c r="S315" s="212">
        <v>0</v>
      </c>
      <c r="T315" s="213">
        <f>S315*H315</f>
        <v>0</v>
      </c>
      <c r="U315" s="34"/>
      <c r="V315" s="34"/>
      <c r="W315" s="34"/>
      <c r="X315" s="34"/>
      <c r="Y315" s="34"/>
      <c r="Z315" s="34"/>
      <c r="AA315" s="34"/>
      <c r="AB315" s="34"/>
      <c r="AC315" s="34"/>
      <c r="AD315" s="34"/>
      <c r="AE315" s="34"/>
      <c r="AR315" s="214" t="s">
        <v>187</v>
      </c>
      <c r="AT315" s="214" t="s">
        <v>262</v>
      </c>
      <c r="AU315" s="214" t="s">
        <v>21</v>
      </c>
      <c r="AY315" s="16" t="s">
        <v>150</v>
      </c>
      <c r="BE315" s="215">
        <f>IF(N315="základní",J315,0)</f>
        <v>0</v>
      </c>
      <c r="BF315" s="215">
        <f>IF(N315="snížená",J315,0)</f>
        <v>0</v>
      </c>
      <c r="BG315" s="215">
        <f>IF(N315="zákl. přenesená",J315,0)</f>
        <v>0</v>
      </c>
      <c r="BH315" s="215">
        <f>IF(N315="sníž. přenesená",J315,0)</f>
        <v>0</v>
      </c>
      <c r="BI315" s="215">
        <f>IF(N315="nulová",J315,0)</f>
        <v>0</v>
      </c>
      <c r="BJ315" s="16" t="s">
        <v>91</v>
      </c>
      <c r="BK315" s="215">
        <f>ROUND(I315*H315,2)</f>
        <v>0</v>
      </c>
      <c r="BL315" s="16" t="s">
        <v>156</v>
      </c>
      <c r="BM315" s="214" t="s">
        <v>635</v>
      </c>
    </row>
    <row r="316" spans="1:65" s="2" customFormat="1" ht="11.25">
      <c r="A316" s="34"/>
      <c r="B316" s="35"/>
      <c r="C316" s="36"/>
      <c r="D316" s="216" t="s">
        <v>158</v>
      </c>
      <c r="E316" s="36"/>
      <c r="F316" s="217" t="s">
        <v>634</v>
      </c>
      <c r="G316" s="36"/>
      <c r="H316" s="36"/>
      <c r="I316" s="115"/>
      <c r="J316" s="36"/>
      <c r="K316" s="36"/>
      <c r="L316" s="39"/>
      <c r="M316" s="218"/>
      <c r="N316" s="219"/>
      <c r="O316" s="71"/>
      <c r="P316" s="71"/>
      <c r="Q316" s="71"/>
      <c r="R316" s="71"/>
      <c r="S316" s="71"/>
      <c r="T316" s="72"/>
      <c r="U316" s="34"/>
      <c r="V316" s="34"/>
      <c r="W316" s="34"/>
      <c r="X316" s="34"/>
      <c r="Y316" s="34"/>
      <c r="Z316" s="34"/>
      <c r="AA316" s="34"/>
      <c r="AB316" s="34"/>
      <c r="AC316" s="34"/>
      <c r="AD316" s="34"/>
      <c r="AE316" s="34"/>
      <c r="AT316" s="16" t="s">
        <v>158</v>
      </c>
      <c r="AU316" s="16" t="s">
        <v>21</v>
      </c>
    </row>
    <row r="317" spans="1:65" s="13" customFormat="1" ht="11.25">
      <c r="B317" s="221"/>
      <c r="C317" s="222"/>
      <c r="D317" s="216" t="s">
        <v>200</v>
      </c>
      <c r="E317" s="223" t="s">
        <v>1</v>
      </c>
      <c r="F317" s="224" t="s">
        <v>636</v>
      </c>
      <c r="G317" s="222"/>
      <c r="H317" s="225">
        <v>1040</v>
      </c>
      <c r="I317" s="226"/>
      <c r="J317" s="222"/>
      <c r="K317" s="222"/>
      <c r="L317" s="227"/>
      <c r="M317" s="228"/>
      <c r="N317" s="229"/>
      <c r="O317" s="229"/>
      <c r="P317" s="229"/>
      <c r="Q317" s="229"/>
      <c r="R317" s="229"/>
      <c r="S317" s="229"/>
      <c r="T317" s="230"/>
      <c r="AT317" s="231" t="s">
        <v>200</v>
      </c>
      <c r="AU317" s="231" t="s">
        <v>21</v>
      </c>
      <c r="AV317" s="13" t="s">
        <v>21</v>
      </c>
      <c r="AW317" s="13" t="s">
        <v>40</v>
      </c>
      <c r="AX317" s="13" t="s">
        <v>83</v>
      </c>
      <c r="AY317" s="231" t="s">
        <v>150</v>
      </c>
    </row>
    <row r="318" spans="1:65" s="14" customFormat="1" ht="11.25">
      <c r="B318" s="232"/>
      <c r="C318" s="233"/>
      <c r="D318" s="216" t="s">
        <v>200</v>
      </c>
      <c r="E318" s="234" t="s">
        <v>1</v>
      </c>
      <c r="F318" s="235" t="s">
        <v>203</v>
      </c>
      <c r="G318" s="233"/>
      <c r="H318" s="236">
        <v>1040</v>
      </c>
      <c r="I318" s="237"/>
      <c r="J318" s="233"/>
      <c r="K318" s="233"/>
      <c r="L318" s="238"/>
      <c r="M318" s="239"/>
      <c r="N318" s="240"/>
      <c r="O318" s="240"/>
      <c r="P318" s="240"/>
      <c r="Q318" s="240"/>
      <c r="R318" s="240"/>
      <c r="S318" s="240"/>
      <c r="T318" s="241"/>
      <c r="AT318" s="242" t="s">
        <v>200</v>
      </c>
      <c r="AU318" s="242" t="s">
        <v>21</v>
      </c>
      <c r="AV318" s="14" t="s">
        <v>156</v>
      </c>
      <c r="AW318" s="14" t="s">
        <v>40</v>
      </c>
      <c r="AX318" s="14" t="s">
        <v>91</v>
      </c>
      <c r="AY318" s="242" t="s">
        <v>150</v>
      </c>
    </row>
    <row r="319" spans="1:65" s="2" customFormat="1" ht="21.75" customHeight="1">
      <c r="A319" s="34"/>
      <c r="B319" s="35"/>
      <c r="C319" s="203" t="s">
        <v>637</v>
      </c>
      <c r="D319" s="203" t="s">
        <v>152</v>
      </c>
      <c r="E319" s="204" t="s">
        <v>638</v>
      </c>
      <c r="F319" s="205" t="s">
        <v>639</v>
      </c>
      <c r="G319" s="206" t="s">
        <v>194</v>
      </c>
      <c r="H319" s="207">
        <v>520</v>
      </c>
      <c r="I319" s="208"/>
      <c r="J319" s="209">
        <f>ROUND(I319*H319,2)</f>
        <v>0</v>
      </c>
      <c r="K319" s="205" t="s">
        <v>1</v>
      </c>
      <c r="L319" s="39"/>
      <c r="M319" s="210" t="s">
        <v>1</v>
      </c>
      <c r="N319" s="211" t="s">
        <v>48</v>
      </c>
      <c r="O319" s="71"/>
      <c r="P319" s="212">
        <f>O319*H319</f>
        <v>0</v>
      </c>
      <c r="Q319" s="212">
        <v>0.10108</v>
      </c>
      <c r="R319" s="212">
        <f>Q319*H319</f>
        <v>52.561599999999999</v>
      </c>
      <c r="S319" s="212">
        <v>0</v>
      </c>
      <c r="T319" s="213">
        <f>S319*H319</f>
        <v>0</v>
      </c>
      <c r="U319" s="34"/>
      <c r="V319" s="34"/>
      <c r="W319" s="34"/>
      <c r="X319" s="34"/>
      <c r="Y319" s="34"/>
      <c r="Z319" s="34"/>
      <c r="AA319" s="34"/>
      <c r="AB319" s="34"/>
      <c r="AC319" s="34"/>
      <c r="AD319" s="34"/>
      <c r="AE319" s="34"/>
      <c r="AR319" s="214" t="s">
        <v>156</v>
      </c>
      <c r="AT319" s="214" t="s">
        <v>152</v>
      </c>
      <c r="AU319" s="214" t="s">
        <v>21</v>
      </c>
      <c r="AY319" s="16" t="s">
        <v>150</v>
      </c>
      <c r="BE319" s="215">
        <f>IF(N319="základní",J319,0)</f>
        <v>0</v>
      </c>
      <c r="BF319" s="215">
        <f>IF(N319="snížená",J319,0)</f>
        <v>0</v>
      </c>
      <c r="BG319" s="215">
        <f>IF(N319="zákl. přenesená",J319,0)</f>
        <v>0</v>
      </c>
      <c r="BH319" s="215">
        <f>IF(N319="sníž. přenesená",J319,0)</f>
        <v>0</v>
      </c>
      <c r="BI319" s="215">
        <f>IF(N319="nulová",J319,0)</f>
        <v>0</v>
      </c>
      <c r="BJ319" s="16" t="s">
        <v>91</v>
      </c>
      <c r="BK319" s="215">
        <f>ROUND(I319*H319,2)</f>
        <v>0</v>
      </c>
      <c r="BL319" s="16" t="s">
        <v>156</v>
      </c>
      <c r="BM319" s="214" t="s">
        <v>640</v>
      </c>
    </row>
    <row r="320" spans="1:65" s="2" customFormat="1" ht="19.5">
      <c r="A320" s="34"/>
      <c r="B320" s="35"/>
      <c r="C320" s="36"/>
      <c r="D320" s="216" t="s">
        <v>158</v>
      </c>
      <c r="E320" s="36"/>
      <c r="F320" s="217" t="s">
        <v>639</v>
      </c>
      <c r="G320" s="36"/>
      <c r="H320" s="36"/>
      <c r="I320" s="115"/>
      <c r="J320" s="36"/>
      <c r="K320" s="36"/>
      <c r="L320" s="39"/>
      <c r="M320" s="218"/>
      <c r="N320" s="219"/>
      <c r="O320" s="71"/>
      <c r="P320" s="71"/>
      <c r="Q320" s="71"/>
      <c r="R320" s="71"/>
      <c r="S320" s="71"/>
      <c r="T320" s="72"/>
      <c r="U320" s="34"/>
      <c r="V320" s="34"/>
      <c r="W320" s="34"/>
      <c r="X320" s="34"/>
      <c r="Y320" s="34"/>
      <c r="Z320" s="34"/>
      <c r="AA320" s="34"/>
      <c r="AB320" s="34"/>
      <c r="AC320" s="34"/>
      <c r="AD320" s="34"/>
      <c r="AE320" s="34"/>
      <c r="AT320" s="16" t="s">
        <v>158</v>
      </c>
      <c r="AU320" s="16" t="s">
        <v>21</v>
      </c>
    </row>
    <row r="321" spans="1:65" s="2" customFormat="1" ht="21.75" customHeight="1">
      <c r="A321" s="34"/>
      <c r="B321" s="35"/>
      <c r="C321" s="203" t="s">
        <v>641</v>
      </c>
      <c r="D321" s="203" t="s">
        <v>152</v>
      </c>
      <c r="E321" s="204" t="s">
        <v>642</v>
      </c>
      <c r="F321" s="205" t="s">
        <v>643</v>
      </c>
      <c r="G321" s="206" t="s">
        <v>194</v>
      </c>
      <c r="H321" s="207">
        <v>189</v>
      </c>
      <c r="I321" s="208"/>
      <c r="J321" s="209">
        <f>ROUND(I321*H321,2)</f>
        <v>0</v>
      </c>
      <c r="K321" s="205" t="s">
        <v>1</v>
      </c>
      <c r="L321" s="39"/>
      <c r="M321" s="210" t="s">
        <v>1</v>
      </c>
      <c r="N321" s="211" t="s">
        <v>48</v>
      </c>
      <c r="O321" s="71"/>
      <c r="P321" s="212">
        <f>O321*H321</f>
        <v>0</v>
      </c>
      <c r="Q321" s="212">
        <v>0.32917000000000002</v>
      </c>
      <c r="R321" s="212">
        <f>Q321*H321</f>
        <v>62.213130000000007</v>
      </c>
      <c r="S321" s="212">
        <v>0</v>
      </c>
      <c r="T321" s="213">
        <f>S321*H321</f>
        <v>0</v>
      </c>
      <c r="U321" s="34"/>
      <c r="V321" s="34"/>
      <c r="W321" s="34"/>
      <c r="X321" s="34"/>
      <c r="Y321" s="34"/>
      <c r="Z321" s="34"/>
      <c r="AA321" s="34"/>
      <c r="AB321" s="34"/>
      <c r="AC321" s="34"/>
      <c r="AD321" s="34"/>
      <c r="AE321" s="34"/>
      <c r="AR321" s="214" t="s">
        <v>156</v>
      </c>
      <c r="AT321" s="214" t="s">
        <v>152</v>
      </c>
      <c r="AU321" s="214" t="s">
        <v>21</v>
      </c>
      <c r="AY321" s="16" t="s">
        <v>150</v>
      </c>
      <c r="BE321" s="215">
        <f>IF(N321="základní",J321,0)</f>
        <v>0</v>
      </c>
      <c r="BF321" s="215">
        <f>IF(N321="snížená",J321,0)</f>
        <v>0</v>
      </c>
      <c r="BG321" s="215">
        <f>IF(N321="zákl. přenesená",J321,0)</f>
        <v>0</v>
      </c>
      <c r="BH321" s="215">
        <f>IF(N321="sníž. přenesená",J321,0)</f>
        <v>0</v>
      </c>
      <c r="BI321" s="215">
        <f>IF(N321="nulová",J321,0)</f>
        <v>0</v>
      </c>
      <c r="BJ321" s="16" t="s">
        <v>91</v>
      </c>
      <c r="BK321" s="215">
        <f>ROUND(I321*H321,2)</f>
        <v>0</v>
      </c>
      <c r="BL321" s="16" t="s">
        <v>156</v>
      </c>
      <c r="BM321" s="214" t="s">
        <v>644</v>
      </c>
    </row>
    <row r="322" spans="1:65" s="2" customFormat="1" ht="11.25">
      <c r="A322" s="34"/>
      <c r="B322" s="35"/>
      <c r="C322" s="36"/>
      <c r="D322" s="216" t="s">
        <v>158</v>
      </c>
      <c r="E322" s="36"/>
      <c r="F322" s="217" t="s">
        <v>643</v>
      </c>
      <c r="G322" s="36"/>
      <c r="H322" s="36"/>
      <c r="I322" s="115"/>
      <c r="J322" s="36"/>
      <c r="K322" s="36"/>
      <c r="L322" s="39"/>
      <c r="M322" s="218"/>
      <c r="N322" s="219"/>
      <c r="O322" s="71"/>
      <c r="P322" s="71"/>
      <c r="Q322" s="71"/>
      <c r="R322" s="71"/>
      <c r="S322" s="71"/>
      <c r="T322" s="72"/>
      <c r="U322" s="34"/>
      <c r="V322" s="34"/>
      <c r="W322" s="34"/>
      <c r="X322" s="34"/>
      <c r="Y322" s="34"/>
      <c r="Z322" s="34"/>
      <c r="AA322" s="34"/>
      <c r="AB322" s="34"/>
      <c r="AC322" s="34"/>
      <c r="AD322" s="34"/>
      <c r="AE322" s="34"/>
      <c r="AT322" s="16" t="s">
        <v>158</v>
      </c>
      <c r="AU322" s="16" t="s">
        <v>21</v>
      </c>
    </row>
    <row r="323" spans="1:65" s="13" customFormat="1" ht="11.25">
      <c r="B323" s="221"/>
      <c r="C323" s="222"/>
      <c r="D323" s="216" t="s">
        <v>200</v>
      </c>
      <c r="E323" s="223" t="s">
        <v>1</v>
      </c>
      <c r="F323" s="224" t="s">
        <v>645</v>
      </c>
      <c r="G323" s="222"/>
      <c r="H323" s="225">
        <v>189</v>
      </c>
      <c r="I323" s="226"/>
      <c r="J323" s="222"/>
      <c r="K323" s="222"/>
      <c r="L323" s="227"/>
      <c r="M323" s="228"/>
      <c r="N323" s="229"/>
      <c r="O323" s="229"/>
      <c r="P323" s="229"/>
      <c r="Q323" s="229"/>
      <c r="R323" s="229"/>
      <c r="S323" s="229"/>
      <c r="T323" s="230"/>
      <c r="AT323" s="231" t="s">
        <v>200</v>
      </c>
      <c r="AU323" s="231" t="s">
        <v>21</v>
      </c>
      <c r="AV323" s="13" t="s">
        <v>21</v>
      </c>
      <c r="AW323" s="13" t="s">
        <v>40</v>
      </c>
      <c r="AX323" s="13" t="s">
        <v>83</v>
      </c>
      <c r="AY323" s="231" t="s">
        <v>150</v>
      </c>
    </row>
    <row r="324" spans="1:65" s="14" customFormat="1" ht="11.25">
      <c r="B324" s="232"/>
      <c r="C324" s="233"/>
      <c r="D324" s="216" t="s">
        <v>200</v>
      </c>
      <c r="E324" s="234" t="s">
        <v>1</v>
      </c>
      <c r="F324" s="235" t="s">
        <v>203</v>
      </c>
      <c r="G324" s="233"/>
      <c r="H324" s="236">
        <v>189</v>
      </c>
      <c r="I324" s="237"/>
      <c r="J324" s="233"/>
      <c r="K324" s="233"/>
      <c r="L324" s="238"/>
      <c r="M324" s="239"/>
      <c r="N324" s="240"/>
      <c r="O324" s="240"/>
      <c r="P324" s="240"/>
      <c r="Q324" s="240"/>
      <c r="R324" s="240"/>
      <c r="S324" s="240"/>
      <c r="T324" s="241"/>
      <c r="AT324" s="242" t="s">
        <v>200</v>
      </c>
      <c r="AU324" s="242" t="s">
        <v>21</v>
      </c>
      <c r="AV324" s="14" t="s">
        <v>156</v>
      </c>
      <c r="AW324" s="14" t="s">
        <v>40</v>
      </c>
      <c r="AX324" s="14" t="s">
        <v>91</v>
      </c>
      <c r="AY324" s="242" t="s">
        <v>150</v>
      </c>
    </row>
    <row r="325" spans="1:65" s="2" customFormat="1" ht="21.75" customHeight="1">
      <c r="A325" s="34"/>
      <c r="B325" s="35"/>
      <c r="C325" s="243" t="s">
        <v>646</v>
      </c>
      <c r="D325" s="243" t="s">
        <v>262</v>
      </c>
      <c r="E325" s="244" t="s">
        <v>647</v>
      </c>
      <c r="F325" s="245" t="s">
        <v>648</v>
      </c>
      <c r="G325" s="246" t="s">
        <v>194</v>
      </c>
      <c r="H325" s="247">
        <v>488</v>
      </c>
      <c r="I325" s="248"/>
      <c r="J325" s="249">
        <f>ROUND(I325*H325,2)</f>
        <v>0</v>
      </c>
      <c r="K325" s="245" t="s">
        <v>1</v>
      </c>
      <c r="L325" s="250"/>
      <c r="M325" s="251" t="s">
        <v>1</v>
      </c>
      <c r="N325" s="252" t="s">
        <v>48</v>
      </c>
      <c r="O325" s="71"/>
      <c r="P325" s="212">
        <f>O325*H325</f>
        <v>0</v>
      </c>
      <c r="Q325" s="212">
        <v>1</v>
      </c>
      <c r="R325" s="212">
        <f>Q325*H325</f>
        <v>488</v>
      </c>
      <c r="S325" s="212">
        <v>0</v>
      </c>
      <c r="T325" s="213">
        <f>S325*H325</f>
        <v>0</v>
      </c>
      <c r="U325" s="34"/>
      <c r="V325" s="34"/>
      <c r="W325" s="34"/>
      <c r="X325" s="34"/>
      <c r="Y325" s="34"/>
      <c r="Z325" s="34"/>
      <c r="AA325" s="34"/>
      <c r="AB325" s="34"/>
      <c r="AC325" s="34"/>
      <c r="AD325" s="34"/>
      <c r="AE325" s="34"/>
      <c r="AR325" s="214" t="s">
        <v>187</v>
      </c>
      <c r="AT325" s="214" t="s">
        <v>262</v>
      </c>
      <c r="AU325" s="214" t="s">
        <v>21</v>
      </c>
      <c r="AY325" s="16" t="s">
        <v>150</v>
      </c>
      <c r="BE325" s="215">
        <f>IF(N325="základní",J325,0)</f>
        <v>0</v>
      </c>
      <c r="BF325" s="215">
        <f>IF(N325="snížená",J325,0)</f>
        <v>0</v>
      </c>
      <c r="BG325" s="215">
        <f>IF(N325="zákl. přenesená",J325,0)</f>
        <v>0</v>
      </c>
      <c r="BH325" s="215">
        <f>IF(N325="sníž. přenesená",J325,0)</f>
        <v>0</v>
      </c>
      <c r="BI325" s="215">
        <f>IF(N325="nulová",J325,0)</f>
        <v>0</v>
      </c>
      <c r="BJ325" s="16" t="s">
        <v>91</v>
      </c>
      <c r="BK325" s="215">
        <f>ROUND(I325*H325,2)</f>
        <v>0</v>
      </c>
      <c r="BL325" s="16" t="s">
        <v>156</v>
      </c>
      <c r="BM325" s="214" t="s">
        <v>649</v>
      </c>
    </row>
    <row r="326" spans="1:65" s="2" customFormat="1" ht="11.25">
      <c r="A326" s="34"/>
      <c r="B326" s="35"/>
      <c r="C326" s="36"/>
      <c r="D326" s="216" t="s">
        <v>158</v>
      </c>
      <c r="E326" s="36"/>
      <c r="F326" s="217" t="s">
        <v>648</v>
      </c>
      <c r="G326" s="36"/>
      <c r="H326" s="36"/>
      <c r="I326" s="115"/>
      <c r="J326" s="36"/>
      <c r="K326" s="36"/>
      <c r="L326" s="39"/>
      <c r="M326" s="218"/>
      <c r="N326" s="219"/>
      <c r="O326" s="71"/>
      <c r="P326" s="71"/>
      <c r="Q326" s="71"/>
      <c r="R326" s="71"/>
      <c r="S326" s="71"/>
      <c r="T326" s="72"/>
      <c r="U326" s="34"/>
      <c r="V326" s="34"/>
      <c r="W326" s="34"/>
      <c r="X326" s="34"/>
      <c r="Y326" s="34"/>
      <c r="Z326" s="34"/>
      <c r="AA326" s="34"/>
      <c r="AB326" s="34"/>
      <c r="AC326" s="34"/>
      <c r="AD326" s="34"/>
      <c r="AE326" s="34"/>
      <c r="AT326" s="16" t="s">
        <v>158</v>
      </c>
      <c r="AU326" s="16" t="s">
        <v>21</v>
      </c>
    </row>
    <row r="327" spans="1:65" s="2" customFormat="1" ht="29.25">
      <c r="A327" s="34"/>
      <c r="B327" s="35"/>
      <c r="C327" s="36"/>
      <c r="D327" s="216" t="s">
        <v>159</v>
      </c>
      <c r="E327" s="36"/>
      <c r="F327" s="220" t="s">
        <v>650</v>
      </c>
      <c r="G327" s="36"/>
      <c r="H327" s="36"/>
      <c r="I327" s="115"/>
      <c r="J327" s="36"/>
      <c r="K327" s="36"/>
      <c r="L327" s="39"/>
      <c r="M327" s="218"/>
      <c r="N327" s="219"/>
      <c r="O327" s="71"/>
      <c r="P327" s="71"/>
      <c r="Q327" s="71"/>
      <c r="R327" s="71"/>
      <c r="S327" s="71"/>
      <c r="T327" s="72"/>
      <c r="U327" s="34"/>
      <c r="V327" s="34"/>
      <c r="W327" s="34"/>
      <c r="X327" s="34"/>
      <c r="Y327" s="34"/>
      <c r="Z327" s="34"/>
      <c r="AA327" s="34"/>
      <c r="AB327" s="34"/>
      <c r="AC327" s="34"/>
      <c r="AD327" s="34"/>
      <c r="AE327" s="34"/>
      <c r="AT327" s="16" t="s">
        <v>159</v>
      </c>
      <c r="AU327" s="16" t="s">
        <v>21</v>
      </c>
    </row>
    <row r="328" spans="1:65" s="13" customFormat="1" ht="11.25">
      <c r="B328" s="221"/>
      <c r="C328" s="222"/>
      <c r="D328" s="216" t="s">
        <v>200</v>
      </c>
      <c r="E328" s="223" t="s">
        <v>1</v>
      </c>
      <c r="F328" s="224" t="s">
        <v>651</v>
      </c>
      <c r="G328" s="222"/>
      <c r="H328" s="225">
        <v>488</v>
      </c>
      <c r="I328" s="226"/>
      <c r="J328" s="222"/>
      <c r="K328" s="222"/>
      <c r="L328" s="227"/>
      <c r="M328" s="228"/>
      <c r="N328" s="229"/>
      <c r="O328" s="229"/>
      <c r="P328" s="229"/>
      <c r="Q328" s="229"/>
      <c r="R328" s="229"/>
      <c r="S328" s="229"/>
      <c r="T328" s="230"/>
      <c r="AT328" s="231" t="s">
        <v>200</v>
      </c>
      <c r="AU328" s="231" t="s">
        <v>21</v>
      </c>
      <c r="AV328" s="13" t="s">
        <v>21</v>
      </c>
      <c r="AW328" s="13" t="s">
        <v>40</v>
      </c>
      <c r="AX328" s="13" t="s">
        <v>83</v>
      </c>
      <c r="AY328" s="231" t="s">
        <v>150</v>
      </c>
    </row>
    <row r="329" spans="1:65" s="14" customFormat="1" ht="11.25">
      <c r="B329" s="232"/>
      <c r="C329" s="233"/>
      <c r="D329" s="216" t="s">
        <v>200</v>
      </c>
      <c r="E329" s="234" t="s">
        <v>1</v>
      </c>
      <c r="F329" s="235" t="s">
        <v>203</v>
      </c>
      <c r="G329" s="233"/>
      <c r="H329" s="236">
        <v>488</v>
      </c>
      <c r="I329" s="237"/>
      <c r="J329" s="233"/>
      <c r="K329" s="233"/>
      <c r="L329" s="238"/>
      <c r="M329" s="239"/>
      <c r="N329" s="240"/>
      <c r="O329" s="240"/>
      <c r="P329" s="240"/>
      <c r="Q329" s="240"/>
      <c r="R329" s="240"/>
      <c r="S329" s="240"/>
      <c r="T329" s="241"/>
      <c r="AT329" s="242" t="s">
        <v>200</v>
      </c>
      <c r="AU329" s="242" t="s">
        <v>21</v>
      </c>
      <c r="AV329" s="14" t="s">
        <v>156</v>
      </c>
      <c r="AW329" s="14" t="s">
        <v>40</v>
      </c>
      <c r="AX329" s="14" t="s">
        <v>91</v>
      </c>
      <c r="AY329" s="242" t="s">
        <v>150</v>
      </c>
    </row>
    <row r="330" spans="1:65" s="2" customFormat="1" ht="21.75" customHeight="1">
      <c r="A330" s="34"/>
      <c r="B330" s="35"/>
      <c r="C330" s="203" t="s">
        <v>652</v>
      </c>
      <c r="D330" s="203" t="s">
        <v>152</v>
      </c>
      <c r="E330" s="204" t="s">
        <v>653</v>
      </c>
      <c r="F330" s="205" t="s">
        <v>654</v>
      </c>
      <c r="G330" s="206" t="s">
        <v>168</v>
      </c>
      <c r="H330" s="207">
        <v>61</v>
      </c>
      <c r="I330" s="208"/>
      <c r="J330" s="209">
        <f>ROUND(I330*H330,2)</f>
        <v>0</v>
      </c>
      <c r="K330" s="205" t="s">
        <v>1</v>
      </c>
      <c r="L330" s="39"/>
      <c r="M330" s="210" t="s">
        <v>1</v>
      </c>
      <c r="N330" s="211" t="s">
        <v>48</v>
      </c>
      <c r="O330" s="71"/>
      <c r="P330" s="212">
        <f>O330*H330</f>
        <v>0</v>
      </c>
      <c r="Q330" s="212">
        <v>4.3999999999999997E-2</v>
      </c>
      <c r="R330" s="212">
        <f>Q330*H330</f>
        <v>2.6839999999999997</v>
      </c>
      <c r="S330" s="212">
        <v>0</v>
      </c>
      <c r="T330" s="213">
        <f>S330*H330</f>
        <v>0</v>
      </c>
      <c r="U330" s="34"/>
      <c r="V330" s="34"/>
      <c r="W330" s="34"/>
      <c r="X330" s="34"/>
      <c r="Y330" s="34"/>
      <c r="Z330" s="34"/>
      <c r="AA330" s="34"/>
      <c r="AB330" s="34"/>
      <c r="AC330" s="34"/>
      <c r="AD330" s="34"/>
      <c r="AE330" s="34"/>
      <c r="AR330" s="214" t="s">
        <v>156</v>
      </c>
      <c r="AT330" s="214" t="s">
        <v>152</v>
      </c>
      <c r="AU330" s="214" t="s">
        <v>21</v>
      </c>
      <c r="AY330" s="16" t="s">
        <v>150</v>
      </c>
      <c r="BE330" s="215">
        <f>IF(N330="základní",J330,0)</f>
        <v>0</v>
      </c>
      <c r="BF330" s="215">
        <f>IF(N330="snížená",J330,0)</f>
        <v>0</v>
      </c>
      <c r="BG330" s="215">
        <f>IF(N330="zákl. přenesená",J330,0)</f>
        <v>0</v>
      </c>
      <c r="BH330" s="215">
        <f>IF(N330="sníž. přenesená",J330,0)</f>
        <v>0</v>
      </c>
      <c r="BI330" s="215">
        <f>IF(N330="nulová",J330,0)</f>
        <v>0</v>
      </c>
      <c r="BJ330" s="16" t="s">
        <v>91</v>
      </c>
      <c r="BK330" s="215">
        <f>ROUND(I330*H330,2)</f>
        <v>0</v>
      </c>
      <c r="BL330" s="16" t="s">
        <v>156</v>
      </c>
      <c r="BM330" s="214" t="s">
        <v>655</v>
      </c>
    </row>
    <row r="331" spans="1:65" s="2" customFormat="1" ht="11.25">
      <c r="A331" s="34"/>
      <c r="B331" s="35"/>
      <c r="C331" s="36"/>
      <c r="D331" s="216" t="s">
        <v>158</v>
      </c>
      <c r="E331" s="36"/>
      <c r="F331" s="217" t="s">
        <v>654</v>
      </c>
      <c r="G331" s="36"/>
      <c r="H331" s="36"/>
      <c r="I331" s="115"/>
      <c r="J331" s="36"/>
      <c r="K331" s="36"/>
      <c r="L331" s="39"/>
      <c r="M331" s="218"/>
      <c r="N331" s="219"/>
      <c r="O331" s="71"/>
      <c r="P331" s="71"/>
      <c r="Q331" s="71"/>
      <c r="R331" s="71"/>
      <c r="S331" s="71"/>
      <c r="T331" s="72"/>
      <c r="U331" s="34"/>
      <c r="V331" s="34"/>
      <c r="W331" s="34"/>
      <c r="X331" s="34"/>
      <c r="Y331" s="34"/>
      <c r="Z331" s="34"/>
      <c r="AA331" s="34"/>
      <c r="AB331" s="34"/>
      <c r="AC331" s="34"/>
      <c r="AD331" s="34"/>
      <c r="AE331" s="34"/>
      <c r="AT331" s="16" t="s">
        <v>158</v>
      </c>
      <c r="AU331" s="16" t="s">
        <v>21</v>
      </c>
    </row>
    <row r="332" spans="1:65" s="13" customFormat="1" ht="11.25">
      <c r="B332" s="221"/>
      <c r="C332" s="222"/>
      <c r="D332" s="216" t="s">
        <v>200</v>
      </c>
      <c r="E332" s="223" t="s">
        <v>1</v>
      </c>
      <c r="F332" s="224" t="s">
        <v>656</v>
      </c>
      <c r="G332" s="222"/>
      <c r="H332" s="225">
        <v>61</v>
      </c>
      <c r="I332" s="226"/>
      <c r="J332" s="222"/>
      <c r="K332" s="222"/>
      <c r="L332" s="227"/>
      <c r="M332" s="228"/>
      <c r="N332" s="229"/>
      <c r="O332" s="229"/>
      <c r="P332" s="229"/>
      <c r="Q332" s="229"/>
      <c r="R332" s="229"/>
      <c r="S332" s="229"/>
      <c r="T332" s="230"/>
      <c r="AT332" s="231" t="s">
        <v>200</v>
      </c>
      <c r="AU332" s="231" t="s">
        <v>21</v>
      </c>
      <c r="AV332" s="13" t="s">
        <v>21</v>
      </c>
      <c r="AW332" s="13" t="s">
        <v>40</v>
      </c>
      <c r="AX332" s="13" t="s">
        <v>83</v>
      </c>
      <c r="AY332" s="231" t="s">
        <v>150</v>
      </c>
    </row>
    <row r="333" spans="1:65" s="14" customFormat="1" ht="11.25">
      <c r="B333" s="232"/>
      <c r="C333" s="233"/>
      <c r="D333" s="216" t="s">
        <v>200</v>
      </c>
      <c r="E333" s="234" t="s">
        <v>1</v>
      </c>
      <c r="F333" s="235" t="s">
        <v>203</v>
      </c>
      <c r="G333" s="233"/>
      <c r="H333" s="236">
        <v>61</v>
      </c>
      <c r="I333" s="237"/>
      <c r="J333" s="233"/>
      <c r="K333" s="233"/>
      <c r="L333" s="238"/>
      <c r="M333" s="239"/>
      <c r="N333" s="240"/>
      <c r="O333" s="240"/>
      <c r="P333" s="240"/>
      <c r="Q333" s="240"/>
      <c r="R333" s="240"/>
      <c r="S333" s="240"/>
      <c r="T333" s="241"/>
      <c r="AT333" s="242" t="s">
        <v>200</v>
      </c>
      <c r="AU333" s="242" t="s">
        <v>21</v>
      </c>
      <c r="AV333" s="14" t="s">
        <v>156</v>
      </c>
      <c r="AW333" s="14" t="s">
        <v>40</v>
      </c>
      <c r="AX333" s="14" t="s">
        <v>91</v>
      </c>
      <c r="AY333" s="242" t="s">
        <v>150</v>
      </c>
    </row>
    <row r="334" spans="1:65" s="2" customFormat="1" ht="16.5" customHeight="1">
      <c r="A334" s="34"/>
      <c r="B334" s="35"/>
      <c r="C334" s="203" t="s">
        <v>657</v>
      </c>
      <c r="D334" s="203" t="s">
        <v>152</v>
      </c>
      <c r="E334" s="204" t="s">
        <v>658</v>
      </c>
      <c r="F334" s="205" t="s">
        <v>659</v>
      </c>
      <c r="G334" s="206" t="s">
        <v>168</v>
      </c>
      <c r="H334" s="207">
        <v>76.86</v>
      </c>
      <c r="I334" s="208"/>
      <c r="J334" s="209">
        <f>ROUND(I334*H334,2)</f>
        <v>0</v>
      </c>
      <c r="K334" s="205" t="s">
        <v>1</v>
      </c>
      <c r="L334" s="39"/>
      <c r="M334" s="210" t="s">
        <v>1</v>
      </c>
      <c r="N334" s="211" t="s">
        <v>48</v>
      </c>
      <c r="O334" s="71"/>
      <c r="P334" s="212">
        <f>O334*H334</f>
        <v>0</v>
      </c>
      <c r="Q334" s="212">
        <v>1.1900000000000001E-2</v>
      </c>
      <c r="R334" s="212">
        <f>Q334*H334</f>
        <v>0.91463400000000006</v>
      </c>
      <c r="S334" s="212">
        <v>0</v>
      </c>
      <c r="T334" s="213">
        <f>S334*H334</f>
        <v>0</v>
      </c>
      <c r="U334" s="34"/>
      <c r="V334" s="34"/>
      <c r="W334" s="34"/>
      <c r="X334" s="34"/>
      <c r="Y334" s="34"/>
      <c r="Z334" s="34"/>
      <c r="AA334" s="34"/>
      <c r="AB334" s="34"/>
      <c r="AC334" s="34"/>
      <c r="AD334" s="34"/>
      <c r="AE334" s="34"/>
      <c r="AR334" s="214" t="s">
        <v>156</v>
      </c>
      <c r="AT334" s="214" t="s">
        <v>152</v>
      </c>
      <c r="AU334" s="214" t="s">
        <v>21</v>
      </c>
      <c r="AY334" s="16" t="s">
        <v>150</v>
      </c>
      <c r="BE334" s="215">
        <f>IF(N334="základní",J334,0)</f>
        <v>0</v>
      </c>
      <c r="BF334" s="215">
        <f>IF(N334="snížená",J334,0)</f>
        <v>0</v>
      </c>
      <c r="BG334" s="215">
        <f>IF(N334="zákl. přenesená",J334,0)</f>
        <v>0</v>
      </c>
      <c r="BH334" s="215">
        <f>IF(N334="sníž. přenesená",J334,0)</f>
        <v>0</v>
      </c>
      <c r="BI334" s="215">
        <f>IF(N334="nulová",J334,0)</f>
        <v>0</v>
      </c>
      <c r="BJ334" s="16" t="s">
        <v>91</v>
      </c>
      <c r="BK334" s="215">
        <f>ROUND(I334*H334,2)</f>
        <v>0</v>
      </c>
      <c r="BL334" s="16" t="s">
        <v>156</v>
      </c>
      <c r="BM334" s="214" t="s">
        <v>660</v>
      </c>
    </row>
    <row r="335" spans="1:65" s="2" customFormat="1" ht="11.25">
      <c r="A335" s="34"/>
      <c r="B335" s="35"/>
      <c r="C335" s="36"/>
      <c r="D335" s="216" t="s">
        <v>158</v>
      </c>
      <c r="E335" s="36"/>
      <c r="F335" s="217" t="s">
        <v>659</v>
      </c>
      <c r="G335" s="36"/>
      <c r="H335" s="36"/>
      <c r="I335" s="115"/>
      <c r="J335" s="36"/>
      <c r="K335" s="36"/>
      <c r="L335" s="39"/>
      <c r="M335" s="218"/>
      <c r="N335" s="219"/>
      <c r="O335" s="71"/>
      <c r="P335" s="71"/>
      <c r="Q335" s="71"/>
      <c r="R335" s="71"/>
      <c r="S335" s="71"/>
      <c r="T335" s="72"/>
      <c r="U335" s="34"/>
      <c r="V335" s="34"/>
      <c r="W335" s="34"/>
      <c r="X335" s="34"/>
      <c r="Y335" s="34"/>
      <c r="Z335" s="34"/>
      <c r="AA335" s="34"/>
      <c r="AB335" s="34"/>
      <c r="AC335" s="34"/>
      <c r="AD335" s="34"/>
      <c r="AE335" s="34"/>
      <c r="AT335" s="16" t="s">
        <v>158</v>
      </c>
      <c r="AU335" s="16" t="s">
        <v>21</v>
      </c>
    </row>
    <row r="336" spans="1:65" s="2" customFormat="1" ht="214.5">
      <c r="A336" s="34"/>
      <c r="B336" s="35"/>
      <c r="C336" s="36"/>
      <c r="D336" s="216" t="s">
        <v>159</v>
      </c>
      <c r="E336" s="36"/>
      <c r="F336" s="220" t="s">
        <v>661</v>
      </c>
      <c r="G336" s="36"/>
      <c r="H336" s="36"/>
      <c r="I336" s="115"/>
      <c r="J336" s="36"/>
      <c r="K336" s="36"/>
      <c r="L336" s="39"/>
      <c r="M336" s="218"/>
      <c r="N336" s="219"/>
      <c r="O336" s="71"/>
      <c r="P336" s="71"/>
      <c r="Q336" s="71"/>
      <c r="R336" s="71"/>
      <c r="S336" s="71"/>
      <c r="T336" s="72"/>
      <c r="U336" s="34"/>
      <c r="V336" s="34"/>
      <c r="W336" s="34"/>
      <c r="X336" s="34"/>
      <c r="Y336" s="34"/>
      <c r="Z336" s="34"/>
      <c r="AA336" s="34"/>
      <c r="AB336" s="34"/>
      <c r="AC336" s="34"/>
      <c r="AD336" s="34"/>
      <c r="AE336" s="34"/>
      <c r="AT336" s="16" t="s">
        <v>159</v>
      </c>
      <c r="AU336" s="16" t="s">
        <v>21</v>
      </c>
    </row>
    <row r="337" spans="1:65" s="13" customFormat="1" ht="11.25">
      <c r="B337" s="221"/>
      <c r="C337" s="222"/>
      <c r="D337" s="216" t="s">
        <v>200</v>
      </c>
      <c r="E337" s="223" t="s">
        <v>1</v>
      </c>
      <c r="F337" s="224" t="s">
        <v>662</v>
      </c>
      <c r="G337" s="222"/>
      <c r="H337" s="225">
        <v>76.86</v>
      </c>
      <c r="I337" s="226"/>
      <c r="J337" s="222"/>
      <c r="K337" s="222"/>
      <c r="L337" s="227"/>
      <c r="M337" s="228"/>
      <c r="N337" s="229"/>
      <c r="O337" s="229"/>
      <c r="P337" s="229"/>
      <c r="Q337" s="229"/>
      <c r="R337" s="229"/>
      <c r="S337" s="229"/>
      <c r="T337" s="230"/>
      <c r="AT337" s="231" t="s">
        <v>200</v>
      </c>
      <c r="AU337" s="231" t="s">
        <v>21</v>
      </c>
      <c r="AV337" s="13" t="s">
        <v>21</v>
      </c>
      <c r="AW337" s="13" t="s">
        <v>40</v>
      </c>
      <c r="AX337" s="13" t="s">
        <v>83</v>
      </c>
      <c r="AY337" s="231" t="s">
        <v>150</v>
      </c>
    </row>
    <row r="338" spans="1:65" s="14" customFormat="1" ht="11.25">
      <c r="B338" s="232"/>
      <c r="C338" s="233"/>
      <c r="D338" s="216" t="s">
        <v>200</v>
      </c>
      <c r="E338" s="234" t="s">
        <v>1</v>
      </c>
      <c r="F338" s="235" t="s">
        <v>203</v>
      </c>
      <c r="G338" s="233"/>
      <c r="H338" s="236">
        <v>76.86</v>
      </c>
      <c r="I338" s="237"/>
      <c r="J338" s="233"/>
      <c r="K338" s="233"/>
      <c r="L338" s="238"/>
      <c r="M338" s="239"/>
      <c r="N338" s="240"/>
      <c r="O338" s="240"/>
      <c r="P338" s="240"/>
      <c r="Q338" s="240"/>
      <c r="R338" s="240"/>
      <c r="S338" s="240"/>
      <c r="T338" s="241"/>
      <c r="AT338" s="242" t="s">
        <v>200</v>
      </c>
      <c r="AU338" s="242" t="s">
        <v>21</v>
      </c>
      <c r="AV338" s="14" t="s">
        <v>156</v>
      </c>
      <c r="AW338" s="14" t="s">
        <v>40</v>
      </c>
      <c r="AX338" s="14" t="s">
        <v>91</v>
      </c>
      <c r="AY338" s="242" t="s">
        <v>150</v>
      </c>
    </row>
    <row r="339" spans="1:65" s="2" customFormat="1" ht="21.75" customHeight="1">
      <c r="A339" s="34"/>
      <c r="B339" s="35"/>
      <c r="C339" s="203" t="s">
        <v>663</v>
      </c>
      <c r="D339" s="203" t="s">
        <v>152</v>
      </c>
      <c r="E339" s="204" t="s">
        <v>664</v>
      </c>
      <c r="F339" s="205" t="s">
        <v>665</v>
      </c>
      <c r="G339" s="206" t="s">
        <v>207</v>
      </c>
      <c r="H339" s="207">
        <v>42.7</v>
      </c>
      <c r="I339" s="208"/>
      <c r="J339" s="209">
        <f>ROUND(I339*H339,2)</f>
        <v>0</v>
      </c>
      <c r="K339" s="205" t="s">
        <v>1</v>
      </c>
      <c r="L339" s="39"/>
      <c r="M339" s="210" t="s">
        <v>1</v>
      </c>
      <c r="N339" s="211" t="s">
        <v>48</v>
      </c>
      <c r="O339" s="71"/>
      <c r="P339" s="212">
        <f>O339*H339</f>
        <v>0</v>
      </c>
      <c r="Q339" s="212">
        <v>0</v>
      </c>
      <c r="R339" s="212">
        <f>Q339*H339</f>
        <v>0</v>
      </c>
      <c r="S339" s="212">
        <v>0</v>
      </c>
      <c r="T339" s="213">
        <f>S339*H339</f>
        <v>0</v>
      </c>
      <c r="U339" s="34"/>
      <c r="V339" s="34"/>
      <c r="W339" s="34"/>
      <c r="X339" s="34"/>
      <c r="Y339" s="34"/>
      <c r="Z339" s="34"/>
      <c r="AA339" s="34"/>
      <c r="AB339" s="34"/>
      <c r="AC339" s="34"/>
      <c r="AD339" s="34"/>
      <c r="AE339" s="34"/>
      <c r="AR339" s="214" t="s">
        <v>156</v>
      </c>
      <c r="AT339" s="214" t="s">
        <v>152</v>
      </c>
      <c r="AU339" s="214" t="s">
        <v>21</v>
      </c>
      <c r="AY339" s="16" t="s">
        <v>150</v>
      </c>
      <c r="BE339" s="215">
        <f>IF(N339="základní",J339,0)</f>
        <v>0</v>
      </c>
      <c r="BF339" s="215">
        <f>IF(N339="snížená",J339,0)</f>
        <v>0</v>
      </c>
      <c r="BG339" s="215">
        <f>IF(N339="zákl. přenesená",J339,0)</f>
        <v>0</v>
      </c>
      <c r="BH339" s="215">
        <f>IF(N339="sníž. přenesená",J339,0)</f>
        <v>0</v>
      </c>
      <c r="BI339" s="215">
        <f>IF(N339="nulová",J339,0)</f>
        <v>0</v>
      </c>
      <c r="BJ339" s="16" t="s">
        <v>91</v>
      </c>
      <c r="BK339" s="215">
        <f>ROUND(I339*H339,2)</f>
        <v>0</v>
      </c>
      <c r="BL339" s="16" t="s">
        <v>156</v>
      </c>
      <c r="BM339" s="214" t="s">
        <v>666</v>
      </c>
    </row>
    <row r="340" spans="1:65" s="2" customFormat="1" ht="19.5">
      <c r="A340" s="34"/>
      <c r="B340" s="35"/>
      <c r="C340" s="36"/>
      <c r="D340" s="216" t="s">
        <v>158</v>
      </c>
      <c r="E340" s="36"/>
      <c r="F340" s="217" t="s">
        <v>665</v>
      </c>
      <c r="G340" s="36"/>
      <c r="H340" s="36"/>
      <c r="I340" s="115"/>
      <c r="J340" s="36"/>
      <c r="K340" s="36"/>
      <c r="L340" s="39"/>
      <c r="M340" s="218"/>
      <c r="N340" s="219"/>
      <c r="O340" s="71"/>
      <c r="P340" s="71"/>
      <c r="Q340" s="71"/>
      <c r="R340" s="71"/>
      <c r="S340" s="71"/>
      <c r="T340" s="72"/>
      <c r="U340" s="34"/>
      <c r="V340" s="34"/>
      <c r="W340" s="34"/>
      <c r="X340" s="34"/>
      <c r="Y340" s="34"/>
      <c r="Z340" s="34"/>
      <c r="AA340" s="34"/>
      <c r="AB340" s="34"/>
      <c r="AC340" s="34"/>
      <c r="AD340" s="34"/>
      <c r="AE340" s="34"/>
      <c r="AT340" s="16" t="s">
        <v>158</v>
      </c>
      <c r="AU340" s="16" t="s">
        <v>21</v>
      </c>
    </row>
    <row r="341" spans="1:65" s="2" customFormat="1" ht="195">
      <c r="A341" s="34"/>
      <c r="B341" s="35"/>
      <c r="C341" s="36"/>
      <c r="D341" s="216" t="s">
        <v>159</v>
      </c>
      <c r="E341" s="36"/>
      <c r="F341" s="220" t="s">
        <v>667</v>
      </c>
      <c r="G341" s="36"/>
      <c r="H341" s="36"/>
      <c r="I341" s="115"/>
      <c r="J341" s="36"/>
      <c r="K341" s="36"/>
      <c r="L341" s="39"/>
      <c r="M341" s="218"/>
      <c r="N341" s="219"/>
      <c r="O341" s="71"/>
      <c r="P341" s="71"/>
      <c r="Q341" s="71"/>
      <c r="R341" s="71"/>
      <c r="S341" s="71"/>
      <c r="T341" s="72"/>
      <c r="U341" s="34"/>
      <c r="V341" s="34"/>
      <c r="W341" s="34"/>
      <c r="X341" s="34"/>
      <c r="Y341" s="34"/>
      <c r="Z341" s="34"/>
      <c r="AA341" s="34"/>
      <c r="AB341" s="34"/>
      <c r="AC341" s="34"/>
      <c r="AD341" s="34"/>
      <c r="AE341" s="34"/>
      <c r="AT341" s="16" t="s">
        <v>159</v>
      </c>
      <c r="AU341" s="16" t="s">
        <v>21</v>
      </c>
    </row>
    <row r="342" spans="1:65" s="13" customFormat="1" ht="11.25">
      <c r="B342" s="221"/>
      <c r="C342" s="222"/>
      <c r="D342" s="216" t="s">
        <v>200</v>
      </c>
      <c r="E342" s="223" t="s">
        <v>1</v>
      </c>
      <c r="F342" s="224" t="s">
        <v>668</v>
      </c>
      <c r="G342" s="222"/>
      <c r="H342" s="225">
        <v>42.7</v>
      </c>
      <c r="I342" s="226"/>
      <c r="J342" s="222"/>
      <c r="K342" s="222"/>
      <c r="L342" s="227"/>
      <c r="M342" s="228"/>
      <c r="N342" s="229"/>
      <c r="O342" s="229"/>
      <c r="P342" s="229"/>
      <c r="Q342" s="229"/>
      <c r="R342" s="229"/>
      <c r="S342" s="229"/>
      <c r="T342" s="230"/>
      <c r="AT342" s="231" t="s">
        <v>200</v>
      </c>
      <c r="AU342" s="231" t="s">
        <v>21</v>
      </c>
      <c r="AV342" s="13" t="s">
        <v>21</v>
      </c>
      <c r="AW342" s="13" t="s">
        <v>40</v>
      </c>
      <c r="AX342" s="13" t="s">
        <v>83</v>
      </c>
      <c r="AY342" s="231" t="s">
        <v>150</v>
      </c>
    </row>
    <row r="343" spans="1:65" s="14" customFormat="1" ht="11.25">
      <c r="B343" s="232"/>
      <c r="C343" s="233"/>
      <c r="D343" s="216" t="s">
        <v>200</v>
      </c>
      <c r="E343" s="234" t="s">
        <v>1</v>
      </c>
      <c r="F343" s="235" t="s">
        <v>203</v>
      </c>
      <c r="G343" s="233"/>
      <c r="H343" s="236">
        <v>42.7</v>
      </c>
      <c r="I343" s="237"/>
      <c r="J343" s="233"/>
      <c r="K343" s="233"/>
      <c r="L343" s="238"/>
      <c r="M343" s="239"/>
      <c r="N343" s="240"/>
      <c r="O343" s="240"/>
      <c r="P343" s="240"/>
      <c r="Q343" s="240"/>
      <c r="R343" s="240"/>
      <c r="S343" s="240"/>
      <c r="T343" s="241"/>
      <c r="AT343" s="242" t="s">
        <v>200</v>
      </c>
      <c r="AU343" s="242" t="s">
        <v>21</v>
      </c>
      <c r="AV343" s="14" t="s">
        <v>156</v>
      </c>
      <c r="AW343" s="14" t="s">
        <v>40</v>
      </c>
      <c r="AX343" s="14" t="s">
        <v>91</v>
      </c>
      <c r="AY343" s="242" t="s">
        <v>150</v>
      </c>
    </row>
    <row r="344" spans="1:65" s="2" customFormat="1" ht="21.75" customHeight="1">
      <c r="A344" s="34"/>
      <c r="B344" s="35"/>
      <c r="C344" s="203" t="s">
        <v>669</v>
      </c>
      <c r="D344" s="203" t="s">
        <v>152</v>
      </c>
      <c r="E344" s="204" t="s">
        <v>670</v>
      </c>
      <c r="F344" s="205" t="s">
        <v>671</v>
      </c>
      <c r="G344" s="206" t="s">
        <v>254</v>
      </c>
      <c r="H344" s="207">
        <v>0.7</v>
      </c>
      <c r="I344" s="208"/>
      <c r="J344" s="209">
        <f>ROUND(I344*H344,2)</f>
        <v>0</v>
      </c>
      <c r="K344" s="205" t="s">
        <v>1</v>
      </c>
      <c r="L344" s="39"/>
      <c r="M344" s="210" t="s">
        <v>1</v>
      </c>
      <c r="N344" s="211" t="s">
        <v>48</v>
      </c>
      <c r="O344" s="71"/>
      <c r="P344" s="212">
        <f>O344*H344</f>
        <v>0</v>
      </c>
      <c r="Q344" s="212">
        <v>1.0382199999999999</v>
      </c>
      <c r="R344" s="212">
        <f>Q344*H344</f>
        <v>0.7267539999999999</v>
      </c>
      <c r="S344" s="212">
        <v>0</v>
      </c>
      <c r="T344" s="213">
        <f>S344*H344</f>
        <v>0</v>
      </c>
      <c r="U344" s="34"/>
      <c r="V344" s="34"/>
      <c r="W344" s="34"/>
      <c r="X344" s="34"/>
      <c r="Y344" s="34"/>
      <c r="Z344" s="34"/>
      <c r="AA344" s="34"/>
      <c r="AB344" s="34"/>
      <c r="AC344" s="34"/>
      <c r="AD344" s="34"/>
      <c r="AE344" s="34"/>
      <c r="AR344" s="214" t="s">
        <v>156</v>
      </c>
      <c r="AT344" s="214" t="s">
        <v>152</v>
      </c>
      <c r="AU344" s="214" t="s">
        <v>21</v>
      </c>
      <c r="AY344" s="16" t="s">
        <v>150</v>
      </c>
      <c r="BE344" s="215">
        <f>IF(N344="základní",J344,0)</f>
        <v>0</v>
      </c>
      <c r="BF344" s="215">
        <f>IF(N344="snížená",J344,0)</f>
        <v>0</v>
      </c>
      <c r="BG344" s="215">
        <f>IF(N344="zákl. přenesená",J344,0)</f>
        <v>0</v>
      </c>
      <c r="BH344" s="215">
        <f>IF(N344="sníž. přenesená",J344,0)</f>
        <v>0</v>
      </c>
      <c r="BI344" s="215">
        <f>IF(N344="nulová",J344,0)</f>
        <v>0</v>
      </c>
      <c r="BJ344" s="16" t="s">
        <v>91</v>
      </c>
      <c r="BK344" s="215">
        <f>ROUND(I344*H344,2)</f>
        <v>0</v>
      </c>
      <c r="BL344" s="16" t="s">
        <v>156</v>
      </c>
      <c r="BM344" s="214" t="s">
        <v>672</v>
      </c>
    </row>
    <row r="345" spans="1:65" s="2" customFormat="1" ht="19.5">
      <c r="A345" s="34"/>
      <c r="B345" s="35"/>
      <c r="C345" s="36"/>
      <c r="D345" s="216" t="s">
        <v>158</v>
      </c>
      <c r="E345" s="36"/>
      <c r="F345" s="217" t="s">
        <v>671</v>
      </c>
      <c r="G345" s="36"/>
      <c r="H345" s="36"/>
      <c r="I345" s="115"/>
      <c r="J345" s="36"/>
      <c r="K345" s="36"/>
      <c r="L345" s="39"/>
      <c r="M345" s="218"/>
      <c r="N345" s="219"/>
      <c r="O345" s="71"/>
      <c r="P345" s="71"/>
      <c r="Q345" s="71"/>
      <c r="R345" s="71"/>
      <c r="S345" s="71"/>
      <c r="T345" s="72"/>
      <c r="U345" s="34"/>
      <c r="V345" s="34"/>
      <c r="W345" s="34"/>
      <c r="X345" s="34"/>
      <c r="Y345" s="34"/>
      <c r="Z345" s="34"/>
      <c r="AA345" s="34"/>
      <c r="AB345" s="34"/>
      <c r="AC345" s="34"/>
      <c r="AD345" s="34"/>
      <c r="AE345" s="34"/>
      <c r="AT345" s="16" t="s">
        <v>158</v>
      </c>
      <c r="AU345" s="16" t="s">
        <v>21</v>
      </c>
    </row>
    <row r="346" spans="1:65" s="2" customFormat="1" ht="21.75" customHeight="1">
      <c r="A346" s="34"/>
      <c r="B346" s="35"/>
      <c r="C346" s="203" t="s">
        <v>673</v>
      </c>
      <c r="D346" s="203" t="s">
        <v>152</v>
      </c>
      <c r="E346" s="204" t="s">
        <v>674</v>
      </c>
      <c r="F346" s="205" t="s">
        <v>675</v>
      </c>
      <c r="G346" s="206" t="s">
        <v>155</v>
      </c>
      <c r="H346" s="207">
        <v>2</v>
      </c>
      <c r="I346" s="208"/>
      <c r="J346" s="209">
        <f>ROUND(I346*H346,2)</f>
        <v>0</v>
      </c>
      <c r="K346" s="205" t="s">
        <v>1</v>
      </c>
      <c r="L346" s="39"/>
      <c r="M346" s="210" t="s">
        <v>1</v>
      </c>
      <c r="N346" s="211" t="s">
        <v>48</v>
      </c>
      <c r="O346" s="71"/>
      <c r="P346" s="212">
        <f>O346*H346</f>
        <v>0</v>
      </c>
      <c r="Q346" s="212">
        <v>6.2615499999999997</v>
      </c>
      <c r="R346" s="212">
        <f>Q346*H346</f>
        <v>12.523099999999999</v>
      </c>
      <c r="S346" s="212">
        <v>0</v>
      </c>
      <c r="T346" s="213">
        <f>S346*H346</f>
        <v>0</v>
      </c>
      <c r="U346" s="34"/>
      <c r="V346" s="34"/>
      <c r="W346" s="34"/>
      <c r="X346" s="34"/>
      <c r="Y346" s="34"/>
      <c r="Z346" s="34"/>
      <c r="AA346" s="34"/>
      <c r="AB346" s="34"/>
      <c r="AC346" s="34"/>
      <c r="AD346" s="34"/>
      <c r="AE346" s="34"/>
      <c r="AR346" s="214" t="s">
        <v>156</v>
      </c>
      <c r="AT346" s="214" t="s">
        <v>152</v>
      </c>
      <c r="AU346" s="214" t="s">
        <v>21</v>
      </c>
      <c r="AY346" s="16" t="s">
        <v>150</v>
      </c>
      <c r="BE346" s="215">
        <f>IF(N346="základní",J346,0)</f>
        <v>0</v>
      </c>
      <c r="BF346" s="215">
        <f>IF(N346="snížená",J346,0)</f>
        <v>0</v>
      </c>
      <c r="BG346" s="215">
        <f>IF(N346="zákl. přenesená",J346,0)</f>
        <v>0</v>
      </c>
      <c r="BH346" s="215">
        <f>IF(N346="sníž. přenesená",J346,0)</f>
        <v>0</v>
      </c>
      <c r="BI346" s="215">
        <f>IF(N346="nulová",J346,0)</f>
        <v>0</v>
      </c>
      <c r="BJ346" s="16" t="s">
        <v>91</v>
      </c>
      <c r="BK346" s="215">
        <f>ROUND(I346*H346,2)</f>
        <v>0</v>
      </c>
      <c r="BL346" s="16" t="s">
        <v>156</v>
      </c>
      <c r="BM346" s="214" t="s">
        <v>676</v>
      </c>
    </row>
    <row r="347" spans="1:65" s="2" customFormat="1" ht="19.5">
      <c r="A347" s="34"/>
      <c r="B347" s="35"/>
      <c r="C347" s="36"/>
      <c r="D347" s="216" t="s">
        <v>158</v>
      </c>
      <c r="E347" s="36"/>
      <c r="F347" s="217" t="s">
        <v>675</v>
      </c>
      <c r="G347" s="36"/>
      <c r="H347" s="36"/>
      <c r="I347" s="115"/>
      <c r="J347" s="36"/>
      <c r="K347" s="36"/>
      <c r="L347" s="39"/>
      <c r="M347" s="218"/>
      <c r="N347" s="219"/>
      <c r="O347" s="71"/>
      <c r="P347" s="71"/>
      <c r="Q347" s="71"/>
      <c r="R347" s="71"/>
      <c r="S347" s="71"/>
      <c r="T347" s="72"/>
      <c r="U347" s="34"/>
      <c r="V347" s="34"/>
      <c r="W347" s="34"/>
      <c r="X347" s="34"/>
      <c r="Y347" s="34"/>
      <c r="Z347" s="34"/>
      <c r="AA347" s="34"/>
      <c r="AB347" s="34"/>
      <c r="AC347" s="34"/>
      <c r="AD347" s="34"/>
      <c r="AE347" s="34"/>
      <c r="AT347" s="16" t="s">
        <v>158</v>
      </c>
      <c r="AU347" s="16" t="s">
        <v>21</v>
      </c>
    </row>
    <row r="348" spans="1:65" s="2" customFormat="1" ht="21.75" customHeight="1">
      <c r="A348" s="34"/>
      <c r="B348" s="35"/>
      <c r="C348" s="203" t="s">
        <v>677</v>
      </c>
      <c r="D348" s="203" t="s">
        <v>152</v>
      </c>
      <c r="E348" s="204" t="s">
        <v>678</v>
      </c>
      <c r="F348" s="205" t="s">
        <v>679</v>
      </c>
      <c r="G348" s="206" t="s">
        <v>155</v>
      </c>
      <c r="H348" s="207">
        <v>1</v>
      </c>
      <c r="I348" s="208"/>
      <c r="J348" s="209">
        <f>ROUND(I348*H348,2)</f>
        <v>0</v>
      </c>
      <c r="K348" s="205" t="s">
        <v>1</v>
      </c>
      <c r="L348" s="39"/>
      <c r="M348" s="210" t="s">
        <v>1</v>
      </c>
      <c r="N348" s="211" t="s">
        <v>48</v>
      </c>
      <c r="O348" s="71"/>
      <c r="P348" s="212">
        <f>O348*H348</f>
        <v>0</v>
      </c>
      <c r="Q348" s="212">
        <v>9.8949999999999996</v>
      </c>
      <c r="R348" s="212">
        <f>Q348*H348</f>
        <v>9.8949999999999996</v>
      </c>
      <c r="S348" s="212">
        <v>0</v>
      </c>
      <c r="T348" s="213">
        <f>S348*H348</f>
        <v>0</v>
      </c>
      <c r="U348" s="34"/>
      <c r="V348" s="34"/>
      <c r="W348" s="34"/>
      <c r="X348" s="34"/>
      <c r="Y348" s="34"/>
      <c r="Z348" s="34"/>
      <c r="AA348" s="34"/>
      <c r="AB348" s="34"/>
      <c r="AC348" s="34"/>
      <c r="AD348" s="34"/>
      <c r="AE348" s="34"/>
      <c r="AR348" s="214" t="s">
        <v>156</v>
      </c>
      <c r="AT348" s="214" t="s">
        <v>152</v>
      </c>
      <c r="AU348" s="214" t="s">
        <v>21</v>
      </c>
      <c r="AY348" s="16" t="s">
        <v>150</v>
      </c>
      <c r="BE348" s="215">
        <f>IF(N348="základní",J348,0)</f>
        <v>0</v>
      </c>
      <c r="BF348" s="215">
        <f>IF(N348="snížená",J348,0)</f>
        <v>0</v>
      </c>
      <c r="BG348" s="215">
        <f>IF(N348="zákl. přenesená",J348,0)</f>
        <v>0</v>
      </c>
      <c r="BH348" s="215">
        <f>IF(N348="sníž. přenesená",J348,0)</f>
        <v>0</v>
      </c>
      <c r="BI348" s="215">
        <f>IF(N348="nulová",J348,0)</f>
        <v>0</v>
      </c>
      <c r="BJ348" s="16" t="s">
        <v>91</v>
      </c>
      <c r="BK348" s="215">
        <f>ROUND(I348*H348,2)</f>
        <v>0</v>
      </c>
      <c r="BL348" s="16" t="s">
        <v>156</v>
      </c>
      <c r="BM348" s="214" t="s">
        <v>680</v>
      </c>
    </row>
    <row r="349" spans="1:65" s="2" customFormat="1" ht="19.5">
      <c r="A349" s="34"/>
      <c r="B349" s="35"/>
      <c r="C349" s="36"/>
      <c r="D349" s="216" t="s">
        <v>158</v>
      </c>
      <c r="E349" s="36"/>
      <c r="F349" s="217" t="s">
        <v>679</v>
      </c>
      <c r="G349" s="36"/>
      <c r="H349" s="36"/>
      <c r="I349" s="115"/>
      <c r="J349" s="36"/>
      <c r="K349" s="36"/>
      <c r="L349" s="39"/>
      <c r="M349" s="218"/>
      <c r="N349" s="219"/>
      <c r="O349" s="71"/>
      <c r="P349" s="71"/>
      <c r="Q349" s="71"/>
      <c r="R349" s="71"/>
      <c r="S349" s="71"/>
      <c r="T349" s="72"/>
      <c r="U349" s="34"/>
      <c r="V349" s="34"/>
      <c r="W349" s="34"/>
      <c r="X349" s="34"/>
      <c r="Y349" s="34"/>
      <c r="Z349" s="34"/>
      <c r="AA349" s="34"/>
      <c r="AB349" s="34"/>
      <c r="AC349" s="34"/>
      <c r="AD349" s="34"/>
      <c r="AE349" s="34"/>
      <c r="AT349" s="16" t="s">
        <v>158</v>
      </c>
      <c r="AU349" s="16" t="s">
        <v>21</v>
      </c>
    </row>
    <row r="350" spans="1:65" s="2" customFormat="1" ht="21.75" customHeight="1">
      <c r="A350" s="34"/>
      <c r="B350" s="35"/>
      <c r="C350" s="203" t="s">
        <v>681</v>
      </c>
      <c r="D350" s="203" t="s">
        <v>152</v>
      </c>
      <c r="E350" s="204" t="s">
        <v>682</v>
      </c>
      <c r="F350" s="205" t="s">
        <v>683</v>
      </c>
      <c r="G350" s="206" t="s">
        <v>194</v>
      </c>
      <c r="H350" s="207">
        <v>8</v>
      </c>
      <c r="I350" s="208"/>
      <c r="J350" s="209">
        <f>ROUND(I350*H350,2)</f>
        <v>0</v>
      </c>
      <c r="K350" s="205" t="s">
        <v>1</v>
      </c>
      <c r="L350" s="39"/>
      <c r="M350" s="210" t="s">
        <v>1</v>
      </c>
      <c r="N350" s="211" t="s">
        <v>48</v>
      </c>
      <c r="O350" s="71"/>
      <c r="P350" s="212">
        <f>O350*H350</f>
        <v>0</v>
      </c>
      <c r="Q350" s="212">
        <v>0.61348000000000003</v>
      </c>
      <c r="R350" s="212">
        <f>Q350*H350</f>
        <v>4.9078400000000002</v>
      </c>
      <c r="S350" s="212">
        <v>0</v>
      </c>
      <c r="T350" s="213">
        <f>S350*H350</f>
        <v>0</v>
      </c>
      <c r="U350" s="34"/>
      <c r="V350" s="34"/>
      <c r="W350" s="34"/>
      <c r="X350" s="34"/>
      <c r="Y350" s="34"/>
      <c r="Z350" s="34"/>
      <c r="AA350" s="34"/>
      <c r="AB350" s="34"/>
      <c r="AC350" s="34"/>
      <c r="AD350" s="34"/>
      <c r="AE350" s="34"/>
      <c r="AR350" s="214" t="s">
        <v>156</v>
      </c>
      <c r="AT350" s="214" t="s">
        <v>152</v>
      </c>
      <c r="AU350" s="214" t="s">
        <v>21</v>
      </c>
      <c r="AY350" s="16" t="s">
        <v>150</v>
      </c>
      <c r="BE350" s="215">
        <f>IF(N350="základní",J350,0)</f>
        <v>0</v>
      </c>
      <c r="BF350" s="215">
        <f>IF(N350="snížená",J350,0)</f>
        <v>0</v>
      </c>
      <c r="BG350" s="215">
        <f>IF(N350="zákl. přenesená",J350,0)</f>
        <v>0</v>
      </c>
      <c r="BH350" s="215">
        <f>IF(N350="sníž. přenesená",J350,0)</f>
        <v>0</v>
      </c>
      <c r="BI350" s="215">
        <f>IF(N350="nulová",J350,0)</f>
        <v>0</v>
      </c>
      <c r="BJ350" s="16" t="s">
        <v>91</v>
      </c>
      <c r="BK350" s="215">
        <f>ROUND(I350*H350,2)</f>
        <v>0</v>
      </c>
      <c r="BL350" s="16" t="s">
        <v>156</v>
      </c>
      <c r="BM350" s="214" t="s">
        <v>684</v>
      </c>
    </row>
    <row r="351" spans="1:65" s="2" customFormat="1" ht="11.25">
      <c r="A351" s="34"/>
      <c r="B351" s="35"/>
      <c r="C351" s="36"/>
      <c r="D351" s="216" t="s">
        <v>158</v>
      </c>
      <c r="E351" s="36"/>
      <c r="F351" s="217" t="s">
        <v>683</v>
      </c>
      <c r="G351" s="36"/>
      <c r="H351" s="36"/>
      <c r="I351" s="115"/>
      <c r="J351" s="36"/>
      <c r="K351" s="36"/>
      <c r="L351" s="39"/>
      <c r="M351" s="218"/>
      <c r="N351" s="219"/>
      <c r="O351" s="71"/>
      <c r="P351" s="71"/>
      <c r="Q351" s="71"/>
      <c r="R351" s="71"/>
      <c r="S351" s="71"/>
      <c r="T351" s="72"/>
      <c r="U351" s="34"/>
      <c r="V351" s="34"/>
      <c r="W351" s="34"/>
      <c r="X351" s="34"/>
      <c r="Y351" s="34"/>
      <c r="Z351" s="34"/>
      <c r="AA351" s="34"/>
      <c r="AB351" s="34"/>
      <c r="AC351" s="34"/>
      <c r="AD351" s="34"/>
      <c r="AE351" s="34"/>
      <c r="AT351" s="16" t="s">
        <v>158</v>
      </c>
      <c r="AU351" s="16" t="s">
        <v>21</v>
      </c>
    </row>
    <row r="352" spans="1:65" s="2" customFormat="1" ht="16.5" customHeight="1">
      <c r="A352" s="34"/>
      <c r="B352" s="35"/>
      <c r="C352" s="243" t="s">
        <v>685</v>
      </c>
      <c r="D352" s="243" t="s">
        <v>262</v>
      </c>
      <c r="E352" s="244" t="s">
        <v>686</v>
      </c>
      <c r="F352" s="245" t="s">
        <v>687</v>
      </c>
      <c r="G352" s="246" t="s">
        <v>194</v>
      </c>
      <c r="H352" s="247">
        <v>10</v>
      </c>
      <c r="I352" s="248"/>
      <c r="J352" s="249">
        <f>ROUND(I352*H352,2)</f>
        <v>0</v>
      </c>
      <c r="K352" s="245" t="s">
        <v>1</v>
      </c>
      <c r="L352" s="250"/>
      <c r="M352" s="251" t="s">
        <v>1</v>
      </c>
      <c r="N352" s="252" t="s">
        <v>48</v>
      </c>
      <c r="O352" s="71"/>
      <c r="P352" s="212">
        <f>O352*H352</f>
        <v>0</v>
      </c>
      <c r="Q352" s="212">
        <v>0.33500000000000002</v>
      </c>
      <c r="R352" s="212">
        <f>Q352*H352</f>
        <v>3.35</v>
      </c>
      <c r="S352" s="212">
        <v>0</v>
      </c>
      <c r="T352" s="213">
        <f>S352*H352</f>
        <v>0</v>
      </c>
      <c r="U352" s="34"/>
      <c r="V352" s="34"/>
      <c r="W352" s="34"/>
      <c r="X352" s="34"/>
      <c r="Y352" s="34"/>
      <c r="Z352" s="34"/>
      <c r="AA352" s="34"/>
      <c r="AB352" s="34"/>
      <c r="AC352" s="34"/>
      <c r="AD352" s="34"/>
      <c r="AE352" s="34"/>
      <c r="AR352" s="214" t="s">
        <v>187</v>
      </c>
      <c r="AT352" s="214" t="s">
        <v>262</v>
      </c>
      <c r="AU352" s="214" t="s">
        <v>21</v>
      </c>
      <c r="AY352" s="16" t="s">
        <v>150</v>
      </c>
      <c r="BE352" s="215">
        <f>IF(N352="základní",J352,0)</f>
        <v>0</v>
      </c>
      <c r="BF352" s="215">
        <f>IF(N352="snížená",J352,0)</f>
        <v>0</v>
      </c>
      <c r="BG352" s="215">
        <f>IF(N352="zákl. přenesená",J352,0)</f>
        <v>0</v>
      </c>
      <c r="BH352" s="215">
        <f>IF(N352="sníž. přenesená",J352,0)</f>
        <v>0</v>
      </c>
      <c r="BI352" s="215">
        <f>IF(N352="nulová",J352,0)</f>
        <v>0</v>
      </c>
      <c r="BJ352" s="16" t="s">
        <v>91</v>
      </c>
      <c r="BK352" s="215">
        <f>ROUND(I352*H352,2)</f>
        <v>0</v>
      </c>
      <c r="BL352" s="16" t="s">
        <v>156</v>
      </c>
      <c r="BM352" s="214" t="s">
        <v>688</v>
      </c>
    </row>
    <row r="353" spans="1:65" s="2" customFormat="1" ht="11.25">
      <c r="A353" s="34"/>
      <c r="B353" s="35"/>
      <c r="C353" s="36"/>
      <c r="D353" s="216" t="s">
        <v>158</v>
      </c>
      <c r="E353" s="36"/>
      <c r="F353" s="217" t="s">
        <v>687</v>
      </c>
      <c r="G353" s="36"/>
      <c r="H353" s="36"/>
      <c r="I353" s="115"/>
      <c r="J353" s="36"/>
      <c r="K353" s="36"/>
      <c r="L353" s="39"/>
      <c r="M353" s="218"/>
      <c r="N353" s="219"/>
      <c r="O353" s="71"/>
      <c r="P353" s="71"/>
      <c r="Q353" s="71"/>
      <c r="R353" s="71"/>
      <c r="S353" s="71"/>
      <c r="T353" s="72"/>
      <c r="U353" s="34"/>
      <c r="V353" s="34"/>
      <c r="W353" s="34"/>
      <c r="X353" s="34"/>
      <c r="Y353" s="34"/>
      <c r="Z353" s="34"/>
      <c r="AA353" s="34"/>
      <c r="AB353" s="34"/>
      <c r="AC353" s="34"/>
      <c r="AD353" s="34"/>
      <c r="AE353" s="34"/>
      <c r="AT353" s="16" t="s">
        <v>158</v>
      </c>
      <c r="AU353" s="16" t="s">
        <v>21</v>
      </c>
    </row>
    <row r="354" spans="1:65" s="2" customFormat="1" ht="19.5">
      <c r="A354" s="34"/>
      <c r="B354" s="35"/>
      <c r="C354" s="36"/>
      <c r="D354" s="216" t="s">
        <v>159</v>
      </c>
      <c r="E354" s="36"/>
      <c r="F354" s="220" t="s">
        <v>529</v>
      </c>
      <c r="G354" s="36"/>
      <c r="H354" s="36"/>
      <c r="I354" s="115"/>
      <c r="J354" s="36"/>
      <c r="K354" s="36"/>
      <c r="L354" s="39"/>
      <c r="M354" s="218"/>
      <c r="N354" s="219"/>
      <c r="O354" s="71"/>
      <c r="P354" s="71"/>
      <c r="Q354" s="71"/>
      <c r="R354" s="71"/>
      <c r="S354" s="71"/>
      <c r="T354" s="72"/>
      <c r="U354" s="34"/>
      <c r="V354" s="34"/>
      <c r="W354" s="34"/>
      <c r="X354" s="34"/>
      <c r="Y354" s="34"/>
      <c r="Z354" s="34"/>
      <c r="AA354" s="34"/>
      <c r="AB354" s="34"/>
      <c r="AC354" s="34"/>
      <c r="AD354" s="34"/>
      <c r="AE354" s="34"/>
      <c r="AT354" s="16" t="s">
        <v>159</v>
      </c>
      <c r="AU354" s="16" t="s">
        <v>21</v>
      </c>
    </row>
    <row r="355" spans="1:65" s="13" customFormat="1" ht="11.25">
      <c r="B355" s="221"/>
      <c r="C355" s="222"/>
      <c r="D355" s="216" t="s">
        <v>200</v>
      </c>
      <c r="E355" s="223" t="s">
        <v>1</v>
      </c>
      <c r="F355" s="224" t="s">
        <v>689</v>
      </c>
      <c r="G355" s="222"/>
      <c r="H355" s="225">
        <v>10</v>
      </c>
      <c r="I355" s="226"/>
      <c r="J355" s="222"/>
      <c r="K355" s="222"/>
      <c r="L355" s="227"/>
      <c r="M355" s="228"/>
      <c r="N355" s="229"/>
      <c r="O355" s="229"/>
      <c r="P355" s="229"/>
      <c r="Q355" s="229"/>
      <c r="R355" s="229"/>
      <c r="S355" s="229"/>
      <c r="T355" s="230"/>
      <c r="AT355" s="231" t="s">
        <v>200</v>
      </c>
      <c r="AU355" s="231" t="s">
        <v>21</v>
      </c>
      <c r="AV355" s="13" t="s">
        <v>21</v>
      </c>
      <c r="AW355" s="13" t="s">
        <v>40</v>
      </c>
      <c r="AX355" s="13" t="s">
        <v>83</v>
      </c>
      <c r="AY355" s="231" t="s">
        <v>150</v>
      </c>
    </row>
    <row r="356" spans="1:65" s="14" customFormat="1" ht="11.25">
      <c r="B356" s="232"/>
      <c r="C356" s="233"/>
      <c r="D356" s="216" t="s">
        <v>200</v>
      </c>
      <c r="E356" s="234" t="s">
        <v>1</v>
      </c>
      <c r="F356" s="235" t="s">
        <v>203</v>
      </c>
      <c r="G356" s="233"/>
      <c r="H356" s="236">
        <v>10</v>
      </c>
      <c r="I356" s="237"/>
      <c r="J356" s="233"/>
      <c r="K356" s="233"/>
      <c r="L356" s="238"/>
      <c r="M356" s="239"/>
      <c r="N356" s="240"/>
      <c r="O356" s="240"/>
      <c r="P356" s="240"/>
      <c r="Q356" s="240"/>
      <c r="R356" s="240"/>
      <c r="S356" s="240"/>
      <c r="T356" s="241"/>
      <c r="AT356" s="242" t="s">
        <v>200</v>
      </c>
      <c r="AU356" s="242" t="s">
        <v>21</v>
      </c>
      <c r="AV356" s="14" t="s">
        <v>156</v>
      </c>
      <c r="AW356" s="14" t="s">
        <v>40</v>
      </c>
      <c r="AX356" s="14" t="s">
        <v>91</v>
      </c>
      <c r="AY356" s="242" t="s">
        <v>150</v>
      </c>
    </row>
    <row r="357" spans="1:65" s="2" customFormat="1" ht="21.75" customHeight="1">
      <c r="A357" s="34"/>
      <c r="B357" s="35"/>
      <c r="C357" s="203" t="s">
        <v>690</v>
      </c>
      <c r="D357" s="203" t="s">
        <v>152</v>
      </c>
      <c r="E357" s="204" t="s">
        <v>691</v>
      </c>
      <c r="F357" s="205" t="s">
        <v>692</v>
      </c>
      <c r="G357" s="206" t="s">
        <v>207</v>
      </c>
      <c r="H357" s="207">
        <v>10</v>
      </c>
      <c r="I357" s="208"/>
      <c r="J357" s="209">
        <f>ROUND(I357*H357,2)</f>
        <v>0</v>
      </c>
      <c r="K357" s="205" t="s">
        <v>1</v>
      </c>
      <c r="L357" s="39"/>
      <c r="M357" s="210" t="s">
        <v>1</v>
      </c>
      <c r="N357" s="211" t="s">
        <v>48</v>
      </c>
      <c r="O357" s="71"/>
      <c r="P357" s="212">
        <f>O357*H357</f>
        <v>0</v>
      </c>
      <c r="Q357" s="212">
        <v>2.46367</v>
      </c>
      <c r="R357" s="212">
        <f>Q357*H357</f>
        <v>24.636700000000001</v>
      </c>
      <c r="S357" s="212">
        <v>0</v>
      </c>
      <c r="T357" s="213">
        <f>S357*H357</f>
        <v>0</v>
      </c>
      <c r="U357" s="34"/>
      <c r="V357" s="34"/>
      <c r="W357" s="34"/>
      <c r="X357" s="34"/>
      <c r="Y357" s="34"/>
      <c r="Z357" s="34"/>
      <c r="AA357" s="34"/>
      <c r="AB357" s="34"/>
      <c r="AC357" s="34"/>
      <c r="AD357" s="34"/>
      <c r="AE357" s="34"/>
      <c r="AR357" s="214" t="s">
        <v>156</v>
      </c>
      <c r="AT357" s="214" t="s">
        <v>152</v>
      </c>
      <c r="AU357" s="214" t="s">
        <v>21</v>
      </c>
      <c r="AY357" s="16" t="s">
        <v>150</v>
      </c>
      <c r="BE357" s="215">
        <f>IF(N357="základní",J357,0)</f>
        <v>0</v>
      </c>
      <c r="BF357" s="215">
        <f>IF(N357="snížená",J357,0)</f>
        <v>0</v>
      </c>
      <c r="BG357" s="215">
        <f>IF(N357="zákl. přenesená",J357,0)</f>
        <v>0</v>
      </c>
      <c r="BH357" s="215">
        <f>IF(N357="sníž. přenesená",J357,0)</f>
        <v>0</v>
      </c>
      <c r="BI357" s="215">
        <f>IF(N357="nulová",J357,0)</f>
        <v>0</v>
      </c>
      <c r="BJ357" s="16" t="s">
        <v>91</v>
      </c>
      <c r="BK357" s="215">
        <f>ROUND(I357*H357,2)</f>
        <v>0</v>
      </c>
      <c r="BL357" s="16" t="s">
        <v>156</v>
      </c>
      <c r="BM357" s="214" t="s">
        <v>693</v>
      </c>
    </row>
    <row r="358" spans="1:65" s="2" customFormat="1" ht="19.5">
      <c r="A358" s="34"/>
      <c r="B358" s="35"/>
      <c r="C358" s="36"/>
      <c r="D358" s="216" t="s">
        <v>158</v>
      </c>
      <c r="E358" s="36"/>
      <c r="F358" s="217" t="s">
        <v>692</v>
      </c>
      <c r="G358" s="36"/>
      <c r="H358" s="36"/>
      <c r="I358" s="115"/>
      <c r="J358" s="36"/>
      <c r="K358" s="36"/>
      <c r="L358" s="39"/>
      <c r="M358" s="218"/>
      <c r="N358" s="219"/>
      <c r="O358" s="71"/>
      <c r="P358" s="71"/>
      <c r="Q358" s="71"/>
      <c r="R358" s="71"/>
      <c r="S358" s="71"/>
      <c r="T358" s="72"/>
      <c r="U358" s="34"/>
      <c r="V358" s="34"/>
      <c r="W358" s="34"/>
      <c r="X358" s="34"/>
      <c r="Y358" s="34"/>
      <c r="Z358" s="34"/>
      <c r="AA358" s="34"/>
      <c r="AB358" s="34"/>
      <c r="AC358" s="34"/>
      <c r="AD358" s="34"/>
      <c r="AE358" s="34"/>
      <c r="AT358" s="16" t="s">
        <v>158</v>
      </c>
      <c r="AU358" s="16" t="s">
        <v>21</v>
      </c>
    </row>
    <row r="359" spans="1:65" s="2" customFormat="1" ht="21.75" customHeight="1">
      <c r="A359" s="34"/>
      <c r="B359" s="35"/>
      <c r="C359" s="203" t="s">
        <v>694</v>
      </c>
      <c r="D359" s="203" t="s">
        <v>152</v>
      </c>
      <c r="E359" s="204" t="s">
        <v>695</v>
      </c>
      <c r="F359" s="205" t="s">
        <v>696</v>
      </c>
      <c r="G359" s="206" t="s">
        <v>207</v>
      </c>
      <c r="H359" s="207">
        <v>4</v>
      </c>
      <c r="I359" s="208"/>
      <c r="J359" s="209">
        <f>ROUND(I359*H359,2)</f>
        <v>0</v>
      </c>
      <c r="K359" s="205" t="s">
        <v>1</v>
      </c>
      <c r="L359" s="39"/>
      <c r="M359" s="210" t="s">
        <v>1</v>
      </c>
      <c r="N359" s="211" t="s">
        <v>48</v>
      </c>
      <c r="O359" s="71"/>
      <c r="P359" s="212">
        <f>O359*H359</f>
        <v>0</v>
      </c>
      <c r="Q359" s="212">
        <v>2.46367</v>
      </c>
      <c r="R359" s="212">
        <f>Q359*H359</f>
        <v>9.8546800000000001</v>
      </c>
      <c r="S359" s="212">
        <v>0</v>
      </c>
      <c r="T359" s="213">
        <f>S359*H359</f>
        <v>0</v>
      </c>
      <c r="U359" s="34"/>
      <c r="V359" s="34"/>
      <c r="W359" s="34"/>
      <c r="X359" s="34"/>
      <c r="Y359" s="34"/>
      <c r="Z359" s="34"/>
      <c r="AA359" s="34"/>
      <c r="AB359" s="34"/>
      <c r="AC359" s="34"/>
      <c r="AD359" s="34"/>
      <c r="AE359" s="34"/>
      <c r="AR359" s="214" t="s">
        <v>156</v>
      </c>
      <c r="AT359" s="214" t="s">
        <v>152</v>
      </c>
      <c r="AU359" s="214" t="s">
        <v>21</v>
      </c>
      <c r="AY359" s="16" t="s">
        <v>150</v>
      </c>
      <c r="BE359" s="215">
        <f>IF(N359="základní",J359,0)</f>
        <v>0</v>
      </c>
      <c r="BF359" s="215">
        <f>IF(N359="snížená",J359,0)</f>
        <v>0</v>
      </c>
      <c r="BG359" s="215">
        <f>IF(N359="zákl. přenesená",J359,0)</f>
        <v>0</v>
      </c>
      <c r="BH359" s="215">
        <f>IF(N359="sníž. přenesená",J359,0)</f>
        <v>0</v>
      </c>
      <c r="BI359" s="215">
        <f>IF(N359="nulová",J359,0)</f>
        <v>0</v>
      </c>
      <c r="BJ359" s="16" t="s">
        <v>91</v>
      </c>
      <c r="BK359" s="215">
        <f>ROUND(I359*H359,2)</f>
        <v>0</v>
      </c>
      <c r="BL359" s="16" t="s">
        <v>156</v>
      </c>
      <c r="BM359" s="214" t="s">
        <v>697</v>
      </c>
    </row>
    <row r="360" spans="1:65" s="2" customFormat="1" ht="19.5">
      <c r="A360" s="34"/>
      <c r="B360" s="35"/>
      <c r="C360" s="36"/>
      <c r="D360" s="216" t="s">
        <v>158</v>
      </c>
      <c r="E360" s="36"/>
      <c r="F360" s="217" t="s">
        <v>696</v>
      </c>
      <c r="G360" s="36"/>
      <c r="H360" s="36"/>
      <c r="I360" s="115"/>
      <c r="J360" s="36"/>
      <c r="K360" s="36"/>
      <c r="L360" s="39"/>
      <c r="M360" s="218"/>
      <c r="N360" s="219"/>
      <c r="O360" s="71"/>
      <c r="P360" s="71"/>
      <c r="Q360" s="71"/>
      <c r="R360" s="71"/>
      <c r="S360" s="71"/>
      <c r="T360" s="72"/>
      <c r="U360" s="34"/>
      <c r="V360" s="34"/>
      <c r="W360" s="34"/>
      <c r="X360" s="34"/>
      <c r="Y360" s="34"/>
      <c r="Z360" s="34"/>
      <c r="AA360" s="34"/>
      <c r="AB360" s="34"/>
      <c r="AC360" s="34"/>
      <c r="AD360" s="34"/>
      <c r="AE360" s="34"/>
      <c r="AT360" s="16" t="s">
        <v>158</v>
      </c>
      <c r="AU360" s="16" t="s">
        <v>21</v>
      </c>
    </row>
    <row r="361" spans="1:65" s="2" customFormat="1" ht="16.5" customHeight="1">
      <c r="A361" s="34"/>
      <c r="B361" s="35"/>
      <c r="C361" s="203" t="s">
        <v>698</v>
      </c>
      <c r="D361" s="203" t="s">
        <v>152</v>
      </c>
      <c r="E361" s="204" t="s">
        <v>699</v>
      </c>
      <c r="F361" s="205" t="s">
        <v>700</v>
      </c>
      <c r="G361" s="206" t="s">
        <v>168</v>
      </c>
      <c r="H361" s="207">
        <v>70</v>
      </c>
      <c r="I361" s="208"/>
      <c r="J361" s="209">
        <f>ROUND(I361*H361,2)</f>
        <v>0</v>
      </c>
      <c r="K361" s="205" t="s">
        <v>1</v>
      </c>
      <c r="L361" s="39"/>
      <c r="M361" s="210" t="s">
        <v>1</v>
      </c>
      <c r="N361" s="211" t="s">
        <v>48</v>
      </c>
      <c r="O361" s="71"/>
      <c r="P361" s="212">
        <f>O361*H361</f>
        <v>0</v>
      </c>
      <c r="Q361" s="212">
        <v>2.5000000000000001E-4</v>
      </c>
      <c r="R361" s="212">
        <f>Q361*H361</f>
        <v>1.7500000000000002E-2</v>
      </c>
      <c r="S361" s="212">
        <v>0</v>
      </c>
      <c r="T361" s="213">
        <f>S361*H361</f>
        <v>0</v>
      </c>
      <c r="U361" s="34"/>
      <c r="V361" s="34"/>
      <c r="W361" s="34"/>
      <c r="X361" s="34"/>
      <c r="Y361" s="34"/>
      <c r="Z361" s="34"/>
      <c r="AA361" s="34"/>
      <c r="AB361" s="34"/>
      <c r="AC361" s="34"/>
      <c r="AD361" s="34"/>
      <c r="AE361" s="34"/>
      <c r="AR361" s="214" t="s">
        <v>156</v>
      </c>
      <c r="AT361" s="214" t="s">
        <v>152</v>
      </c>
      <c r="AU361" s="214" t="s">
        <v>21</v>
      </c>
      <c r="AY361" s="16" t="s">
        <v>150</v>
      </c>
      <c r="BE361" s="215">
        <f>IF(N361="základní",J361,0)</f>
        <v>0</v>
      </c>
      <c r="BF361" s="215">
        <f>IF(N361="snížená",J361,0)</f>
        <v>0</v>
      </c>
      <c r="BG361" s="215">
        <f>IF(N361="zákl. přenesená",J361,0)</f>
        <v>0</v>
      </c>
      <c r="BH361" s="215">
        <f>IF(N361="sníž. přenesená",J361,0)</f>
        <v>0</v>
      </c>
      <c r="BI361" s="215">
        <f>IF(N361="nulová",J361,0)</f>
        <v>0</v>
      </c>
      <c r="BJ361" s="16" t="s">
        <v>91</v>
      </c>
      <c r="BK361" s="215">
        <f>ROUND(I361*H361,2)</f>
        <v>0</v>
      </c>
      <c r="BL361" s="16" t="s">
        <v>156</v>
      </c>
      <c r="BM361" s="214" t="s">
        <v>701</v>
      </c>
    </row>
    <row r="362" spans="1:65" s="2" customFormat="1" ht="11.25">
      <c r="A362" s="34"/>
      <c r="B362" s="35"/>
      <c r="C362" s="36"/>
      <c r="D362" s="216" t="s">
        <v>158</v>
      </c>
      <c r="E362" s="36"/>
      <c r="F362" s="217" t="s">
        <v>700</v>
      </c>
      <c r="G362" s="36"/>
      <c r="H362" s="36"/>
      <c r="I362" s="115"/>
      <c r="J362" s="36"/>
      <c r="K362" s="36"/>
      <c r="L362" s="39"/>
      <c r="M362" s="218"/>
      <c r="N362" s="219"/>
      <c r="O362" s="71"/>
      <c r="P362" s="71"/>
      <c r="Q362" s="71"/>
      <c r="R362" s="71"/>
      <c r="S362" s="71"/>
      <c r="T362" s="72"/>
      <c r="U362" s="34"/>
      <c r="V362" s="34"/>
      <c r="W362" s="34"/>
      <c r="X362" s="34"/>
      <c r="Y362" s="34"/>
      <c r="Z362" s="34"/>
      <c r="AA362" s="34"/>
      <c r="AB362" s="34"/>
      <c r="AC362" s="34"/>
      <c r="AD362" s="34"/>
      <c r="AE362" s="34"/>
      <c r="AT362" s="16" t="s">
        <v>158</v>
      </c>
      <c r="AU362" s="16" t="s">
        <v>21</v>
      </c>
    </row>
    <row r="363" spans="1:65" s="13" customFormat="1" ht="11.25">
      <c r="B363" s="221"/>
      <c r="C363" s="222"/>
      <c r="D363" s="216" t="s">
        <v>200</v>
      </c>
      <c r="E363" s="223" t="s">
        <v>1</v>
      </c>
      <c r="F363" s="224" t="s">
        <v>702</v>
      </c>
      <c r="G363" s="222"/>
      <c r="H363" s="225">
        <v>70</v>
      </c>
      <c r="I363" s="226"/>
      <c r="J363" s="222"/>
      <c r="K363" s="222"/>
      <c r="L363" s="227"/>
      <c r="M363" s="228"/>
      <c r="N363" s="229"/>
      <c r="O363" s="229"/>
      <c r="P363" s="229"/>
      <c r="Q363" s="229"/>
      <c r="R363" s="229"/>
      <c r="S363" s="229"/>
      <c r="T363" s="230"/>
      <c r="AT363" s="231" t="s">
        <v>200</v>
      </c>
      <c r="AU363" s="231" t="s">
        <v>21</v>
      </c>
      <c r="AV363" s="13" t="s">
        <v>21</v>
      </c>
      <c r="AW363" s="13" t="s">
        <v>40</v>
      </c>
      <c r="AX363" s="13" t="s">
        <v>83</v>
      </c>
      <c r="AY363" s="231" t="s">
        <v>150</v>
      </c>
    </row>
    <row r="364" spans="1:65" s="14" customFormat="1" ht="11.25">
      <c r="B364" s="232"/>
      <c r="C364" s="233"/>
      <c r="D364" s="216" t="s">
        <v>200</v>
      </c>
      <c r="E364" s="234" t="s">
        <v>1</v>
      </c>
      <c r="F364" s="235" t="s">
        <v>203</v>
      </c>
      <c r="G364" s="233"/>
      <c r="H364" s="236">
        <v>70</v>
      </c>
      <c r="I364" s="237"/>
      <c r="J364" s="233"/>
      <c r="K364" s="233"/>
      <c r="L364" s="238"/>
      <c r="M364" s="239"/>
      <c r="N364" s="240"/>
      <c r="O364" s="240"/>
      <c r="P364" s="240"/>
      <c r="Q364" s="240"/>
      <c r="R364" s="240"/>
      <c r="S364" s="240"/>
      <c r="T364" s="241"/>
      <c r="AT364" s="242" t="s">
        <v>200</v>
      </c>
      <c r="AU364" s="242" t="s">
        <v>21</v>
      </c>
      <c r="AV364" s="14" t="s">
        <v>156</v>
      </c>
      <c r="AW364" s="14" t="s">
        <v>40</v>
      </c>
      <c r="AX364" s="14" t="s">
        <v>91</v>
      </c>
      <c r="AY364" s="242" t="s">
        <v>150</v>
      </c>
    </row>
    <row r="365" spans="1:65" s="2" customFormat="1" ht="16.5" customHeight="1">
      <c r="A365" s="34"/>
      <c r="B365" s="35"/>
      <c r="C365" s="203" t="s">
        <v>703</v>
      </c>
      <c r="D365" s="203" t="s">
        <v>152</v>
      </c>
      <c r="E365" s="204" t="s">
        <v>704</v>
      </c>
      <c r="F365" s="205" t="s">
        <v>705</v>
      </c>
      <c r="G365" s="206" t="s">
        <v>194</v>
      </c>
      <c r="H365" s="207">
        <v>43</v>
      </c>
      <c r="I365" s="208"/>
      <c r="J365" s="209">
        <f>ROUND(I365*H365,2)</f>
        <v>0</v>
      </c>
      <c r="K365" s="205" t="s">
        <v>1</v>
      </c>
      <c r="L365" s="39"/>
      <c r="M365" s="210" t="s">
        <v>1</v>
      </c>
      <c r="N365" s="211" t="s">
        <v>48</v>
      </c>
      <c r="O365" s="71"/>
      <c r="P365" s="212">
        <f>O365*H365</f>
        <v>0</v>
      </c>
      <c r="Q365" s="212">
        <v>0.27093</v>
      </c>
      <c r="R365" s="212">
        <f>Q365*H365</f>
        <v>11.649990000000001</v>
      </c>
      <c r="S365" s="212">
        <v>0</v>
      </c>
      <c r="T365" s="213">
        <f>S365*H365</f>
        <v>0</v>
      </c>
      <c r="U365" s="34"/>
      <c r="V365" s="34"/>
      <c r="W365" s="34"/>
      <c r="X365" s="34"/>
      <c r="Y365" s="34"/>
      <c r="Z365" s="34"/>
      <c r="AA365" s="34"/>
      <c r="AB365" s="34"/>
      <c r="AC365" s="34"/>
      <c r="AD365" s="34"/>
      <c r="AE365" s="34"/>
      <c r="AR365" s="214" t="s">
        <v>156</v>
      </c>
      <c r="AT365" s="214" t="s">
        <v>152</v>
      </c>
      <c r="AU365" s="214" t="s">
        <v>21</v>
      </c>
      <c r="AY365" s="16" t="s">
        <v>150</v>
      </c>
      <c r="BE365" s="215">
        <f>IF(N365="základní",J365,0)</f>
        <v>0</v>
      </c>
      <c r="BF365" s="215">
        <f>IF(N365="snížená",J365,0)</f>
        <v>0</v>
      </c>
      <c r="BG365" s="215">
        <f>IF(N365="zákl. přenesená",J365,0)</f>
        <v>0</v>
      </c>
      <c r="BH365" s="215">
        <f>IF(N365="sníž. přenesená",J365,0)</f>
        <v>0</v>
      </c>
      <c r="BI365" s="215">
        <f>IF(N365="nulová",J365,0)</f>
        <v>0</v>
      </c>
      <c r="BJ365" s="16" t="s">
        <v>91</v>
      </c>
      <c r="BK365" s="215">
        <f>ROUND(I365*H365,2)</f>
        <v>0</v>
      </c>
      <c r="BL365" s="16" t="s">
        <v>156</v>
      </c>
      <c r="BM365" s="214" t="s">
        <v>706</v>
      </c>
    </row>
    <row r="366" spans="1:65" s="2" customFormat="1" ht="11.25">
      <c r="A366" s="34"/>
      <c r="B366" s="35"/>
      <c r="C366" s="36"/>
      <c r="D366" s="216" t="s">
        <v>158</v>
      </c>
      <c r="E366" s="36"/>
      <c r="F366" s="217" t="s">
        <v>705</v>
      </c>
      <c r="G366" s="36"/>
      <c r="H366" s="36"/>
      <c r="I366" s="115"/>
      <c r="J366" s="36"/>
      <c r="K366" s="36"/>
      <c r="L366" s="39"/>
      <c r="M366" s="218"/>
      <c r="N366" s="219"/>
      <c r="O366" s="71"/>
      <c r="P366" s="71"/>
      <c r="Q366" s="71"/>
      <c r="R366" s="71"/>
      <c r="S366" s="71"/>
      <c r="T366" s="72"/>
      <c r="U366" s="34"/>
      <c r="V366" s="34"/>
      <c r="W366" s="34"/>
      <c r="X366" s="34"/>
      <c r="Y366" s="34"/>
      <c r="Z366" s="34"/>
      <c r="AA366" s="34"/>
      <c r="AB366" s="34"/>
      <c r="AC366" s="34"/>
      <c r="AD366" s="34"/>
      <c r="AE366" s="34"/>
      <c r="AT366" s="16" t="s">
        <v>158</v>
      </c>
      <c r="AU366" s="16" t="s">
        <v>21</v>
      </c>
    </row>
    <row r="367" spans="1:65" s="2" customFormat="1" ht="19.5">
      <c r="A367" s="34"/>
      <c r="B367" s="35"/>
      <c r="C367" s="36"/>
      <c r="D367" s="216" t="s">
        <v>159</v>
      </c>
      <c r="E367" s="36"/>
      <c r="F367" s="220" t="s">
        <v>707</v>
      </c>
      <c r="G367" s="36"/>
      <c r="H367" s="36"/>
      <c r="I367" s="115"/>
      <c r="J367" s="36"/>
      <c r="K367" s="36"/>
      <c r="L367" s="39"/>
      <c r="M367" s="218"/>
      <c r="N367" s="219"/>
      <c r="O367" s="71"/>
      <c r="P367" s="71"/>
      <c r="Q367" s="71"/>
      <c r="R367" s="71"/>
      <c r="S367" s="71"/>
      <c r="T367" s="72"/>
      <c r="U367" s="34"/>
      <c r="V367" s="34"/>
      <c r="W367" s="34"/>
      <c r="X367" s="34"/>
      <c r="Y367" s="34"/>
      <c r="Z367" s="34"/>
      <c r="AA367" s="34"/>
      <c r="AB367" s="34"/>
      <c r="AC367" s="34"/>
      <c r="AD367" s="34"/>
      <c r="AE367" s="34"/>
      <c r="AT367" s="16" t="s">
        <v>159</v>
      </c>
      <c r="AU367" s="16" t="s">
        <v>21</v>
      </c>
    </row>
    <row r="368" spans="1:65" s="13" customFormat="1" ht="11.25">
      <c r="B368" s="221"/>
      <c r="C368" s="222"/>
      <c r="D368" s="216" t="s">
        <v>200</v>
      </c>
      <c r="E368" s="223" t="s">
        <v>1</v>
      </c>
      <c r="F368" s="224" t="s">
        <v>382</v>
      </c>
      <c r="G368" s="222"/>
      <c r="H368" s="225">
        <v>43</v>
      </c>
      <c r="I368" s="226"/>
      <c r="J368" s="222"/>
      <c r="K368" s="222"/>
      <c r="L368" s="227"/>
      <c r="M368" s="228"/>
      <c r="N368" s="229"/>
      <c r="O368" s="229"/>
      <c r="P368" s="229"/>
      <c r="Q368" s="229"/>
      <c r="R368" s="229"/>
      <c r="S368" s="229"/>
      <c r="T368" s="230"/>
      <c r="AT368" s="231" t="s">
        <v>200</v>
      </c>
      <c r="AU368" s="231" t="s">
        <v>21</v>
      </c>
      <c r="AV368" s="13" t="s">
        <v>21</v>
      </c>
      <c r="AW368" s="13" t="s">
        <v>40</v>
      </c>
      <c r="AX368" s="13" t="s">
        <v>91</v>
      </c>
      <c r="AY368" s="231" t="s">
        <v>150</v>
      </c>
    </row>
    <row r="369" spans="1:65" s="2" customFormat="1" ht="21.75" customHeight="1">
      <c r="A369" s="34"/>
      <c r="B369" s="35"/>
      <c r="C369" s="203" t="s">
        <v>708</v>
      </c>
      <c r="D369" s="203" t="s">
        <v>152</v>
      </c>
      <c r="E369" s="204" t="s">
        <v>313</v>
      </c>
      <c r="F369" s="205" t="s">
        <v>709</v>
      </c>
      <c r="G369" s="206" t="s">
        <v>155</v>
      </c>
      <c r="H369" s="207">
        <v>1</v>
      </c>
      <c r="I369" s="208"/>
      <c r="J369" s="209">
        <f>ROUND(I369*H369,2)</f>
        <v>0</v>
      </c>
      <c r="K369" s="205" t="s">
        <v>1</v>
      </c>
      <c r="L369" s="39"/>
      <c r="M369" s="210" t="s">
        <v>1</v>
      </c>
      <c r="N369" s="211" t="s">
        <v>48</v>
      </c>
      <c r="O369" s="71"/>
      <c r="P369" s="212">
        <f>O369*H369</f>
        <v>0</v>
      </c>
      <c r="Q369" s="212">
        <v>0</v>
      </c>
      <c r="R369" s="212">
        <f>Q369*H369</f>
        <v>0</v>
      </c>
      <c r="S369" s="212">
        <v>8.2000000000000003E-2</v>
      </c>
      <c r="T369" s="213">
        <f>S369*H369</f>
        <v>8.2000000000000003E-2</v>
      </c>
      <c r="U369" s="34"/>
      <c r="V369" s="34"/>
      <c r="W369" s="34"/>
      <c r="X369" s="34"/>
      <c r="Y369" s="34"/>
      <c r="Z369" s="34"/>
      <c r="AA369" s="34"/>
      <c r="AB369" s="34"/>
      <c r="AC369" s="34"/>
      <c r="AD369" s="34"/>
      <c r="AE369" s="34"/>
      <c r="AR369" s="214" t="s">
        <v>156</v>
      </c>
      <c r="AT369" s="214" t="s">
        <v>152</v>
      </c>
      <c r="AU369" s="214" t="s">
        <v>21</v>
      </c>
      <c r="AY369" s="16" t="s">
        <v>150</v>
      </c>
      <c r="BE369" s="215">
        <f>IF(N369="základní",J369,0)</f>
        <v>0</v>
      </c>
      <c r="BF369" s="215">
        <f>IF(N369="snížená",J369,0)</f>
        <v>0</v>
      </c>
      <c r="BG369" s="215">
        <f>IF(N369="zákl. přenesená",J369,0)</f>
        <v>0</v>
      </c>
      <c r="BH369" s="215">
        <f>IF(N369="sníž. přenesená",J369,0)</f>
        <v>0</v>
      </c>
      <c r="BI369" s="215">
        <f>IF(N369="nulová",J369,0)</f>
        <v>0</v>
      </c>
      <c r="BJ369" s="16" t="s">
        <v>91</v>
      </c>
      <c r="BK369" s="215">
        <f>ROUND(I369*H369,2)</f>
        <v>0</v>
      </c>
      <c r="BL369" s="16" t="s">
        <v>156</v>
      </c>
      <c r="BM369" s="214" t="s">
        <v>710</v>
      </c>
    </row>
    <row r="370" spans="1:65" s="2" customFormat="1" ht="11.25">
      <c r="A370" s="34"/>
      <c r="B370" s="35"/>
      <c r="C370" s="36"/>
      <c r="D370" s="216" t="s">
        <v>158</v>
      </c>
      <c r="E370" s="36"/>
      <c r="F370" s="217" t="s">
        <v>709</v>
      </c>
      <c r="G370" s="36"/>
      <c r="H370" s="36"/>
      <c r="I370" s="115"/>
      <c r="J370" s="36"/>
      <c r="K370" s="36"/>
      <c r="L370" s="39"/>
      <c r="M370" s="218"/>
      <c r="N370" s="219"/>
      <c r="O370" s="71"/>
      <c r="P370" s="71"/>
      <c r="Q370" s="71"/>
      <c r="R370" s="71"/>
      <c r="S370" s="71"/>
      <c r="T370" s="72"/>
      <c r="U370" s="34"/>
      <c r="V370" s="34"/>
      <c r="W370" s="34"/>
      <c r="X370" s="34"/>
      <c r="Y370" s="34"/>
      <c r="Z370" s="34"/>
      <c r="AA370" s="34"/>
      <c r="AB370" s="34"/>
      <c r="AC370" s="34"/>
      <c r="AD370" s="34"/>
      <c r="AE370" s="34"/>
      <c r="AT370" s="16" t="s">
        <v>158</v>
      </c>
      <c r="AU370" s="16" t="s">
        <v>21</v>
      </c>
    </row>
    <row r="371" spans="1:65" s="2" customFormat="1" ht="21.75" customHeight="1">
      <c r="A371" s="34"/>
      <c r="B371" s="35"/>
      <c r="C371" s="203" t="s">
        <v>711</v>
      </c>
      <c r="D371" s="203" t="s">
        <v>152</v>
      </c>
      <c r="E371" s="204" t="s">
        <v>712</v>
      </c>
      <c r="F371" s="205" t="s">
        <v>713</v>
      </c>
      <c r="G371" s="206" t="s">
        <v>155</v>
      </c>
      <c r="H371" s="207">
        <v>7</v>
      </c>
      <c r="I371" s="208"/>
      <c r="J371" s="209">
        <f>ROUND(I371*H371,2)</f>
        <v>0</v>
      </c>
      <c r="K371" s="205" t="s">
        <v>1</v>
      </c>
      <c r="L371" s="39"/>
      <c r="M371" s="210" t="s">
        <v>1</v>
      </c>
      <c r="N371" s="211" t="s">
        <v>48</v>
      </c>
      <c r="O371" s="71"/>
      <c r="P371" s="212">
        <f>O371*H371</f>
        <v>0</v>
      </c>
      <c r="Q371" s="212">
        <v>0</v>
      </c>
      <c r="R371" s="212">
        <f>Q371*H371</f>
        <v>0</v>
      </c>
      <c r="S371" s="212">
        <v>4.0000000000000001E-3</v>
      </c>
      <c r="T371" s="213">
        <f>S371*H371</f>
        <v>2.8000000000000001E-2</v>
      </c>
      <c r="U371" s="34"/>
      <c r="V371" s="34"/>
      <c r="W371" s="34"/>
      <c r="X371" s="34"/>
      <c r="Y371" s="34"/>
      <c r="Z371" s="34"/>
      <c r="AA371" s="34"/>
      <c r="AB371" s="34"/>
      <c r="AC371" s="34"/>
      <c r="AD371" s="34"/>
      <c r="AE371" s="34"/>
      <c r="AR371" s="214" t="s">
        <v>156</v>
      </c>
      <c r="AT371" s="214" t="s">
        <v>152</v>
      </c>
      <c r="AU371" s="214" t="s">
        <v>21</v>
      </c>
      <c r="AY371" s="16" t="s">
        <v>150</v>
      </c>
      <c r="BE371" s="215">
        <f>IF(N371="základní",J371,0)</f>
        <v>0</v>
      </c>
      <c r="BF371" s="215">
        <f>IF(N371="snížená",J371,0)</f>
        <v>0</v>
      </c>
      <c r="BG371" s="215">
        <f>IF(N371="zákl. přenesená",J371,0)</f>
        <v>0</v>
      </c>
      <c r="BH371" s="215">
        <f>IF(N371="sníž. přenesená",J371,0)</f>
        <v>0</v>
      </c>
      <c r="BI371" s="215">
        <f>IF(N371="nulová",J371,0)</f>
        <v>0</v>
      </c>
      <c r="BJ371" s="16" t="s">
        <v>91</v>
      </c>
      <c r="BK371" s="215">
        <f>ROUND(I371*H371,2)</f>
        <v>0</v>
      </c>
      <c r="BL371" s="16" t="s">
        <v>156</v>
      </c>
      <c r="BM371" s="214" t="s">
        <v>714</v>
      </c>
    </row>
    <row r="372" spans="1:65" s="2" customFormat="1" ht="19.5">
      <c r="A372" s="34"/>
      <c r="B372" s="35"/>
      <c r="C372" s="36"/>
      <c r="D372" s="216" t="s">
        <v>158</v>
      </c>
      <c r="E372" s="36"/>
      <c r="F372" s="217" t="s">
        <v>713</v>
      </c>
      <c r="G372" s="36"/>
      <c r="H372" s="36"/>
      <c r="I372" s="115"/>
      <c r="J372" s="36"/>
      <c r="K372" s="36"/>
      <c r="L372" s="39"/>
      <c r="M372" s="218"/>
      <c r="N372" s="219"/>
      <c r="O372" s="71"/>
      <c r="P372" s="71"/>
      <c r="Q372" s="71"/>
      <c r="R372" s="71"/>
      <c r="S372" s="71"/>
      <c r="T372" s="72"/>
      <c r="U372" s="34"/>
      <c r="V372" s="34"/>
      <c r="W372" s="34"/>
      <c r="X372" s="34"/>
      <c r="Y372" s="34"/>
      <c r="Z372" s="34"/>
      <c r="AA372" s="34"/>
      <c r="AB372" s="34"/>
      <c r="AC372" s="34"/>
      <c r="AD372" s="34"/>
      <c r="AE372" s="34"/>
      <c r="AT372" s="16" t="s">
        <v>158</v>
      </c>
      <c r="AU372" s="16" t="s">
        <v>21</v>
      </c>
    </row>
    <row r="373" spans="1:65" s="2" customFormat="1" ht="19.5">
      <c r="A373" s="34"/>
      <c r="B373" s="35"/>
      <c r="C373" s="36"/>
      <c r="D373" s="216" t="s">
        <v>159</v>
      </c>
      <c r="E373" s="36"/>
      <c r="F373" s="220" t="s">
        <v>715</v>
      </c>
      <c r="G373" s="36"/>
      <c r="H373" s="36"/>
      <c r="I373" s="115"/>
      <c r="J373" s="36"/>
      <c r="K373" s="36"/>
      <c r="L373" s="39"/>
      <c r="M373" s="218"/>
      <c r="N373" s="219"/>
      <c r="O373" s="71"/>
      <c r="P373" s="71"/>
      <c r="Q373" s="71"/>
      <c r="R373" s="71"/>
      <c r="S373" s="71"/>
      <c r="T373" s="72"/>
      <c r="U373" s="34"/>
      <c r="V373" s="34"/>
      <c r="W373" s="34"/>
      <c r="X373" s="34"/>
      <c r="Y373" s="34"/>
      <c r="Z373" s="34"/>
      <c r="AA373" s="34"/>
      <c r="AB373" s="34"/>
      <c r="AC373" s="34"/>
      <c r="AD373" s="34"/>
      <c r="AE373" s="34"/>
      <c r="AT373" s="16" t="s">
        <v>159</v>
      </c>
      <c r="AU373" s="16" t="s">
        <v>21</v>
      </c>
    </row>
    <row r="374" spans="1:65" s="13" customFormat="1" ht="11.25">
      <c r="B374" s="221"/>
      <c r="C374" s="222"/>
      <c r="D374" s="216" t="s">
        <v>200</v>
      </c>
      <c r="E374" s="223" t="s">
        <v>1</v>
      </c>
      <c r="F374" s="224" t="s">
        <v>716</v>
      </c>
      <c r="G374" s="222"/>
      <c r="H374" s="225">
        <v>2</v>
      </c>
      <c r="I374" s="226"/>
      <c r="J374" s="222"/>
      <c r="K374" s="222"/>
      <c r="L374" s="227"/>
      <c r="M374" s="228"/>
      <c r="N374" s="229"/>
      <c r="O374" s="229"/>
      <c r="P374" s="229"/>
      <c r="Q374" s="229"/>
      <c r="R374" s="229"/>
      <c r="S374" s="229"/>
      <c r="T374" s="230"/>
      <c r="AT374" s="231" t="s">
        <v>200</v>
      </c>
      <c r="AU374" s="231" t="s">
        <v>21</v>
      </c>
      <c r="AV374" s="13" t="s">
        <v>21</v>
      </c>
      <c r="AW374" s="13" t="s">
        <v>40</v>
      </c>
      <c r="AX374" s="13" t="s">
        <v>83</v>
      </c>
      <c r="AY374" s="231" t="s">
        <v>150</v>
      </c>
    </row>
    <row r="375" spans="1:65" s="13" customFormat="1" ht="11.25">
      <c r="B375" s="221"/>
      <c r="C375" s="222"/>
      <c r="D375" s="216" t="s">
        <v>200</v>
      </c>
      <c r="E375" s="223" t="s">
        <v>1</v>
      </c>
      <c r="F375" s="224" t="s">
        <v>717</v>
      </c>
      <c r="G375" s="222"/>
      <c r="H375" s="225">
        <v>1</v>
      </c>
      <c r="I375" s="226"/>
      <c r="J375" s="222"/>
      <c r="K375" s="222"/>
      <c r="L375" s="227"/>
      <c r="M375" s="228"/>
      <c r="N375" s="229"/>
      <c r="O375" s="229"/>
      <c r="P375" s="229"/>
      <c r="Q375" s="229"/>
      <c r="R375" s="229"/>
      <c r="S375" s="229"/>
      <c r="T375" s="230"/>
      <c r="AT375" s="231" t="s">
        <v>200</v>
      </c>
      <c r="AU375" s="231" t="s">
        <v>21</v>
      </c>
      <c r="AV375" s="13" t="s">
        <v>21</v>
      </c>
      <c r="AW375" s="13" t="s">
        <v>40</v>
      </c>
      <c r="AX375" s="13" t="s">
        <v>83</v>
      </c>
      <c r="AY375" s="231" t="s">
        <v>150</v>
      </c>
    </row>
    <row r="376" spans="1:65" s="13" customFormat="1" ht="11.25">
      <c r="B376" s="221"/>
      <c r="C376" s="222"/>
      <c r="D376" s="216" t="s">
        <v>200</v>
      </c>
      <c r="E376" s="223" t="s">
        <v>1</v>
      </c>
      <c r="F376" s="224" t="s">
        <v>718</v>
      </c>
      <c r="G376" s="222"/>
      <c r="H376" s="225">
        <v>4</v>
      </c>
      <c r="I376" s="226"/>
      <c r="J376" s="222"/>
      <c r="K376" s="222"/>
      <c r="L376" s="227"/>
      <c r="M376" s="228"/>
      <c r="N376" s="229"/>
      <c r="O376" s="229"/>
      <c r="P376" s="229"/>
      <c r="Q376" s="229"/>
      <c r="R376" s="229"/>
      <c r="S376" s="229"/>
      <c r="T376" s="230"/>
      <c r="AT376" s="231" t="s">
        <v>200</v>
      </c>
      <c r="AU376" s="231" t="s">
        <v>21</v>
      </c>
      <c r="AV376" s="13" t="s">
        <v>21</v>
      </c>
      <c r="AW376" s="13" t="s">
        <v>40</v>
      </c>
      <c r="AX376" s="13" t="s">
        <v>83</v>
      </c>
      <c r="AY376" s="231" t="s">
        <v>150</v>
      </c>
    </row>
    <row r="377" spans="1:65" s="14" customFormat="1" ht="11.25">
      <c r="B377" s="232"/>
      <c r="C377" s="233"/>
      <c r="D377" s="216" t="s">
        <v>200</v>
      </c>
      <c r="E377" s="234" t="s">
        <v>1</v>
      </c>
      <c r="F377" s="235" t="s">
        <v>203</v>
      </c>
      <c r="G377" s="233"/>
      <c r="H377" s="236">
        <v>7</v>
      </c>
      <c r="I377" s="237"/>
      <c r="J377" s="233"/>
      <c r="K377" s="233"/>
      <c r="L377" s="238"/>
      <c r="M377" s="239"/>
      <c r="N377" s="240"/>
      <c r="O377" s="240"/>
      <c r="P377" s="240"/>
      <c r="Q377" s="240"/>
      <c r="R377" s="240"/>
      <c r="S377" s="240"/>
      <c r="T377" s="241"/>
      <c r="AT377" s="242" t="s">
        <v>200</v>
      </c>
      <c r="AU377" s="242" t="s">
        <v>21</v>
      </c>
      <c r="AV377" s="14" t="s">
        <v>156</v>
      </c>
      <c r="AW377" s="14" t="s">
        <v>40</v>
      </c>
      <c r="AX377" s="14" t="s">
        <v>91</v>
      </c>
      <c r="AY377" s="242" t="s">
        <v>150</v>
      </c>
    </row>
    <row r="378" spans="1:65" s="2" customFormat="1" ht="16.5" customHeight="1">
      <c r="A378" s="34"/>
      <c r="B378" s="35"/>
      <c r="C378" s="203" t="s">
        <v>719</v>
      </c>
      <c r="D378" s="203" t="s">
        <v>152</v>
      </c>
      <c r="E378" s="204" t="s">
        <v>720</v>
      </c>
      <c r="F378" s="205" t="s">
        <v>721</v>
      </c>
      <c r="G378" s="206" t="s">
        <v>722</v>
      </c>
      <c r="H378" s="207">
        <v>58</v>
      </c>
      <c r="I378" s="208"/>
      <c r="J378" s="209">
        <f>ROUND(I378*H378,2)</f>
        <v>0</v>
      </c>
      <c r="K378" s="205" t="s">
        <v>1</v>
      </c>
      <c r="L378" s="39"/>
      <c r="M378" s="210" t="s">
        <v>1</v>
      </c>
      <c r="N378" s="211" t="s">
        <v>48</v>
      </c>
      <c r="O378" s="71"/>
      <c r="P378" s="212">
        <f>O378*H378</f>
        <v>0</v>
      </c>
      <c r="Q378" s="212">
        <v>0</v>
      </c>
      <c r="R378" s="212">
        <f>Q378*H378</f>
        <v>0</v>
      </c>
      <c r="S378" s="212">
        <v>0</v>
      </c>
      <c r="T378" s="213">
        <f>S378*H378</f>
        <v>0</v>
      </c>
      <c r="U378" s="34"/>
      <c r="V378" s="34"/>
      <c r="W378" s="34"/>
      <c r="X378" s="34"/>
      <c r="Y378" s="34"/>
      <c r="Z378" s="34"/>
      <c r="AA378" s="34"/>
      <c r="AB378" s="34"/>
      <c r="AC378" s="34"/>
      <c r="AD378" s="34"/>
      <c r="AE378" s="34"/>
      <c r="AR378" s="214" t="s">
        <v>156</v>
      </c>
      <c r="AT378" s="214" t="s">
        <v>152</v>
      </c>
      <c r="AU378" s="214" t="s">
        <v>21</v>
      </c>
      <c r="AY378" s="16" t="s">
        <v>150</v>
      </c>
      <c r="BE378" s="215">
        <f>IF(N378="základní",J378,0)</f>
        <v>0</v>
      </c>
      <c r="BF378" s="215">
        <f>IF(N378="snížená",J378,0)</f>
        <v>0</v>
      </c>
      <c r="BG378" s="215">
        <f>IF(N378="zákl. přenesená",J378,0)</f>
        <v>0</v>
      </c>
      <c r="BH378" s="215">
        <f>IF(N378="sníž. přenesená",J378,0)</f>
        <v>0</v>
      </c>
      <c r="BI378" s="215">
        <f>IF(N378="nulová",J378,0)</f>
        <v>0</v>
      </c>
      <c r="BJ378" s="16" t="s">
        <v>91</v>
      </c>
      <c r="BK378" s="215">
        <f>ROUND(I378*H378,2)</f>
        <v>0</v>
      </c>
      <c r="BL378" s="16" t="s">
        <v>156</v>
      </c>
      <c r="BM378" s="214" t="s">
        <v>723</v>
      </c>
    </row>
    <row r="379" spans="1:65" s="2" customFormat="1" ht="11.25">
      <c r="A379" s="34"/>
      <c r="B379" s="35"/>
      <c r="C379" s="36"/>
      <c r="D379" s="216" t="s">
        <v>158</v>
      </c>
      <c r="E379" s="36"/>
      <c r="F379" s="217" t="s">
        <v>721</v>
      </c>
      <c r="G379" s="36"/>
      <c r="H379" s="36"/>
      <c r="I379" s="115"/>
      <c r="J379" s="36"/>
      <c r="K379" s="36"/>
      <c r="L379" s="39"/>
      <c r="M379" s="218"/>
      <c r="N379" s="219"/>
      <c r="O379" s="71"/>
      <c r="P379" s="71"/>
      <c r="Q379" s="71"/>
      <c r="R379" s="71"/>
      <c r="S379" s="71"/>
      <c r="T379" s="72"/>
      <c r="U379" s="34"/>
      <c r="V379" s="34"/>
      <c r="W379" s="34"/>
      <c r="X379" s="34"/>
      <c r="Y379" s="34"/>
      <c r="Z379" s="34"/>
      <c r="AA379" s="34"/>
      <c r="AB379" s="34"/>
      <c r="AC379" s="34"/>
      <c r="AD379" s="34"/>
      <c r="AE379" s="34"/>
      <c r="AT379" s="16" t="s">
        <v>158</v>
      </c>
      <c r="AU379" s="16" t="s">
        <v>21</v>
      </c>
    </row>
    <row r="380" spans="1:65" s="13" customFormat="1" ht="11.25">
      <c r="B380" s="221"/>
      <c r="C380" s="222"/>
      <c r="D380" s="216" t="s">
        <v>200</v>
      </c>
      <c r="E380" s="223" t="s">
        <v>1</v>
      </c>
      <c r="F380" s="224" t="s">
        <v>724</v>
      </c>
      <c r="G380" s="222"/>
      <c r="H380" s="225">
        <v>58</v>
      </c>
      <c r="I380" s="226"/>
      <c r="J380" s="222"/>
      <c r="K380" s="222"/>
      <c r="L380" s="227"/>
      <c r="M380" s="228"/>
      <c r="N380" s="229"/>
      <c r="O380" s="229"/>
      <c r="P380" s="229"/>
      <c r="Q380" s="229"/>
      <c r="R380" s="229"/>
      <c r="S380" s="229"/>
      <c r="T380" s="230"/>
      <c r="AT380" s="231" t="s">
        <v>200</v>
      </c>
      <c r="AU380" s="231" t="s">
        <v>21</v>
      </c>
      <c r="AV380" s="13" t="s">
        <v>21</v>
      </c>
      <c r="AW380" s="13" t="s">
        <v>40</v>
      </c>
      <c r="AX380" s="13" t="s">
        <v>83</v>
      </c>
      <c r="AY380" s="231" t="s">
        <v>150</v>
      </c>
    </row>
    <row r="381" spans="1:65" s="14" customFormat="1" ht="11.25">
      <c r="B381" s="232"/>
      <c r="C381" s="233"/>
      <c r="D381" s="216" t="s">
        <v>200</v>
      </c>
      <c r="E381" s="234" t="s">
        <v>1</v>
      </c>
      <c r="F381" s="235" t="s">
        <v>203</v>
      </c>
      <c r="G381" s="233"/>
      <c r="H381" s="236">
        <v>58</v>
      </c>
      <c r="I381" s="237"/>
      <c r="J381" s="233"/>
      <c r="K381" s="233"/>
      <c r="L381" s="238"/>
      <c r="M381" s="239"/>
      <c r="N381" s="240"/>
      <c r="O381" s="240"/>
      <c r="P381" s="240"/>
      <c r="Q381" s="240"/>
      <c r="R381" s="240"/>
      <c r="S381" s="240"/>
      <c r="T381" s="241"/>
      <c r="AT381" s="242" t="s">
        <v>200</v>
      </c>
      <c r="AU381" s="242" t="s">
        <v>21</v>
      </c>
      <c r="AV381" s="14" t="s">
        <v>156</v>
      </c>
      <c r="AW381" s="14" t="s">
        <v>40</v>
      </c>
      <c r="AX381" s="14" t="s">
        <v>91</v>
      </c>
      <c r="AY381" s="242" t="s">
        <v>150</v>
      </c>
    </row>
    <row r="382" spans="1:65" s="2" customFormat="1" ht="16.5" customHeight="1">
      <c r="A382" s="34"/>
      <c r="B382" s="35"/>
      <c r="C382" s="203" t="s">
        <v>725</v>
      </c>
      <c r="D382" s="203" t="s">
        <v>152</v>
      </c>
      <c r="E382" s="204" t="s">
        <v>726</v>
      </c>
      <c r="F382" s="205" t="s">
        <v>727</v>
      </c>
      <c r="G382" s="206" t="s">
        <v>722</v>
      </c>
      <c r="H382" s="207">
        <v>3</v>
      </c>
      <c r="I382" s="208"/>
      <c r="J382" s="209">
        <f>ROUND(I382*H382,2)</f>
        <v>0</v>
      </c>
      <c r="K382" s="205" t="s">
        <v>1</v>
      </c>
      <c r="L382" s="39"/>
      <c r="M382" s="210" t="s">
        <v>1</v>
      </c>
      <c r="N382" s="211" t="s">
        <v>48</v>
      </c>
      <c r="O382" s="71"/>
      <c r="P382" s="212">
        <f>O382*H382</f>
        <v>0</v>
      </c>
      <c r="Q382" s="212">
        <v>0</v>
      </c>
      <c r="R382" s="212">
        <f>Q382*H382</f>
        <v>0</v>
      </c>
      <c r="S382" s="212">
        <v>0</v>
      </c>
      <c r="T382" s="213">
        <f>S382*H382</f>
        <v>0</v>
      </c>
      <c r="U382" s="34"/>
      <c r="V382" s="34"/>
      <c r="W382" s="34"/>
      <c r="X382" s="34"/>
      <c r="Y382" s="34"/>
      <c r="Z382" s="34"/>
      <c r="AA382" s="34"/>
      <c r="AB382" s="34"/>
      <c r="AC382" s="34"/>
      <c r="AD382" s="34"/>
      <c r="AE382" s="34"/>
      <c r="AR382" s="214" t="s">
        <v>156</v>
      </c>
      <c r="AT382" s="214" t="s">
        <v>152</v>
      </c>
      <c r="AU382" s="214" t="s">
        <v>21</v>
      </c>
      <c r="AY382" s="16" t="s">
        <v>150</v>
      </c>
      <c r="BE382" s="215">
        <f>IF(N382="základní",J382,0)</f>
        <v>0</v>
      </c>
      <c r="BF382" s="215">
        <f>IF(N382="snížená",J382,0)</f>
        <v>0</v>
      </c>
      <c r="BG382" s="215">
        <f>IF(N382="zákl. přenesená",J382,0)</f>
        <v>0</v>
      </c>
      <c r="BH382" s="215">
        <f>IF(N382="sníž. přenesená",J382,0)</f>
        <v>0</v>
      </c>
      <c r="BI382" s="215">
        <f>IF(N382="nulová",J382,0)</f>
        <v>0</v>
      </c>
      <c r="BJ382" s="16" t="s">
        <v>91</v>
      </c>
      <c r="BK382" s="215">
        <f>ROUND(I382*H382,2)</f>
        <v>0</v>
      </c>
      <c r="BL382" s="16" t="s">
        <v>156</v>
      </c>
      <c r="BM382" s="214" t="s">
        <v>728</v>
      </c>
    </row>
    <row r="383" spans="1:65" s="2" customFormat="1" ht="11.25">
      <c r="A383" s="34"/>
      <c r="B383" s="35"/>
      <c r="C383" s="36"/>
      <c r="D383" s="216" t="s">
        <v>158</v>
      </c>
      <c r="E383" s="36"/>
      <c r="F383" s="217" t="s">
        <v>727</v>
      </c>
      <c r="G383" s="36"/>
      <c r="H383" s="36"/>
      <c r="I383" s="115"/>
      <c r="J383" s="36"/>
      <c r="K383" s="36"/>
      <c r="L383" s="39"/>
      <c r="M383" s="218"/>
      <c r="N383" s="219"/>
      <c r="O383" s="71"/>
      <c r="P383" s="71"/>
      <c r="Q383" s="71"/>
      <c r="R383" s="71"/>
      <c r="S383" s="71"/>
      <c r="T383" s="72"/>
      <c r="U383" s="34"/>
      <c r="V383" s="34"/>
      <c r="W383" s="34"/>
      <c r="X383" s="34"/>
      <c r="Y383" s="34"/>
      <c r="Z383" s="34"/>
      <c r="AA383" s="34"/>
      <c r="AB383" s="34"/>
      <c r="AC383" s="34"/>
      <c r="AD383" s="34"/>
      <c r="AE383" s="34"/>
      <c r="AT383" s="16" t="s">
        <v>158</v>
      </c>
      <c r="AU383" s="16" t="s">
        <v>21</v>
      </c>
    </row>
    <row r="384" spans="1:65" s="13" customFormat="1" ht="11.25">
      <c r="B384" s="221"/>
      <c r="C384" s="222"/>
      <c r="D384" s="216" t="s">
        <v>200</v>
      </c>
      <c r="E384" s="223" t="s">
        <v>1</v>
      </c>
      <c r="F384" s="224" t="s">
        <v>165</v>
      </c>
      <c r="G384" s="222"/>
      <c r="H384" s="225">
        <v>3</v>
      </c>
      <c r="I384" s="226"/>
      <c r="J384" s="222"/>
      <c r="K384" s="222"/>
      <c r="L384" s="227"/>
      <c r="M384" s="228"/>
      <c r="N384" s="229"/>
      <c r="O384" s="229"/>
      <c r="P384" s="229"/>
      <c r="Q384" s="229"/>
      <c r="R384" s="229"/>
      <c r="S384" s="229"/>
      <c r="T384" s="230"/>
      <c r="AT384" s="231" t="s">
        <v>200</v>
      </c>
      <c r="AU384" s="231" t="s">
        <v>21</v>
      </c>
      <c r="AV384" s="13" t="s">
        <v>21</v>
      </c>
      <c r="AW384" s="13" t="s">
        <v>40</v>
      </c>
      <c r="AX384" s="13" t="s">
        <v>91</v>
      </c>
      <c r="AY384" s="231" t="s">
        <v>150</v>
      </c>
    </row>
    <row r="385" spans="1:65" s="2" customFormat="1" ht="16.5" customHeight="1">
      <c r="A385" s="34"/>
      <c r="B385" s="35"/>
      <c r="C385" s="203" t="s">
        <v>729</v>
      </c>
      <c r="D385" s="203" t="s">
        <v>152</v>
      </c>
      <c r="E385" s="204" t="s">
        <v>730</v>
      </c>
      <c r="F385" s="205" t="s">
        <v>731</v>
      </c>
      <c r="G385" s="206" t="s">
        <v>722</v>
      </c>
      <c r="H385" s="207">
        <v>4</v>
      </c>
      <c r="I385" s="208"/>
      <c r="J385" s="209">
        <f>ROUND(I385*H385,2)</f>
        <v>0</v>
      </c>
      <c r="K385" s="205" t="s">
        <v>1</v>
      </c>
      <c r="L385" s="39"/>
      <c r="M385" s="210" t="s">
        <v>1</v>
      </c>
      <c r="N385" s="211" t="s">
        <v>48</v>
      </c>
      <c r="O385" s="71"/>
      <c r="P385" s="212">
        <f>O385*H385</f>
        <v>0</v>
      </c>
      <c r="Q385" s="212">
        <v>2.5465000000000002E-3</v>
      </c>
      <c r="R385" s="212">
        <f>Q385*H385</f>
        <v>1.0186000000000001E-2</v>
      </c>
      <c r="S385" s="212">
        <v>0</v>
      </c>
      <c r="T385" s="213">
        <f>S385*H385</f>
        <v>0</v>
      </c>
      <c r="U385" s="34"/>
      <c r="V385" s="34"/>
      <c r="W385" s="34"/>
      <c r="X385" s="34"/>
      <c r="Y385" s="34"/>
      <c r="Z385" s="34"/>
      <c r="AA385" s="34"/>
      <c r="AB385" s="34"/>
      <c r="AC385" s="34"/>
      <c r="AD385" s="34"/>
      <c r="AE385" s="34"/>
      <c r="AR385" s="214" t="s">
        <v>156</v>
      </c>
      <c r="AT385" s="214" t="s">
        <v>152</v>
      </c>
      <c r="AU385" s="214" t="s">
        <v>21</v>
      </c>
      <c r="AY385" s="16" t="s">
        <v>150</v>
      </c>
      <c r="BE385" s="215">
        <f>IF(N385="základní",J385,0)</f>
        <v>0</v>
      </c>
      <c r="BF385" s="215">
        <f>IF(N385="snížená",J385,0)</f>
        <v>0</v>
      </c>
      <c r="BG385" s="215">
        <f>IF(N385="zákl. přenesená",J385,0)</f>
        <v>0</v>
      </c>
      <c r="BH385" s="215">
        <f>IF(N385="sníž. přenesená",J385,0)</f>
        <v>0</v>
      </c>
      <c r="BI385" s="215">
        <f>IF(N385="nulová",J385,0)</f>
        <v>0</v>
      </c>
      <c r="BJ385" s="16" t="s">
        <v>91</v>
      </c>
      <c r="BK385" s="215">
        <f>ROUND(I385*H385,2)</f>
        <v>0</v>
      </c>
      <c r="BL385" s="16" t="s">
        <v>156</v>
      </c>
      <c r="BM385" s="214" t="s">
        <v>732</v>
      </c>
    </row>
    <row r="386" spans="1:65" s="2" customFormat="1" ht="11.25">
      <c r="A386" s="34"/>
      <c r="B386" s="35"/>
      <c r="C386" s="36"/>
      <c r="D386" s="216" t="s">
        <v>158</v>
      </c>
      <c r="E386" s="36"/>
      <c r="F386" s="217" t="s">
        <v>731</v>
      </c>
      <c r="G386" s="36"/>
      <c r="H386" s="36"/>
      <c r="I386" s="115"/>
      <c r="J386" s="36"/>
      <c r="K386" s="36"/>
      <c r="L386" s="39"/>
      <c r="M386" s="218"/>
      <c r="N386" s="219"/>
      <c r="O386" s="71"/>
      <c r="P386" s="71"/>
      <c r="Q386" s="71"/>
      <c r="R386" s="71"/>
      <c r="S386" s="71"/>
      <c r="T386" s="72"/>
      <c r="U386" s="34"/>
      <c r="V386" s="34"/>
      <c r="W386" s="34"/>
      <c r="X386" s="34"/>
      <c r="Y386" s="34"/>
      <c r="Z386" s="34"/>
      <c r="AA386" s="34"/>
      <c r="AB386" s="34"/>
      <c r="AC386" s="34"/>
      <c r="AD386" s="34"/>
      <c r="AE386" s="34"/>
      <c r="AT386" s="16" t="s">
        <v>158</v>
      </c>
      <c r="AU386" s="16" t="s">
        <v>21</v>
      </c>
    </row>
    <row r="387" spans="1:65" s="13" customFormat="1" ht="11.25">
      <c r="B387" s="221"/>
      <c r="C387" s="222"/>
      <c r="D387" s="216" t="s">
        <v>200</v>
      </c>
      <c r="E387" s="223" t="s">
        <v>1</v>
      </c>
      <c r="F387" s="224" t="s">
        <v>156</v>
      </c>
      <c r="G387" s="222"/>
      <c r="H387" s="225">
        <v>4</v>
      </c>
      <c r="I387" s="226"/>
      <c r="J387" s="222"/>
      <c r="K387" s="222"/>
      <c r="L387" s="227"/>
      <c r="M387" s="228"/>
      <c r="N387" s="229"/>
      <c r="O387" s="229"/>
      <c r="P387" s="229"/>
      <c r="Q387" s="229"/>
      <c r="R387" s="229"/>
      <c r="S387" s="229"/>
      <c r="T387" s="230"/>
      <c r="AT387" s="231" t="s">
        <v>200</v>
      </c>
      <c r="AU387" s="231" t="s">
        <v>21</v>
      </c>
      <c r="AV387" s="13" t="s">
        <v>21</v>
      </c>
      <c r="AW387" s="13" t="s">
        <v>40</v>
      </c>
      <c r="AX387" s="13" t="s">
        <v>91</v>
      </c>
      <c r="AY387" s="231" t="s">
        <v>150</v>
      </c>
    </row>
    <row r="388" spans="1:65" s="12" customFormat="1" ht="22.9" customHeight="1">
      <c r="B388" s="187"/>
      <c r="C388" s="188"/>
      <c r="D388" s="189" t="s">
        <v>82</v>
      </c>
      <c r="E388" s="201" t="s">
        <v>733</v>
      </c>
      <c r="F388" s="201" t="s">
        <v>734</v>
      </c>
      <c r="G388" s="188"/>
      <c r="H388" s="188"/>
      <c r="I388" s="191"/>
      <c r="J388" s="202">
        <f>BK388</f>
        <v>0</v>
      </c>
      <c r="K388" s="188"/>
      <c r="L388" s="193"/>
      <c r="M388" s="194"/>
      <c r="N388" s="195"/>
      <c r="O388" s="195"/>
      <c r="P388" s="196">
        <f>SUM(P389:P393)</f>
        <v>0</v>
      </c>
      <c r="Q388" s="195"/>
      <c r="R388" s="196">
        <f>SUM(R389:R393)</f>
        <v>0</v>
      </c>
      <c r="S388" s="195"/>
      <c r="T388" s="197">
        <f>SUM(T389:T393)</f>
        <v>0</v>
      </c>
      <c r="AR388" s="198" t="s">
        <v>91</v>
      </c>
      <c r="AT388" s="199" t="s">
        <v>82</v>
      </c>
      <c r="AU388" s="199" t="s">
        <v>91</v>
      </c>
      <c r="AY388" s="198" t="s">
        <v>150</v>
      </c>
      <c r="BK388" s="200">
        <f>SUM(BK389:BK393)</f>
        <v>0</v>
      </c>
    </row>
    <row r="389" spans="1:65" s="2" customFormat="1" ht="21.75" customHeight="1">
      <c r="A389" s="34"/>
      <c r="B389" s="35"/>
      <c r="C389" s="203" t="s">
        <v>735</v>
      </c>
      <c r="D389" s="203" t="s">
        <v>152</v>
      </c>
      <c r="E389" s="204" t="s">
        <v>736</v>
      </c>
      <c r="F389" s="205" t="s">
        <v>737</v>
      </c>
      <c r="G389" s="206" t="s">
        <v>254</v>
      </c>
      <c r="H389" s="207">
        <v>1061.624</v>
      </c>
      <c r="I389" s="208"/>
      <c r="J389" s="209">
        <f>ROUND(I389*H389,2)</f>
        <v>0</v>
      </c>
      <c r="K389" s="205" t="s">
        <v>1</v>
      </c>
      <c r="L389" s="39"/>
      <c r="M389" s="210" t="s">
        <v>1</v>
      </c>
      <c r="N389" s="211" t="s">
        <v>48</v>
      </c>
      <c r="O389" s="71"/>
      <c r="P389" s="212">
        <f>O389*H389</f>
        <v>0</v>
      </c>
      <c r="Q389" s="212">
        <v>0</v>
      </c>
      <c r="R389" s="212">
        <f>Q389*H389</f>
        <v>0</v>
      </c>
      <c r="S389" s="212">
        <v>0</v>
      </c>
      <c r="T389" s="213">
        <f>S389*H389</f>
        <v>0</v>
      </c>
      <c r="U389" s="34"/>
      <c r="V389" s="34"/>
      <c r="W389" s="34"/>
      <c r="X389" s="34"/>
      <c r="Y389" s="34"/>
      <c r="Z389" s="34"/>
      <c r="AA389" s="34"/>
      <c r="AB389" s="34"/>
      <c r="AC389" s="34"/>
      <c r="AD389" s="34"/>
      <c r="AE389" s="34"/>
      <c r="AR389" s="214" t="s">
        <v>156</v>
      </c>
      <c r="AT389" s="214" t="s">
        <v>152</v>
      </c>
      <c r="AU389" s="214" t="s">
        <v>21</v>
      </c>
      <c r="AY389" s="16" t="s">
        <v>150</v>
      </c>
      <c r="BE389" s="215">
        <f>IF(N389="základní",J389,0)</f>
        <v>0</v>
      </c>
      <c r="BF389" s="215">
        <f>IF(N389="snížená",J389,0)</f>
        <v>0</v>
      </c>
      <c r="BG389" s="215">
        <f>IF(N389="zákl. přenesená",J389,0)</f>
        <v>0</v>
      </c>
      <c r="BH389" s="215">
        <f>IF(N389="sníž. přenesená",J389,0)</f>
        <v>0</v>
      </c>
      <c r="BI389" s="215">
        <f>IF(N389="nulová",J389,0)</f>
        <v>0</v>
      </c>
      <c r="BJ389" s="16" t="s">
        <v>91</v>
      </c>
      <c r="BK389" s="215">
        <f>ROUND(I389*H389,2)</f>
        <v>0</v>
      </c>
      <c r="BL389" s="16" t="s">
        <v>156</v>
      </c>
      <c r="BM389" s="214" t="s">
        <v>738</v>
      </c>
    </row>
    <row r="390" spans="1:65" s="2" customFormat="1" ht="19.5">
      <c r="A390" s="34"/>
      <c r="B390" s="35"/>
      <c r="C390" s="36"/>
      <c r="D390" s="216" t="s">
        <v>158</v>
      </c>
      <c r="E390" s="36"/>
      <c r="F390" s="217" t="s">
        <v>737</v>
      </c>
      <c r="G390" s="36"/>
      <c r="H390" s="36"/>
      <c r="I390" s="115"/>
      <c r="J390" s="36"/>
      <c r="K390" s="36"/>
      <c r="L390" s="39"/>
      <c r="M390" s="218"/>
      <c r="N390" s="219"/>
      <c r="O390" s="71"/>
      <c r="P390" s="71"/>
      <c r="Q390" s="71"/>
      <c r="R390" s="71"/>
      <c r="S390" s="71"/>
      <c r="T390" s="72"/>
      <c r="U390" s="34"/>
      <c r="V390" s="34"/>
      <c r="W390" s="34"/>
      <c r="X390" s="34"/>
      <c r="Y390" s="34"/>
      <c r="Z390" s="34"/>
      <c r="AA390" s="34"/>
      <c r="AB390" s="34"/>
      <c r="AC390" s="34"/>
      <c r="AD390" s="34"/>
      <c r="AE390" s="34"/>
      <c r="AT390" s="16" t="s">
        <v>158</v>
      </c>
      <c r="AU390" s="16" t="s">
        <v>21</v>
      </c>
    </row>
    <row r="391" spans="1:65" s="2" customFormat="1" ht="21.75" customHeight="1">
      <c r="A391" s="34"/>
      <c r="B391" s="35"/>
      <c r="C391" s="203" t="s">
        <v>739</v>
      </c>
      <c r="D391" s="203" t="s">
        <v>152</v>
      </c>
      <c r="E391" s="204" t="s">
        <v>740</v>
      </c>
      <c r="F391" s="205" t="s">
        <v>741</v>
      </c>
      <c r="G391" s="206" t="s">
        <v>254</v>
      </c>
      <c r="H391" s="207">
        <v>20</v>
      </c>
      <c r="I391" s="208"/>
      <c r="J391" s="209">
        <f>ROUND(I391*H391,2)</f>
        <v>0</v>
      </c>
      <c r="K391" s="205" t="s">
        <v>1</v>
      </c>
      <c r="L391" s="39"/>
      <c r="M391" s="210" t="s">
        <v>1</v>
      </c>
      <c r="N391" s="211" t="s">
        <v>48</v>
      </c>
      <c r="O391" s="71"/>
      <c r="P391" s="212">
        <f>O391*H391</f>
        <v>0</v>
      </c>
      <c r="Q391" s="212">
        <v>0</v>
      </c>
      <c r="R391" s="212">
        <f>Q391*H391</f>
        <v>0</v>
      </c>
      <c r="S391" s="212">
        <v>0</v>
      </c>
      <c r="T391" s="213">
        <f>S391*H391</f>
        <v>0</v>
      </c>
      <c r="U391" s="34"/>
      <c r="V391" s="34"/>
      <c r="W391" s="34"/>
      <c r="X391" s="34"/>
      <c r="Y391" s="34"/>
      <c r="Z391" s="34"/>
      <c r="AA391" s="34"/>
      <c r="AB391" s="34"/>
      <c r="AC391" s="34"/>
      <c r="AD391" s="34"/>
      <c r="AE391" s="34"/>
      <c r="AR391" s="214" t="s">
        <v>156</v>
      </c>
      <c r="AT391" s="214" t="s">
        <v>152</v>
      </c>
      <c r="AU391" s="214" t="s">
        <v>21</v>
      </c>
      <c r="AY391" s="16" t="s">
        <v>150</v>
      </c>
      <c r="BE391" s="215">
        <f>IF(N391="základní",J391,0)</f>
        <v>0</v>
      </c>
      <c r="BF391" s="215">
        <f>IF(N391="snížená",J391,0)</f>
        <v>0</v>
      </c>
      <c r="BG391" s="215">
        <f>IF(N391="zákl. přenesená",J391,0)</f>
        <v>0</v>
      </c>
      <c r="BH391" s="215">
        <f>IF(N391="sníž. přenesená",J391,0)</f>
        <v>0</v>
      </c>
      <c r="BI391" s="215">
        <f>IF(N391="nulová",J391,0)</f>
        <v>0</v>
      </c>
      <c r="BJ391" s="16" t="s">
        <v>91</v>
      </c>
      <c r="BK391" s="215">
        <f>ROUND(I391*H391,2)</f>
        <v>0</v>
      </c>
      <c r="BL391" s="16" t="s">
        <v>156</v>
      </c>
      <c r="BM391" s="214" t="s">
        <v>742</v>
      </c>
    </row>
    <row r="392" spans="1:65" s="2" customFormat="1" ht="19.5">
      <c r="A392" s="34"/>
      <c r="B392" s="35"/>
      <c r="C392" s="36"/>
      <c r="D392" s="216" t="s">
        <v>158</v>
      </c>
      <c r="E392" s="36"/>
      <c r="F392" s="217" t="s">
        <v>741</v>
      </c>
      <c r="G392" s="36"/>
      <c r="H392" s="36"/>
      <c r="I392" s="115"/>
      <c r="J392" s="36"/>
      <c r="K392" s="36"/>
      <c r="L392" s="39"/>
      <c r="M392" s="218"/>
      <c r="N392" s="219"/>
      <c r="O392" s="71"/>
      <c r="P392" s="71"/>
      <c r="Q392" s="71"/>
      <c r="R392" s="71"/>
      <c r="S392" s="71"/>
      <c r="T392" s="72"/>
      <c r="U392" s="34"/>
      <c r="V392" s="34"/>
      <c r="W392" s="34"/>
      <c r="X392" s="34"/>
      <c r="Y392" s="34"/>
      <c r="Z392" s="34"/>
      <c r="AA392" s="34"/>
      <c r="AB392" s="34"/>
      <c r="AC392" s="34"/>
      <c r="AD392" s="34"/>
      <c r="AE392" s="34"/>
      <c r="AT392" s="16" t="s">
        <v>158</v>
      </c>
      <c r="AU392" s="16" t="s">
        <v>21</v>
      </c>
    </row>
    <row r="393" spans="1:65" s="13" customFormat="1" ht="11.25">
      <c r="B393" s="221"/>
      <c r="C393" s="222"/>
      <c r="D393" s="216" t="s">
        <v>200</v>
      </c>
      <c r="E393" s="223" t="s">
        <v>1</v>
      </c>
      <c r="F393" s="224" t="s">
        <v>267</v>
      </c>
      <c r="G393" s="222"/>
      <c r="H393" s="225">
        <v>20</v>
      </c>
      <c r="I393" s="226"/>
      <c r="J393" s="222"/>
      <c r="K393" s="222"/>
      <c r="L393" s="227"/>
      <c r="M393" s="256"/>
      <c r="N393" s="257"/>
      <c r="O393" s="257"/>
      <c r="P393" s="257"/>
      <c r="Q393" s="257"/>
      <c r="R393" s="257"/>
      <c r="S393" s="257"/>
      <c r="T393" s="258"/>
      <c r="AT393" s="231" t="s">
        <v>200</v>
      </c>
      <c r="AU393" s="231" t="s">
        <v>21</v>
      </c>
      <c r="AV393" s="13" t="s">
        <v>21</v>
      </c>
      <c r="AW393" s="13" t="s">
        <v>40</v>
      </c>
      <c r="AX393" s="13" t="s">
        <v>91</v>
      </c>
      <c r="AY393" s="231" t="s">
        <v>150</v>
      </c>
    </row>
    <row r="394" spans="1:65" s="2" customFormat="1" ht="6.95" customHeight="1">
      <c r="A394" s="34"/>
      <c r="B394" s="54"/>
      <c r="C394" s="55"/>
      <c r="D394" s="55"/>
      <c r="E394" s="55"/>
      <c r="F394" s="55"/>
      <c r="G394" s="55"/>
      <c r="H394" s="55"/>
      <c r="I394" s="152"/>
      <c r="J394" s="55"/>
      <c r="K394" s="55"/>
      <c r="L394" s="39"/>
      <c r="M394" s="34"/>
      <c r="O394" s="34"/>
      <c r="P394" s="34"/>
      <c r="Q394" s="34"/>
      <c r="R394" s="34"/>
      <c r="S394" s="34"/>
      <c r="T394" s="34"/>
      <c r="U394" s="34"/>
      <c r="V394" s="34"/>
      <c r="W394" s="34"/>
      <c r="X394" s="34"/>
      <c r="Y394" s="34"/>
      <c r="Z394" s="34"/>
      <c r="AA394" s="34"/>
      <c r="AB394" s="34"/>
      <c r="AC394" s="34"/>
      <c r="AD394" s="34"/>
      <c r="AE394" s="34"/>
    </row>
  </sheetData>
  <sheetProtection algorithmName="SHA-512" hashValue="L9ilSUieNGWB1bS9eogsHdnMQG4PdhCWVhyAyWdHt7AkeMxLzA06ycgRe+1KAuEcp3u7O6Rkf7+jzMu555tHEA==" saltValue="O6f4h38vIpWuiFFVrDc9lJmilNo2mTBvVoUiiRuK/8EMmlgokgX+X16aKbhj0JfoyIp8PX97RQRbQFV7LlXvJw==" spinCount="100000" sheet="1" objects="1" scenarios="1" formatColumns="0" formatRows="0" autoFilter="0"/>
  <autoFilter ref="C123:K393"/>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8"/>
      <c r="L2" s="289"/>
      <c r="M2" s="289"/>
      <c r="N2" s="289"/>
      <c r="O2" s="289"/>
      <c r="P2" s="289"/>
      <c r="Q2" s="289"/>
      <c r="R2" s="289"/>
      <c r="S2" s="289"/>
      <c r="T2" s="289"/>
      <c r="U2" s="289"/>
      <c r="V2" s="289"/>
      <c r="AT2" s="16" t="s">
        <v>98</v>
      </c>
    </row>
    <row r="3" spans="1:46" s="1" customFormat="1" ht="6.95" customHeight="1">
      <c r="B3" s="109"/>
      <c r="C3" s="110"/>
      <c r="D3" s="110"/>
      <c r="E3" s="110"/>
      <c r="F3" s="110"/>
      <c r="G3" s="110"/>
      <c r="H3" s="110"/>
      <c r="I3" s="111"/>
      <c r="J3" s="110"/>
      <c r="K3" s="110"/>
      <c r="L3" s="19"/>
      <c r="AT3" s="16" t="s">
        <v>21</v>
      </c>
    </row>
    <row r="4" spans="1:46" s="1" customFormat="1" ht="24.95" customHeight="1">
      <c r="B4" s="19"/>
      <c r="D4" s="112" t="s">
        <v>120</v>
      </c>
      <c r="I4" s="108"/>
      <c r="L4" s="19"/>
      <c r="M4" s="113" t="s">
        <v>10</v>
      </c>
      <c r="AT4" s="16" t="s">
        <v>4</v>
      </c>
    </row>
    <row r="5" spans="1:46" s="1" customFormat="1" ht="6.95" customHeight="1">
      <c r="B5" s="19"/>
      <c r="I5" s="108"/>
      <c r="L5" s="19"/>
    </row>
    <row r="6" spans="1:46" s="1" customFormat="1" ht="12" customHeight="1">
      <c r="B6" s="19"/>
      <c r="D6" s="114" t="s">
        <v>16</v>
      </c>
      <c r="I6" s="108"/>
      <c r="L6" s="19"/>
    </row>
    <row r="7" spans="1:46" s="1" customFormat="1" ht="16.5" customHeight="1">
      <c r="B7" s="19"/>
      <c r="E7" s="304" t="str">
        <f>'Rekapitulace stavby'!K6</f>
        <v>762017 Cyklostezka Cheb - Dřenice - Etapa IA</v>
      </c>
      <c r="F7" s="305"/>
      <c r="G7" s="305"/>
      <c r="H7" s="305"/>
      <c r="I7" s="108"/>
      <c r="L7" s="19"/>
    </row>
    <row r="8" spans="1:46" s="2" customFormat="1" ht="12" customHeight="1">
      <c r="A8" s="34"/>
      <c r="B8" s="39"/>
      <c r="C8" s="34"/>
      <c r="D8" s="114" t="s">
        <v>121</v>
      </c>
      <c r="E8" s="34"/>
      <c r="F8" s="34"/>
      <c r="G8" s="34"/>
      <c r="H8" s="34"/>
      <c r="I8" s="115"/>
      <c r="J8" s="34"/>
      <c r="K8" s="34"/>
      <c r="L8" s="51"/>
      <c r="S8" s="34"/>
      <c r="T8" s="34"/>
      <c r="U8" s="34"/>
      <c r="V8" s="34"/>
      <c r="W8" s="34"/>
      <c r="X8" s="34"/>
      <c r="Y8" s="34"/>
      <c r="Z8" s="34"/>
      <c r="AA8" s="34"/>
      <c r="AB8" s="34"/>
      <c r="AC8" s="34"/>
      <c r="AD8" s="34"/>
      <c r="AE8" s="34"/>
    </row>
    <row r="9" spans="1:46" s="2" customFormat="1" ht="16.5" customHeight="1">
      <c r="A9" s="34"/>
      <c r="B9" s="39"/>
      <c r="C9" s="34"/>
      <c r="D9" s="34"/>
      <c r="E9" s="306" t="s">
        <v>743</v>
      </c>
      <c r="F9" s="307"/>
      <c r="G9" s="307"/>
      <c r="H9" s="307"/>
      <c r="I9" s="115"/>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15"/>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4" t="s">
        <v>18</v>
      </c>
      <c r="E11" s="34"/>
      <c r="F11" s="116" t="s">
        <v>19</v>
      </c>
      <c r="G11" s="34"/>
      <c r="H11" s="34"/>
      <c r="I11" s="117" t="s">
        <v>20</v>
      </c>
      <c r="J11" s="116"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4" t="s">
        <v>22</v>
      </c>
      <c r="E12" s="34"/>
      <c r="F12" s="116" t="s">
        <v>123</v>
      </c>
      <c r="G12" s="34"/>
      <c r="H12" s="34"/>
      <c r="I12" s="117" t="s">
        <v>24</v>
      </c>
      <c r="J12" s="118" t="str">
        <f>'Rekapitulace stavby'!AN8</f>
        <v>10. 10. 2019</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15"/>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4" t="s">
        <v>30</v>
      </c>
      <c r="E14" s="34"/>
      <c r="F14" s="34"/>
      <c r="G14" s="34"/>
      <c r="H14" s="34"/>
      <c r="I14" s="117" t="s">
        <v>31</v>
      </c>
      <c r="J14" s="116"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6" t="s">
        <v>33</v>
      </c>
      <c r="F15" s="34"/>
      <c r="G15" s="34"/>
      <c r="H15" s="34"/>
      <c r="I15" s="117" t="s">
        <v>34</v>
      </c>
      <c r="J15" s="116"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15"/>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4" t="s">
        <v>35</v>
      </c>
      <c r="E17" s="34"/>
      <c r="F17" s="34"/>
      <c r="G17" s="34"/>
      <c r="H17" s="34"/>
      <c r="I17" s="117" t="s">
        <v>31</v>
      </c>
      <c r="J17" s="29"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08" t="str">
        <f>'Rekapitulace stavby'!E14</f>
        <v>Vyplň údaj</v>
      </c>
      <c r="F18" s="309"/>
      <c r="G18" s="309"/>
      <c r="H18" s="309"/>
      <c r="I18" s="117" t="s">
        <v>34</v>
      </c>
      <c r="J18" s="29"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15"/>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4" t="s">
        <v>37</v>
      </c>
      <c r="E20" s="34"/>
      <c r="F20" s="34"/>
      <c r="G20" s="34"/>
      <c r="H20" s="34"/>
      <c r="I20" s="117" t="s">
        <v>31</v>
      </c>
      <c r="J20" s="116"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6" t="s">
        <v>39</v>
      </c>
      <c r="F21" s="34"/>
      <c r="G21" s="34"/>
      <c r="H21" s="34"/>
      <c r="I21" s="117" t="s">
        <v>34</v>
      </c>
      <c r="J21" s="116"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15"/>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4" t="s">
        <v>41</v>
      </c>
      <c r="E23" s="34"/>
      <c r="F23" s="34"/>
      <c r="G23" s="34"/>
      <c r="H23" s="34"/>
      <c r="I23" s="117" t="s">
        <v>31</v>
      </c>
      <c r="J23" s="116"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6" t="s">
        <v>39</v>
      </c>
      <c r="F24" s="34"/>
      <c r="G24" s="34"/>
      <c r="H24" s="34"/>
      <c r="I24" s="117" t="s">
        <v>34</v>
      </c>
      <c r="J24" s="116"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15"/>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4" t="s">
        <v>42</v>
      </c>
      <c r="E26" s="34"/>
      <c r="F26" s="34"/>
      <c r="G26" s="34"/>
      <c r="H26" s="34"/>
      <c r="I26" s="115"/>
      <c r="J26" s="34"/>
      <c r="K26" s="34"/>
      <c r="L26" s="51"/>
      <c r="S26" s="34"/>
      <c r="T26" s="34"/>
      <c r="U26" s="34"/>
      <c r="V26" s="34"/>
      <c r="W26" s="34"/>
      <c r="X26" s="34"/>
      <c r="Y26" s="34"/>
      <c r="Z26" s="34"/>
      <c r="AA26" s="34"/>
      <c r="AB26" s="34"/>
      <c r="AC26" s="34"/>
      <c r="AD26" s="34"/>
      <c r="AE26" s="34"/>
    </row>
    <row r="27" spans="1:31" s="8" customFormat="1" ht="16.5" customHeight="1">
      <c r="A27" s="119"/>
      <c r="B27" s="120"/>
      <c r="C27" s="119"/>
      <c r="D27" s="119"/>
      <c r="E27" s="310" t="s">
        <v>1</v>
      </c>
      <c r="F27" s="310"/>
      <c r="G27" s="310"/>
      <c r="H27" s="310"/>
      <c r="I27" s="121"/>
      <c r="J27" s="119"/>
      <c r="K27" s="119"/>
      <c r="L27" s="122"/>
      <c r="S27" s="119"/>
      <c r="T27" s="119"/>
      <c r="U27" s="119"/>
      <c r="V27" s="119"/>
      <c r="W27" s="119"/>
      <c r="X27" s="119"/>
      <c r="Y27" s="119"/>
      <c r="Z27" s="119"/>
      <c r="AA27" s="119"/>
      <c r="AB27" s="119"/>
      <c r="AC27" s="119"/>
      <c r="AD27" s="119"/>
      <c r="AE27" s="119"/>
    </row>
    <row r="28" spans="1:31" s="2" customFormat="1" ht="6.95" customHeight="1">
      <c r="A28" s="34"/>
      <c r="B28" s="39"/>
      <c r="C28" s="34"/>
      <c r="D28" s="34"/>
      <c r="E28" s="34"/>
      <c r="F28" s="34"/>
      <c r="G28" s="34"/>
      <c r="H28" s="34"/>
      <c r="I28" s="115"/>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3"/>
      <c r="E29" s="123"/>
      <c r="F29" s="123"/>
      <c r="G29" s="123"/>
      <c r="H29" s="123"/>
      <c r="I29" s="124"/>
      <c r="J29" s="123"/>
      <c r="K29" s="123"/>
      <c r="L29" s="51"/>
      <c r="S29" s="34"/>
      <c r="T29" s="34"/>
      <c r="U29" s="34"/>
      <c r="V29" s="34"/>
      <c r="W29" s="34"/>
      <c r="X29" s="34"/>
      <c r="Y29" s="34"/>
      <c r="Z29" s="34"/>
      <c r="AA29" s="34"/>
      <c r="AB29" s="34"/>
      <c r="AC29" s="34"/>
      <c r="AD29" s="34"/>
      <c r="AE29" s="34"/>
    </row>
    <row r="30" spans="1:31" s="2" customFormat="1" ht="25.35" customHeight="1">
      <c r="A30" s="34"/>
      <c r="B30" s="39"/>
      <c r="C30" s="34"/>
      <c r="D30" s="125" t="s">
        <v>43</v>
      </c>
      <c r="E30" s="34"/>
      <c r="F30" s="34"/>
      <c r="G30" s="34"/>
      <c r="H30" s="34"/>
      <c r="I30" s="115"/>
      <c r="J30" s="126">
        <f>ROUND(J124,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3"/>
      <c r="E31" s="123"/>
      <c r="F31" s="123"/>
      <c r="G31" s="123"/>
      <c r="H31" s="123"/>
      <c r="I31" s="124"/>
      <c r="J31" s="123"/>
      <c r="K31" s="123"/>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7" t="s">
        <v>45</v>
      </c>
      <c r="G32" s="34"/>
      <c r="H32" s="34"/>
      <c r="I32" s="128" t="s">
        <v>44</v>
      </c>
      <c r="J32" s="127" t="s">
        <v>46</v>
      </c>
      <c r="K32" s="34"/>
      <c r="L32" s="51"/>
      <c r="S32" s="34"/>
      <c r="T32" s="34"/>
      <c r="U32" s="34"/>
      <c r="V32" s="34"/>
      <c r="W32" s="34"/>
      <c r="X32" s="34"/>
      <c r="Y32" s="34"/>
      <c r="Z32" s="34"/>
      <c r="AA32" s="34"/>
      <c r="AB32" s="34"/>
      <c r="AC32" s="34"/>
      <c r="AD32" s="34"/>
      <c r="AE32" s="34"/>
    </row>
    <row r="33" spans="1:31" s="2" customFormat="1" ht="14.45" customHeight="1">
      <c r="A33" s="34"/>
      <c r="B33" s="39"/>
      <c r="C33" s="34"/>
      <c r="D33" s="129" t="s">
        <v>47</v>
      </c>
      <c r="E33" s="114" t="s">
        <v>48</v>
      </c>
      <c r="F33" s="130">
        <f>ROUND((SUM(BE124:BE293)),  2)</f>
        <v>0</v>
      </c>
      <c r="G33" s="34"/>
      <c r="H33" s="34"/>
      <c r="I33" s="131">
        <v>0.21</v>
      </c>
      <c r="J33" s="130">
        <f>ROUND(((SUM(BE124:BE293))*I33),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4" t="s">
        <v>49</v>
      </c>
      <c r="F34" s="130">
        <f>ROUND((SUM(BF124:BF293)),  2)</f>
        <v>0</v>
      </c>
      <c r="G34" s="34"/>
      <c r="H34" s="34"/>
      <c r="I34" s="131">
        <v>0.15</v>
      </c>
      <c r="J34" s="130">
        <f>ROUND(((SUM(BF124:BF293))*I34),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4" t="s">
        <v>50</v>
      </c>
      <c r="F35" s="130">
        <f>ROUND((SUM(BG124:BG293)),  2)</f>
        <v>0</v>
      </c>
      <c r="G35" s="34"/>
      <c r="H35" s="34"/>
      <c r="I35" s="131">
        <v>0.21</v>
      </c>
      <c r="J35" s="130">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4" t="s">
        <v>51</v>
      </c>
      <c r="F36" s="130">
        <f>ROUND((SUM(BH124:BH293)),  2)</f>
        <v>0</v>
      </c>
      <c r="G36" s="34"/>
      <c r="H36" s="34"/>
      <c r="I36" s="131">
        <v>0.15</v>
      </c>
      <c r="J36" s="130">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4" t="s">
        <v>52</v>
      </c>
      <c r="F37" s="130">
        <f>ROUND((SUM(BI124:BI293)),  2)</f>
        <v>0</v>
      </c>
      <c r="G37" s="34"/>
      <c r="H37" s="34"/>
      <c r="I37" s="131">
        <v>0</v>
      </c>
      <c r="J37" s="130">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15"/>
      <c r="J38" s="34"/>
      <c r="K38" s="34"/>
      <c r="L38" s="51"/>
      <c r="S38" s="34"/>
      <c r="T38" s="34"/>
      <c r="U38" s="34"/>
      <c r="V38" s="34"/>
      <c r="W38" s="34"/>
      <c r="X38" s="34"/>
      <c r="Y38" s="34"/>
      <c r="Z38" s="34"/>
      <c r="AA38" s="34"/>
      <c r="AB38" s="34"/>
      <c r="AC38" s="34"/>
      <c r="AD38" s="34"/>
      <c r="AE38" s="34"/>
    </row>
    <row r="39" spans="1:31" s="2" customFormat="1" ht="25.35" customHeight="1">
      <c r="A39" s="34"/>
      <c r="B39" s="39"/>
      <c r="C39" s="132"/>
      <c r="D39" s="133" t="s">
        <v>53</v>
      </c>
      <c r="E39" s="134"/>
      <c r="F39" s="134"/>
      <c r="G39" s="135" t="s">
        <v>54</v>
      </c>
      <c r="H39" s="136" t="s">
        <v>55</v>
      </c>
      <c r="I39" s="137"/>
      <c r="J39" s="138">
        <f>SUM(J30:J37)</f>
        <v>0</v>
      </c>
      <c r="K39" s="139"/>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15"/>
      <c r="J40" s="34"/>
      <c r="K40" s="34"/>
      <c r="L40" s="51"/>
      <c r="S40" s="34"/>
      <c r="T40" s="34"/>
      <c r="U40" s="34"/>
      <c r="V40" s="34"/>
      <c r="W40" s="34"/>
      <c r="X40" s="34"/>
      <c r="Y40" s="34"/>
      <c r="Z40" s="34"/>
      <c r="AA40" s="34"/>
      <c r="AB40" s="34"/>
      <c r="AC40" s="34"/>
      <c r="AD40" s="34"/>
      <c r="AE40" s="34"/>
    </row>
    <row r="41" spans="1:31" s="1" customFormat="1" ht="14.45" customHeight="1">
      <c r="B41" s="19"/>
      <c r="I41" s="108"/>
      <c r="L41" s="19"/>
    </row>
    <row r="42" spans="1:31" s="1" customFormat="1" ht="14.45" customHeight="1">
      <c r="B42" s="19"/>
      <c r="I42" s="108"/>
      <c r="L42" s="19"/>
    </row>
    <row r="43" spans="1:31" s="1" customFormat="1" ht="14.45" customHeight="1">
      <c r="B43" s="19"/>
      <c r="I43" s="108"/>
      <c r="L43" s="19"/>
    </row>
    <row r="44" spans="1:31" s="1" customFormat="1" ht="14.45" customHeight="1">
      <c r="B44" s="19"/>
      <c r="I44" s="108"/>
      <c r="L44" s="19"/>
    </row>
    <row r="45" spans="1:31" s="1" customFormat="1" ht="14.45" customHeight="1">
      <c r="B45" s="19"/>
      <c r="I45" s="108"/>
      <c r="L45" s="19"/>
    </row>
    <row r="46" spans="1:31" s="1" customFormat="1" ht="14.45" customHeight="1">
      <c r="B46" s="19"/>
      <c r="I46" s="108"/>
      <c r="L46" s="19"/>
    </row>
    <row r="47" spans="1:31" s="1" customFormat="1" ht="14.45" customHeight="1">
      <c r="B47" s="19"/>
      <c r="I47" s="108"/>
      <c r="L47" s="19"/>
    </row>
    <row r="48" spans="1:31" s="1" customFormat="1" ht="14.45" customHeight="1">
      <c r="B48" s="19"/>
      <c r="I48" s="108"/>
      <c r="L48" s="19"/>
    </row>
    <row r="49" spans="1:31" s="1" customFormat="1" ht="14.45" customHeight="1">
      <c r="B49" s="19"/>
      <c r="I49" s="108"/>
      <c r="L49" s="19"/>
    </row>
    <row r="50" spans="1:31" s="2" customFormat="1" ht="14.45" customHeight="1">
      <c r="B50" s="51"/>
      <c r="D50" s="140" t="s">
        <v>56</v>
      </c>
      <c r="E50" s="141"/>
      <c r="F50" s="141"/>
      <c r="G50" s="140" t="s">
        <v>57</v>
      </c>
      <c r="H50" s="141"/>
      <c r="I50" s="142"/>
      <c r="J50" s="141"/>
      <c r="K50" s="141"/>
      <c r="L50" s="51"/>
    </row>
    <row r="51" spans="1:31" ht="11.25">
      <c r="B51" s="19"/>
      <c r="L51" s="19"/>
    </row>
    <row r="52" spans="1:31" ht="11.25">
      <c r="B52" s="19"/>
      <c r="L52" s="19"/>
    </row>
    <row r="53" spans="1:31" ht="11.25">
      <c r="B53" s="19"/>
      <c r="L53" s="19"/>
    </row>
    <row r="54" spans="1:31" ht="11.25">
      <c r="B54" s="19"/>
      <c r="L54" s="19"/>
    </row>
    <row r="55" spans="1:31" ht="11.25">
      <c r="B55" s="19"/>
      <c r="L55" s="19"/>
    </row>
    <row r="56" spans="1:31" ht="11.25">
      <c r="B56" s="19"/>
      <c r="L56" s="19"/>
    </row>
    <row r="57" spans="1:31" ht="11.25">
      <c r="B57" s="19"/>
      <c r="L57" s="19"/>
    </row>
    <row r="58" spans="1:31" ht="11.25">
      <c r="B58" s="19"/>
      <c r="L58" s="19"/>
    </row>
    <row r="59" spans="1:31" ht="11.25">
      <c r="B59" s="19"/>
      <c r="L59" s="19"/>
    </row>
    <row r="60" spans="1:31" ht="11.25">
      <c r="B60" s="19"/>
      <c r="L60" s="19"/>
    </row>
    <row r="61" spans="1:31" s="2" customFormat="1" ht="12.75">
      <c r="A61" s="34"/>
      <c r="B61" s="39"/>
      <c r="C61" s="34"/>
      <c r="D61" s="143" t="s">
        <v>58</v>
      </c>
      <c r="E61" s="144"/>
      <c r="F61" s="145" t="s">
        <v>59</v>
      </c>
      <c r="G61" s="143" t="s">
        <v>58</v>
      </c>
      <c r="H61" s="144"/>
      <c r="I61" s="146"/>
      <c r="J61" s="147" t="s">
        <v>59</v>
      </c>
      <c r="K61" s="144"/>
      <c r="L61" s="51"/>
      <c r="S61" s="34"/>
      <c r="T61" s="34"/>
      <c r="U61" s="34"/>
      <c r="V61" s="34"/>
      <c r="W61" s="34"/>
      <c r="X61" s="34"/>
      <c r="Y61" s="34"/>
      <c r="Z61" s="34"/>
      <c r="AA61" s="34"/>
      <c r="AB61" s="34"/>
      <c r="AC61" s="34"/>
      <c r="AD61" s="34"/>
      <c r="AE61" s="34"/>
    </row>
    <row r="62" spans="1:31" ht="11.25">
      <c r="B62" s="19"/>
      <c r="L62" s="19"/>
    </row>
    <row r="63" spans="1:31" ht="11.25">
      <c r="B63" s="19"/>
      <c r="L63" s="19"/>
    </row>
    <row r="64" spans="1:31" ht="11.25">
      <c r="B64" s="19"/>
      <c r="L64" s="19"/>
    </row>
    <row r="65" spans="1:31" s="2" customFormat="1" ht="12.75">
      <c r="A65" s="34"/>
      <c r="B65" s="39"/>
      <c r="C65" s="34"/>
      <c r="D65" s="140" t="s">
        <v>60</v>
      </c>
      <c r="E65" s="148"/>
      <c r="F65" s="148"/>
      <c r="G65" s="140" t="s">
        <v>61</v>
      </c>
      <c r="H65" s="148"/>
      <c r="I65" s="149"/>
      <c r="J65" s="148"/>
      <c r="K65" s="148"/>
      <c r="L65" s="51"/>
      <c r="S65" s="34"/>
      <c r="T65" s="34"/>
      <c r="U65" s="34"/>
      <c r="V65" s="34"/>
      <c r="W65" s="34"/>
      <c r="X65" s="34"/>
      <c r="Y65" s="34"/>
      <c r="Z65" s="34"/>
      <c r="AA65" s="34"/>
      <c r="AB65" s="34"/>
      <c r="AC65" s="34"/>
      <c r="AD65" s="34"/>
      <c r="AE65" s="34"/>
    </row>
    <row r="66" spans="1:31" ht="11.25">
      <c r="B66" s="19"/>
      <c r="L66" s="19"/>
    </row>
    <row r="67" spans="1:31" ht="11.25">
      <c r="B67" s="19"/>
      <c r="L67" s="19"/>
    </row>
    <row r="68" spans="1:31" ht="11.25">
      <c r="B68" s="19"/>
      <c r="L68" s="19"/>
    </row>
    <row r="69" spans="1:31" ht="11.25">
      <c r="B69" s="19"/>
      <c r="L69" s="19"/>
    </row>
    <row r="70" spans="1:31" ht="11.25">
      <c r="B70" s="19"/>
      <c r="L70" s="19"/>
    </row>
    <row r="71" spans="1:31" ht="11.25">
      <c r="B71" s="19"/>
      <c r="L71" s="19"/>
    </row>
    <row r="72" spans="1:31" ht="11.25">
      <c r="B72" s="19"/>
      <c r="L72" s="19"/>
    </row>
    <row r="73" spans="1:31" ht="11.25">
      <c r="B73" s="19"/>
      <c r="L73" s="19"/>
    </row>
    <row r="74" spans="1:31" ht="11.25">
      <c r="B74" s="19"/>
      <c r="L74" s="19"/>
    </row>
    <row r="75" spans="1:31" ht="11.25">
      <c r="B75" s="19"/>
      <c r="L75" s="19"/>
    </row>
    <row r="76" spans="1:31" s="2" customFormat="1" ht="12.75">
      <c r="A76" s="34"/>
      <c r="B76" s="39"/>
      <c r="C76" s="34"/>
      <c r="D76" s="143" t="s">
        <v>58</v>
      </c>
      <c r="E76" s="144"/>
      <c r="F76" s="145" t="s">
        <v>59</v>
      </c>
      <c r="G76" s="143" t="s">
        <v>58</v>
      </c>
      <c r="H76" s="144"/>
      <c r="I76" s="146"/>
      <c r="J76" s="147" t="s">
        <v>59</v>
      </c>
      <c r="K76" s="144"/>
      <c r="L76" s="51"/>
      <c r="S76" s="34"/>
      <c r="T76" s="34"/>
      <c r="U76" s="34"/>
      <c r="V76" s="34"/>
      <c r="W76" s="34"/>
      <c r="X76" s="34"/>
      <c r="Y76" s="34"/>
      <c r="Z76" s="34"/>
      <c r="AA76" s="34"/>
      <c r="AB76" s="34"/>
      <c r="AC76" s="34"/>
      <c r="AD76" s="34"/>
      <c r="AE76" s="34"/>
    </row>
    <row r="77" spans="1:31" s="2" customFormat="1" ht="14.45" customHeight="1">
      <c r="A77" s="34"/>
      <c r="B77" s="150"/>
      <c r="C77" s="151"/>
      <c r="D77" s="151"/>
      <c r="E77" s="151"/>
      <c r="F77" s="151"/>
      <c r="G77" s="151"/>
      <c r="H77" s="151"/>
      <c r="I77" s="152"/>
      <c r="J77" s="151"/>
      <c r="K77" s="151"/>
      <c r="L77" s="51"/>
      <c r="S77" s="34"/>
      <c r="T77" s="34"/>
      <c r="U77" s="34"/>
      <c r="V77" s="34"/>
      <c r="W77" s="34"/>
      <c r="X77" s="34"/>
      <c r="Y77" s="34"/>
      <c r="Z77" s="34"/>
      <c r="AA77" s="34"/>
      <c r="AB77" s="34"/>
      <c r="AC77" s="34"/>
      <c r="AD77" s="34"/>
      <c r="AE77" s="34"/>
    </row>
    <row r="81" spans="1:47" s="2" customFormat="1" ht="6.95" customHeight="1">
      <c r="A81" s="34"/>
      <c r="B81" s="153"/>
      <c r="C81" s="154"/>
      <c r="D81" s="154"/>
      <c r="E81" s="154"/>
      <c r="F81" s="154"/>
      <c r="G81" s="154"/>
      <c r="H81" s="154"/>
      <c r="I81" s="155"/>
      <c r="J81" s="154"/>
      <c r="K81" s="154"/>
      <c r="L81" s="51"/>
      <c r="S81" s="34"/>
      <c r="T81" s="34"/>
      <c r="U81" s="34"/>
      <c r="V81" s="34"/>
      <c r="W81" s="34"/>
      <c r="X81" s="34"/>
      <c r="Y81" s="34"/>
      <c r="Z81" s="34"/>
      <c r="AA81" s="34"/>
      <c r="AB81" s="34"/>
      <c r="AC81" s="34"/>
      <c r="AD81" s="34"/>
      <c r="AE81" s="34"/>
    </row>
    <row r="82" spans="1:47" s="2" customFormat="1" ht="24.95" customHeight="1">
      <c r="A82" s="34"/>
      <c r="B82" s="35"/>
      <c r="C82" s="22" t="s">
        <v>124</v>
      </c>
      <c r="D82" s="36"/>
      <c r="E82" s="36"/>
      <c r="F82" s="36"/>
      <c r="G82" s="36"/>
      <c r="H82" s="36"/>
      <c r="I82" s="115"/>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15"/>
      <c r="J83" s="36"/>
      <c r="K83" s="36"/>
      <c r="L83" s="51"/>
      <c r="S83" s="34"/>
      <c r="T83" s="34"/>
      <c r="U83" s="34"/>
      <c r="V83" s="34"/>
      <c r="W83" s="34"/>
      <c r="X83" s="34"/>
      <c r="Y83" s="34"/>
      <c r="Z83" s="34"/>
      <c r="AA83" s="34"/>
      <c r="AB83" s="34"/>
      <c r="AC83" s="34"/>
      <c r="AD83" s="34"/>
      <c r="AE83" s="34"/>
    </row>
    <row r="84" spans="1:47" s="2" customFormat="1" ht="12" customHeight="1">
      <c r="A84" s="34"/>
      <c r="B84" s="35"/>
      <c r="C84" s="28" t="s">
        <v>16</v>
      </c>
      <c r="D84" s="36"/>
      <c r="E84" s="36"/>
      <c r="F84" s="36"/>
      <c r="G84" s="36"/>
      <c r="H84" s="36"/>
      <c r="I84" s="115"/>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11" t="str">
        <f>E7</f>
        <v>762017 Cyklostezka Cheb - Dřenice - Etapa IA</v>
      </c>
      <c r="F85" s="312"/>
      <c r="G85" s="312"/>
      <c r="H85" s="312"/>
      <c r="I85" s="115"/>
      <c r="J85" s="36"/>
      <c r="K85" s="36"/>
      <c r="L85" s="51"/>
      <c r="S85" s="34"/>
      <c r="T85" s="34"/>
      <c r="U85" s="34"/>
      <c r="V85" s="34"/>
      <c r="W85" s="34"/>
      <c r="X85" s="34"/>
      <c r="Y85" s="34"/>
      <c r="Z85" s="34"/>
      <c r="AA85" s="34"/>
      <c r="AB85" s="34"/>
      <c r="AC85" s="34"/>
      <c r="AD85" s="34"/>
      <c r="AE85" s="34"/>
    </row>
    <row r="86" spans="1:47" s="2" customFormat="1" ht="12" customHeight="1">
      <c r="A86" s="34"/>
      <c r="B86" s="35"/>
      <c r="C86" s="28" t="s">
        <v>121</v>
      </c>
      <c r="D86" s="36"/>
      <c r="E86" s="36"/>
      <c r="F86" s="36"/>
      <c r="G86" s="36"/>
      <c r="H86" s="36"/>
      <c r="I86" s="115"/>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67" t="str">
        <f>E9</f>
        <v>SO 102 - SO 102 Úprava silnice III/2149</v>
      </c>
      <c r="F87" s="313"/>
      <c r="G87" s="313"/>
      <c r="H87" s="313"/>
      <c r="I87" s="115"/>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15"/>
      <c r="J88" s="36"/>
      <c r="K88" s="36"/>
      <c r="L88" s="51"/>
      <c r="S88" s="34"/>
      <c r="T88" s="34"/>
      <c r="U88" s="34"/>
      <c r="V88" s="34"/>
      <c r="W88" s="34"/>
      <c r="X88" s="34"/>
      <c r="Y88" s="34"/>
      <c r="Z88" s="34"/>
      <c r="AA88" s="34"/>
      <c r="AB88" s="34"/>
      <c r="AC88" s="34"/>
      <c r="AD88" s="34"/>
      <c r="AE88" s="34"/>
    </row>
    <row r="89" spans="1:47" s="2" customFormat="1" ht="12" customHeight="1">
      <c r="A89" s="34"/>
      <c r="B89" s="35"/>
      <c r="C89" s="28" t="s">
        <v>22</v>
      </c>
      <c r="D89" s="36"/>
      <c r="E89" s="36"/>
      <c r="F89" s="26" t="str">
        <f>F12</f>
        <v>Cheb - Dřenice</v>
      </c>
      <c r="G89" s="36"/>
      <c r="H89" s="36"/>
      <c r="I89" s="117" t="s">
        <v>24</v>
      </c>
      <c r="J89" s="66" t="str">
        <f>IF(J12="","",J12)</f>
        <v>10. 10. 2019</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15"/>
      <c r="J90" s="36"/>
      <c r="K90" s="36"/>
      <c r="L90" s="51"/>
      <c r="S90" s="34"/>
      <c r="T90" s="34"/>
      <c r="U90" s="34"/>
      <c r="V90" s="34"/>
      <c r="W90" s="34"/>
      <c r="X90" s="34"/>
      <c r="Y90" s="34"/>
      <c r="Z90" s="34"/>
      <c r="AA90" s="34"/>
      <c r="AB90" s="34"/>
      <c r="AC90" s="34"/>
      <c r="AD90" s="34"/>
      <c r="AE90" s="34"/>
    </row>
    <row r="91" spans="1:47" s="2" customFormat="1" ht="15.2" customHeight="1">
      <c r="A91" s="34"/>
      <c r="B91" s="35"/>
      <c r="C91" s="28" t="s">
        <v>30</v>
      </c>
      <c r="D91" s="36"/>
      <c r="E91" s="36"/>
      <c r="F91" s="26" t="str">
        <f>E15</f>
        <v>Město Cheb</v>
      </c>
      <c r="G91" s="36"/>
      <c r="H91" s="36"/>
      <c r="I91" s="117" t="s">
        <v>37</v>
      </c>
      <c r="J91" s="32" t="str">
        <f>E21</f>
        <v>DSVA s.r.o.</v>
      </c>
      <c r="K91" s="36"/>
      <c r="L91" s="51"/>
      <c r="S91" s="34"/>
      <c r="T91" s="34"/>
      <c r="U91" s="34"/>
      <c r="V91" s="34"/>
      <c r="W91" s="34"/>
      <c r="X91" s="34"/>
      <c r="Y91" s="34"/>
      <c r="Z91" s="34"/>
      <c r="AA91" s="34"/>
      <c r="AB91" s="34"/>
      <c r="AC91" s="34"/>
      <c r="AD91" s="34"/>
      <c r="AE91" s="34"/>
    </row>
    <row r="92" spans="1:47" s="2" customFormat="1" ht="15.2" customHeight="1">
      <c r="A92" s="34"/>
      <c r="B92" s="35"/>
      <c r="C92" s="28" t="s">
        <v>35</v>
      </c>
      <c r="D92" s="36"/>
      <c r="E92" s="36"/>
      <c r="F92" s="26" t="str">
        <f>IF(E18="","",E18)</f>
        <v>Vyplň údaj</v>
      </c>
      <c r="G92" s="36"/>
      <c r="H92" s="36"/>
      <c r="I92" s="117" t="s">
        <v>41</v>
      </c>
      <c r="J92" s="32" t="str">
        <f>E24</f>
        <v>DSVA s.r.o.</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15"/>
      <c r="J93" s="36"/>
      <c r="K93" s="36"/>
      <c r="L93" s="51"/>
      <c r="S93" s="34"/>
      <c r="T93" s="34"/>
      <c r="U93" s="34"/>
      <c r="V93" s="34"/>
      <c r="W93" s="34"/>
      <c r="X93" s="34"/>
      <c r="Y93" s="34"/>
      <c r="Z93" s="34"/>
      <c r="AA93" s="34"/>
      <c r="AB93" s="34"/>
      <c r="AC93" s="34"/>
      <c r="AD93" s="34"/>
      <c r="AE93" s="34"/>
    </row>
    <row r="94" spans="1:47" s="2" customFormat="1" ht="29.25" customHeight="1">
      <c r="A94" s="34"/>
      <c r="B94" s="35"/>
      <c r="C94" s="156" t="s">
        <v>125</v>
      </c>
      <c r="D94" s="157"/>
      <c r="E94" s="157"/>
      <c r="F94" s="157"/>
      <c r="G94" s="157"/>
      <c r="H94" s="157"/>
      <c r="I94" s="158"/>
      <c r="J94" s="159" t="s">
        <v>126</v>
      </c>
      <c r="K94" s="157"/>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15"/>
      <c r="J95" s="36"/>
      <c r="K95" s="36"/>
      <c r="L95" s="51"/>
      <c r="S95" s="34"/>
      <c r="T95" s="34"/>
      <c r="U95" s="34"/>
      <c r="V95" s="34"/>
      <c r="W95" s="34"/>
      <c r="X95" s="34"/>
      <c r="Y95" s="34"/>
      <c r="Z95" s="34"/>
      <c r="AA95" s="34"/>
      <c r="AB95" s="34"/>
      <c r="AC95" s="34"/>
      <c r="AD95" s="34"/>
      <c r="AE95" s="34"/>
    </row>
    <row r="96" spans="1:47" s="2" customFormat="1" ht="22.9" customHeight="1">
      <c r="A96" s="34"/>
      <c r="B96" s="35"/>
      <c r="C96" s="160" t="s">
        <v>127</v>
      </c>
      <c r="D96" s="36"/>
      <c r="E96" s="36"/>
      <c r="F96" s="36"/>
      <c r="G96" s="36"/>
      <c r="H96" s="36"/>
      <c r="I96" s="115"/>
      <c r="J96" s="84">
        <f>J124</f>
        <v>0</v>
      </c>
      <c r="K96" s="36"/>
      <c r="L96" s="51"/>
      <c r="S96" s="34"/>
      <c r="T96" s="34"/>
      <c r="U96" s="34"/>
      <c r="V96" s="34"/>
      <c r="W96" s="34"/>
      <c r="X96" s="34"/>
      <c r="Y96" s="34"/>
      <c r="Z96" s="34"/>
      <c r="AA96" s="34"/>
      <c r="AB96" s="34"/>
      <c r="AC96" s="34"/>
      <c r="AD96" s="34"/>
      <c r="AE96" s="34"/>
      <c r="AU96" s="16" t="s">
        <v>128</v>
      </c>
    </row>
    <row r="97" spans="1:31" s="9" customFormat="1" ht="24.95" customHeight="1">
      <c r="B97" s="161"/>
      <c r="C97" s="162"/>
      <c r="D97" s="163" t="s">
        <v>129</v>
      </c>
      <c r="E97" s="164"/>
      <c r="F97" s="164"/>
      <c r="G97" s="164"/>
      <c r="H97" s="164"/>
      <c r="I97" s="165"/>
      <c r="J97" s="166">
        <f>J125</f>
        <v>0</v>
      </c>
      <c r="K97" s="162"/>
      <c r="L97" s="167"/>
    </row>
    <row r="98" spans="1:31" s="10" customFormat="1" ht="19.899999999999999" customHeight="1">
      <c r="B98" s="168"/>
      <c r="C98" s="169"/>
      <c r="D98" s="170" t="s">
        <v>130</v>
      </c>
      <c r="E98" s="171"/>
      <c r="F98" s="171"/>
      <c r="G98" s="171"/>
      <c r="H98" s="171"/>
      <c r="I98" s="172"/>
      <c r="J98" s="173">
        <f>J126</f>
        <v>0</v>
      </c>
      <c r="K98" s="169"/>
      <c r="L98" s="174"/>
    </row>
    <row r="99" spans="1:31" s="10" customFormat="1" ht="19.899999999999999" customHeight="1">
      <c r="B99" s="168"/>
      <c r="C99" s="169"/>
      <c r="D99" s="170" t="s">
        <v>406</v>
      </c>
      <c r="E99" s="171"/>
      <c r="F99" s="171"/>
      <c r="G99" s="171"/>
      <c r="H99" s="171"/>
      <c r="I99" s="172"/>
      <c r="J99" s="173">
        <f>J150</f>
        <v>0</v>
      </c>
      <c r="K99" s="169"/>
      <c r="L99" s="174"/>
    </row>
    <row r="100" spans="1:31" s="10" customFormat="1" ht="19.899999999999999" customHeight="1">
      <c r="B100" s="168"/>
      <c r="C100" s="169"/>
      <c r="D100" s="170" t="s">
        <v>744</v>
      </c>
      <c r="E100" s="171"/>
      <c r="F100" s="171"/>
      <c r="G100" s="171"/>
      <c r="H100" s="171"/>
      <c r="I100" s="172"/>
      <c r="J100" s="173">
        <f>J154</f>
        <v>0</v>
      </c>
      <c r="K100" s="169"/>
      <c r="L100" s="174"/>
    </row>
    <row r="101" spans="1:31" s="10" customFormat="1" ht="19.899999999999999" customHeight="1">
      <c r="B101" s="168"/>
      <c r="C101" s="169"/>
      <c r="D101" s="170" t="s">
        <v>745</v>
      </c>
      <c r="E101" s="171"/>
      <c r="F101" s="171"/>
      <c r="G101" s="171"/>
      <c r="H101" s="171"/>
      <c r="I101" s="172"/>
      <c r="J101" s="173">
        <f>J171</f>
        <v>0</v>
      </c>
      <c r="K101" s="169"/>
      <c r="L101" s="174"/>
    </row>
    <row r="102" spans="1:31" s="10" customFormat="1" ht="19.899999999999999" customHeight="1">
      <c r="B102" s="168"/>
      <c r="C102" s="169"/>
      <c r="D102" s="170" t="s">
        <v>746</v>
      </c>
      <c r="E102" s="171"/>
      <c r="F102" s="171"/>
      <c r="G102" s="171"/>
      <c r="H102" s="171"/>
      <c r="I102" s="172"/>
      <c r="J102" s="173">
        <f>J186</f>
        <v>0</v>
      </c>
      <c r="K102" s="169"/>
      <c r="L102" s="174"/>
    </row>
    <row r="103" spans="1:31" s="10" customFormat="1" ht="19.899999999999999" customHeight="1">
      <c r="B103" s="168"/>
      <c r="C103" s="169"/>
      <c r="D103" s="170" t="s">
        <v>133</v>
      </c>
      <c r="E103" s="171"/>
      <c r="F103" s="171"/>
      <c r="G103" s="171"/>
      <c r="H103" s="171"/>
      <c r="I103" s="172"/>
      <c r="J103" s="173">
        <f>J211</f>
        <v>0</v>
      </c>
      <c r="K103" s="169"/>
      <c r="L103" s="174"/>
    </row>
    <row r="104" spans="1:31" s="10" customFormat="1" ht="19.899999999999999" customHeight="1">
      <c r="B104" s="168"/>
      <c r="C104" s="169"/>
      <c r="D104" s="170" t="s">
        <v>409</v>
      </c>
      <c r="E104" s="171"/>
      <c r="F104" s="171"/>
      <c r="G104" s="171"/>
      <c r="H104" s="171"/>
      <c r="I104" s="172"/>
      <c r="J104" s="173">
        <f>J291</f>
        <v>0</v>
      </c>
      <c r="K104" s="169"/>
      <c r="L104" s="174"/>
    </row>
    <row r="105" spans="1:31" s="2" customFormat="1" ht="21.75" customHeight="1">
      <c r="A105" s="34"/>
      <c r="B105" s="35"/>
      <c r="C105" s="36"/>
      <c r="D105" s="36"/>
      <c r="E105" s="36"/>
      <c r="F105" s="36"/>
      <c r="G105" s="36"/>
      <c r="H105" s="36"/>
      <c r="I105" s="115"/>
      <c r="J105" s="36"/>
      <c r="K105" s="36"/>
      <c r="L105" s="51"/>
      <c r="S105" s="34"/>
      <c r="T105" s="34"/>
      <c r="U105" s="34"/>
      <c r="V105" s="34"/>
      <c r="W105" s="34"/>
      <c r="X105" s="34"/>
      <c r="Y105" s="34"/>
      <c r="Z105" s="34"/>
      <c r="AA105" s="34"/>
      <c r="AB105" s="34"/>
      <c r="AC105" s="34"/>
      <c r="AD105" s="34"/>
      <c r="AE105" s="34"/>
    </row>
    <row r="106" spans="1:31" s="2" customFormat="1" ht="6.95" customHeight="1">
      <c r="A106" s="34"/>
      <c r="B106" s="54"/>
      <c r="C106" s="55"/>
      <c r="D106" s="55"/>
      <c r="E106" s="55"/>
      <c r="F106" s="55"/>
      <c r="G106" s="55"/>
      <c r="H106" s="55"/>
      <c r="I106" s="152"/>
      <c r="J106" s="55"/>
      <c r="K106" s="55"/>
      <c r="L106" s="51"/>
      <c r="S106" s="34"/>
      <c r="T106" s="34"/>
      <c r="U106" s="34"/>
      <c r="V106" s="34"/>
      <c r="W106" s="34"/>
      <c r="X106" s="34"/>
      <c r="Y106" s="34"/>
      <c r="Z106" s="34"/>
      <c r="AA106" s="34"/>
      <c r="AB106" s="34"/>
      <c r="AC106" s="34"/>
      <c r="AD106" s="34"/>
      <c r="AE106" s="34"/>
    </row>
    <row r="110" spans="1:31" s="2" customFormat="1" ht="6.95" customHeight="1">
      <c r="A110" s="34"/>
      <c r="B110" s="56"/>
      <c r="C110" s="57"/>
      <c r="D110" s="57"/>
      <c r="E110" s="57"/>
      <c r="F110" s="57"/>
      <c r="G110" s="57"/>
      <c r="H110" s="57"/>
      <c r="I110" s="155"/>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2" t="s">
        <v>135</v>
      </c>
      <c r="D111" s="36"/>
      <c r="E111" s="36"/>
      <c r="F111" s="36"/>
      <c r="G111" s="36"/>
      <c r="H111" s="36"/>
      <c r="I111" s="115"/>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115"/>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8" t="s">
        <v>16</v>
      </c>
      <c r="D113" s="36"/>
      <c r="E113" s="36"/>
      <c r="F113" s="36"/>
      <c r="G113" s="36"/>
      <c r="H113" s="36"/>
      <c r="I113" s="115"/>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11" t="str">
        <f>E7</f>
        <v>762017 Cyklostezka Cheb - Dřenice - Etapa IA</v>
      </c>
      <c r="F114" s="312"/>
      <c r="G114" s="312"/>
      <c r="H114" s="312"/>
      <c r="I114" s="115"/>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8" t="s">
        <v>121</v>
      </c>
      <c r="D115" s="36"/>
      <c r="E115" s="36"/>
      <c r="F115" s="36"/>
      <c r="G115" s="36"/>
      <c r="H115" s="36"/>
      <c r="I115" s="115"/>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7" t="str">
        <f>E9</f>
        <v>SO 102 - SO 102 Úprava silnice III/2149</v>
      </c>
      <c r="F116" s="313"/>
      <c r="G116" s="313"/>
      <c r="H116" s="313"/>
      <c r="I116" s="115"/>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15"/>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8" t="s">
        <v>22</v>
      </c>
      <c r="D118" s="36"/>
      <c r="E118" s="36"/>
      <c r="F118" s="26" t="str">
        <f>F12</f>
        <v>Cheb - Dřenice</v>
      </c>
      <c r="G118" s="36"/>
      <c r="H118" s="36"/>
      <c r="I118" s="117" t="s">
        <v>24</v>
      </c>
      <c r="J118" s="66" t="str">
        <f>IF(J12="","",J12)</f>
        <v>10. 10. 2019</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115"/>
      <c r="J119" s="36"/>
      <c r="K119" s="36"/>
      <c r="L119" s="51"/>
      <c r="S119" s="34"/>
      <c r="T119" s="34"/>
      <c r="U119" s="34"/>
      <c r="V119" s="34"/>
      <c r="W119" s="34"/>
      <c r="X119" s="34"/>
      <c r="Y119" s="34"/>
      <c r="Z119" s="34"/>
      <c r="AA119" s="34"/>
      <c r="AB119" s="34"/>
      <c r="AC119" s="34"/>
      <c r="AD119" s="34"/>
      <c r="AE119" s="34"/>
    </row>
    <row r="120" spans="1:65" s="2" customFormat="1" ht="15.2" customHeight="1">
      <c r="A120" s="34"/>
      <c r="B120" s="35"/>
      <c r="C120" s="28" t="s">
        <v>30</v>
      </c>
      <c r="D120" s="36"/>
      <c r="E120" s="36"/>
      <c r="F120" s="26" t="str">
        <f>E15</f>
        <v>Město Cheb</v>
      </c>
      <c r="G120" s="36"/>
      <c r="H120" s="36"/>
      <c r="I120" s="117" t="s">
        <v>37</v>
      </c>
      <c r="J120" s="32" t="str">
        <f>E21</f>
        <v>DSVA s.r.o.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8" t="s">
        <v>35</v>
      </c>
      <c r="D121" s="36"/>
      <c r="E121" s="36"/>
      <c r="F121" s="26" t="str">
        <f>IF(E18="","",E18)</f>
        <v>Vyplň údaj</v>
      </c>
      <c r="G121" s="36"/>
      <c r="H121" s="36"/>
      <c r="I121" s="117" t="s">
        <v>41</v>
      </c>
      <c r="J121" s="32" t="str">
        <f>E24</f>
        <v>DSVA s.r.o.</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115"/>
      <c r="J122" s="36"/>
      <c r="K122" s="36"/>
      <c r="L122" s="51"/>
      <c r="S122" s="34"/>
      <c r="T122" s="34"/>
      <c r="U122" s="34"/>
      <c r="V122" s="34"/>
      <c r="W122" s="34"/>
      <c r="X122" s="34"/>
      <c r="Y122" s="34"/>
      <c r="Z122" s="34"/>
      <c r="AA122" s="34"/>
      <c r="AB122" s="34"/>
      <c r="AC122" s="34"/>
      <c r="AD122" s="34"/>
      <c r="AE122" s="34"/>
    </row>
    <row r="123" spans="1:65" s="11" customFormat="1" ht="29.25" customHeight="1">
      <c r="A123" s="175"/>
      <c r="B123" s="176"/>
      <c r="C123" s="177" t="s">
        <v>136</v>
      </c>
      <c r="D123" s="178" t="s">
        <v>68</v>
      </c>
      <c r="E123" s="178" t="s">
        <v>64</v>
      </c>
      <c r="F123" s="178" t="s">
        <v>65</v>
      </c>
      <c r="G123" s="178" t="s">
        <v>137</v>
      </c>
      <c r="H123" s="178" t="s">
        <v>138</v>
      </c>
      <c r="I123" s="179" t="s">
        <v>139</v>
      </c>
      <c r="J123" s="178" t="s">
        <v>126</v>
      </c>
      <c r="K123" s="180" t="s">
        <v>140</v>
      </c>
      <c r="L123" s="181"/>
      <c r="M123" s="75" t="s">
        <v>1</v>
      </c>
      <c r="N123" s="76" t="s">
        <v>47</v>
      </c>
      <c r="O123" s="76" t="s">
        <v>141</v>
      </c>
      <c r="P123" s="76" t="s">
        <v>142</v>
      </c>
      <c r="Q123" s="76" t="s">
        <v>143</v>
      </c>
      <c r="R123" s="76" t="s">
        <v>144</v>
      </c>
      <c r="S123" s="76" t="s">
        <v>145</v>
      </c>
      <c r="T123" s="77" t="s">
        <v>146</v>
      </c>
      <c r="U123" s="175"/>
      <c r="V123" s="175"/>
      <c r="W123" s="175"/>
      <c r="X123" s="175"/>
      <c r="Y123" s="175"/>
      <c r="Z123" s="175"/>
      <c r="AA123" s="175"/>
      <c r="AB123" s="175"/>
      <c r="AC123" s="175"/>
      <c r="AD123" s="175"/>
      <c r="AE123" s="175"/>
    </row>
    <row r="124" spans="1:65" s="2" customFormat="1" ht="22.9" customHeight="1">
      <c r="A124" s="34"/>
      <c r="B124" s="35"/>
      <c r="C124" s="82" t="s">
        <v>147</v>
      </c>
      <c r="D124" s="36"/>
      <c r="E124" s="36"/>
      <c r="F124" s="36"/>
      <c r="G124" s="36"/>
      <c r="H124" s="36"/>
      <c r="I124" s="115"/>
      <c r="J124" s="182">
        <f>BK124</f>
        <v>0</v>
      </c>
      <c r="K124" s="36"/>
      <c r="L124" s="39"/>
      <c r="M124" s="78"/>
      <c r="N124" s="183"/>
      <c r="O124" s="79"/>
      <c r="P124" s="184">
        <f>P125</f>
        <v>0</v>
      </c>
      <c r="Q124" s="79"/>
      <c r="R124" s="184">
        <f>R125</f>
        <v>205.42168000000001</v>
      </c>
      <c r="S124" s="79"/>
      <c r="T124" s="185">
        <f>T125</f>
        <v>58</v>
      </c>
      <c r="U124" s="34"/>
      <c r="V124" s="34"/>
      <c r="W124" s="34"/>
      <c r="X124" s="34"/>
      <c r="Y124" s="34"/>
      <c r="Z124" s="34"/>
      <c r="AA124" s="34"/>
      <c r="AB124" s="34"/>
      <c r="AC124" s="34"/>
      <c r="AD124" s="34"/>
      <c r="AE124" s="34"/>
      <c r="AT124" s="16" t="s">
        <v>82</v>
      </c>
      <c r="AU124" s="16" t="s">
        <v>128</v>
      </c>
      <c r="BK124" s="186">
        <f>BK125</f>
        <v>0</v>
      </c>
    </row>
    <row r="125" spans="1:65" s="12" customFormat="1" ht="25.9" customHeight="1">
      <c r="B125" s="187"/>
      <c r="C125" s="188"/>
      <c r="D125" s="189" t="s">
        <v>82</v>
      </c>
      <c r="E125" s="190" t="s">
        <v>148</v>
      </c>
      <c r="F125" s="190" t="s">
        <v>149</v>
      </c>
      <c r="G125" s="188"/>
      <c r="H125" s="188"/>
      <c r="I125" s="191"/>
      <c r="J125" s="192">
        <f>BK125</f>
        <v>0</v>
      </c>
      <c r="K125" s="188"/>
      <c r="L125" s="193"/>
      <c r="M125" s="194"/>
      <c r="N125" s="195"/>
      <c r="O125" s="195"/>
      <c r="P125" s="196">
        <f>P126+P150+P154+P171+P186+P211+P291</f>
        <v>0</v>
      </c>
      <c r="Q125" s="195"/>
      <c r="R125" s="196">
        <f>R126+R150+R154+R171+R186+R211+R291</f>
        <v>205.42168000000001</v>
      </c>
      <c r="S125" s="195"/>
      <c r="T125" s="197">
        <f>T126+T150+T154+T171+T186+T211+T291</f>
        <v>58</v>
      </c>
      <c r="AR125" s="198" t="s">
        <v>91</v>
      </c>
      <c r="AT125" s="199" t="s">
        <v>82</v>
      </c>
      <c r="AU125" s="199" t="s">
        <v>83</v>
      </c>
      <c r="AY125" s="198" t="s">
        <v>150</v>
      </c>
      <c r="BK125" s="200">
        <f>BK126+BK150+BK154+BK171+BK186+BK211+BK291</f>
        <v>0</v>
      </c>
    </row>
    <row r="126" spans="1:65" s="12" customFormat="1" ht="22.9" customHeight="1">
      <c r="B126" s="187"/>
      <c r="C126" s="188"/>
      <c r="D126" s="189" t="s">
        <v>82</v>
      </c>
      <c r="E126" s="201" t="s">
        <v>91</v>
      </c>
      <c r="F126" s="201" t="s">
        <v>151</v>
      </c>
      <c r="G126" s="188"/>
      <c r="H126" s="188"/>
      <c r="I126" s="191"/>
      <c r="J126" s="202">
        <f>BK126</f>
        <v>0</v>
      </c>
      <c r="K126" s="188"/>
      <c r="L126" s="193"/>
      <c r="M126" s="194"/>
      <c r="N126" s="195"/>
      <c r="O126" s="195"/>
      <c r="P126" s="196">
        <f>SUM(P127:P149)</f>
        <v>0</v>
      </c>
      <c r="Q126" s="195"/>
      <c r="R126" s="196">
        <f>SUM(R127:R149)</f>
        <v>0</v>
      </c>
      <c r="S126" s="195"/>
      <c r="T126" s="197">
        <f>SUM(T127:T149)</f>
        <v>0</v>
      </c>
      <c r="AR126" s="198" t="s">
        <v>91</v>
      </c>
      <c r="AT126" s="199" t="s">
        <v>82</v>
      </c>
      <c r="AU126" s="199" t="s">
        <v>91</v>
      </c>
      <c r="AY126" s="198" t="s">
        <v>150</v>
      </c>
      <c r="BK126" s="200">
        <f>SUM(BK127:BK149)</f>
        <v>0</v>
      </c>
    </row>
    <row r="127" spans="1:65" s="2" customFormat="1" ht="21.75" customHeight="1">
      <c r="A127" s="34"/>
      <c r="B127" s="35"/>
      <c r="C127" s="203" t="s">
        <v>91</v>
      </c>
      <c r="D127" s="203" t="s">
        <v>152</v>
      </c>
      <c r="E127" s="204" t="s">
        <v>747</v>
      </c>
      <c r="F127" s="205" t="s">
        <v>748</v>
      </c>
      <c r="G127" s="206" t="s">
        <v>207</v>
      </c>
      <c r="H127" s="207">
        <v>197.2</v>
      </c>
      <c r="I127" s="208"/>
      <c r="J127" s="209">
        <f>ROUND(I127*H127,2)</f>
        <v>0</v>
      </c>
      <c r="K127" s="205" t="s">
        <v>1</v>
      </c>
      <c r="L127" s="39"/>
      <c r="M127" s="210" t="s">
        <v>1</v>
      </c>
      <c r="N127" s="211" t="s">
        <v>48</v>
      </c>
      <c r="O127" s="71"/>
      <c r="P127" s="212">
        <f>O127*H127</f>
        <v>0</v>
      </c>
      <c r="Q127" s="212">
        <v>0</v>
      </c>
      <c r="R127" s="212">
        <f>Q127*H127</f>
        <v>0</v>
      </c>
      <c r="S127" s="212">
        <v>0</v>
      </c>
      <c r="T127" s="213">
        <f>S127*H127</f>
        <v>0</v>
      </c>
      <c r="U127" s="34"/>
      <c r="V127" s="34"/>
      <c r="W127" s="34"/>
      <c r="X127" s="34"/>
      <c r="Y127" s="34"/>
      <c r="Z127" s="34"/>
      <c r="AA127" s="34"/>
      <c r="AB127" s="34"/>
      <c r="AC127" s="34"/>
      <c r="AD127" s="34"/>
      <c r="AE127" s="34"/>
      <c r="AR127" s="214" t="s">
        <v>156</v>
      </c>
      <c r="AT127" s="214" t="s">
        <v>152</v>
      </c>
      <c r="AU127" s="214" t="s">
        <v>21</v>
      </c>
      <c r="AY127" s="16" t="s">
        <v>150</v>
      </c>
      <c r="BE127" s="215">
        <f>IF(N127="základní",J127,0)</f>
        <v>0</v>
      </c>
      <c r="BF127" s="215">
        <f>IF(N127="snížená",J127,0)</f>
        <v>0</v>
      </c>
      <c r="BG127" s="215">
        <f>IF(N127="zákl. přenesená",J127,0)</f>
        <v>0</v>
      </c>
      <c r="BH127" s="215">
        <f>IF(N127="sníž. přenesená",J127,0)</f>
        <v>0</v>
      </c>
      <c r="BI127" s="215">
        <f>IF(N127="nulová",J127,0)</f>
        <v>0</v>
      </c>
      <c r="BJ127" s="16" t="s">
        <v>91</v>
      </c>
      <c r="BK127" s="215">
        <f>ROUND(I127*H127,2)</f>
        <v>0</v>
      </c>
      <c r="BL127" s="16" t="s">
        <v>156</v>
      </c>
      <c r="BM127" s="214" t="s">
        <v>749</v>
      </c>
    </row>
    <row r="128" spans="1:65" s="2" customFormat="1" ht="11.25">
      <c r="A128" s="34"/>
      <c r="B128" s="35"/>
      <c r="C128" s="36"/>
      <c r="D128" s="216" t="s">
        <v>158</v>
      </c>
      <c r="E128" s="36"/>
      <c r="F128" s="217" t="s">
        <v>748</v>
      </c>
      <c r="G128" s="36"/>
      <c r="H128" s="36"/>
      <c r="I128" s="115"/>
      <c r="J128" s="36"/>
      <c r="K128" s="36"/>
      <c r="L128" s="39"/>
      <c r="M128" s="218"/>
      <c r="N128" s="219"/>
      <c r="O128" s="71"/>
      <c r="P128" s="71"/>
      <c r="Q128" s="71"/>
      <c r="R128" s="71"/>
      <c r="S128" s="71"/>
      <c r="T128" s="72"/>
      <c r="U128" s="34"/>
      <c r="V128" s="34"/>
      <c r="W128" s="34"/>
      <c r="X128" s="34"/>
      <c r="Y128" s="34"/>
      <c r="Z128" s="34"/>
      <c r="AA128" s="34"/>
      <c r="AB128" s="34"/>
      <c r="AC128" s="34"/>
      <c r="AD128" s="34"/>
      <c r="AE128" s="34"/>
      <c r="AT128" s="16" t="s">
        <v>158</v>
      </c>
      <c r="AU128" s="16" t="s">
        <v>21</v>
      </c>
    </row>
    <row r="129" spans="1:65" s="2" customFormat="1" ht="19.5">
      <c r="A129" s="34"/>
      <c r="B129" s="35"/>
      <c r="C129" s="36"/>
      <c r="D129" s="216" t="s">
        <v>159</v>
      </c>
      <c r="E129" s="36"/>
      <c r="F129" s="220" t="s">
        <v>750</v>
      </c>
      <c r="G129" s="36"/>
      <c r="H129" s="36"/>
      <c r="I129" s="115"/>
      <c r="J129" s="36"/>
      <c r="K129" s="36"/>
      <c r="L129" s="39"/>
      <c r="M129" s="218"/>
      <c r="N129" s="219"/>
      <c r="O129" s="71"/>
      <c r="P129" s="71"/>
      <c r="Q129" s="71"/>
      <c r="R129" s="71"/>
      <c r="S129" s="71"/>
      <c r="T129" s="72"/>
      <c r="U129" s="34"/>
      <c r="V129" s="34"/>
      <c r="W129" s="34"/>
      <c r="X129" s="34"/>
      <c r="Y129" s="34"/>
      <c r="Z129" s="34"/>
      <c r="AA129" s="34"/>
      <c r="AB129" s="34"/>
      <c r="AC129" s="34"/>
      <c r="AD129" s="34"/>
      <c r="AE129" s="34"/>
      <c r="AT129" s="16" t="s">
        <v>159</v>
      </c>
      <c r="AU129" s="16" t="s">
        <v>21</v>
      </c>
    </row>
    <row r="130" spans="1:65" s="13" customFormat="1" ht="11.25">
      <c r="B130" s="221"/>
      <c r="C130" s="222"/>
      <c r="D130" s="216" t="s">
        <v>200</v>
      </c>
      <c r="E130" s="223" t="s">
        <v>1</v>
      </c>
      <c r="F130" s="224" t="s">
        <v>751</v>
      </c>
      <c r="G130" s="222"/>
      <c r="H130" s="225">
        <v>127.2</v>
      </c>
      <c r="I130" s="226"/>
      <c r="J130" s="222"/>
      <c r="K130" s="222"/>
      <c r="L130" s="227"/>
      <c r="M130" s="228"/>
      <c r="N130" s="229"/>
      <c r="O130" s="229"/>
      <c r="P130" s="229"/>
      <c r="Q130" s="229"/>
      <c r="R130" s="229"/>
      <c r="S130" s="229"/>
      <c r="T130" s="230"/>
      <c r="AT130" s="231" t="s">
        <v>200</v>
      </c>
      <c r="AU130" s="231" t="s">
        <v>21</v>
      </c>
      <c r="AV130" s="13" t="s">
        <v>21</v>
      </c>
      <c r="AW130" s="13" t="s">
        <v>40</v>
      </c>
      <c r="AX130" s="13" t="s">
        <v>83</v>
      </c>
      <c r="AY130" s="231" t="s">
        <v>150</v>
      </c>
    </row>
    <row r="131" spans="1:65" s="13" customFormat="1" ht="11.25">
      <c r="B131" s="221"/>
      <c r="C131" s="222"/>
      <c r="D131" s="216" t="s">
        <v>200</v>
      </c>
      <c r="E131" s="223" t="s">
        <v>1</v>
      </c>
      <c r="F131" s="224" t="s">
        <v>694</v>
      </c>
      <c r="G131" s="222"/>
      <c r="H131" s="225">
        <v>70</v>
      </c>
      <c r="I131" s="226"/>
      <c r="J131" s="222"/>
      <c r="K131" s="222"/>
      <c r="L131" s="227"/>
      <c r="M131" s="228"/>
      <c r="N131" s="229"/>
      <c r="O131" s="229"/>
      <c r="P131" s="229"/>
      <c r="Q131" s="229"/>
      <c r="R131" s="229"/>
      <c r="S131" s="229"/>
      <c r="T131" s="230"/>
      <c r="AT131" s="231" t="s">
        <v>200</v>
      </c>
      <c r="AU131" s="231" t="s">
        <v>21</v>
      </c>
      <c r="AV131" s="13" t="s">
        <v>21</v>
      </c>
      <c r="AW131" s="13" t="s">
        <v>40</v>
      </c>
      <c r="AX131" s="13" t="s">
        <v>83</v>
      </c>
      <c r="AY131" s="231" t="s">
        <v>150</v>
      </c>
    </row>
    <row r="132" spans="1:65" s="14" customFormat="1" ht="11.25">
      <c r="B132" s="232"/>
      <c r="C132" s="233"/>
      <c r="D132" s="216" t="s">
        <v>200</v>
      </c>
      <c r="E132" s="234" t="s">
        <v>1</v>
      </c>
      <c r="F132" s="235" t="s">
        <v>203</v>
      </c>
      <c r="G132" s="233"/>
      <c r="H132" s="236">
        <v>197.2</v>
      </c>
      <c r="I132" s="237"/>
      <c r="J132" s="233"/>
      <c r="K132" s="233"/>
      <c r="L132" s="238"/>
      <c r="M132" s="239"/>
      <c r="N132" s="240"/>
      <c r="O132" s="240"/>
      <c r="P132" s="240"/>
      <c r="Q132" s="240"/>
      <c r="R132" s="240"/>
      <c r="S132" s="240"/>
      <c r="T132" s="241"/>
      <c r="AT132" s="242" t="s">
        <v>200</v>
      </c>
      <c r="AU132" s="242" t="s">
        <v>21</v>
      </c>
      <c r="AV132" s="14" t="s">
        <v>156</v>
      </c>
      <c r="AW132" s="14" t="s">
        <v>40</v>
      </c>
      <c r="AX132" s="14" t="s">
        <v>91</v>
      </c>
      <c r="AY132" s="242" t="s">
        <v>150</v>
      </c>
    </row>
    <row r="133" spans="1:65" s="2" customFormat="1" ht="21.75" customHeight="1">
      <c r="A133" s="34"/>
      <c r="B133" s="35"/>
      <c r="C133" s="203" t="s">
        <v>21</v>
      </c>
      <c r="D133" s="203" t="s">
        <v>152</v>
      </c>
      <c r="E133" s="204" t="s">
        <v>752</v>
      </c>
      <c r="F133" s="205" t="s">
        <v>753</v>
      </c>
      <c r="G133" s="206" t="s">
        <v>207</v>
      </c>
      <c r="H133" s="207">
        <v>197.2</v>
      </c>
      <c r="I133" s="208"/>
      <c r="J133" s="209">
        <f>ROUND(I133*H133,2)</f>
        <v>0</v>
      </c>
      <c r="K133" s="205" t="s">
        <v>1</v>
      </c>
      <c r="L133" s="39"/>
      <c r="M133" s="210" t="s">
        <v>1</v>
      </c>
      <c r="N133" s="211" t="s">
        <v>48</v>
      </c>
      <c r="O133" s="71"/>
      <c r="P133" s="212">
        <f>O133*H133</f>
        <v>0</v>
      </c>
      <c r="Q133" s="212">
        <v>0</v>
      </c>
      <c r="R133" s="212">
        <f>Q133*H133</f>
        <v>0</v>
      </c>
      <c r="S133" s="212">
        <v>0</v>
      </c>
      <c r="T133" s="213">
        <f>S133*H133</f>
        <v>0</v>
      </c>
      <c r="U133" s="34"/>
      <c r="V133" s="34"/>
      <c r="W133" s="34"/>
      <c r="X133" s="34"/>
      <c r="Y133" s="34"/>
      <c r="Z133" s="34"/>
      <c r="AA133" s="34"/>
      <c r="AB133" s="34"/>
      <c r="AC133" s="34"/>
      <c r="AD133" s="34"/>
      <c r="AE133" s="34"/>
      <c r="AR133" s="214" t="s">
        <v>156</v>
      </c>
      <c r="AT133" s="214" t="s">
        <v>152</v>
      </c>
      <c r="AU133" s="214" t="s">
        <v>21</v>
      </c>
      <c r="AY133" s="16" t="s">
        <v>150</v>
      </c>
      <c r="BE133" s="215">
        <f>IF(N133="základní",J133,0)</f>
        <v>0</v>
      </c>
      <c r="BF133" s="215">
        <f>IF(N133="snížená",J133,0)</f>
        <v>0</v>
      </c>
      <c r="BG133" s="215">
        <f>IF(N133="zákl. přenesená",J133,0)</f>
        <v>0</v>
      </c>
      <c r="BH133" s="215">
        <f>IF(N133="sníž. přenesená",J133,0)</f>
        <v>0</v>
      </c>
      <c r="BI133" s="215">
        <f>IF(N133="nulová",J133,0)</f>
        <v>0</v>
      </c>
      <c r="BJ133" s="16" t="s">
        <v>91</v>
      </c>
      <c r="BK133" s="215">
        <f>ROUND(I133*H133,2)</f>
        <v>0</v>
      </c>
      <c r="BL133" s="16" t="s">
        <v>156</v>
      </c>
      <c r="BM133" s="214" t="s">
        <v>754</v>
      </c>
    </row>
    <row r="134" spans="1:65" s="2" customFormat="1" ht="11.25">
      <c r="A134" s="34"/>
      <c r="B134" s="35"/>
      <c r="C134" s="36"/>
      <c r="D134" s="216" t="s">
        <v>158</v>
      </c>
      <c r="E134" s="36"/>
      <c r="F134" s="217" t="s">
        <v>753</v>
      </c>
      <c r="G134" s="36"/>
      <c r="H134" s="36"/>
      <c r="I134" s="115"/>
      <c r="J134" s="36"/>
      <c r="K134" s="36"/>
      <c r="L134" s="39"/>
      <c r="M134" s="218"/>
      <c r="N134" s="219"/>
      <c r="O134" s="71"/>
      <c r="P134" s="71"/>
      <c r="Q134" s="71"/>
      <c r="R134" s="71"/>
      <c r="S134" s="71"/>
      <c r="T134" s="72"/>
      <c r="U134" s="34"/>
      <c r="V134" s="34"/>
      <c r="W134" s="34"/>
      <c r="X134" s="34"/>
      <c r="Y134" s="34"/>
      <c r="Z134" s="34"/>
      <c r="AA134" s="34"/>
      <c r="AB134" s="34"/>
      <c r="AC134" s="34"/>
      <c r="AD134" s="34"/>
      <c r="AE134" s="34"/>
      <c r="AT134" s="16" t="s">
        <v>158</v>
      </c>
      <c r="AU134" s="16" t="s">
        <v>21</v>
      </c>
    </row>
    <row r="135" spans="1:65" s="2" customFormat="1" ht="21.75" customHeight="1">
      <c r="A135" s="34"/>
      <c r="B135" s="35"/>
      <c r="C135" s="203" t="s">
        <v>165</v>
      </c>
      <c r="D135" s="203" t="s">
        <v>152</v>
      </c>
      <c r="E135" s="204" t="s">
        <v>239</v>
      </c>
      <c r="F135" s="205" t="s">
        <v>240</v>
      </c>
      <c r="G135" s="206" t="s">
        <v>207</v>
      </c>
      <c r="H135" s="207">
        <v>197.2</v>
      </c>
      <c r="I135" s="208"/>
      <c r="J135" s="209">
        <f>ROUND(I135*H135,2)</f>
        <v>0</v>
      </c>
      <c r="K135" s="205" t="s">
        <v>1</v>
      </c>
      <c r="L135" s="39"/>
      <c r="M135" s="210" t="s">
        <v>1</v>
      </c>
      <c r="N135" s="211" t="s">
        <v>48</v>
      </c>
      <c r="O135" s="71"/>
      <c r="P135" s="212">
        <f>O135*H135</f>
        <v>0</v>
      </c>
      <c r="Q135" s="212">
        <v>0</v>
      </c>
      <c r="R135" s="212">
        <f>Q135*H135</f>
        <v>0</v>
      </c>
      <c r="S135" s="212">
        <v>0</v>
      </c>
      <c r="T135" s="213">
        <f>S135*H135</f>
        <v>0</v>
      </c>
      <c r="U135" s="34"/>
      <c r="V135" s="34"/>
      <c r="W135" s="34"/>
      <c r="X135" s="34"/>
      <c r="Y135" s="34"/>
      <c r="Z135" s="34"/>
      <c r="AA135" s="34"/>
      <c r="AB135" s="34"/>
      <c r="AC135" s="34"/>
      <c r="AD135" s="34"/>
      <c r="AE135" s="34"/>
      <c r="AR135" s="214" t="s">
        <v>156</v>
      </c>
      <c r="AT135" s="214" t="s">
        <v>152</v>
      </c>
      <c r="AU135" s="214" t="s">
        <v>21</v>
      </c>
      <c r="AY135" s="16" t="s">
        <v>150</v>
      </c>
      <c r="BE135" s="215">
        <f>IF(N135="základní",J135,0)</f>
        <v>0</v>
      </c>
      <c r="BF135" s="215">
        <f>IF(N135="snížená",J135,0)</f>
        <v>0</v>
      </c>
      <c r="BG135" s="215">
        <f>IF(N135="zákl. přenesená",J135,0)</f>
        <v>0</v>
      </c>
      <c r="BH135" s="215">
        <f>IF(N135="sníž. přenesená",J135,0)</f>
        <v>0</v>
      </c>
      <c r="BI135" s="215">
        <f>IF(N135="nulová",J135,0)</f>
        <v>0</v>
      </c>
      <c r="BJ135" s="16" t="s">
        <v>91</v>
      </c>
      <c r="BK135" s="215">
        <f>ROUND(I135*H135,2)</f>
        <v>0</v>
      </c>
      <c r="BL135" s="16" t="s">
        <v>156</v>
      </c>
      <c r="BM135" s="214" t="s">
        <v>755</v>
      </c>
    </row>
    <row r="136" spans="1:65" s="2" customFormat="1" ht="19.5">
      <c r="A136" s="34"/>
      <c r="B136" s="35"/>
      <c r="C136" s="36"/>
      <c r="D136" s="216" t="s">
        <v>158</v>
      </c>
      <c r="E136" s="36"/>
      <c r="F136" s="217" t="s">
        <v>240</v>
      </c>
      <c r="G136" s="36"/>
      <c r="H136" s="36"/>
      <c r="I136" s="115"/>
      <c r="J136" s="36"/>
      <c r="K136" s="36"/>
      <c r="L136" s="39"/>
      <c r="M136" s="218"/>
      <c r="N136" s="219"/>
      <c r="O136" s="71"/>
      <c r="P136" s="71"/>
      <c r="Q136" s="71"/>
      <c r="R136" s="71"/>
      <c r="S136" s="71"/>
      <c r="T136" s="72"/>
      <c r="U136" s="34"/>
      <c r="V136" s="34"/>
      <c r="W136" s="34"/>
      <c r="X136" s="34"/>
      <c r="Y136" s="34"/>
      <c r="Z136" s="34"/>
      <c r="AA136" s="34"/>
      <c r="AB136" s="34"/>
      <c r="AC136" s="34"/>
      <c r="AD136" s="34"/>
      <c r="AE136" s="34"/>
      <c r="AT136" s="16" t="s">
        <v>158</v>
      </c>
      <c r="AU136" s="16" t="s">
        <v>21</v>
      </c>
    </row>
    <row r="137" spans="1:65" s="13" customFormat="1" ht="11.25">
      <c r="B137" s="221"/>
      <c r="C137" s="222"/>
      <c r="D137" s="216" t="s">
        <v>200</v>
      </c>
      <c r="E137" s="223" t="s">
        <v>1</v>
      </c>
      <c r="F137" s="224" t="s">
        <v>756</v>
      </c>
      <c r="G137" s="222"/>
      <c r="H137" s="225">
        <v>197.2</v>
      </c>
      <c r="I137" s="226"/>
      <c r="J137" s="222"/>
      <c r="K137" s="222"/>
      <c r="L137" s="227"/>
      <c r="M137" s="228"/>
      <c r="N137" s="229"/>
      <c r="O137" s="229"/>
      <c r="P137" s="229"/>
      <c r="Q137" s="229"/>
      <c r="R137" s="229"/>
      <c r="S137" s="229"/>
      <c r="T137" s="230"/>
      <c r="AT137" s="231" t="s">
        <v>200</v>
      </c>
      <c r="AU137" s="231" t="s">
        <v>21</v>
      </c>
      <c r="AV137" s="13" t="s">
        <v>21</v>
      </c>
      <c r="AW137" s="13" t="s">
        <v>40</v>
      </c>
      <c r="AX137" s="13" t="s">
        <v>83</v>
      </c>
      <c r="AY137" s="231" t="s">
        <v>150</v>
      </c>
    </row>
    <row r="138" spans="1:65" s="14" customFormat="1" ht="11.25">
      <c r="B138" s="232"/>
      <c r="C138" s="233"/>
      <c r="D138" s="216" t="s">
        <v>200</v>
      </c>
      <c r="E138" s="234" t="s">
        <v>1</v>
      </c>
      <c r="F138" s="235" t="s">
        <v>203</v>
      </c>
      <c r="G138" s="233"/>
      <c r="H138" s="236">
        <v>197.2</v>
      </c>
      <c r="I138" s="237"/>
      <c r="J138" s="233"/>
      <c r="K138" s="233"/>
      <c r="L138" s="238"/>
      <c r="M138" s="239"/>
      <c r="N138" s="240"/>
      <c r="O138" s="240"/>
      <c r="P138" s="240"/>
      <c r="Q138" s="240"/>
      <c r="R138" s="240"/>
      <c r="S138" s="240"/>
      <c r="T138" s="241"/>
      <c r="AT138" s="242" t="s">
        <v>200</v>
      </c>
      <c r="AU138" s="242" t="s">
        <v>21</v>
      </c>
      <c r="AV138" s="14" t="s">
        <v>156</v>
      </c>
      <c r="AW138" s="14" t="s">
        <v>40</v>
      </c>
      <c r="AX138" s="14" t="s">
        <v>91</v>
      </c>
      <c r="AY138" s="242" t="s">
        <v>150</v>
      </c>
    </row>
    <row r="139" spans="1:65" s="2" customFormat="1" ht="16.5" customHeight="1">
      <c r="A139" s="34"/>
      <c r="B139" s="35"/>
      <c r="C139" s="203" t="s">
        <v>156</v>
      </c>
      <c r="D139" s="203" t="s">
        <v>152</v>
      </c>
      <c r="E139" s="204" t="s">
        <v>246</v>
      </c>
      <c r="F139" s="205" t="s">
        <v>247</v>
      </c>
      <c r="G139" s="206" t="s">
        <v>207</v>
      </c>
      <c r="H139" s="207">
        <v>197.2</v>
      </c>
      <c r="I139" s="208"/>
      <c r="J139" s="209">
        <f>ROUND(I139*H139,2)</f>
        <v>0</v>
      </c>
      <c r="K139" s="205" t="s">
        <v>1</v>
      </c>
      <c r="L139" s="39"/>
      <c r="M139" s="210" t="s">
        <v>1</v>
      </c>
      <c r="N139" s="211" t="s">
        <v>48</v>
      </c>
      <c r="O139" s="71"/>
      <c r="P139" s="212">
        <f>O139*H139</f>
        <v>0</v>
      </c>
      <c r="Q139" s="212">
        <v>0</v>
      </c>
      <c r="R139" s="212">
        <f>Q139*H139</f>
        <v>0</v>
      </c>
      <c r="S139" s="212">
        <v>0</v>
      </c>
      <c r="T139" s="213">
        <f>S139*H139</f>
        <v>0</v>
      </c>
      <c r="U139" s="34"/>
      <c r="V139" s="34"/>
      <c r="W139" s="34"/>
      <c r="X139" s="34"/>
      <c r="Y139" s="34"/>
      <c r="Z139" s="34"/>
      <c r="AA139" s="34"/>
      <c r="AB139" s="34"/>
      <c r="AC139" s="34"/>
      <c r="AD139" s="34"/>
      <c r="AE139" s="34"/>
      <c r="AR139" s="214" t="s">
        <v>156</v>
      </c>
      <c r="AT139" s="214" t="s">
        <v>152</v>
      </c>
      <c r="AU139" s="214" t="s">
        <v>21</v>
      </c>
      <c r="AY139" s="16" t="s">
        <v>150</v>
      </c>
      <c r="BE139" s="215">
        <f>IF(N139="základní",J139,0)</f>
        <v>0</v>
      </c>
      <c r="BF139" s="215">
        <f>IF(N139="snížená",J139,0)</f>
        <v>0</v>
      </c>
      <c r="BG139" s="215">
        <f>IF(N139="zákl. přenesená",J139,0)</f>
        <v>0</v>
      </c>
      <c r="BH139" s="215">
        <f>IF(N139="sníž. přenesená",J139,0)</f>
        <v>0</v>
      </c>
      <c r="BI139" s="215">
        <f>IF(N139="nulová",J139,0)</f>
        <v>0</v>
      </c>
      <c r="BJ139" s="16" t="s">
        <v>91</v>
      </c>
      <c r="BK139" s="215">
        <f>ROUND(I139*H139,2)</f>
        <v>0</v>
      </c>
      <c r="BL139" s="16" t="s">
        <v>156</v>
      </c>
      <c r="BM139" s="214" t="s">
        <v>757</v>
      </c>
    </row>
    <row r="140" spans="1:65" s="2" customFormat="1" ht="11.25">
      <c r="A140" s="34"/>
      <c r="B140" s="35"/>
      <c r="C140" s="36"/>
      <c r="D140" s="216" t="s">
        <v>158</v>
      </c>
      <c r="E140" s="36"/>
      <c r="F140" s="217" t="s">
        <v>247</v>
      </c>
      <c r="G140" s="36"/>
      <c r="H140" s="36"/>
      <c r="I140" s="115"/>
      <c r="J140" s="36"/>
      <c r="K140" s="36"/>
      <c r="L140" s="39"/>
      <c r="M140" s="218"/>
      <c r="N140" s="219"/>
      <c r="O140" s="71"/>
      <c r="P140" s="71"/>
      <c r="Q140" s="71"/>
      <c r="R140" s="71"/>
      <c r="S140" s="71"/>
      <c r="T140" s="72"/>
      <c r="U140" s="34"/>
      <c r="V140" s="34"/>
      <c r="W140" s="34"/>
      <c r="X140" s="34"/>
      <c r="Y140" s="34"/>
      <c r="Z140" s="34"/>
      <c r="AA140" s="34"/>
      <c r="AB140" s="34"/>
      <c r="AC140" s="34"/>
      <c r="AD140" s="34"/>
      <c r="AE140" s="34"/>
      <c r="AT140" s="16" t="s">
        <v>158</v>
      </c>
      <c r="AU140" s="16" t="s">
        <v>21</v>
      </c>
    </row>
    <row r="141" spans="1:65" s="13" customFormat="1" ht="11.25">
      <c r="B141" s="221"/>
      <c r="C141" s="222"/>
      <c r="D141" s="216" t="s">
        <v>200</v>
      </c>
      <c r="E141" s="223" t="s">
        <v>1</v>
      </c>
      <c r="F141" s="224" t="s">
        <v>758</v>
      </c>
      <c r="G141" s="222"/>
      <c r="H141" s="225">
        <v>197.2</v>
      </c>
      <c r="I141" s="226"/>
      <c r="J141" s="222"/>
      <c r="K141" s="222"/>
      <c r="L141" s="227"/>
      <c r="M141" s="228"/>
      <c r="N141" s="229"/>
      <c r="O141" s="229"/>
      <c r="P141" s="229"/>
      <c r="Q141" s="229"/>
      <c r="R141" s="229"/>
      <c r="S141" s="229"/>
      <c r="T141" s="230"/>
      <c r="AT141" s="231" t="s">
        <v>200</v>
      </c>
      <c r="AU141" s="231" t="s">
        <v>21</v>
      </c>
      <c r="AV141" s="13" t="s">
        <v>21</v>
      </c>
      <c r="AW141" s="13" t="s">
        <v>40</v>
      </c>
      <c r="AX141" s="13" t="s">
        <v>83</v>
      </c>
      <c r="AY141" s="231" t="s">
        <v>150</v>
      </c>
    </row>
    <row r="142" spans="1:65" s="14" customFormat="1" ht="11.25">
      <c r="B142" s="232"/>
      <c r="C142" s="233"/>
      <c r="D142" s="216" t="s">
        <v>200</v>
      </c>
      <c r="E142" s="234" t="s">
        <v>1</v>
      </c>
      <c r="F142" s="235" t="s">
        <v>203</v>
      </c>
      <c r="G142" s="233"/>
      <c r="H142" s="236">
        <v>197.2</v>
      </c>
      <c r="I142" s="237"/>
      <c r="J142" s="233"/>
      <c r="K142" s="233"/>
      <c r="L142" s="238"/>
      <c r="M142" s="239"/>
      <c r="N142" s="240"/>
      <c r="O142" s="240"/>
      <c r="P142" s="240"/>
      <c r="Q142" s="240"/>
      <c r="R142" s="240"/>
      <c r="S142" s="240"/>
      <c r="T142" s="241"/>
      <c r="AT142" s="242" t="s">
        <v>200</v>
      </c>
      <c r="AU142" s="242" t="s">
        <v>21</v>
      </c>
      <c r="AV142" s="14" t="s">
        <v>156</v>
      </c>
      <c r="AW142" s="14" t="s">
        <v>40</v>
      </c>
      <c r="AX142" s="14" t="s">
        <v>91</v>
      </c>
      <c r="AY142" s="242" t="s">
        <v>150</v>
      </c>
    </row>
    <row r="143" spans="1:65" s="2" customFormat="1" ht="21.75" customHeight="1">
      <c r="A143" s="34"/>
      <c r="B143" s="35"/>
      <c r="C143" s="203" t="s">
        <v>175</v>
      </c>
      <c r="D143" s="203" t="s">
        <v>152</v>
      </c>
      <c r="E143" s="204" t="s">
        <v>252</v>
      </c>
      <c r="F143" s="205" t="s">
        <v>253</v>
      </c>
      <c r="G143" s="206" t="s">
        <v>254</v>
      </c>
      <c r="H143" s="207">
        <v>394.4</v>
      </c>
      <c r="I143" s="208"/>
      <c r="J143" s="209">
        <f>ROUND(I143*H143,2)</f>
        <v>0</v>
      </c>
      <c r="K143" s="205" t="s">
        <v>1</v>
      </c>
      <c r="L143" s="39"/>
      <c r="M143" s="210" t="s">
        <v>1</v>
      </c>
      <c r="N143" s="211" t="s">
        <v>48</v>
      </c>
      <c r="O143" s="71"/>
      <c r="P143" s="212">
        <f>O143*H143</f>
        <v>0</v>
      </c>
      <c r="Q143" s="212">
        <v>0</v>
      </c>
      <c r="R143" s="212">
        <f>Q143*H143</f>
        <v>0</v>
      </c>
      <c r="S143" s="212">
        <v>0</v>
      </c>
      <c r="T143" s="213">
        <f>S143*H143</f>
        <v>0</v>
      </c>
      <c r="U143" s="34"/>
      <c r="V143" s="34"/>
      <c r="W143" s="34"/>
      <c r="X143" s="34"/>
      <c r="Y143" s="34"/>
      <c r="Z143" s="34"/>
      <c r="AA143" s="34"/>
      <c r="AB143" s="34"/>
      <c r="AC143" s="34"/>
      <c r="AD143" s="34"/>
      <c r="AE143" s="34"/>
      <c r="AR143" s="214" t="s">
        <v>156</v>
      </c>
      <c r="AT143" s="214" t="s">
        <v>152</v>
      </c>
      <c r="AU143" s="214" t="s">
        <v>21</v>
      </c>
      <c r="AY143" s="16" t="s">
        <v>150</v>
      </c>
      <c r="BE143" s="215">
        <f>IF(N143="základní",J143,0)</f>
        <v>0</v>
      </c>
      <c r="BF143" s="215">
        <f>IF(N143="snížená",J143,0)</f>
        <v>0</v>
      </c>
      <c r="BG143" s="215">
        <f>IF(N143="zákl. přenesená",J143,0)</f>
        <v>0</v>
      </c>
      <c r="BH143" s="215">
        <f>IF(N143="sníž. přenesená",J143,0)</f>
        <v>0</v>
      </c>
      <c r="BI143" s="215">
        <f>IF(N143="nulová",J143,0)</f>
        <v>0</v>
      </c>
      <c r="BJ143" s="16" t="s">
        <v>91</v>
      </c>
      <c r="BK143" s="215">
        <f>ROUND(I143*H143,2)</f>
        <v>0</v>
      </c>
      <c r="BL143" s="16" t="s">
        <v>156</v>
      </c>
      <c r="BM143" s="214" t="s">
        <v>759</v>
      </c>
    </row>
    <row r="144" spans="1:65" s="2" customFormat="1" ht="19.5">
      <c r="A144" s="34"/>
      <c r="B144" s="35"/>
      <c r="C144" s="36"/>
      <c r="D144" s="216" t="s">
        <v>158</v>
      </c>
      <c r="E144" s="36"/>
      <c r="F144" s="217" t="s">
        <v>253</v>
      </c>
      <c r="G144" s="36"/>
      <c r="H144" s="36"/>
      <c r="I144" s="115"/>
      <c r="J144" s="36"/>
      <c r="K144" s="36"/>
      <c r="L144" s="39"/>
      <c r="M144" s="218"/>
      <c r="N144" s="219"/>
      <c r="O144" s="71"/>
      <c r="P144" s="71"/>
      <c r="Q144" s="71"/>
      <c r="R144" s="71"/>
      <c r="S144" s="71"/>
      <c r="T144" s="72"/>
      <c r="U144" s="34"/>
      <c r="V144" s="34"/>
      <c r="W144" s="34"/>
      <c r="X144" s="34"/>
      <c r="Y144" s="34"/>
      <c r="Z144" s="34"/>
      <c r="AA144" s="34"/>
      <c r="AB144" s="34"/>
      <c r="AC144" s="34"/>
      <c r="AD144" s="34"/>
      <c r="AE144" s="34"/>
      <c r="AT144" s="16" t="s">
        <v>158</v>
      </c>
      <c r="AU144" s="16" t="s">
        <v>21</v>
      </c>
    </row>
    <row r="145" spans="1:65" s="13" customFormat="1" ht="11.25">
      <c r="B145" s="221"/>
      <c r="C145" s="222"/>
      <c r="D145" s="216" t="s">
        <v>200</v>
      </c>
      <c r="E145" s="223" t="s">
        <v>1</v>
      </c>
      <c r="F145" s="224" t="s">
        <v>760</v>
      </c>
      <c r="G145" s="222"/>
      <c r="H145" s="225">
        <v>394.4</v>
      </c>
      <c r="I145" s="226"/>
      <c r="J145" s="222"/>
      <c r="K145" s="222"/>
      <c r="L145" s="227"/>
      <c r="M145" s="228"/>
      <c r="N145" s="229"/>
      <c r="O145" s="229"/>
      <c r="P145" s="229"/>
      <c r="Q145" s="229"/>
      <c r="R145" s="229"/>
      <c r="S145" s="229"/>
      <c r="T145" s="230"/>
      <c r="AT145" s="231" t="s">
        <v>200</v>
      </c>
      <c r="AU145" s="231" t="s">
        <v>21</v>
      </c>
      <c r="AV145" s="13" t="s">
        <v>21</v>
      </c>
      <c r="AW145" s="13" t="s">
        <v>40</v>
      </c>
      <c r="AX145" s="13" t="s">
        <v>83</v>
      </c>
      <c r="AY145" s="231" t="s">
        <v>150</v>
      </c>
    </row>
    <row r="146" spans="1:65" s="14" customFormat="1" ht="11.25">
      <c r="B146" s="232"/>
      <c r="C146" s="233"/>
      <c r="D146" s="216" t="s">
        <v>200</v>
      </c>
      <c r="E146" s="234" t="s">
        <v>1</v>
      </c>
      <c r="F146" s="235" t="s">
        <v>203</v>
      </c>
      <c r="G146" s="233"/>
      <c r="H146" s="236">
        <v>394.4</v>
      </c>
      <c r="I146" s="237"/>
      <c r="J146" s="233"/>
      <c r="K146" s="233"/>
      <c r="L146" s="238"/>
      <c r="M146" s="239"/>
      <c r="N146" s="240"/>
      <c r="O146" s="240"/>
      <c r="P146" s="240"/>
      <c r="Q146" s="240"/>
      <c r="R146" s="240"/>
      <c r="S146" s="240"/>
      <c r="T146" s="241"/>
      <c r="AT146" s="242" t="s">
        <v>200</v>
      </c>
      <c r="AU146" s="242" t="s">
        <v>21</v>
      </c>
      <c r="AV146" s="14" t="s">
        <v>156</v>
      </c>
      <c r="AW146" s="14" t="s">
        <v>40</v>
      </c>
      <c r="AX146" s="14" t="s">
        <v>91</v>
      </c>
      <c r="AY146" s="242" t="s">
        <v>150</v>
      </c>
    </row>
    <row r="147" spans="1:65" s="2" customFormat="1" ht="16.5" customHeight="1">
      <c r="A147" s="34"/>
      <c r="B147" s="35"/>
      <c r="C147" s="203" t="s">
        <v>179</v>
      </c>
      <c r="D147" s="203" t="s">
        <v>152</v>
      </c>
      <c r="E147" s="204" t="s">
        <v>761</v>
      </c>
      <c r="F147" s="205" t="s">
        <v>762</v>
      </c>
      <c r="G147" s="206" t="s">
        <v>168</v>
      </c>
      <c r="H147" s="207">
        <v>3600</v>
      </c>
      <c r="I147" s="208"/>
      <c r="J147" s="209">
        <f>ROUND(I147*H147,2)</f>
        <v>0</v>
      </c>
      <c r="K147" s="205" t="s">
        <v>1</v>
      </c>
      <c r="L147" s="39"/>
      <c r="M147" s="210" t="s">
        <v>1</v>
      </c>
      <c r="N147" s="211" t="s">
        <v>48</v>
      </c>
      <c r="O147" s="71"/>
      <c r="P147" s="212">
        <f>O147*H147</f>
        <v>0</v>
      </c>
      <c r="Q147" s="212">
        <v>0</v>
      </c>
      <c r="R147" s="212">
        <f>Q147*H147</f>
        <v>0</v>
      </c>
      <c r="S147" s="212">
        <v>0</v>
      </c>
      <c r="T147" s="213">
        <f>S147*H147</f>
        <v>0</v>
      </c>
      <c r="U147" s="34"/>
      <c r="V147" s="34"/>
      <c r="W147" s="34"/>
      <c r="X147" s="34"/>
      <c r="Y147" s="34"/>
      <c r="Z147" s="34"/>
      <c r="AA147" s="34"/>
      <c r="AB147" s="34"/>
      <c r="AC147" s="34"/>
      <c r="AD147" s="34"/>
      <c r="AE147" s="34"/>
      <c r="AR147" s="214" t="s">
        <v>156</v>
      </c>
      <c r="AT147" s="214" t="s">
        <v>152</v>
      </c>
      <c r="AU147" s="214" t="s">
        <v>21</v>
      </c>
      <c r="AY147" s="16" t="s">
        <v>150</v>
      </c>
      <c r="BE147" s="215">
        <f>IF(N147="základní",J147,0)</f>
        <v>0</v>
      </c>
      <c r="BF147" s="215">
        <f>IF(N147="snížená",J147,0)</f>
        <v>0</v>
      </c>
      <c r="BG147" s="215">
        <f>IF(N147="zákl. přenesená",J147,0)</f>
        <v>0</v>
      </c>
      <c r="BH147" s="215">
        <f>IF(N147="sníž. přenesená",J147,0)</f>
        <v>0</v>
      </c>
      <c r="BI147" s="215">
        <f>IF(N147="nulová",J147,0)</f>
        <v>0</v>
      </c>
      <c r="BJ147" s="16" t="s">
        <v>91</v>
      </c>
      <c r="BK147" s="215">
        <f>ROUND(I147*H147,2)</f>
        <v>0</v>
      </c>
      <c r="BL147" s="16" t="s">
        <v>156</v>
      </c>
      <c r="BM147" s="214" t="s">
        <v>763</v>
      </c>
    </row>
    <row r="148" spans="1:65" s="2" customFormat="1" ht="11.25">
      <c r="A148" s="34"/>
      <c r="B148" s="35"/>
      <c r="C148" s="36"/>
      <c r="D148" s="216" t="s">
        <v>158</v>
      </c>
      <c r="E148" s="36"/>
      <c r="F148" s="217" t="s">
        <v>762</v>
      </c>
      <c r="G148" s="36"/>
      <c r="H148" s="36"/>
      <c r="I148" s="115"/>
      <c r="J148" s="36"/>
      <c r="K148" s="36"/>
      <c r="L148" s="39"/>
      <c r="M148" s="218"/>
      <c r="N148" s="219"/>
      <c r="O148" s="71"/>
      <c r="P148" s="71"/>
      <c r="Q148" s="71"/>
      <c r="R148" s="71"/>
      <c r="S148" s="71"/>
      <c r="T148" s="72"/>
      <c r="U148" s="34"/>
      <c r="V148" s="34"/>
      <c r="W148" s="34"/>
      <c r="X148" s="34"/>
      <c r="Y148" s="34"/>
      <c r="Z148" s="34"/>
      <c r="AA148" s="34"/>
      <c r="AB148" s="34"/>
      <c r="AC148" s="34"/>
      <c r="AD148" s="34"/>
      <c r="AE148" s="34"/>
      <c r="AT148" s="16" t="s">
        <v>158</v>
      </c>
      <c r="AU148" s="16" t="s">
        <v>21</v>
      </c>
    </row>
    <row r="149" spans="1:65" s="13" customFormat="1" ht="11.25">
      <c r="B149" s="221"/>
      <c r="C149" s="222"/>
      <c r="D149" s="216" t="s">
        <v>200</v>
      </c>
      <c r="E149" s="223" t="s">
        <v>1</v>
      </c>
      <c r="F149" s="224" t="s">
        <v>764</v>
      </c>
      <c r="G149" s="222"/>
      <c r="H149" s="225">
        <v>3600</v>
      </c>
      <c r="I149" s="226"/>
      <c r="J149" s="222"/>
      <c r="K149" s="222"/>
      <c r="L149" s="227"/>
      <c r="M149" s="228"/>
      <c r="N149" s="229"/>
      <c r="O149" s="229"/>
      <c r="P149" s="229"/>
      <c r="Q149" s="229"/>
      <c r="R149" s="229"/>
      <c r="S149" s="229"/>
      <c r="T149" s="230"/>
      <c r="AT149" s="231" t="s">
        <v>200</v>
      </c>
      <c r="AU149" s="231" t="s">
        <v>21</v>
      </c>
      <c r="AV149" s="13" t="s">
        <v>21</v>
      </c>
      <c r="AW149" s="13" t="s">
        <v>40</v>
      </c>
      <c r="AX149" s="13" t="s">
        <v>91</v>
      </c>
      <c r="AY149" s="231" t="s">
        <v>150</v>
      </c>
    </row>
    <row r="150" spans="1:65" s="12" customFormat="1" ht="22.9" customHeight="1">
      <c r="B150" s="187"/>
      <c r="C150" s="188"/>
      <c r="D150" s="189" t="s">
        <v>82</v>
      </c>
      <c r="E150" s="201" t="s">
        <v>21</v>
      </c>
      <c r="F150" s="201" t="s">
        <v>416</v>
      </c>
      <c r="G150" s="188"/>
      <c r="H150" s="188"/>
      <c r="I150" s="191"/>
      <c r="J150" s="202">
        <f>BK150</f>
        <v>0</v>
      </c>
      <c r="K150" s="188"/>
      <c r="L150" s="193"/>
      <c r="M150" s="194"/>
      <c r="N150" s="195"/>
      <c r="O150" s="195"/>
      <c r="P150" s="196">
        <f>SUM(P151:P153)</f>
        <v>0</v>
      </c>
      <c r="Q150" s="195"/>
      <c r="R150" s="196">
        <f>SUM(R151:R153)</f>
        <v>0</v>
      </c>
      <c r="S150" s="195"/>
      <c r="T150" s="197">
        <f>SUM(T151:T153)</f>
        <v>0</v>
      </c>
      <c r="AR150" s="198" t="s">
        <v>91</v>
      </c>
      <c r="AT150" s="199" t="s">
        <v>82</v>
      </c>
      <c r="AU150" s="199" t="s">
        <v>91</v>
      </c>
      <c r="AY150" s="198" t="s">
        <v>150</v>
      </c>
      <c r="BK150" s="200">
        <f>SUM(BK151:BK153)</f>
        <v>0</v>
      </c>
    </row>
    <row r="151" spans="1:65" s="2" customFormat="1" ht="16.5" customHeight="1">
      <c r="A151" s="34"/>
      <c r="B151" s="35"/>
      <c r="C151" s="203" t="s">
        <v>183</v>
      </c>
      <c r="D151" s="203" t="s">
        <v>152</v>
      </c>
      <c r="E151" s="204" t="s">
        <v>765</v>
      </c>
      <c r="F151" s="205" t="s">
        <v>766</v>
      </c>
      <c r="G151" s="206" t="s">
        <v>207</v>
      </c>
      <c r="H151" s="207">
        <v>2</v>
      </c>
      <c r="I151" s="208"/>
      <c r="J151" s="209">
        <f>ROUND(I151*H151,2)</f>
        <v>0</v>
      </c>
      <c r="K151" s="205" t="s">
        <v>1</v>
      </c>
      <c r="L151" s="39"/>
      <c r="M151" s="210" t="s">
        <v>1</v>
      </c>
      <c r="N151" s="211" t="s">
        <v>48</v>
      </c>
      <c r="O151" s="71"/>
      <c r="P151" s="212">
        <f>O151*H151</f>
        <v>0</v>
      </c>
      <c r="Q151" s="212">
        <v>0</v>
      </c>
      <c r="R151" s="212">
        <f>Q151*H151</f>
        <v>0</v>
      </c>
      <c r="S151" s="212">
        <v>0</v>
      </c>
      <c r="T151" s="213">
        <f>S151*H151</f>
        <v>0</v>
      </c>
      <c r="U151" s="34"/>
      <c r="V151" s="34"/>
      <c r="W151" s="34"/>
      <c r="X151" s="34"/>
      <c r="Y151" s="34"/>
      <c r="Z151" s="34"/>
      <c r="AA151" s="34"/>
      <c r="AB151" s="34"/>
      <c r="AC151" s="34"/>
      <c r="AD151" s="34"/>
      <c r="AE151" s="34"/>
      <c r="AR151" s="214" t="s">
        <v>156</v>
      </c>
      <c r="AT151" s="214" t="s">
        <v>152</v>
      </c>
      <c r="AU151" s="214" t="s">
        <v>21</v>
      </c>
      <c r="AY151" s="16" t="s">
        <v>150</v>
      </c>
      <c r="BE151" s="215">
        <f>IF(N151="základní",J151,0)</f>
        <v>0</v>
      </c>
      <c r="BF151" s="215">
        <f>IF(N151="snížená",J151,0)</f>
        <v>0</v>
      </c>
      <c r="BG151" s="215">
        <f>IF(N151="zákl. přenesená",J151,0)</f>
        <v>0</v>
      </c>
      <c r="BH151" s="215">
        <f>IF(N151="sníž. přenesená",J151,0)</f>
        <v>0</v>
      </c>
      <c r="BI151" s="215">
        <f>IF(N151="nulová",J151,0)</f>
        <v>0</v>
      </c>
      <c r="BJ151" s="16" t="s">
        <v>91</v>
      </c>
      <c r="BK151" s="215">
        <f>ROUND(I151*H151,2)</f>
        <v>0</v>
      </c>
      <c r="BL151" s="16" t="s">
        <v>156</v>
      </c>
      <c r="BM151" s="214" t="s">
        <v>767</v>
      </c>
    </row>
    <row r="152" spans="1:65" s="2" customFormat="1" ht="11.25">
      <c r="A152" s="34"/>
      <c r="B152" s="35"/>
      <c r="C152" s="36"/>
      <c r="D152" s="216" t="s">
        <v>158</v>
      </c>
      <c r="E152" s="36"/>
      <c r="F152" s="217" t="s">
        <v>766</v>
      </c>
      <c r="G152" s="36"/>
      <c r="H152" s="36"/>
      <c r="I152" s="115"/>
      <c r="J152" s="36"/>
      <c r="K152" s="36"/>
      <c r="L152" s="39"/>
      <c r="M152" s="218"/>
      <c r="N152" s="219"/>
      <c r="O152" s="71"/>
      <c r="P152" s="71"/>
      <c r="Q152" s="71"/>
      <c r="R152" s="71"/>
      <c r="S152" s="71"/>
      <c r="T152" s="72"/>
      <c r="U152" s="34"/>
      <c r="V152" s="34"/>
      <c r="W152" s="34"/>
      <c r="X152" s="34"/>
      <c r="Y152" s="34"/>
      <c r="Z152" s="34"/>
      <c r="AA152" s="34"/>
      <c r="AB152" s="34"/>
      <c r="AC152" s="34"/>
      <c r="AD152" s="34"/>
      <c r="AE152" s="34"/>
      <c r="AT152" s="16" t="s">
        <v>158</v>
      </c>
      <c r="AU152" s="16" t="s">
        <v>21</v>
      </c>
    </row>
    <row r="153" spans="1:65" s="2" customFormat="1" ht="19.5">
      <c r="A153" s="34"/>
      <c r="B153" s="35"/>
      <c r="C153" s="36"/>
      <c r="D153" s="216" t="s">
        <v>159</v>
      </c>
      <c r="E153" s="36"/>
      <c r="F153" s="220" t="s">
        <v>768</v>
      </c>
      <c r="G153" s="36"/>
      <c r="H153" s="36"/>
      <c r="I153" s="115"/>
      <c r="J153" s="36"/>
      <c r="K153" s="36"/>
      <c r="L153" s="39"/>
      <c r="M153" s="218"/>
      <c r="N153" s="219"/>
      <c r="O153" s="71"/>
      <c r="P153" s="71"/>
      <c r="Q153" s="71"/>
      <c r="R153" s="71"/>
      <c r="S153" s="71"/>
      <c r="T153" s="72"/>
      <c r="U153" s="34"/>
      <c r="V153" s="34"/>
      <c r="W153" s="34"/>
      <c r="X153" s="34"/>
      <c r="Y153" s="34"/>
      <c r="Z153" s="34"/>
      <c r="AA153" s="34"/>
      <c r="AB153" s="34"/>
      <c r="AC153" s="34"/>
      <c r="AD153" s="34"/>
      <c r="AE153" s="34"/>
      <c r="AT153" s="16" t="s">
        <v>159</v>
      </c>
      <c r="AU153" s="16" t="s">
        <v>21</v>
      </c>
    </row>
    <row r="154" spans="1:65" s="12" customFormat="1" ht="22.9" customHeight="1">
      <c r="B154" s="187"/>
      <c r="C154" s="188"/>
      <c r="D154" s="189" t="s">
        <v>82</v>
      </c>
      <c r="E154" s="201" t="s">
        <v>156</v>
      </c>
      <c r="F154" s="201" t="s">
        <v>769</v>
      </c>
      <c r="G154" s="188"/>
      <c r="H154" s="188"/>
      <c r="I154" s="191"/>
      <c r="J154" s="202">
        <f>BK154</f>
        <v>0</v>
      </c>
      <c r="K154" s="188"/>
      <c r="L154" s="193"/>
      <c r="M154" s="194"/>
      <c r="N154" s="195"/>
      <c r="O154" s="195"/>
      <c r="P154" s="196">
        <f>SUM(P155:P170)</f>
        <v>0</v>
      </c>
      <c r="Q154" s="195"/>
      <c r="R154" s="196">
        <f>SUM(R155:R170)</f>
        <v>128.68449000000001</v>
      </c>
      <c r="S154" s="195"/>
      <c r="T154" s="197">
        <f>SUM(T155:T170)</f>
        <v>0</v>
      </c>
      <c r="AR154" s="198" t="s">
        <v>91</v>
      </c>
      <c r="AT154" s="199" t="s">
        <v>82</v>
      </c>
      <c r="AU154" s="199" t="s">
        <v>91</v>
      </c>
      <c r="AY154" s="198" t="s">
        <v>150</v>
      </c>
      <c r="BK154" s="200">
        <f>SUM(BK155:BK170)</f>
        <v>0</v>
      </c>
    </row>
    <row r="155" spans="1:65" s="2" customFormat="1" ht="21.75" customHeight="1">
      <c r="A155" s="34"/>
      <c r="B155" s="35"/>
      <c r="C155" s="203" t="s">
        <v>187</v>
      </c>
      <c r="D155" s="203" t="s">
        <v>152</v>
      </c>
      <c r="E155" s="204" t="s">
        <v>770</v>
      </c>
      <c r="F155" s="205" t="s">
        <v>771</v>
      </c>
      <c r="G155" s="206" t="s">
        <v>194</v>
      </c>
      <c r="H155" s="207">
        <v>530</v>
      </c>
      <c r="I155" s="208"/>
      <c r="J155" s="209">
        <f>ROUND(I155*H155,2)</f>
        <v>0</v>
      </c>
      <c r="K155" s="205" t="s">
        <v>1</v>
      </c>
      <c r="L155" s="39"/>
      <c r="M155" s="210" t="s">
        <v>1</v>
      </c>
      <c r="N155" s="211" t="s">
        <v>48</v>
      </c>
      <c r="O155" s="71"/>
      <c r="P155" s="212">
        <f>O155*H155</f>
        <v>0</v>
      </c>
      <c r="Q155" s="212">
        <v>0.23801</v>
      </c>
      <c r="R155" s="212">
        <f>Q155*H155</f>
        <v>126.14530000000001</v>
      </c>
      <c r="S155" s="212">
        <v>0</v>
      </c>
      <c r="T155" s="213">
        <f>S155*H155</f>
        <v>0</v>
      </c>
      <c r="U155" s="34"/>
      <c r="V155" s="34"/>
      <c r="W155" s="34"/>
      <c r="X155" s="34"/>
      <c r="Y155" s="34"/>
      <c r="Z155" s="34"/>
      <c r="AA155" s="34"/>
      <c r="AB155" s="34"/>
      <c r="AC155" s="34"/>
      <c r="AD155" s="34"/>
      <c r="AE155" s="34"/>
      <c r="AR155" s="214" t="s">
        <v>156</v>
      </c>
      <c r="AT155" s="214" t="s">
        <v>152</v>
      </c>
      <c r="AU155" s="214" t="s">
        <v>21</v>
      </c>
      <c r="AY155" s="16" t="s">
        <v>150</v>
      </c>
      <c r="BE155" s="215">
        <f>IF(N155="základní",J155,0)</f>
        <v>0</v>
      </c>
      <c r="BF155" s="215">
        <f>IF(N155="snížená",J155,0)</f>
        <v>0</v>
      </c>
      <c r="BG155" s="215">
        <f>IF(N155="zákl. přenesená",J155,0)</f>
        <v>0</v>
      </c>
      <c r="BH155" s="215">
        <f>IF(N155="sníž. přenesená",J155,0)</f>
        <v>0</v>
      </c>
      <c r="BI155" s="215">
        <f>IF(N155="nulová",J155,0)</f>
        <v>0</v>
      </c>
      <c r="BJ155" s="16" t="s">
        <v>91</v>
      </c>
      <c r="BK155" s="215">
        <f>ROUND(I155*H155,2)</f>
        <v>0</v>
      </c>
      <c r="BL155" s="16" t="s">
        <v>156</v>
      </c>
      <c r="BM155" s="214" t="s">
        <v>772</v>
      </c>
    </row>
    <row r="156" spans="1:65" s="2" customFormat="1" ht="19.5">
      <c r="A156" s="34"/>
      <c r="B156" s="35"/>
      <c r="C156" s="36"/>
      <c r="D156" s="216" t="s">
        <v>158</v>
      </c>
      <c r="E156" s="36"/>
      <c r="F156" s="217" t="s">
        <v>771</v>
      </c>
      <c r="G156" s="36"/>
      <c r="H156" s="36"/>
      <c r="I156" s="115"/>
      <c r="J156" s="36"/>
      <c r="K156" s="36"/>
      <c r="L156" s="39"/>
      <c r="M156" s="218"/>
      <c r="N156" s="219"/>
      <c r="O156" s="71"/>
      <c r="P156" s="71"/>
      <c r="Q156" s="71"/>
      <c r="R156" s="71"/>
      <c r="S156" s="71"/>
      <c r="T156" s="72"/>
      <c r="U156" s="34"/>
      <c r="V156" s="34"/>
      <c r="W156" s="34"/>
      <c r="X156" s="34"/>
      <c r="Y156" s="34"/>
      <c r="Z156" s="34"/>
      <c r="AA156" s="34"/>
      <c r="AB156" s="34"/>
      <c r="AC156" s="34"/>
      <c r="AD156" s="34"/>
      <c r="AE156" s="34"/>
      <c r="AT156" s="16" t="s">
        <v>158</v>
      </c>
      <c r="AU156" s="16" t="s">
        <v>21</v>
      </c>
    </row>
    <row r="157" spans="1:65" s="13" customFormat="1" ht="11.25">
      <c r="B157" s="221"/>
      <c r="C157" s="222"/>
      <c r="D157" s="216" t="s">
        <v>200</v>
      </c>
      <c r="E157" s="223" t="s">
        <v>1</v>
      </c>
      <c r="F157" s="224" t="s">
        <v>773</v>
      </c>
      <c r="G157" s="222"/>
      <c r="H157" s="225">
        <v>530</v>
      </c>
      <c r="I157" s="226"/>
      <c r="J157" s="222"/>
      <c r="K157" s="222"/>
      <c r="L157" s="227"/>
      <c r="M157" s="228"/>
      <c r="N157" s="229"/>
      <c r="O157" s="229"/>
      <c r="P157" s="229"/>
      <c r="Q157" s="229"/>
      <c r="R157" s="229"/>
      <c r="S157" s="229"/>
      <c r="T157" s="230"/>
      <c r="AT157" s="231" t="s">
        <v>200</v>
      </c>
      <c r="AU157" s="231" t="s">
        <v>21</v>
      </c>
      <c r="AV157" s="13" t="s">
        <v>21</v>
      </c>
      <c r="AW157" s="13" t="s">
        <v>40</v>
      </c>
      <c r="AX157" s="13" t="s">
        <v>91</v>
      </c>
      <c r="AY157" s="231" t="s">
        <v>150</v>
      </c>
    </row>
    <row r="158" spans="1:65" s="2" customFormat="1" ht="16.5" customHeight="1">
      <c r="A158" s="34"/>
      <c r="B158" s="35"/>
      <c r="C158" s="203" t="s">
        <v>191</v>
      </c>
      <c r="D158" s="203" t="s">
        <v>152</v>
      </c>
      <c r="E158" s="204" t="s">
        <v>774</v>
      </c>
      <c r="F158" s="205" t="s">
        <v>775</v>
      </c>
      <c r="G158" s="206" t="s">
        <v>194</v>
      </c>
      <c r="H158" s="207">
        <v>530</v>
      </c>
      <c r="I158" s="208"/>
      <c r="J158" s="209">
        <f>ROUND(I158*H158,2)</f>
        <v>0</v>
      </c>
      <c r="K158" s="205" t="s">
        <v>1</v>
      </c>
      <c r="L158" s="39"/>
      <c r="M158" s="210" t="s">
        <v>1</v>
      </c>
      <c r="N158" s="211" t="s">
        <v>48</v>
      </c>
      <c r="O158" s="71"/>
      <c r="P158" s="212">
        <f>O158*H158</f>
        <v>0</v>
      </c>
      <c r="Q158" s="212">
        <v>1E-4</v>
      </c>
      <c r="R158" s="212">
        <f>Q158*H158</f>
        <v>5.3000000000000005E-2</v>
      </c>
      <c r="S158" s="212">
        <v>0</v>
      </c>
      <c r="T158" s="213">
        <f>S158*H158</f>
        <v>0</v>
      </c>
      <c r="U158" s="34"/>
      <c r="V158" s="34"/>
      <c r="W158" s="34"/>
      <c r="X158" s="34"/>
      <c r="Y158" s="34"/>
      <c r="Z158" s="34"/>
      <c r="AA158" s="34"/>
      <c r="AB158" s="34"/>
      <c r="AC158" s="34"/>
      <c r="AD158" s="34"/>
      <c r="AE158" s="34"/>
      <c r="AR158" s="214" t="s">
        <v>156</v>
      </c>
      <c r="AT158" s="214" t="s">
        <v>152</v>
      </c>
      <c r="AU158" s="214" t="s">
        <v>21</v>
      </c>
      <c r="AY158" s="16" t="s">
        <v>150</v>
      </c>
      <c r="BE158" s="215">
        <f>IF(N158="základní",J158,0)</f>
        <v>0</v>
      </c>
      <c r="BF158" s="215">
        <f>IF(N158="snížená",J158,0)</f>
        <v>0</v>
      </c>
      <c r="BG158" s="215">
        <f>IF(N158="zákl. přenesená",J158,0)</f>
        <v>0</v>
      </c>
      <c r="BH158" s="215">
        <f>IF(N158="sníž. přenesená",J158,0)</f>
        <v>0</v>
      </c>
      <c r="BI158" s="215">
        <f>IF(N158="nulová",J158,0)</f>
        <v>0</v>
      </c>
      <c r="BJ158" s="16" t="s">
        <v>91</v>
      </c>
      <c r="BK158" s="215">
        <f>ROUND(I158*H158,2)</f>
        <v>0</v>
      </c>
      <c r="BL158" s="16" t="s">
        <v>156</v>
      </c>
      <c r="BM158" s="214" t="s">
        <v>776</v>
      </c>
    </row>
    <row r="159" spans="1:65" s="2" customFormat="1" ht="11.25">
      <c r="A159" s="34"/>
      <c r="B159" s="35"/>
      <c r="C159" s="36"/>
      <c r="D159" s="216" t="s">
        <v>158</v>
      </c>
      <c r="E159" s="36"/>
      <c r="F159" s="217" t="s">
        <v>775</v>
      </c>
      <c r="G159" s="36"/>
      <c r="H159" s="36"/>
      <c r="I159" s="115"/>
      <c r="J159" s="36"/>
      <c r="K159" s="36"/>
      <c r="L159" s="39"/>
      <c r="M159" s="218"/>
      <c r="N159" s="219"/>
      <c r="O159" s="71"/>
      <c r="P159" s="71"/>
      <c r="Q159" s="71"/>
      <c r="R159" s="71"/>
      <c r="S159" s="71"/>
      <c r="T159" s="72"/>
      <c r="U159" s="34"/>
      <c r="V159" s="34"/>
      <c r="W159" s="34"/>
      <c r="X159" s="34"/>
      <c r="Y159" s="34"/>
      <c r="Z159" s="34"/>
      <c r="AA159" s="34"/>
      <c r="AB159" s="34"/>
      <c r="AC159" s="34"/>
      <c r="AD159" s="34"/>
      <c r="AE159" s="34"/>
      <c r="AT159" s="16" t="s">
        <v>158</v>
      </c>
      <c r="AU159" s="16" t="s">
        <v>21</v>
      </c>
    </row>
    <row r="160" spans="1:65" s="2" customFormat="1" ht="29.25">
      <c r="A160" s="34"/>
      <c r="B160" s="35"/>
      <c r="C160" s="36"/>
      <c r="D160" s="216" t="s">
        <v>159</v>
      </c>
      <c r="E160" s="36"/>
      <c r="F160" s="220" t="s">
        <v>777</v>
      </c>
      <c r="G160" s="36"/>
      <c r="H160" s="36"/>
      <c r="I160" s="115"/>
      <c r="J160" s="36"/>
      <c r="K160" s="36"/>
      <c r="L160" s="39"/>
      <c r="M160" s="218"/>
      <c r="N160" s="219"/>
      <c r="O160" s="71"/>
      <c r="P160" s="71"/>
      <c r="Q160" s="71"/>
      <c r="R160" s="71"/>
      <c r="S160" s="71"/>
      <c r="T160" s="72"/>
      <c r="U160" s="34"/>
      <c r="V160" s="34"/>
      <c r="W160" s="34"/>
      <c r="X160" s="34"/>
      <c r="Y160" s="34"/>
      <c r="Z160" s="34"/>
      <c r="AA160" s="34"/>
      <c r="AB160" s="34"/>
      <c r="AC160" s="34"/>
      <c r="AD160" s="34"/>
      <c r="AE160" s="34"/>
      <c r="AT160" s="16" t="s">
        <v>159</v>
      </c>
      <c r="AU160" s="16" t="s">
        <v>21</v>
      </c>
    </row>
    <row r="161" spans="1:65" s="13" customFormat="1" ht="11.25">
      <c r="B161" s="221"/>
      <c r="C161" s="222"/>
      <c r="D161" s="216" t="s">
        <v>200</v>
      </c>
      <c r="E161" s="223" t="s">
        <v>1</v>
      </c>
      <c r="F161" s="224" t="s">
        <v>778</v>
      </c>
      <c r="G161" s="222"/>
      <c r="H161" s="225">
        <v>530</v>
      </c>
      <c r="I161" s="226"/>
      <c r="J161" s="222"/>
      <c r="K161" s="222"/>
      <c r="L161" s="227"/>
      <c r="M161" s="228"/>
      <c r="N161" s="229"/>
      <c r="O161" s="229"/>
      <c r="P161" s="229"/>
      <c r="Q161" s="229"/>
      <c r="R161" s="229"/>
      <c r="S161" s="229"/>
      <c r="T161" s="230"/>
      <c r="AT161" s="231" t="s">
        <v>200</v>
      </c>
      <c r="AU161" s="231" t="s">
        <v>21</v>
      </c>
      <c r="AV161" s="13" t="s">
        <v>21</v>
      </c>
      <c r="AW161" s="13" t="s">
        <v>40</v>
      </c>
      <c r="AX161" s="13" t="s">
        <v>83</v>
      </c>
      <c r="AY161" s="231" t="s">
        <v>150</v>
      </c>
    </row>
    <row r="162" spans="1:65" s="14" customFormat="1" ht="11.25">
      <c r="B162" s="232"/>
      <c r="C162" s="233"/>
      <c r="D162" s="216" t="s">
        <v>200</v>
      </c>
      <c r="E162" s="234" t="s">
        <v>1</v>
      </c>
      <c r="F162" s="235" t="s">
        <v>203</v>
      </c>
      <c r="G162" s="233"/>
      <c r="H162" s="236">
        <v>530</v>
      </c>
      <c r="I162" s="237"/>
      <c r="J162" s="233"/>
      <c r="K162" s="233"/>
      <c r="L162" s="238"/>
      <c r="M162" s="239"/>
      <c r="N162" s="240"/>
      <c r="O162" s="240"/>
      <c r="P162" s="240"/>
      <c r="Q162" s="240"/>
      <c r="R162" s="240"/>
      <c r="S162" s="240"/>
      <c r="T162" s="241"/>
      <c r="AT162" s="242" t="s">
        <v>200</v>
      </c>
      <c r="AU162" s="242" t="s">
        <v>21</v>
      </c>
      <c r="AV162" s="14" t="s">
        <v>156</v>
      </c>
      <c r="AW162" s="14" t="s">
        <v>40</v>
      </c>
      <c r="AX162" s="14" t="s">
        <v>91</v>
      </c>
      <c r="AY162" s="242" t="s">
        <v>150</v>
      </c>
    </row>
    <row r="163" spans="1:65" s="2" customFormat="1" ht="21.75" customHeight="1">
      <c r="A163" s="34"/>
      <c r="B163" s="35"/>
      <c r="C163" s="203" t="s">
        <v>196</v>
      </c>
      <c r="D163" s="203" t="s">
        <v>152</v>
      </c>
      <c r="E163" s="204" t="s">
        <v>779</v>
      </c>
      <c r="F163" s="205" t="s">
        <v>780</v>
      </c>
      <c r="G163" s="206" t="s">
        <v>207</v>
      </c>
      <c r="H163" s="207">
        <v>127.2</v>
      </c>
      <c r="I163" s="208"/>
      <c r="J163" s="209">
        <f>ROUND(I163*H163,2)</f>
        <v>0</v>
      </c>
      <c r="K163" s="205" t="s">
        <v>1</v>
      </c>
      <c r="L163" s="39"/>
      <c r="M163" s="210" t="s">
        <v>1</v>
      </c>
      <c r="N163" s="211" t="s">
        <v>48</v>
      </c>
      <c r="O163" s="71"/>
      <c r="P163" s="212">
        <f>O163*H163</f>
        <v>0</v>
      </c>
      <c r="Q163" s="212">
        <v>0</v>
      </c>
      <c r="R163" s="212">
        <f>Q163*H163</f>
        <v>0</v>
      </c>
      <c r="S163" s="212">
        <v>0</v>
      </c>
      <c r="T163" s="213">
        <f>S163*H163</f>
        <v>0</v>
      </c>
      <c r="U163" s="34"/>
      <c r="V163" s="34"/>
      <c r="W163" s="34"/>
      <c r="X163" s="34"/>
      <c r="Y163" s="34"/>
      <c r="Z163" s="34"/>
      <c r="AA163" s="34"/>
      <c r="AB163" s="34"/>
      <c r="AC163" s="34"/>
      <c r="AD163" s="34"/>
      <c r="AE163" s="34"/>
      <c r="AR163" s="214" t="s">
        <v>156</v>
      </c>
      <c r="AT163" s="214" t="s">
        <v>152</v>
      </c>
      <c r="AU163" s="214" t="s">
        <v>21</v>
      </c>
      <c r="AY163" s="16" t="s">
        <v>150</v>
      </c>
      <c r="BE163" s="215">
        <f>IF(N163="základní",J163,0)</f>
        <v>0</v>
      </c>
      <c r="BF163" s="215">
        <f>IF(N163="snížená",J163,0)</f>
        <v>0</v>
      </c>
      <c r="BG163" s="215">
        <f>IF(N163="zákl. přenesená",J163,0)</f>
        <v>0</v>
      </c>
      <c r="BH163" s="215">
        <f>IF(N163="sníž. přenesená",J163,0)</f>
        <v>0</v>
      </c>
      <c r="BI163" s="215">
        <f>IF(N163="nulová",J163,0)</f>
        <v>0</v>
      </c>
      <c r="BJ163" s="16" t="s">
        <v>91</v>
      </c>
      <c r="BK163" s="215">
        <f>ROUND(I163*H163,2)</f>
        <v>0</v>
      </c>
      <c r="BL163" s="16" t="s">
        <v>156</v>
      </c>
      <c r="BM163" s="214" t="s">
        <v>781</v>
      </c>
    </row>
    <row r="164" spans="1:65" s="2" customFormat="1" ht="11.25">
      <c r="A164" s="34"/>
      <c r="B164" s="35"/>
      <c r="C164" s="36"/>
      <c r="D164" s="216" t="s">
        <v>158</v>
      </c>
      <c r="E164" s="36"/>
      <c r="F164" s="217" t="s">
        <v>780</v>
      </c>
      <c r="G164" s="36"/>
      <c r="H164" s="36"/>
      <c r="I164" s="115"/>
      <c r="J164" s="36"/>
      <c r="K164" s="36"/>
      <c r="L164" s="39"/>
      <c r="M164" s="218"/>
      <c r="N164" s="219"/>
      <c r="O164" s="71"/>
      <c r="P164" s="71"/>
      <c r="Q164" s="71"/>
      <c r="R164" s="71"/>
      <c r="S164" s="71"/>
      <c r="T164" s="72"/>
      <c r="U164" s="34"/>
      <c r="V164" s="34"/>
      <c r="W164" s="34"/>
      <c r="X164" s="34"/>
      <c r="Y164" s="34"/>
      <c r="Z164" s="34"/>
      <c r="AA164" s="34"/>
      <c r="AB164" s="34"/>
      <c r="AC164" s="34"/>
      <c r="AD164" s="34"/>
      <c r="AE164" s="34"/>
      <c r="AT164" s="16" t="s">
        <v>158</v>
      </c>
      <c r="AU164" s="16" t="s">
        <v>21</v>
      </c>
    </row>
    <row r="165" spans="1:65" s="2" customFormat="1" ht="19.5">
      <c r="A165" s="34"/>
      <c r="B165" s="35"/>
      <c r="C165" s="36"/>
      <c r="D165" s="216" t="s">
        <v>159</v>
      </c>
      <c r="E165" s="36"/>
      <c r="F165" s="220" t="s">
        <v>782</v>
      </c>
      <c r="G165" s="36"/>
      <c r="H165" s="36"/>
      <c r="I165" s="115"/>
      <c r="J165" s="36"/>
      <c r="K165" s="36"/>
      <c r="L165" s="39"/>
      <c r="M165" s="218"/>
      <c r="N165" s="219"/>
      <c r="O165" s="71"/>
      <c r="P165" s="71"/>
      <c r="Q165" s="71"/>
      <c r="R165" s="71"/>
      <c r="S165" s="71"/>
      <c r="T165" s="72"/>
      <c r="U165" s="34"/>
      <c r="V165" s="34"/>
      <c r="W165" s="34"/>
      <c r="X165" s="34"/>
      <c r="Y165" s="34"/>
      <c r="Z165" s="34"/>
      <c r="AA165" s="34"/>
      <c r="AB165" s="34"/>
      <c r="AC165" s="34"/>
      <c r="AD165" s="34"/>
      <c r="AE165" s="34"/>
      <c r="AT165" s="16" t="s">
        <v>159</v>
      </c>
      <c r="AU165" s="16" t="s">
        <v>21</v>
      </c>
    </row>
    <row r="166" spans="1:65" s="13" customFormat="1" ht="11.25">
      <c r="B166" s="221"/>
      <c r="C166" s="222"/>
      <c r="D166" s="216" t="s">
        <v>200</v>
      </c>
      <c r="E166" s="223" t="s">
        <v>1</v>
      </c>
      <c r="F166" s="224" t="s">
        <v>783</v>
      </c>
      <c r="G166" s="222"/>
      <c r="H166" s="225">
        <v>127.2</v>
      </c>
      <c r="I166" s="226"/>
      <c r="J166" s="222"/>
      <c r="K166" s="222"/>
      <c r="L166" s="227"/>
      <c r="M166" s="228"/>
      <c r="N166" s="229"/>
      <c r="O166" s="229"/>
      <c r="P166" s="229"/>
      <c r="Q166" s="229"/>
      <c r="R166" s="229"/>
      <c r="S166" s="229"/>
      <c r="T166" s="230"/>
      <c r="AT166" s="231" t="s">
        <v>200</v>
      </c>
      <c r="AU166" s="231" t="s">
        <v>21</v>
      </c>
      <c r="AV166" s="13" t="s">
        <v>21</v>
      </c>
      <c r="AW166" s="13" t="s">
        <v>40</v>
      </c>
      <c r="AX166" s="13" t="s">
        <v>83</v>
      </c>
      <c r="AY166" s="231" t="s">
        <v>150</v>
      </c>
    </row>
    <row r="167" spans="1:65" s="14" customFormat="1" ht="11.25">
      <c r="B167" s="232"/>
      <c r="C167" s="233"/>
      <c r="D167" s="216" t="s">
        <v>200</v>
      </c>
      <c r="E167" s="234" t="s">
        <v>1</v>
      </c>
      <c r="F167" s="235" t="s">
        <v>203</v>
      </c>
      <c r="G167" s="233"/>
      <c r="H167" s="236">
        <v>127.2</v>
      </c>
      <c r="I167" s="237"/>
      <c r="J167" s="233"/>
      <c r="K167" s="233"/>
      <c r="L167" s="238"/>
      <c r="M167" s="239"/>
      <c r="N167" s="240"/>
      <c r="O167" s="240"/>
      <c r="P167" s="240"/>
      <c r="Q167" s="240"/>
      <c r="R167" s="240"/>
      <c r="S167" s="240"/>
      <c r="T167" s="241"/>
      <c r="AT167" s="242" t="s">
        <v>200</v>
      </c>
      <c r="AU167" s="242" t="s">
        <v>21</v>
      </c>
      <c r="AV167" s="14" t="s">
        <v>156</v>
      </c>
      <c r="AW167" s="14" t="s">
        <v>40</v>
      </c>
      <c r="AX167" s="14" t="s">
        <v>91</v>
      </c>
      <c r="AY167" s="242" t="s">
        <v>150</v>
      </c>
    </row>
    <row r="168" spans="1:65" s="2" customFormat="1" ht="21.75" customHeight="1">
      <c r="A168" s="34"/>
      <c r="B168" s="35"/>
      <c r="C168" s="203" t="s">
        <v>204</v>
      </c>
      <c r="D168" s="203" t="s">
        <v>152</v>
      </c>
      <c r="E168" s="204" t="s">
        <v>784</v>
      </c>
      <c r="F168" s="205" t="s">
        <v>785</v>
      </c>
      <c r="G168" s="206" t="s">
        <v>722</v>
      </c>
      <c r="H168" s="207">
        <v>3</v>
      </c>
      <c r="I168" s="208"/>
      <c r="J168" s="209">
        <f>ROUND(I168*H168,2)</f>
        <v>0</v>
      </c>
      <c r="K168" s="205" t="s">
        <v>1</v>
      </c>
      <c r="L168" s="39"/>
      <c r="M168" s="210" t="s">
        <v>1</v>
      </c>
      <c r="N168" s="211" t="s">
        <v>48</v>
      </c>
      <c r="O168" s="71"/>
      <c r="P168" s="212">
        <f>O168*H168</f>
        <v>0</v>
      </c>
      <c r="Q168" s="212">
        <v>0.82872999999999997</v>
      </c>
      <c r="R168" s="212">
        <f>Q168*H168</f>
        <v>2.4861899999999997</v>
      </c>
      <c r="S168" s="212">
        <v>0</v>
      </c>
      <c r="T168" s="213">
        <f>S168*H168</f>
        <v>0</v>
      </c>
      <c r="U168" s="34"/>
      <c r="V168" s="34"/>
      <c r="W168" s="34"/>
      <c r="X168" s="34"/>
      <c r="Y168" s="34"/>
      <c r="Z168" s="34"/>
      <c r="AA168" s="34"/>
      <c r="AB168" s="34"/>
      <c r="AC168" s="34"/>
      <c r="AD168" s="34"/>
      <c r="AE168" s="34"/>
      <c r="AR168" s="214" t="s">
        <v>156</v>
      </c>
      <c r="AT168" s="214" t="s">
        <v>152</v>
      </c>
      <c r="AU168" s="214" t="s">
        <v>21</v>
      </c>
      <c r="AY168" s="16" t="s">
        <v>150</v>
      </c>
      <c r="BE168" s="215">
        <f>IF(N168="základní",J168,0)</f>
        <v>0</v>
      </c>
      <c r="BF168" s="215">
        <f>IF(N168="snížená",J168,0)</f>
        <v>0</v>
      </c>
      <c r="BG168" s="215">
        <f>IF(N168="zákl. přenesená",J168,0)</f>
        <v>0</v>
      </c>
      <c r="BH168" s="215">
        <f>IF(N168="sníž. přenesená",J168,0)</f>
        <v>0</v>
      </c>
      <c r="BI168" s="215">
        <f>IF(N168="nulová",J168,0)</f>
        <v>0</v>
      </c>
      <c r="BJ168" s="16" t="s">
        <v>91</v>
      </c>
      <c r="BK168" s="215">
        <f>ROUND(I168*H168,2)</f>
        <v>0</v>
      </c>
      <c r="BL168" s="16" t="s">
        <v>156</v>
      </c>
      <c r="BM168" s="214" t="s">
        <v>786</v>
      </c>
    </row>
    <row r="169" spans="1:65" s="2" customFormat="1" ht="19.5">
      <c r="A169" s="34"/>
      <c r="B169" s="35"/>
      <c r="C169" s="36"/>
      <c r="D169" s="216" t="s">
        <v>158</v>
      </c>
      <c r="E169" s="36"/>
      <c r="F169" s="217" t="s">
        <v>785</v>
      </c>
      <c r="G169" s="36"/>
      <c r="H169" s="36"/>
      <c r="I169" s="115"/>
      <c r="J169" s="36"/>
      <c r="K169" s="36"/>
      <c r="L169" s="39"/>
      <c r="M169" s="218"/>
      <c r="N169" s="219"/>
      <c r="O169" s="71"/>
      <c r="P169" s="71"/>
      <c r="Q169" s="71"/>
      <c r="R169" s="71"/>
      <c r="S169" s="71"/>
      <c r="T169" s="72"/>
      <c r="U169" s="34"/>
      <c r="V169" s="34"/>
      <c r="W169" s="34"/>
      <c r="X169" s="34"/>
      <c r="Y169" s="34"/>
      <c r="Z169" s="34"/>
      <c r="AA169" s="34"/>
      <c r="AB169" s="34"/>
      <c r="AC169" s="34"/>
      <c r="AD169" s="34"/>
      <c r="AE169" s="34"/>
      <c r="AT169" s="16" t="s">
        <v>158</v>
      </c>
      <c r="AU169" s="16" t="s">
        <v>21</v>
      </c>
    </row>
    <row r="170" spans="1:65" s="2" customFormat="1" ht="19.5">
      <c r="A170" s="34"/>
      <c r="B170" s="35"/>
      <c r="C170" s="36"/>
      <c r="D170" s="216" t="s">
        <v>159</v>
      </c>
      <c r="E170" s="36"/>
      <c r="F170" s="220" t="s">
        <v>787</v>
      </c>
      <c r="G170" s="36"/>
      <c r="H170" s="36"/>
      <c r="I170" s="115"/>
      <c r="J170" s="36"/>
      <c r="K170" s="36"/>
      <c r="L170" s="39"/>
      <c r="M170" s="218"/>
      <c r="N170" s="219"/>
      <c r="O170" s="71"/>
      <c r="P170" s="71"/>
      <c r="Q170" s="71"/>
      <c r="R170" s="71"/>
      <c r="S170" s="71"/>
      <c r="T170" s="72"/>
      <c r="U170" s="34"/>
      <c r="V170" s="34"/>
      <c r="W170" s="34"/>
      <c r="X170" s="34"/>
      <c r="Y170" s="34"/>
      <c r="Z170" s="34"/>
      <c r="AA170" s="34"/>
      <c r="AB170" s="34"/>
      <c r="AC170" s="34"/>
      <c r="AD170" s="34"/>
      <c r="AE170" s="34"/>
      <c r="AT170" s="16" t="s">
        <v>159</v>
      </c>
      <c r="AU170" s="16" t="s">
        <v>21</v>
      </c>
    </row>
    <row r="171" spans="1:65" s="12" customFormat="1" ht="22.9" customHeight="1">
      <c r="B171" s="187"/>
      <c r="C171" s="188"/>
      <c r="D171" s="189" t="s">
        <v>82</v>
      </c>
      <c r="E171" s="201" t="s">
        <v>175</v>
      </c>
      <c r="F171" s="201" t="s">
        <v>788</v>
      </c>
      <c r="G171" s="188"/>
      <c r="H171" s="188"/>
      <c r="I171" s="191"/>
      <c r="J171" s="202">
        <f>BK171</f>
        <v>0</v>
      </c>
      <c r="K171" s="188"/>
      <c r="L171" s="193"/>
      <c r="M171" s="194"/>
      <c r="N171" s="195"/>
      <c r="O171" s="195"/>
      <c r="P171" s="196">
        <f>SUM(P172:P185)</f>
        <v>0</v>
      </c>
      <c r="Q171" s="195"/>
      <c r="R171" s="196">
        <f>SUM(R172:R185)</f>
        <v>3.5710000000000002</v>
      </c>
      <c r="S171" s="195"/>
      <c r="T171" s="197">
        <f>SUM(T172:T185)</f>
        <v>0</v>
      </c>
      <c r="AR171" s="198" t="s">
        <v>91</v>
      </c>
      <c r="AT171" s="199" t="s">
        <v>82</v>
      </c>
      <c r="AU171" s="199" t="s">
        <v>91</v>
      </c>
      <c r="AY171" s="198" t="s">
        <v>150</v>
      </c>
      <c r="BK171" s="200">
        <f>SUM(BK172:BK185)</f>
        <v>0</v>
      </c>
    </row>
    <row r="172" spans="1:65" s="2" customFormat="1" ht="16.5" customHeight="1">
      <c r="A172" s="34"/>
      <c r="B172" s="35"/>
      <c r="C172" s="203" t="s">
        <v>210</v>
      </c>
      <c r="D172" s="203" t="s">
        <v>152</v>
      </c>
      <c r="E172" s="204" t="s">
        <v>789</v>
      </c>
      <c r="F172" s="205" t="s">
        <v>790</v>
      </c>
      <c r="G172" s="206" t="s">
        <v>168</v>
      </c>
      <c r="H172" s="207">
        <v>15</v>
      </c>
      <c r="I172" s="208"/>
      <c r="J172" s="209">
        <f>ROUND(I172*H172,2)</f>
        <v>0</v>
      </c>
      <c r="K172" s="205" t="s">
        <v>1</v>
      </c>
      <c r="L172" s="39"/>
      <c r="M172" s="210" t="s">
        <v>1</v>
      </c>
      <c r="N172" s="211" t="s">
        <v>48</v>
      </c>
      <c r="O172" s="71"/>
      <c r="P172" s="212">
        <f>O172*H172</f>
        <v>0</v>
      </c>
      <c r="Q172" s="212">
        <v>0</v>
      </c>
      <c r="R172" s="212">
        <f>Q172*H172</f>
        <v>0</v>
      </c>
      <c r="S172" s="212">
        <v>0</v>
      </c>
      <c r="T172" s="213">
        <f>S172*H172</f>
        <v>0</v>
      </c>
      <c r="U172" s="34"/>
      <c r="V172" s="34"/>
      <c r="W172" s="34"/>
      <c r="X172" s="34"/>
      <c r="Y172" s="34"/>
      <c r="Z172" s="34"/>
      <c r="AA172" s="34"/>
      <c r="AB172" s="34"/>
      <c r="AC172" s="34"/>
      <c r="AD172" s="34"/>
      <c r="AE172" s="34"/>
      <c r="AR172" s="214" t="s">
        <v>156</v>
      </c>
      <c r="AT172" s="214" t="s">
        <v>152</v>
      </c>
      <c r="AU172" s="214" t="s">
        <v>21</v>
      </c>
      <c r="AY172" s="16" t="s">
        <v>150</v>
      </c>
      <c r="BE172" s="215">
        <f>IF(N172="základní",J172,0)</f>
        <v>0</v>
      </c>
      <c r="BF172" s="215">
        <f>IF(N172="snížená",J172,0)</f>
        <v>0</v>
      </c>
      <c r="BG172" s="215">
        <f>IF(N172="zákl. přenesená",J172,0)</f>
        <v>0</v>
      </c>
      <c r="BH172" s="215">
        <f>IF(N172="sníž. přenesená",J172,0)</f>
        <v>0</v>
      </c>
      <c r="BI172" s="215">
        <f>IF(N172="nulová",J172,0)</f>
        <v>0</v>
      </c>
      <c r="BJ172" s="16" t="s">
        <v>91</v>
      </c>
      <c r="BK172" s="215">
        <f>ROUND(I172*H172,2)</f>
        <v>0</v>
      </c>
      <c r="BL172" s="16" t="s">
        <v>156</v>
      </c>
      <c r="BM172" s="214" t="s">
        <v>791</v>
      </c>
    </row>
    <row r="173" spans="1:65" s="2" customFormat="1" ht="11.25">
      <c r="A173" s="34"/>
      <c r="B173" s="35"/>
      <c r="C173" s="36"/>
      <c r="D173" s="216" t="s">
        <v>158</v>
      </c>
      <c r="E173" s="36"/>
      <c r="F173" s="217" t="s">
        <v>790</v>
      </c>
      <c r="G173" s="36"/>
      <c r="H173" s="36"/>
      <c r="I173" s="115"/>
      <c r="J173" s="36"/>
      <c r="K173" s="36"/>
      <c r="L173" s="39"/>
      <c r="M173" s="218"/>
      <c r="N173" s="219"/>
      <c r="O173" s="71"/>
      <c r="P173" s="71"/>
      <c r="Q173" s="71"/>
      <c r="R173" s="71"/>
      <c r="S173" s="71"/>
      <c r="T173" s="72"/>
      <c r="U173" s="34"/>
      <c r="V173" s="34"/>
      <c r="W173" s="34"/>
      <c r="X173" s="34"/>
      <c r="Y173" s="34"/>
      <c r="Z173" s="34"/>
      <c r="AA173" s="34"/>
      <c r="AB173" s="34"/>
      <c r="AC173" s="34"/>
      <c r="AD173" s="34"/>
      <c r="AE173" s="34"/>
      <c r="AT173" s="16" t="s">
        <v>158</v>
      </c>
      <c r="AU173" s="16" t="s">
        <v>21</v>
      </c>
    </row>
    <row r="174" spans="1:65" s="2" customFormat="1" ht="29.25">
      <c r="A174" s="34"/>
      <c r="B174" s="35"/>
      <c r="C174" s="36"/>
      <c r="D174" s="216" t="s">
        <v>159</v>
      </c>
      <c r="E174" s="36"/>
      <c r="F174" s="220" t="s">
        <v>792</v>
      </c>
      <c r="G174" s="36"/>
      <c r="H174" s="36"/>
      <c r="I174" s="115"/>
      <c r="J174" s="36"/>
      <c r="K174" s="36"/>
      <c r="L174" s="39"/>
      <c r="M174" s="218"/>
      <c r="N174" s="219"/>
      <c r="O174" s="71"/>
      <c r="P174" s="71"/>
      <c r="Q174" s="71"/>
      <c r="R174" s="71"/>
      <c r="S174" s="71"/>
      <c r="T174" s="72"/>
      <c r="U174" s="34"/>
      <c r="V174" s="34"/>
      <c r="W174" s="34"/>
      <c r="X174" s="34"/>
      <c r="Y174" s="34"/>
      <c r="Z174" s="34"/>
      <c r="AA174" s="34"/>
      <c r="AB174" s="34"/>
      <c r="AC174" s="34"/>
      <c r="AD174" s="34"/>
      <c r="AE174" s="34"/>
      <c r="AT174" s="16" t="s">
        <v>159</v>
      </c>
      <c r="AU174" s="16" t="s">
        <v>21</v>
      </c>
    </row>
    <row r="175" spans="1:65" s="2" customFormat="1" ht="21.75" customHeight="1">
      <c r="A175" s="34"/>
      <c r="B175" s="35"/>
      <c r="C175" s="203" t="s">
        <v>216</v>
      </c>
      <c r="D175" s="203" t="s">
        <v>152</v>
      </c>
      <c r="E175" s="204" t="s">
        <v>793</v>
      </c>
      <c r="F175" s="205" t="s">
        <v>794</v>
      </c>
      <c r="G175" s="206" t="s">
        <v>168</v>
      </c>
      <c r="H175" s="207">
        <v>124</v>
      </c>
      <c r="I175" s="208"/>
      <c r="J175" s="209">
        <f>ROUND(I175*H175,2)</f>
        <v>0</v>
      </c>
      <c r="K175" s="205" t="s">
        <v>1</v>
      </c>
      <c r="L175" s="39"/>
      <c r="M175" s="210" t="s">
        <v>1</v>
      </c>
      <c r="N175" s="211" t="s">
        <v>48</v>
      </c>
      <c r="O175" s="71"/>
      <c r="P175" s="212">
        <f>O175*H175</f>
        <v>0</v>
      </c>
      <c r="Q175" s="212">
        <v>0</v>
      </c>
      <c r="R175" s="212">
        <f>Q175*H175</f>
        <v>0</v>
      </c>
      <c r="S175" s="212">
        <v>0</v>
      </c>
      <c r="T175" s="213">
        <f>S175*H175</f>
        <v>0</v>
      </c>
      <c r="U175" s="34"/>
      <c r="V175" s="34"/>
      <c r="W175" s="34"/>
      <c r="X175" s="34"/>
      <c r="Y175" s="34"/>
      <c r="Z175" s="34"/>
      <c r="AA175" s="34"/>
      <c r="AB175" s="34"/>
      <c r="AC175" s="34"/>
      <c r="AD175" s="34"/>
      <c r="AE175" s="34"/>
      <c r="AR175" s="214" t="s">
        <v>156</v>
      </c>
      <c r="AT175" s="214" t="s">
        <v>152</v>
      </c>
      <c r="AU175" s="214" t="s">
        <v>21</v>
      </c>
      <c r="AY175" s="16" t="s">
        <v>150</v>
      </c>
      <c r="BE175" s="215">
        <f>IF(N175="základní",J175,0)</f>
        <v>0</v>
      </c>
      <c r="BF175" s="215">
        <f>IF(N175="snížená",J175,0)</f>
        <v>0</v>
      </c>
      <c r="BG175" s="215">
        <f>IF(N175="zákl. přenesená",J175,0)</f>
        <v>0</v>
      </c>
      <c r="BH175" s="215">
        <f>IF(N175="sníž. přenesená",J175,0)</f>
        <v>0</v>
      </c>
      <c r="BI175" s="215">
        <f>IF(N175="nulová",J175,0)</f>
        <v>0</v>
      </c>
      <c r="BJ175" s="16" t="s">
        <v>91</v>
      </c>
      <c r="BK175" s="215">
        <f>ROUND(I175*H175,2)</f>
        <v>0</v>
      </c>
      <c r="BL175" s="16" t="s">
        <v>156</v>
      </c>
      <c r="BM175" s="214" t="s">
        <v>795</v>
      </c>
    </row>
    <row r="176" spans="1:65" s="2" customFormat="1" ht="19.5">
      <c r="A176" s="34"/>
      <c r="B176" s="35"/>
      <c r="C176" s="36"/>
      <c r="D176" s="216" t="s">
        <v>158</v>
      </c>
      <c r="E176" s="36"/>
      <c r="F176" s="217" t="s">
        <v>794</v>
      </c>
      <c r="G176" s="36"/>
      <c r="H176" s="36"/>
      <c r="I176" s="115"/>
      <c r="J176" s="36"/>
      <c r="K176" s="36"/>
      <c r="L176" s="39"/>
      <c r="M176" s="218"/>
      <c r="N176" s="219"/>
      <c r="O176" s="71"/>
      <c r="P176" s="71"/>
      <c r="Q176" s="71"/>
      <c r="R176" s="71"/>
      <c r="S176" s="71"/>
      <c r="T176" s="72"/>
      <c r="U176" s="34"/>
      <c r="V176" s="34"/>
      <c r="W176" s="34"/>
      <c r="X176" s="34"/>
      <c r="Y176" s="34"/>
      <c r="Z176" s="34"/>
      <c r="AA176" s="34"/>
      <c r="AB176" s="34"/>
      <c r="AC176" s="34"/>
      <c r="AD176" s="34"/>
      <c r="AE176" s="34"/>
      <c r="AT176" s="16" t="s">
        <v>158</v>
      </c>
      <c r="AU176" s="16" t="s">
        <v>21</v>
      </c>
    </row>
    <row r="177" spans="1:65" s="2" customFormat="1" ht="19.5">
      <c r="A177" s="34"/>
      <c r="B177" s="35"/>
      <c r="C177" s="36"/>
      <c r="D177" s="216" t="s">
        <v>159</v>
      </c>
      <c r="E177" s="36"/>
      <c r="F177" s="220" t="s">
        <v>796</v>
      </c>
      <c r="G177" s="36"/>
      <c r="H177" s="36"/>
      <c r="I177" s="115"/>
      <c r="J177" s="36"/>
      <c r="K177" s="36"/>
      <c r="L177" s="39"/>
      <c r="M177" s="218"/>
      <c r="N177" s="219"/>
      <c r="O177" s="71"/>
      <c r="P177" s="71"/>
      <c r="Q177" s="71"/>
      <c r="R177" s="71"/>
      <c r="S177" s="71"/>
      <c r="T177" s="72"/>
      <c r="U177" s="34"/>
      <c r="V177" s="34"/>
      <c r="W177" s="34"/>
      <c r="X177" s="34"/>
      <c r="Y177" s="34"/>
      <c r="Z177" s="34"/>
      <c r="AA177" s="34"/>
      <c r="AB177" s="34"/>
      <c r="AC177" s="34"/>
      <c r="AD177" s="34"/>
      <c r="AE177" s="34"/>
      <c r="AT177" s="16" t="s">
        <v>159</v>
      </c>
      <c r="AU177" s="16" t="s">
        <v>21</v>
      </c>
    </row>
    <row r="178" spans="1:65" s="2" customFormat="1" ht="16.5" customHeight="1">
      <c r="A178" s="34"/>
      <c r="B178" s="35"/>
      <c r="C178" s="203" t="s">
        <v>234</v>
      </c>
      <c r="D178" s="203" t="s">
        <v>152</v>
      </c>
      <c r="E178" s="204" t="s">
        <v>797</v>
      </c>
      <c r="F178" s="205" t="s">
        <v>798</v>
      </c>
      <c r="G178" s="206" t="s">
        <v>168</v>
      </c>
      <c r="H178" s="207">
        <v>124</v>
      </c>
      <c r="I178" s="208"/>
      <c r="J178" s="209">
        <f>ROUND(I178*H178,2)</f>
        <v>0</v>
      </c>
      <c r="K178" s="205" t="s">
        <v>1</v>
      </c>
      <c r="L178" s="39"/>
      <c r="M178" s="210" t="s">
        <v>1</v>
      </c>
      <c r="N178" s="211" t="s">
        <v>48</v>
      </c>
      <c r="O178" s="71"/>
      <c r="P178" s="212">
        <f>O178*H178</f>
        <v>0</v>
      </c>
      <c r="Q178" s="212">
        <v>0</v>
      </c>
      <c r="R178" s="212">
        <f>Q178*H178</f>
        <v>0</v>
      </c>
      <c r="S178" s="212">
        <v>0</v>
      </c>
      <c r="T178" s="213">
        <f>S178*H178</f>
        <v>0</v>
      </c>
      <c r="U178" s="34"/>
      <c r="V178" s="34"/>
      <c r="W178" s="34"/>
      <c r="X178" s="34"/>
      <c r="Y178" s="34"/>
      <c r="Z178" s="34"/>
      <c r="AA178" s="34"/>
      <c r="AB178" s="34"/>
      <c r="AC178" s="34"/>
      <c r="AD178" s="34"/>
      <c r="AE178" s="34"/>
      <c r="AR178" s="214" t="s">
        <v>156</v>
      </c>
      <c r="AT178" s="214" t="s">
        <v>152</v>
      </c>
      <c r="AU178" s="214" t="s">
        <v>21</v>
      </c>
      <c r="AY178" s="16" t="s">
        <v>150</v>
      </c>
      <c r="BE178" s="215">
        <f>IF(N178="základní",J178,0)</f>
        <v>0</v>
      </c>
      <c r="BF178" s="215">
        <f>IF(N178="snížená",J178,0)</f>
        <v>0</v>
      </c>
      <c r="BG178" s="215">
        <f>IF(N178="zákl. přenesená",J178,0)</f>
        <v>0</v>
      </c>
      <c r="BH178" s="215">
        <f>IF(N178="sníž. přenesená",J178,0)</f>
        <v>0</v>
      </c>
      <c r="BI178" s="215">
        <f>IF(N178="nulová",J178,0)</f>
        <v>0</v>
      </c>
      <c r="BJ178" s="16" t="s">
        <v>91</v>
      </c>
      <c r="BK178" s="215">
        <f>ROUND(I178*H178,2)</f>
        <v>0</v>
      </c>
      <c r="BL178" s="16" t="s">
        <v>156</v>
      </c>
      <c r="BM178" s="214" t="s">
        <v>799</v>
      </c>
    </row>
    <row r="179" spans="1:65" s="2" customFormat="1" ht="11.25">
      <c r="A179" s="34"/>
      <c r="B179" s="35"/>
      <c r="C179" s="36"/>
      <c r="D179" s="216" t="s">
        <v>158</v>
      </c>
      <c r="E179" s="36"/>
      <c r="F179" s="217" t="s">
        <v>798</v>
      </c>
      <c r="G179" s="36"/>
      <c r="H179" s="36"/>
      <c r="I179" s="115"/>
      <c r="J179" s="36"/>
      <c r="K179" s="36"/>
      <c r="L179" s="39"/>
      <c r="M179" s="218"/>
      <c r="N179" s="219"/>
      <c r="O179" s="71"/>
      <c r="P179" s="71"/>
      <c r="Q179" s="71"/>
      <c r="R179" s="71"/>
      <c r="S179" s="71"/>
      <c r="T179" s="72"/>
      <c r="U179" s="34"/>
      <c r="V179" s="34"/>
      <c r="W179" s="34"/>
      <c r="X179" s="34"/>
      <c r="Y179" s="34"/>
      <c r="Z179" s="34"/>
      <c r="AA179" s="34"/>
      <c r="AB179" s="34"/>
      <c r="AC179" s="34"/>
      <c r="AD179" s="34"/>
      <c r="AE179" s="34"/>
      <c r="AT179" s="16" t="s">
        <v>158</v>
      </c>
      <c r="AU179" s="16" t="s">
        <v>21</v>
      </c>
    </row>
    <row r="180" spans="1:65" s="2" customFormat="1" ht="21.75" customHeight="1">
      <c r="A180" s="34"/>
      <c r="B180" s="35"/>
      <c r="C180" s="203" t="s">
        <v>8</v>
      </c>
      <c r="D180" s="203" t="s">
        <v>152</v>
      </c>
      <c r="E180" s="204" t="s">
        <v>800</v>
      </c>
      <c r="F180" s="205" t="s">
        <v>801</v>
      </c>
      <c r="G180" s="206" t="s">
        <v>168</v>
      </c>
      <c r="H180" s="207">
        <v>124</v>
      </c>
      <c r="I180" s="208"/>
      <c r="J180" s="209">
        <f>ROUND(I180*H180,2)</f>
        <v>0</v>
      </c>
      <c r="K180" s="205" t="s">
        <v>1</v>
      </c>
      <c r="L180" s="39"/>
      <c r="M180" s="210" t="s">
        <v>1</v>
      </c>
      <c r="N180" s="211" t="s">
        <v>48</v>
      </c>
      <c r="O180" s="71"/>
      <c r="P180" s="212">
        <f>O180*H180</f>
        <v>0</v>
      </c>
      <c r="Q180" s="212">
        <v>0</v>
      </c>
      <c r="R180" s="212">
        <f>Q180*H180</f>
        <v>0</v>
      </c>
      <c r="S180" s="212">
        <v>0</v>
      </c>
      <c r="T180" s="213">
        <f>S180*H180</f>
        <v>0</v>
      </c>
      <c r="U180" s="34"/>
      <c r="V180" s="34"/>
      <c r="W180" s="34"/>
      <c r="X180" s="34"/>
      <c r="Y180" s="34"/>
      <c r="Z180" s="34"/>
      <c r="AA180" s="34"/>
      <c r="AB180" s="34"/>
      <c r="AC180" s="34"/>
      <c r="AD180" s="34"/>
      <c r="AE180" s="34"/>
      <c r="AR180" s="214" t="s">
        <v>156</v>
      </c>
      <c r="AT180" s="214" t="s">
        <v>152</v>
      </c>
      <c r="AU180" s="214" t="s">
        <v>21</v>
      </c>
      <c r="AY180" s="16" t="s">
        <v>150</v>
      </c>
      <c r="BE180" s="215">
        <f>IF(N180="základní",J180,0)</f>
        <v>0</v>
      </c>
      <c r="BF180" s="215">
        <f>IF(N180="snížená",J180,0)</f>
        <v>0</v>
      </c>
      <c r="BG180" s="215">
        <f>IF(N180="zákl. přenesená",J180,0)</f>
        <v>0</v>
      </c>
      <c r="BH180" s="215">
        <f>IF(N180="sníž. přenesená",J180,0)</f>
        <v>0</v>
      </c>
      <c r="BI180" s="215">
        <f>IF(N180="nulová",J180,0)</f>
        <v>0</v>
      </c>
      <c r="BJ180" s="16" t="s">
        <v>91</v>
      </c>
      <c r="BK180" s="215">
        <f>ROUND(I180*H180,2)</f>
        <v>0</v>
      </c>
      <c r="BL180" s="16" t="s">
        <v>156</v>
      </c>
      <c r="BM180" s="214" t="s">
        <v>802</v>
      </c>
    </row>
    <row r="181" spans="1:65" s="2" customFormat="1" ht="19.5">
      <c r="A181" s="34"/>
      <c r="B181" s="35"/>
      <c r="C181" s="36"/>
      <c r="D181" s="216" t="s">
        <v>158</v>
      </c>
      <c r="E181" s="36"/>
      <c r="F181" s="217" t="s">
        <v>801</v>
      </c>
      <c r="G181" s="36"/>
      <c r="H181" s="36"/>
      <c r="I181" s="115"/>
      <c r="J181" s="36"/>
      <c r="K181" s="36"/>
      <c r="L181" s="39"/>
      <c r="M181" s="218"/>
      <c r="N181" s="219"/>
      <c r="O181" s="71"/>
      <c r="P181" s="71"/>
      <c r="Q181" s="71"/>
      <c r="R181" s="71"/>
      <c r="S181" s="71"/>
      <c r="T181" s="72"/>
      <c r="U181" s="34"/>
      <c r="V181" s="34"/>
      <c r="W181" s="34"/>
      <c r="X181" s="34"/>
      <c r="Y181" s="34"/>
      <c r="Z181" s="34"/>
      <c r="AA181" s="34"/>
      <c r="AB181" s="34"/>
      <c r="AC181" s="34"/>
      <c r="AD181" s="34"/>
      <c r="AE181" s="34"/>
      <c r="AT181" s="16" t="s">
        <v>158</v>
      </c>
      <c r="AU181" s="16" t="s">
        <v>21</v>
      </c>
    </row>
    <row r="182" spans="1:65" s="2" customFormat="1" ht="19.5">
      <c r="A182" s="34"/>
      <c r="B182" s="35"/>
      <c r="C182" s="36"/>
      <c r="D182" s="216" t="s">
        <v>159</v>
      </c>
      <c r="E182" s="36"/>
      <c r="F182" s="220" t="s">
        <v>803</v>
      </c>
      <c r="G182" s="36"/>
      <c r="H182" s="36"/>
      <c r="I182" s="115"/>
      <c r="J182" s="36"/>
      <c r="K182" s="36"/>
      <c r="L182" s="39"/>
      <c r="M182" s="218"/>
      <c r="N182" s="219"/>
      <c r="O182" s="71"/>
      <c r="P182" s="71"/>
      <c r="Q182" s="71"/>
      <c r="R182" s="71"/>
      <c r="S182" s="71"/>
      <c r="T182" s="72"/>
      <c r="U182" s="34"/>
      <c r="V182" s="34"/>
      <c r="W182" s="34"/>
      <c r="X182" s="34"/>
      <c r="Y182" s="34"/>
      <c r="Z182" s="34"/>
      <c r="AA182" s="34"/>
      <c r="AB182" s="34"/>
      <c r="AC182" s="34"/>
      <c r="AD182" s="34"/>
      <c r="AE182" s="34"/>
      <c r="AT182" s="16" t="s">
        <v>159</v>
      </c>
      <c r="AU182" s="16" t="s">
        <v>21</v>
      </c>
    </row>
    <row r="183" spans="1:65" s="2" customFormat="1" ht="16.5" customHeight="1">
      <c r="A183" s="34"/>
      <c r="B183" s="35"/>
      <c r="C183" s="243" t="s">
        <v>245</v>
      </c>
      <c r="D183" s="243" t="s">
        <v>262</v>
      </c>
      <c r="E183" s="244" t="s">
        <v>804</v>
      </c>
      <c r="F183" s="245" t="s">
        <v>805</v>
      </c>
      <c r="G183" s="246" t="s">
        <v>254</v>
      </c>
      <c r="H183" s="247">
        <v>3.5710000000000002</v>
      </c>
      <c r="I183" s="248"/>
      <c r="J183" s="249">
        <f>ROUND(I183*H183,2)</f>
        <v>0</v>
      </c>
      <c r="K183" s="245" t="s">
        <v>1</v>
      </c>
      <c r="L183" s="250"/>
      <c r="M183" s="251" t="s">
        <v>1</v>
      </c>
      <c r="N183" s="252" t="s">
        <v>48</v>
      </c>
      <c r="O183" s="71"/>
      <c r="P183" s="212">
        <f>O183*H183</f>
        <v>0</v>
      </c>
      <c r="Q183" s="212">
        <v>1</v>
      </c>
      <c r="R183" s="212">
        <f>Q183*H183</f>
        <v>3.5710000000000002</v>
      </c>
      <c r="S183" s="212">
        <v>0</v>
      </c>
      <c r="T183" s="213">
        <f>S183*H183</f>
        <v>0</v>
      </c>
      <c r="U183" s="34"/>
      <c r="V183" s="34"/>
      <c r="W183" s="34"/>
      <c r="X183" s="34"/>
      <c r="Y183" s="34"/>
      <c r="Z183" s="34"/>
      <c r="AA183" s="34"/>
      <c r="AB183" s="34"/>
      <c r="AC183" s="34"/>
      <c r="AD183" s="34"/>
      <c r="AE183" s="34"/>
      <c r="AR183" s="214" t="s">
        <v>187</v>
      </c>
      <c r="AT183" s="214" t="s">
        <v>262</v>
      </c>
      <c r="AU183" s="214" t="s">
        <v>21</v>
      </c>
      <c r="AY183" s="16" t="s">
        <v>150</v>
      </c>
      <c r="BE183" s="215">
        <f>IF(N183="základní",J183,0)</f>
        <v>0</v>
      </c>
      <c r="BF183" s="215">
        <f>IF(N183="snížená",J183,0)</f>
        <v>0</v>
      </c>
      <c r="BG183" s="215">
        <f>IF(N183="zákl. přenesená",J183,0)</f>
        <v>0</v>
      </c>
      <c r="BH183" s="215">
        <f>IF(N183="sníž. přenesená",J183,0)</f>
        <v>0</v>
      </c>
      <c r="BI183" s="215">
        <f>IF(N183="nulová",J183,0)</f>
        <v>0</v>
      </c>
      <c r="BJ183" s="16" t="s">
        <v>91</v>
      </c>
      <c r="BK183" s="215">
        <f>ROUND(I183*H183,2)</f>
        <v>0</v>
      </c>
      <c r="BL183" s="16" t="s">
        <v>156</v>
      </c>
      <c r="BM183" s="214" t="s">
        <v>806</v>
      </c>
    </row>
    <row r="184" spans="1:65" s="2" customFormat="1" ht="11.25">
      <c r="A184" s="34"/>
      <c r="B184" s="35"/>
      <c r="C184" s="36"/>
      <c r="D184" s="216" t="s">
        <v>158</v>
      </c>
      <c r="E184" s="36"/>
      <c r="F184" s="217" t="s">
        <v>805</v>
      </c>
      <c r="G184" s="36"/>
      <c r="H184" s="36"/>
      <c r="I184" s="115"/>
      <c r="J184" s="36"/>
      <c r="K184" s="36"/>
      <c r="L184" s="39"/>
      <c r="M184" s="218"/>
      <c r="N184" s="219"/>
      <c r="O184" s="71"/>
      <c r="P184" s="71"/>
      <c r="Q184" s="71"/>
      <c r="R184" s="71"/>
      <c r="S184" s="71"/>
      <c r="T184" s="72"/>
      <c r="U184" s="34"/>
      <c r="V184" s="34"/>
      <c r="W184" s="34"/>
      <c r="X184" s="34"/>
      <c r="Y184" s="34"/>
      <c r="Z184" s="34"/>
      <c r="AA184" s="34"/>
      <c r="AB184" s="34"/>
      <c r="AC184" s="34"/>
      <c r="AD184" s="34"/>
      <c r="AE184" s="34"/>
      <c r="AT184" s="16" t="s">
        <v>158</v>
      </c>
      <c r="AU184" s="16" t="s">
        <v>21</v>
      </c>
    </row>
    <row r="185" spans="1:65" s="13" customFormat="1" ht="11.25">
      <c r="B185" s="221"/>
      <c r="C185" s="222"/>
      <c r="D185" s="216" t="s">
        <v>200</v>
      </c>
      <c r="E185" s="223" t="s">
        <v>1</v>
      </c>
      <c r="F185" s="224" t="s">
        <v>807</v>
      </c>
      <c r="G185" s="222"/>
      <c r="H185" s="225">
        <v>3.5710000000000002</v>
      </c>
      <c r="I185" s="226"/>
      <c r="J185" s="222"/>
      <c r="K185" s="222"/>
      <c r="L185" s="227"/>
      <c r="M185" s="228"/>
      <c r="N185" s="229"/>
      <c r="O185" s="229"/>
      <c r="P185" s="229"/>
      <c r="Q185" s="229"/>
      <c r="R185" s="229"/>
      <c r="S185" s="229"/>
      <c r="T185" s="230"/>
      <c r="AT185" s="231" t="s">
        <v>200</v>
      </c>
      <c r="AU185" s="231" t="s">
        <v>21</v>
      </c>
      <c r="AV185" s="13" t="s">
        <v>21</v>
      </c>
      <c r="AW185" s="13" t="s">
        <v>40</v>
      </c>
      <c r="AX185" s="13" t="s">
        <v>91</v>
      </c>
      <c r="AY185" s="231" t="s">
        <v>150</v>
      </c>
    </row>
    <row r="186" spans="1:65" s="12" customFormat="1" ht="22.9" customHeight="1">
      <c r="B186" s="187"/>
      <c r="C186" s="188"/>
      <c r="D186" s="189" t="s">
        <v>82</v>
      </c>
      <c r="E186" s="201" t="s">
        <v>808</v>
      </c>
      <c r="F186" s="201" t="s">
        <v>809</v>
      </c>
      <c r="G186" s="188"/>
      <c r="H186" s="188"/>
      <c r="I186" s="191"/>
      <c r="J186" s="202">
        <f>BK186</f>
        <v>0</v>
      </c>
      <c r="K186" s="188"/>
      <c r="L186" s="193"/>
      <c r="M186" s="194"/>
      <c r="N186" s="195"/>
      <c r="O186" s="195"/>
      <c r="P186" s="196">
        <f>SUM(P187:P210)</f>
        <v>0</v>
      </c>
      <c r="Q186" s="195"/>
      <c r="R186" s="196">
        <f>SUM(R187:R210)</f>
        <v>0</v>
      </c>
      <c r="S186" s="195"/>
      <c r="T186" s="197">
        <f>SUM(T187:T210)</f>
        <v>0</v>
      </c>
      <c r="AR186" s="198" t="s">
        <v>91</v>
      </c>
      <c r="AT186" s="199" t="s">
        <v>82</v>
      </c>
      <c r="AU186" s="199" t="s">
        <v>91</v>
      </c>
      <c r="AY186" s="198" t="s">
        <v>150</v>
      </c>
      <c r="BK186" s="200">
        <f>SUM(BK187:BK210)</f>
        <v>0</v>
      </c>
    </row>
    <row r="187" spans="1:65" s="2" customFormat="1" ht="21.75" customHeight="1">
      <c r="A187" s="34"/>
      <c r="B187" s="35"/>
      <c r="C187" s="203" t="s">
        <v>251</v>
      </c>
      <c r="D187" s="203" t="s">
        <v>152</v>
      </c>
      <c r="E187" s="204" t="s">
        <v>810</v>
      </c>
      <c r="F187" s="205" t="s">
        <v>811</v>
      </c>
      <c r="G187" s="206" t="s">
        <v>168</v>
      </c>
      <c r="H187" s="207">
        <v>2791</v>
      </c>
      <c r="I187" s="208"/>
      <c r="J187" s="209">
        <f>ROUND(I187*H187,2)</f>
        <v>0</v>
      </c>
      <c r="K187" s="205" t="s">
        <v>1</v>
      </c>
      <c r="L187" s="39"/>
      <c r="M187" s="210" t="s">
        <v>1</v>
      </c>
      <c r="N187" s="211" t="s">
        <v>48</v>
      </c>
      <c r="O187" s="71"/>
      <c r="P187" s="212">
        <f>O187*H187</f>
        <v>0</v>
      </c>
      <c r="Q187" s="212">
        <v>0</v>
      </c>
      <c r="R187" s="212">
        <f>Q187*H187</f>
        <v>0</v>
      </c>
      <c r="S187" s="212">
        <v>0</v>
      </c>
      <c r="T187" s="213">
        <f>S187*H187</f>
        <v>0</v>
      </c>
      <c r="U187" s="34"/>
      <c r="V187" s="34"/>
      <c r="W187" s="34"/>
      <c r="X187" s="34"/>
      <c r="Y187" s="34"/>
      <c r="Z187" s="34"/>
      <c r="AA187" s="34"/>
      <c r="AB187" s="34"/>
      <c r="AC187" s="34"/>
      <c r="AD187" s="34"/>
      <c r="AE187" s="34"/>
      <c r="AR187" s="214" t="s">
        <v>156</v>
      </c>
      <c r="AT187" s="214" t="s">
        <v>152</v>
      </c>
      <c r="AU187" s="214" t="s">
        <v>21</v>
      </c>
      <c r="AY187" s="16" t="s">
        <v>150</v>
      </c>
      <c r="BE187" s="215">
        <f>IF(N187="základní",J187,0)</f>
        <v>0</v>
      </c>
      <c r="BF187" s="215">
        <f>IF(N187="snížená",J187,0)</f>
        <v>0</v>
      </c>
      <c r="BG187" s="215">
        <f>IF(N187="zákl. přenesená",J187,0)</f>
        <v>0</v>
      </c>
      <c r="BH187" s="215">
        <f>IF(N187="sníž. přenesená",J187,0)</f>
        <v>0</v>
      </c>
      <c r="BI187" s="215">
        <f>IF(N187="nulová",J187,0)</f>
        <v>0</v>
      </c>
      <c r="BJ187" s="16" t="s">
        <v>91</v>
      </c>
      <c r="BK187" s="215">
        <f>ROUND(I187*H187,2)</f>
        <v>0</v>
      </c>
      <c r="BL187" s="16" t="s">
        <v>156</v>
      </c>
      <c r="BM187" s="214" t="s">
        <v>812</v>
      </c>
    </row>
    <row r="188" spans="1:65" s="2" customFormat="1" ht="19.5">
      <c r="A188" s="34"/>
      <c r="B188" s="35"/>
      <c r="C188" s="36"/>
      <c r="D188" s="216" t="s">
        <v>158</v>
      </c>
      <c r="E188" s="36"/>
      <c r="F188" s="217" t="s">
        <v>811</v>
      </c>
      <c r="G188" s="36"/>
      <c r="H188" s="36"/>
      <c r="I188" s="115"/>
      <c r="J188" s="36"/>
      <c r="K188" s="36"/>
      <c r="L188" s="39"/>
      <c r="M188" s="218"/>
      <c r="N188" s="219"/>
      <c r="O188" s="71"/>
      <c r="P188" s="71"/>
      <c r="Q188" s="71"/>
      <c r="R188" s="71"/>
      <c r="S188" s="71"/>
      <c r="T188" s="72"/>
      <c r="U188" s="34"/>
      <c r="V188" s="34"/>
      <c r="W188" s="34"/>
      <c r="X188" s="34"/>
      <c r="Y188" s="34"/>
      <c r="Z188" s="34"/>
      <c r="AA188" s="34"/>
      <c r="AB188" s="34"/>
      <c r="AC188" s="34"/>
      <c r="AD188" s="34"/>
      <c r="AE188" s="34"/>
      <c r="AT188" s="16" t="s">
        <v>158</v>
      </c>
      <c r="AU188" s="16" t="s">
        <v>21</v>
      </c>
    </row>
    <row r="189" spans="1:65" s="2" customFormat="1" ht="19.5">
      <c r="A189" s="34"/>
      <c r="B189" s="35"/>
      <c r="C189" s="36"/>
      <c r="D189" s="216" t="s">
        <v>159</v>
      </c>
      <c r="E189" s="36"/>
      <c r="F189" s="220" t="s">
        <v>796</v>
      </c>
      <c r="G189" s="36"/>
      <c r="H189" s="36"/>
      <c r="I189" s="115"/>
      <c r="J189" s="36"/>
      <c r="K189" s="36"/>
      <c r="L189" s="39"/>
      <c r="M189" s="218"/>
      <c r="N189" s="219"/>
      <c r="O189" s="71"/>
      <c r="P189" s="71"/>
      <c r="Q189" s="71"/>
      <c r="R189" s="71"/>
      <c r="S189" s="71"/>
      <c r="T189" s="72"/>
      <c r="U189" s="34"/>
      <c r="V189" s="34"/>
      <c r="W189" s="34"/>
      <c r="X189" s="34"/>
      <c r="Y189" s="34"/>
      <c r="Z189" s="34"/>
      <c r="AA189" s="34"/>
      <c r="AB189" s="34"/>
      <c r="AC189" s="34"/>
      <c r="AD189" s="34"/>
      <c r="AE189" s="34"/>
      <c r="AT189" s="16" t="s">
        <v>159</v>
      </c>
      <c r="AU189" s="16" t="s">
        <v>21</v>
      </c>
    </row>
    <row r="190" spans="1:65" s="13" customFormat="1" ht="11.25">
      <c r="B190" s="221"/>
      <c r="C190" s="222"/>
      <c r="D190" s="216" t="s">
        <v>200</v>
      </c>
      <c r="E190" s="223" t="s">
        <v>1</v>
      </c>
      <c r="F190" s="224" t="s">
        <v>813</v>
      </c>
      <c r="G190" s="222"/>
      <c r="H190" s="225">
        <v>2791</v>
      </c>
      <c r="I190" s="226"/>
      <c r="J190" s="222"/>
      <c r="K190" s="222"/>
      <c r="L190" s="227"/>
      <c r="M190" s="228"/>
      <c r="N190" s="229"/>
      <c r="O190" s="229"/>
      <c r="P190" s="229"/>
      <c r="Q190" s="229"/>
      <c r="R190" s="229"/>
      <c r="S190" s="229"/>
      <c r="T190" s="230"/>
      <c r="AT190" s="231" t="s">
        <v>200</v>
      </c>
      <c r="AU190" s="231" t="s">
        <v>21</v>
      </c>
      <c r="AV190" s="13" t="s">
        <v>21</v>
      </c>
      <c r="AW190" s="13" t="s">
        <v>40</v>
      </c>
      <c r="AX190" s="13" t="s">
        <v>83</v>
      </c>
      <c r="AY190" s="231" t="s">
        <v>150</v>
      </c>
    </row>
    <row r="191" spans="1:65" s="14" customFormat="1" ht="11.25">
      <c r="B191" s="232"/>
      <c r="C191" s="233"/>
      <c r="D191" s="216" t="s">
        <v>200</v>
      </c>
      <c r="E191" s="234" t="s">
        <v>1</v>
      </c>
      <c r="F191" s="235" t="s">
        <v>203</v>
      </c>
      <c r="G191" s="233"/>
      <c r="H191" s="236">
        <v>2791</v>
      </c>
      <c r="I191" s="237"/>
      <c r="J191" s="233"/>
      <c r="K191" s="233"/>
      <c r="L191" s="238"/>
      <c r="M191" s="239"/>
      <c r="N191" s="240"/>
      <c r="O191" s="240"/>
      <c r="P191" s="240"/>
      <c r="Q191" s="240"/>
      <c r="R191" s="240"/>
      <c r="S191" s="240"/>
      <c r="T191" s="241"/>
      <c r="AT191" s="242" t="s">
        <v>200</v>
      </c>
      <c r="AU191" s="242" t="s">
        <v>21</v>
      </c>
      <c r="AV191" s="14" t="s">
        <v>156</v>
      </c>
      <c r="AW191" s="14" t="s">
        <v>40</v>
      </c>
      <c r="AX191" s="14" t="s">
        <v>91</v>
      </c>
      <c r="AY191" s="242" t="s">
        <v>150</v>
      </c>
    </row>
    <row r="192" spans="1:65" s="2" customFormat="1" ht="21.75" customHeight="1">
      <c r="A192" s="34"/>
      <c r="B192" s="35"/>
      <c r="C192" s="203" t="s">
        <v>257</v>
      </c>
      <c r="D192" s="203" t="s">
        <v>152</v>
      </c>
      <c r="E192" s="204" t="s">
        <v>814</v>
      </c>
      <c r="F192" s="205" t="s">
        <v>815</v>
      </c>
      <c r="G192" s="206" t="s">
        <v>168</v>
      </c>
      <c r="H192" s="207">
        <v>2791</v>
      </c>
      <c r="I192" s="208"/>
      <c r="J192" s="209">
        <f>ROUND(I192*H192,2)</f>
        <v>0</v>
      </c>
      <c r="K192" s="205" t="s">
        <v>1</v>
      </c>
      <c r="L192" s="39"/>
      <c r="M192" s="210" t="s">
        <v>1</v>
      </c>
      <c r="N192" s="211" t="s">
        <v>48</v>
      </c>
      <c r="O192" s="71"/>
      <c r="P192" s="212">
        <f>O192*H192</f>
        <v>0</v>
      </c>
      <c r="Q192" s="212">
        <v>0</v>
      </c>
      <c r="R192" s="212">
        <f>Q192*H192</f>
        <v>0</v>
      </c>
      <c r="S192" s="212">
        <v>0</v>
      </c>
      <c r="T192" s="213">
        <f>S192*H192</f>
        <v>0</v>
      </c>
      <c r="U192" s="34"/>
      <c r="V192" s="34"/>
      <c r="W192" s="34"/>
      <c r="X192" s="34"/>
      <c r="Y192" s="34"/>
      <c r="Z192" s="34"/>
      <c r="AA192" s="34"/>
      <c r="AB192" s="34"/>
      <c r="AC192" s="34"/>
      <c r="AD192" s="34"/>
      <c r="AE192" s="34"/>
      <c r="AR192" s="214" t="s">
        <v>156</v>
      </c>
      <c r="AT192" s="214" t="s">
        <v>152</v>
      </c>
      <c r="AU192" s="214" t="s">
        <v>21</v>
      </c>
      <c r="AY192" s="16" t="s">
        <v>150</v>
      </c>
      <c r="BE192" s="215">
        <f>IF(N192="základní",J192,0)</f>
        <v>0</v>
      </c>
      <c r="BF192" s="215">
        <f>IF(N192="snížená",J192,0)</f>
        <v>0</v>
      </c>
      <c r="BG192" s="215">
        <f>IF(N192="zákl. přenesená",J192,0)</f>
        <v>0</v>
      </c>
      <c r="BH192" s="215">
        <f>IF(N192="sníž. přenesená",J192,0)</f>
        <v>0</v>
      </c>
      <c r="BI192" s="215">
        <f>IF(N192="nulová",J192,0)</f>
        <v>0</v>
      </c>
      <c r="BJ192" s="16" t="s">
        <v>91</v>
      </c>
      <c r="BK192" s="215">
        <f>ROUND(I192*H192,2)</f>
        <v>0</v>
      </c>
      <c r="BL192" s="16" t="s">
        <v>156</v>
      </c>
      <c r="BM192" s="214" t="s">
        <v>816</v>
      </c>
    </row>
    <row r="193" spans="1:65" s="2" customFormat="1" ht="11.25">
      <c r="A193" s="34"/>
      <c r="B193" s="35"/>
      <c r="C193" s="36"/>
      <c r="D193" s="216" t="s">
        <v>158</v>
      </c>
      <c r="E193" s="36"/>
      <c r="F193" s="217" t="s">
        <v>815</v>
      </c>
      <c r="G193" s="36"/>
      <c r="H193" s="36"/>
      <c r="I193" s="115"/>
      <c r="J193" s="36"/>
      <c r="K193" s="36"/>
      <c r="L193" s="39"/>
      <c r="M193" s="218"/>
      <c r="N193" s="219"/>
      <c r="O193" s="71"/>
      <c r="P193" s="71"/>
      <c r="Q193" s="71"/>
      <c r="R193" s="71"/>
      <c r="S193" s="71"/>
      <c r="T193" s="72"/>
      <c r="U193" s="34"/>
      <c r="V193" s="34"/>
      <c r="W193" s="34"/>
      <c r="X193" s="34"/>
      <c r="Y193" s="34"/>
      <c r="Z193" s="34"/>
      <c r="AA193" s="34"/>
      <c r="AB193" s="34"/>
      <c r="AC193" s="34"/>
      <c r="AD193" s="34"/>
      <c r="AE193" s="34"/>
      <c r="AT193" s="16" t="s">
        <v>158</v>
      </c>
      <c r="AU193" s="16" t="s">
        <v>21</v>
      </c>
    </row>
    <row r="194" spans="1:65" s="2" customFormat="1" ht="21.75" customHeight="1">
      <c r="A194" s="34"/>
      <c r="B194" s="35"/>
      <c r="C194" s="203" t="s">
        <v>261</v>
      </c>
      <c r="D194" s="203" t="s">
        <v>152</v>
      </c>
      <c r="E194" s="204" t="s">
        <v>817</v>
      </c>
      <c r="F194" s="205" t="s">
        <v>818</v>
      </c>
      <c r="G194" s="206" t="s">
        <v>168</v>
      </c>
      <c r="H194" s="207">
        <v>2791</v>
      </c>
      <c r="I194" s="208"/>
      <c r="J194" s="209">
        <f>ROUND(I194*H194,2)</f>
        <v>0</v>
      </c>
      <c r="K194" s="205" t="s">
        <v>1</v>
      </c>
      <c r="L194" s="39"/>
      <c r="M194" s="210" t="s">
        <v>1</v>
      </c>
      <c r="N194" s="211" t="s">
        <v>48</v>
      </c>
      <c r="O194" s="71"/>
      <c r="P194" s="212">
        <f>O194*H194</f>
        <v>0</v>
      </c>
      <c r="Q194" s="212">
        <v>0</v>
      </c>
      <c r="R194" s="212">
        <f>Q194*H194</f>
        <v>0</v>
      </c>
      <c r="S194" s="212">
        <v>0</v>
      </c>
      <c r="T194" s="213">
        <f>S194*H194</f>
        <v>0</v>
      </c>
      <c r="U194" s="34"/>
      <c r="V194" s="34"/>
      <c r="W194" s="34"/>
      <c r="X194" s="34"/>
      <c r="Y194" s="34"/>
      <c r="Z194" s="34"/>
      <c r="AA194" s="34"/>
      <c r="AB194" s="34"/>
      <c r="AC194" s="34"/>
      <c r="AD194" s="34"/>
      <c r="AE194" s="34"/>
      <c r="AR194" s="214" t="s">
        <v>156</v>
      </c>
      <c r="AT194" s="214" t="s">
        <v>152</v>
      </c>
      <c r="AU194" s="214" t="s">
        <v>21</v>
      </c>
      <c r="AY194" s="16" t="s">
        <v>150</v>
      </c>
      <c r="BE194" s="215">
        <f>IF(N194="základní",J194,0)</f>
        <v>0</v>
      </c>
      <c r="BF194" s="215">
        <f>IF(N194="snížená",J194,0)</f>
        <v>0</v>
      </c>
      <c r="BG194" s="215">
        <f>IF(N194="zákl. přenesená",J194,0)</f>
        <v>0</v>
      </c>
      <c r="BH194" s="215">
        <f>IF(N194="sníž. přenesená",J194,0)</f>
        <v>0</v>
      </c>
      <c r="BI194" s="215">
        <f>IF(N194="nulová",J194,0)</f>
        <v>0</v>
      </c>
      <c r="BJ194" s="16" t="s">
        <v>91</v>
      </c>
      <c r="BK194" s="215">
        <f>ROUND(I194*H194,2)</f>
        <v>0</v>
      </c>
      <c r="BL194" s="16" t="s">
        <v>156</v>
      </c>
      <c r="BM194" s="214" t="s">
        <v>819</v>
      </c>
    </row>
    <row r="195" spans="1:65" s="2" customFormat="1" ht="19.5">
      <c r="A195" s="34"/>
      <c r="B195" s="35"/>
      <c r="C195" s="36"/>
      <c r="D195" s="216" t="s">
        <v>158</v>
      </c>
      <c r="E195" s="36"/>
      <c r="F195" s="217" t="s">
        <v>818</v>
      </c>
      <c r="G195" s="36"/>
      <c r="H195" s="36"/>
      <c r="I195" s="115"/>
      <c r="J195" s="36"/>
      <c r="K195" s="36"/>
      <c r="L195" s="39"/>
      <c r="M195" s="218"/>
      <c r="N195" s="219"/>
      <c r="O195" s="71"/>
      <c r="P195" s="71"/>
      <c r="Q195" s="71"/>
      <c r="R195" s="71"/>
      <c r="S195" s="71"/>
      <c r="T195" s="72"/>
      <c r="U195" s="34"/>
      <c r="V195" s="34"/>
      <c r="W195" s="34"/>
      <c r="X195" s="34"/>
      <c r="Y195" s="34"/>
      <c r="Z195" s="34"/>
      <c r="AA195" s="34"/>
      <c r="AB195" s="34"/>
      <c r="AC195" s="34"/>
      <c r="AD195" s="34"/>
      <c r="AE195" s="34"/>
      <c r="AT195" s="16" t="s">
        <v>158</v>
      </c>
      <c r="AU195" s="16" t="s">
        <v>21</v>
      </c>
    </row>
    <row r="196" spans="1:65" s="13" customFormat="1" ht="11.25">
      <c r="B196" s="221"/>
      <c r="C196" s="222"/>
      <c r="D196" s="216" t="s">
        <v>200</v>
      </c>
      <c r="E196" s="223" t="s">
        <v>1</v>
      </c>
      <c r="F196" s="224" t="s">
        <v>820</v>
      </c>
      <c r="G196" s="222"/>
      <c r="H196" s="225">
        <v>2791</v>
      </c>
      <c r="I196" s="226"/>
      <c r="J196" s="222"/>
      <c r="K196" s="222"/>
      <c r="L196" s="227"/>
      <c r="M196" s="228"/>
      <c r="N196" s="229"/>
      <c r="O196" s="229"/>
      <c r="P196" s="229"/>
      <c r="Q196" s="229"/>
      <c r="R196" s="229"/>
      <c r="S196" s="229"/>
      <c r="T196" s="230"/>
      <c r="AT196" s="231" t="s">
        <v>200</v>
      </c>
      <c r="AU196" s="231" t="s">
        <v>21</v>
      </c>
      <c r="AV196" s="13" t="s">
        <v>21</v>
      </c>
      <c r="AW196" s="13" t="s">
        <v>40</v>
      </c>
      <c r="AX196" s="13" t="s">
        <v>91</v>
      </c>
      <c r="AY196" s="231" t="s">
        <v>150</v>
      </c>
    </row>
    <row r="197" spans="1:65" s="2" customFormat="1" ht="21.75" customHeight="1">
      <c r="A197" s="34"/>
      <c r="B197" s="35"/>
      <c r="C197" s="203" t="s">
        <v>267</v>
      </c>
      <c r="D197" s="203" t="s">
        <v>152</v>
      </c>
      <c r="E197" s="204" t="s">
        <v>821</v>
      </c>
      <c r="F197" s="205" t="s">
        <v>822</v>
      </c>
      <c r="G197" s="206" t="s">
        <v>168</v>
      </c>
      <c r="H197" s="207">
        <v>2791</v>
      </c>
      <c r="I197" s="208"/>
      <c r="J197" s="209">
        <f>ROUND(I197*H197,2)</f>
        <v>0</v>
      </c>
      <c r="K197" s="205" t="s">
        <v>1</v>
      </c>
      <c r="L197" s="39"/>
      <c r="M197" s="210" t="s">
        <v>1</v>
      </c>
      <c r="N197" s="211" t="s">
        <v>48</v>
      </c>
      <c r="O197" s="71"/>
      <c r="P197" s="212">
        <f>O197*H197</f>
        <v>0</v>
      </c>
      <c r="Q197" s="212">
        <v>0</v>
      </c>
      <c r="R197" s="212">
        <f>Q197*H197</f>
        <v>0</v>
      </c>
      <c r="S197" s="212">
        <v>0</v>
      </c>
      <c r="T197" s="213">
        <f>S197*H197</f>
        <v>0</v>
      </c>
      <c r="U197" s="34"/>
      <c r="V197" s="34"/>
      <c r="W197" s="34"/>
      <c r="X197" s="34"/>
      <c r="Y197" s="34"/>
      <c r="Z197" s="34"/>
      <c r="AA197" s="34"/>
      <c r="AB197" s="34"/>
      <c r="AC197" s="34"/>
      <c r="AD197" s="34"/>
      <c r="AE197" s="34"/>
      <c r="AR197" s="214" t="s">
        <v>156</v>
      </c>
      <c r="AT197" s="214" t="s">
        <v>152</v>
      </c>
      <c r="AU197" s="214" t="s">
        <v>21</v>
      </c>
      <c r="AY197" s="16" t="s">
        <v>150</v>
      </c>
      <c r="BE197" s="215">
        <f>IF(N197="základní",J197,0)</f>
        <v>0</v>
      </c>
      <c r="BF197" s="215">
        <f>IF(N197="snížená",J197,0)</f>
        <v>0</v>
      </c>
      <c r="BG197" s="215">
        <f>IF(N197="zákl. přenesená",J197,0)</f>
        <v>0</v>
      </c>
      <c r="BH197" s="215">
        <f>IF(N197="sníž. přenesená",J197,0)</f>
        <v>0</v>
      </c>
      <c r="BI197" s="215">
        <f>IF(N197="nulová",J197,0)</f>
        <v>0</v>
      </c>
      <c r="BJ197" s="16" t="s">
        <v>91</v>
      </c>
      <c r="BK197" s="215">
        <f>ROUND(I197*H197,2)</f>
        <v>0</v>
      </c>
      <c r="BL197" s="16" t="s">
        <v>156</v>
      </c>
      <c r="BM197" s="214" t="s">
        <v>823</v>
      </c>
    </row>
    <row r="198" spans="1:65" s="2" customFormat="1" ht="11.25">
      <c r="A198" s="34"/>
      <c r="B198" s="35"/>
      <c r="C198" s="36"/>
      <c r="D198" s="216" t="s">
        <v>158</v>
      </c>
      <c r="E198" s="36"/>
      <c r="F198" s="217" t="s">
        <v>822</v>
      </c>
      <c r="G198" s="36"/>
      <c r="H198" s="36"/>
      <c r="I198" s="115"/>
      <c r="J198" s="36"/>
      <c r="K198" s="36"/>
      <c r="L198" s="39"/>
      <c r="M198" s="218"/>
      <c r="N198" s="219"/>
      <c r="O198" s="71"/>
      <c r="P198" s="71"/>
      <c r="Q198" s="71"/>
      <c r="R198" s="71"/>
      <c r="S198" s="71"/>
      <c r="T198" s="72"/>
      <c r="U198" s="34"/>
      <c r="V198" s="34"/>
      <c r="W198" s="34"/>
      <c r="X198" s="34"/>
      <c r="Y198" s="34"/>
      <c r="Z198" s="34"/>
      <c r="AA198" s="34"/>
      <c r="AB198" s="34"/>
      <c r="AC198" s="34"/>
      <c r="AD198" s="34"/>
      <c r="AE198" s="34"/>
      <c r="AT198" s="16" t="s">
        <v>158</v>
      </c>
      <c r="AU198" s="16" t="s">
        <v>21</v>
      </c>
    </row>
    <row r="199" spans="1:65" s="13" customFormat="1" ht="11.25">
      <c r="B199" s="221"/>
      <c r="C199" s="222"/>
      <c r="D199" s="216" t="s">
        <v>200</v>
      </c>
      <c r="E199" s="223" t="s">
        <v>1</v>
      </c>
      <c r="F199" s="224" t="s">
        <v>820</v>
      </c>
      <c r="G199" s="222"/>
      <c r="H199" s="225">
        <v>2791</v>
      </c>
      <c r="I199" s="226"/>
      <c r="J199" s="222"/>
      <c r="K199" s="222"/>
      <c r="L199" s="227"/>
      <c r="M199" s="228"/>
      <c r="N199" s="229"/>
      <c r="O199" s="229"/>
      <c r="P199" s="229"/>
      <c r="Q199" s="229"/>
      <c r="R199" s="229"/>
      <c r="S199" s="229"/>
      <c r="T199" s="230"/>
      <c r="AT199" s="231" t="s">
        <v>200</v>
      </c>
      <c r="AU199" s="231" t="s">
        <v>21</v>
      </c>
      <c r="AV199" s="13" t="s">
        <v>21</v>
      </c>
      <c r="AW199" s="13" t="s">
        <v>40</v>
      </c>
      <c r="AX199" s="13" t="s">
        <v>91</v>
      </c>
      <c r="AY199" s="231" t="s">
        <v>150</v>
      </c>
    </row>
    <row r="200" spans="1:65" s="2" customFormat="1" ht="21.75" customHeight="1">
      <c r="A200" s="34"/>
      <c r="B200" s="35"/>
      <c r="C200" s="203" t="s">
        <v>7</v>
      </c>
      <c r="D200" s="203" t="s">
        <v>152</v>
      </c>
      <c r="E200" s="204" t="s">
        <v>824</v>
      </c>
      <c r="F200" s="205" t="s">
        <v>825</v>
      </c>
      <c r="G200" s="206" t="s">
        <v>168</v>
      </c>
      <c r="H200" s="207">
        <v>2791</v>
      </c>
      <c r="I200" s="208"/>
      <c r="J200" s="209">
        <f>ROUND(I200*H200,2)</f>
        <v>0</v>
      </c>
      <c r="K200" s="205" t="s">
        <v>1</v>
      </c>
      <c r="L200" s="39"/>
      <c r="M200" s="210" t="s">
        <v>1</v>
      </c>
      <c r="N200" s="211" t="s">
        <v>48</v>
      </c>
      <c r="O200" s="71"/>
      <c r="P200" s="212">
        <f>O200*H200</f>
        <v>0</v>
      </c>
      <c r="Q200" s="212">
        <v>0</v>
      </c>
      <c r="R200" s="212">
        <f>Q200*H200</f>
        <v>0</v>
      </c>
      <c r="S200" s="212">
        <v>0</v>
      </c>
      <c r="T200" s="213">
        <f>S200*H200</f>
        <v>0</v>
      </c>
      <c r="U200" s="34"/>
      <c r="V200" s="34"/>
      <c r="W200" s="34"/>
      <c r="X200" s="34"/>
      <c r="Y200" s="34"/>
      <c r="Z200" s="34"/>
      <c r="AA200" s="34"/>
      <c r="AB200" s="34"/>
      <c r="AC200" s="34"/>
      <c r="AD200" s="34"/>
      <c r="AE200" s="34"/>
      <c r="AR200" s="214" t="s">
        <v>156</v>
      </c>
      <c r="AT200" s="214" t="s">
        <v>152</v>
      </c>
      <c r="AU200" s="214" t="s">
        <v>21</v>
      </c>
      <c r="AY200" s="16" t="s">
        <v>150</v>
      </c>
      <c r="BE200" s="215">
        <f>IF(N200="základní",J200,0)</f>
        <v>0</v>
      </c>
      <c r="BF200" s="215">
        <f>IF(N200="snížená",J200,0)</f>
        <v>0</v>
      </c>
      <c r="BG200" s="215">
        <f>IF(N200="zákl. přenesená",J200,0)</f>
        <v>0</v>
      </c>
      <c r="BH200" s="215">
        <f>IF(N200="sníž. přenesená",J200,0)</f>
        <v>0</v>
      </c>
      <c r="BI200" s="215">
        <f>IF(N200="nulová",J200,0)</f>
        <v>0</v>
      </c>
      <c r="BJ200" s="16" t="s">
        <v>91</v>
      </c>
      <c r="BK200" s="215">
        <f>ROUND(I200*H200,2)</f>
        <v>0</v>
      </c>
      <c r="BL200" s="16" t="s">
        <v>156</v>
      </c>
      <c r="BM200" s="214" t="s">
        <v>826</v>
      </c>
    </row>
    <row r="201" spans="1:65" s="2" customFormat="1" ht="19.5">
      <c r="A201" s="34"/>
      <c r="B201" s="35"/>
      <c r="C201" s="36"/>
      <c r="D201" s="216" t="s">
        <v>158</v>
      </c>
      <c r="E201" s="36"/>
      <c r="F201" s="217" t="s">
        <v>825</v>
      </c>
      <c r="G201" s="36"/>
      <c r="H201" s="36"/>
      <c r="I201" s="115"/>
      <c r="J201" s="36"/>
      <c r="K201" s="36"/>
      <c r="L201" s="39"/>
      <c r="M201" s="218"/>
      <c r="N201" s="219"/>
      <c r="O201" s="71"/>
      <c r="P201" s="71"/>
      <c r="Q201" s="71"/>
      <c r="R201" s="71"/>
      <c r="S201" s="71"/>
      <c r="T201" s="72"/>
      <c r="U201" s="34"/>
      <c r="V201" s="34"/>
      <c r="W201" s="34"/>
      <c r="X201" s="34"/>
      <c r="Y201" s="34"/>
      <c r="Z201" s="34"/>
      <c r="AA201" s="34"/>
      <c r="AB201" s="34"/>
      <c r="AC201" s="34"/>
      <c r="AD201" s="34"/>
      <c r="AE201" s="34"/>
      <c r="AT201" s="16" t="s">
        <v>158</v>
      </c>
      <c r="AU201" s="16" t="s">
        <v>21</v>
      </c>
    </row>
    <row r="202" spans="1:65" s="13" customFormat="1" ht="11.25">
      <c r="B202" s="221"/>
      <c r="C202" s="222"/>
      <c r="D202" s="216" t="s">
        <v>200</v>
      </c>
      <c r="E202" s="223" t="s">
        <v>1</v>
      </c>
      <c r="F202" s="224" t="s">
        <v>820</v>
      </c>
      <c r="G202" s="222"/>
      <c r="H202" s="225">
        <v>2791</v>
      </c>
      <c r="I202" s="226"/>
      <c r="J202" s="222"/>
      <c r="K202" s="222"/>
      <c r="L202" s="227"/>
      <c r="M202" s="228"/>
      <c r="N202" s="229"/>
      <c r="O202" s="229"/>
      <c r="P202" s="229"/>
      <c r="Q202" s="229"/>
      <c r="R202" s="229"/>
      <c r="S202" s="229"/>
      <c r="T202" s="230"/>
      <c r="AT202" s="231" t="s">
        <v>200</v>
      </c>
      <c r="AU202" s="231" t="s">
        <v>21</v>
      </c>
      <c r="AV202" s="13" t="s">
        <v>21</v>
      </c>
      <c r="AW202" s="13" t="s">
        <v>40</v>
      </c>
      <c r="AX202" s="13" t="s">
        <v>91</v>
      </c>
      <c r="AY202" s="231" t="s">
        <v>150</v>
      </c>
    </row>
    <row r="203" spans="1:65" s="2" customFormat="1" ht="21.75" customHeight="1">
      <c r="A203" s="34"/>
      <c r="B203" s="35"/>
      <c r="C203" s="203" t="s">
        <v>277</v>
      </c>
      <c r="D203" s="203" t="s">
        <v>152</v>
      </c>
      <c r="E203" s="204" t="s">
        <v>827</v>
      </c>
      <c r="F203" s="205" t="s">
        <v>828</v>
      </c>
      <c r="G203" s="206" t="s">
        <v>168</v>
      </c>
      <c r="H203" s="207">
        <v>3070.1</v>
      </c>
      <c r="I203" s="208"/>
      <c r="J203" s="209">
        <f>ROUND(I203*H203,2)</f>
        <v>0</v>
      </c>
      <c r="K203" s="205" t="s">
        <v>1</v>
      </c>
      <c r="L203" s="39"/>
      <c r="M203" s="210" t="s">
        <v>1</v>
      </c>
      <c r="N203" s="211" t="s">
        <v>48</v>
      </c>
      <c r="O203" s="71"/>
      <c r="P203" s="212">
        <f>O203*H203</f>
        <v>0</v>
      </c>
      <c r="Q203" s="212">
        <v>0</v>
      </c>
      <c r="R203" s="212">
        <f>Q203*H203</f>
        <v>0</v>
      </c>
      <c r="S203" s="212">
        <v>0</v>
      </c>
      <c r="T203" s="213">
        <f>S203*H203</f>
        <v>0</v>
      </c>
      <c r="U203" s="34"/>
      <c r="V203" s="34"/>
      <c r="W203" s="34"/>
      <c r="X203" s="34"/>
      <c r="Y203" s="34"/>
      <c r="Z203" s="34"/>
      <c r="AA203" s="34"/>
      <c r="AB203" s="34"/>
      <c r="AC203" s="34"/>
      <c r="AD203" s="34"/>
      <c r="AE203" s="34"/>
      <c r="AR203" s="214" t="s">
        <v>156</v>
      </c>
      <c r="AT203" s="214" t="s">
        <v>152</v>
      </c>
      <c r="AU203" s="214" t="s">
        <v>21</v>
      </c>
      <c r="AY203" s="16" t="s">
        <v>150</v>
      </c>
      <c r="BE203" s="215">
        <f>IF(N203="základní",J203,0)</f>
        <v>0</v>
      </c>
      <c r="BF203" s="215">
        <f>IF(N203="snížená",J203,0)</f>
        <v>0</v>
      </c>
      <c r="BG203" s="215">
        <f>IF(N203="zákl. přenesená",J203,0)</f>
        <v>0</v>
      </c>
      <c r="BH203" s="215">
        <f>IF(N203="sníž. přenesená",J203,0)</f>
        <v>0</v>
      </c>
      <c r="BI203" s="215">
        <f>IF(N203="nulová",J203,0)</f>
        <v>0</v>
      </c>
      <c r="BJ203" s="16" t="s">
        <v>91</v>
      </c>
      <c r="BK203" s="215">
        <f>ROUND(I203*H203,2)</f>
        <v>0</v>
      </c>
      <c r="BL203" s="16" t="s">
        <v>156</v>
      </c>
      <c r="BM203" s="214" t="s">
        <v>829</v>
      </c>
    </row>
    <row r="204" spans="1:65" s="2" customFormat="1" ht="11.25">
      <c r="A204" s="34"/>
      <c r="B204" s="35"/>
      <c r="C204" s="36"/>
      <c r="D204" s="216" t="s">
        <v>158</v>
      </c>
      <c r="E204" s="36"/>
      <c r="F204" s="217" t="s">
        <v>828</v>
      </c>
      <c r="G204" s="36"/>
      <c r="H204" s="36"/>
      <c r="I204" s="115"/>
      <c r="J204" s="36"/>
      <c r="K204" s="36"/>
      <c r="L204" s="39"/>
      <c r="M204" s="218"/>
      <c r="N204" s="219"/>
      <c r="O204" s="71"/>
      <c r="P204" s="71"/>
      <c r="Q204" s="71"/>
      <c r="R204" s="71"/>
      <c r="S204" s="71"/>
      <c r="T204" s="72"/>
      <c r="U204" s="34"/>
      <c r="V204" s="34"/>
      <c r="W204" s="34"/>
      <c r="X204" s="34"/>
      <c r="Y204" s="34"/>
      <c r="Z204" s="34"/>
      <c r="AA204" s="34"/>
      <c r="AB204" s="34"/>
      <c r="AC204" s="34"/>
      <c r="AD204" s="34"/>
      <c r="AE204" s="34"/>
      <c r="AT204" s="16" t="s">
        <v>158</v>
      </c>
      <c r="AU204" s="16" t="s">
        <v>21</v>
      </c>
    </row>
    <row r="205" spans="1:65" s="13" customFormat="1" ht="11.25">
      <c r="B205" s="221"/>
      <c r="C205" s="222"/>
      <c r="D205" s="216" t="s">
        <v>200</v>
      </c>
      <c r="E205" s="223" t="s">
        <v>1</v>
      </c>
      <c r="F205" s="224" t="s">
        <v>830</v>
      </c>
      <c r="G205" s="222"/>
      <c r="H205" s="225">
        <v>3070.1</v>
      </c>
      <c r="I205" s="226"/>
      <c r="J205" s="222"/>
      <c r="K205" s="222"/>
      <c r="L205" s="227"/>
      <c r="M205" s="228"/>
      <c r="N205" s="229"/>
      <c r="O205" s="229"/>
      <c r="P205" s="229"/>
      <c r="Q205" s="229"/>
      <c r="R205" s="229"/>
      <c r="S205" s="229"/>
      <c r="T205" s="230"/>
      <c r="AT205" s="231" t="s">
        <v>200</v>
      </c>
      <c r="AU205" s="231" t="s">
        <v>21</v>
      </c>
      <c r="AV205" s="13" t="s">
        <v>21</v>
      </c>
      <c r="AW205" s="13" t="s">
        <v>40</v>
      </c>
      <c r="AX205" s="13" t="s">
        <v>83</v>
      </c>
      <c r="AY205" s="231" t="s">
        <v>150</v>
      </c>
    </row>
    <row r="206" spans="1:65" s="14" customFormat="1" ht="11.25">
      <c r="B206" s="232"/>
      <c r="C206" s="233"/>
      <c r="D206" s="216" t="s">
        <v>200</v>
      </c>
      <c r="E206" s="234" t="s">
        <v>1</v>
      </c>
      <c r="F206" s="235" t="s">
        <v>203</v>
      </c>
      <c r="G206" s="233"/>
      <c r="H206" s="236">
        <v>3070.1</v>
      </c>
      <c r="I206" s="237"/>
      <c r="J206" s="233"/>
      <c r="K206" s="233"/>
      <c r="L206" s="238"/>
      <c r="M206" s="239"/>
      <c r="N206" s="240"/>
      <c r="O206" s="240"/>
      <c r="P206" s="240"/>
      <c r="Q206" s="240"/>
      <c r="R206" s="240"/>
      <c r="S206" s="240"/>
      <c r="T206" s="241"/>
      <c r="AT206" s="242" t="s">
        <v>200</v>
      </c>
      <c r="AU206" s="242" t="s">
        <v>21</v>
      </c>
      <c r="AV206" s="14" t="s">
        <v>156</v>
      </c>
      <c r="AW206" s="14" t="s">
        <v>40</v>
      </c>
      <c r="AX206" s="14" t="s">
        <v>91</v>
      </c>
      <c r="AY206" s="242" t="s">
        <v>150</v>
      </c>
    </row>
    <row r="207" spans="1:65" s="2" customFormat="1" ht="16.5" customHeight="1">
      <c r="A207" s="34"/>
      <c r="B207" s="35"/>
      <c r="C207" s="203" t="s">
        <v>282</v>
      </c>
      <c r="D207" s="203" t="s">
        <v>152</v>
      </c>
      <c r="E207" s="204" t="s">
        <v>831</v>
      </c>
      <c r="F207" s="205" t="s">
        <v>832</v>
      </c>
      <c r="G207" s="206" t="s">
        <v>168</v>
      </c>
      <c r="H207" s="207">
        <v>3582.7</v>
      </c>
      <c r="I207" s="208"/>
      <c r="J207" s="209">
        <f>ROUND(I207*H207,2)</f>
        <v>0</v>
      </c>
      <c r="K207" s="205" t="s">
        <v>1</v>
      </c>
      <c r="L207" s="39"/>
      <c r="M207" s="210" t="s">
        <v>1</v>
      </c>
      <c r="N207" s="211" t="s">
        <v>48</v>
      </c>
      <c r="O207" s="71"/>
      <c r="P207" s="212">
        <f>O207*H207</f>
        <v>0</v>
      </c>
      <c r="Q207" s="212">
        <v>0</v>
      </c>
      <c r="R207" s="212">
        <f>Q207*H207</f>
        <v>0</v>
      </c>
      <c r="S207" s="212">
        <v>0</v>
      </c>
      <c r="T207" s="213">
        <f>S207*H207</f>
        <v>0</v>
      </c>
      <c r="U207" s="34"/>
      <c r="V207" s="34"/>
      <c r="W207" s="34"/>
      <c r="X207" s="34"/>
      <c r="Y207" s="34"/>
      <c r="Z207" s="34"/>
      <c r="AA207" s="34"/>
      <c r="AB207" s="34"/>
      <c r="AC207" s="34"/>
      <c r="AD207" s="34"/>
      <c r="AE207" s="34"/>
      <c r="AR207" s="214" t="s">
        <v>156</v>
      </c>
      <c r="AT207" s="214" t="s">
        <v>152</v>
      </c>
      <c r="AU207" s="214" t="s">
        <v>21</v>
      </c>
      <c r="AY207" s="16" t="s">
        <v>150</v>
      </c>
      <c r="BE207" s="215">
        <f>IF(N207="základní",J207,0)</f>
        <v>0</v>
      </c>
      <c r="BF207" s="215">
        <f>IF(N207="snížená",J207,0)</f>
        <v>0</v>
      </c>
      <c r="BG207" s="215">
        <f>IF(N207="zákl. přenesená",J207,0)</f>
        <v>0</v>
      </c>
      <c r="BH207" s="215">
        <f>IF(N207="sníž. přenesená",J207,0)</f>
        <v>0</v>
      </c>
      <c r="BI207" s="215">
        <f>IF(N207="nulová",J207,0)</f>
        <v>0</v>
      </c>
      <c r="BJ207" s="16" t="s">
        <v>91</v>
      </c>
      <c r="BK207" s="215">
        <f>ROUND(I207*H207,2)</f>
        <v>0</v>
      </c>
      <c r="BL207" s="16" t="s">
        <v>156</v>
      </c>
      <c r="BM207" s="214" t="s">
        <v>833</v>
      </c>
    </row>
    <row r="208" spans="1:65" s="2" customFormat="1" ht="11.25">
      <c r="A208" s="34"/>
      <c r="B208" s="35"/>
      <c r="C208" s="36"/>
      <c r="D208" s="216" t="s">
        <v>158</v>
      </c>
      <c r="E208" s="36"/>
      <c r="F208" s="217" t="s">
        <v>832</v>
      </c>
      <c r="G208" s="36"/>
      <c r="H208" s="36"/>
      <c r="I208" s="115"/>
      <c r="J208" s="36"/>
      <c r="K208" s="36"/>
      <c r="L208" s="39"/>
      <c r="M208" s="218"/>
      <c r="N208" s="219"/>
      <c r="O208" s="71"/>
      <c r="P208" s="71"/>
      <c r="Q208" s="71"/>
      <c r="R208" s="71"/>
      <c r="S208" s="71"/>
      <c r="T208" s="72"/>
      <c r="U208" s="34"/>
      <c r="V208" s="34"/>
      <c r="W208" s="34"/>
      <c r="X208" s="34"/>
      <c r="Y208" s="34"/>
      <c r="Z208" s="34"/>
      <c r="AA208" s="34"/>
      <c r="AB208" s="34"/>
      <c r="AC208" s="34"/>
      <c r="AD208" s="34"/>
      <c r="AE208" s="34"/>
      <c r="AT208" s="16" t="s">
        <v>158</v>
      </c>
      <c r="AU208" s="16" t="s">
        <v>21</v>
      </c>
    </row>
    <row r="209" spans="1:65" s="13" customFormat="1" ht="11.25">
      <c r="B209" s="221"/>
      <c r="C209" s="222"/>
      <c r="D209" s="216" t="s">
        <v>200</v>
      </c>
      <c r="E209" s="223" t="s">
        <v>1</v>
      </c>
      <c r="F209" s="224" t="s">
        <v>834</v>
      </c>
      <c r="G209" s="222"/>
      <c r="H209" s="225">
        <v>3582.7</v>
      </c>
      <c r="I209" s="226"/>
      <c r="J209" s="222"/>
      <c r="K209" s="222"/>
      <c r="L209" s="227"/>
      <c r="M209" s="228"/>
      <c r="N209" s="229"/>
      <c r="O209" s="229"/>
      <c r="P209" s="229"/>
      <c r="Q209" s="229"/>
      <c r="R209" s="229"/>
      <c r="S209" s="229"/>
      <c r="T209" s="230"/>
      <c r="AT209" s="231" t="s">
        <v>200</v>
      </c>
      <c r="AU209" s="231" t="s">
        <v>21</v>
      </c>
      <c r="AV209" s="13" t="s">
        <v>21</v>
      </c>
      <c r="AW209" s="13" t="s">
        <v>40</v>
      </c>
      <c r="AX209" s="13" t="s">
        <v>83</v>
      </c>
      <c r="AY209" s="231" t="s">
        <v>150</v>
      </c>
    </row>
    <row r="210" spans="1:65" s="14" customFormat="1" ht="11.25">
      <c r="B210" s="232"/>
      <c r="C210" s="233"/>
      <c r="D210" s="216" t="s">
        <v>200</v>
      </c>
      <c r="E210" s="234" t="s">
        <v>1</v>
      </c>
      <c r="F210" s="235" t="s">
        <v>203</v>
      </c>
      <c r="G210" s="233"/>
      <c r="H210" s="236">
        <v>3582.7</v>
      </c>
      <c r="I210" s="237"/>
      <c r="J210" s="233"/>
      <c r="K210" s="233"/>
      <c r="L210" s="238"/>
      <c r="M210" s="239"/>
      <c r="N210" s="240"/>
      <c r="O210" s="240"/>
      <c r="P210" s="240"/>
      <c r="Q210" s="240"/>
      <c r="R210" s="240"/>
      <c r="S210" s="240"/>
      <c r="T210" s="241"/>
      <c r="AT210" s="242" t="s">
        <v>200</v>
      </c>
      <c r="AU210" s="242" t="s">
        <v>21</v>
      </c>
      <c r="AV210" s="14" t="s">
        <v>156</v>
      </c>
      <c r="AW210" s="14" t="s">
        <v>40</v>
      </c>
      <c r="AX210" s="14" t="s">
        <v>91</v>
      </c>
      <c r="AY210" s="242" t="s">
        <v>150</v>
      </c>
    </row>
    <row r="211" spans="1:65" s="12" customFormat="1" ht="22.9" customHeight="1">
      <c r="B211" s="187"/>
      <c r="C211" s="188"/>
      <c r="D211" s="189" t="s">
        <v>82</v>
      </c>
      <c r="E211" s="201" t="s">
        <v>191</v>
      </c>
      <c r="F211" s="201" t="s">
        <v>294</v>
      </c>
      <c r="G211" s="188"/>
      <c r="H211" s="188"/>
      <c r="I211" s="191"/>
      <c r="J211" s="202">
        <f>BK211</f>
        <v>0</v>
      </c>
      <c r="K211" s="188"/>
      <c r="L211" s="193"/>
      <c r="M211" s="194"/>
      <c r="N211" s="195"/>
      <c r="O211" s="195"/>
      <c r="P211" s="196">
        <f>SUM(P212:P290)</f>
        <v>0</v>
      </c>
      <c r="Q211" s="195"/>
      <c r="R211" s="196">
        <f>SUM(R212:R290)</f>
        <v>73.16619</v>
      </c>
      <c r="S211" s="195"/>
      <c r="T211" s="197">
        <f>SUM(T212:T290)</f>
        <v>58</v>
      </c>
      <c r="AR211" s="198" t="s">
        <v>91</v>
      </c>
      <c r="AT211" s="199" t="s">
        <v>82</v>
      </c>
      <c r="AU211" s="199" t="s">
        <v>91</v>
      </c>
      <c r="AY211" s="198" t="s">
        <v>150</v>
      </c>
      <c r="BK211" s="200">
        <f>SUM(BK212:BK290)</f>
        <v>0</v>
      </c>
    </row>
    <row r="212" spans="1:65" s="2" customFormat="1" ht="21.75" customHeight="1">
      <c r="A212" s="34"/>
      <c r="B212" s="35"/>
      <c r="C212" s="203" t="s">
        <v>288</v>
      </c>
      <c r="D212" s="203" t="s">
        <v>152</v>
      </c>
      <c r="E212" s="204" t="s">
        <v>835</v>
      </c>
      <c r="F212" s="205" t="s">
        <v>836</v>
      </c>
      <c r="G212" s="206" t="s">
        <v>194</v>
      </c>
      <c r="H212" s="207">
        <v>1</v>
      </c>
      <c r="I212" s="208"/>
      <c r="J212" s="209">
        <f>ROUND(I212*H212,2)</f>
        <v>0</v>
      </c>
      <c r="K212" s="205" t="s">
        <v>1</v>
      </c>
      <c r="L212" s="39"/>
      <c r="M212" s="210" t="s">
        <v>1</v>
      </c>
      <c r="N212" s="211" t="s">
        <v>48</v>
      </c>
      <c r="O212" s="71"/>
      <c r="P212" s="212">
        <f>O212*H212</f>
        <v>0</v>
      </c>
      <c r="Q212" s="212">
        <v>0.88282000000000005</v>
      </c>
      <c r="R212" s="212">
        <f>Q212*H212</f>
        <v>0.88282000000000005</v>
      </c>
      <c r="S212" s="212">
        <v>0</v>
      </c>
      <c r="T212" s="213">
        <f>S212*H212</f>
        <v>0</v>
      </c>
      <c r="U212" s="34"/>
      <c r="V212" s="34"/>
      <c r="W212" s="34"/>
      <c r="X212" s="34"/>
      <c r="Y212" s="34"/>
      <c r="Z212" s="34"/>
      <c r="AA212" s="34"/>
      <c r="AB212" s="34"/>
      <c r="AC212" s="34"/>
      <c r="AD212" s="34"/>
      <c r="AE212" s="34"/>
      <c r="AR212" s="214" t="s">
        <v>156</v>
      </c>
      <c r="AT212" s="214" t="s">
        <v>152</v>
      </c>
      <c r="AU212" s="214" t="s">
        <v>21</v>
      </c>
      <c r="AY212" s="16" t="s">
        <v>150</v>
      </c>
      <c r="BE212" s="215">
        <f>IF(N212="základní",J212,0)</f>
        <v>0</v>
      </c>
      <c r="BF212" s="215">
        <f>IF(N212="snížená",J212,0)</f>
        <v>0</v>
      </c>
      <c r="BG212" s="215">
        <f>IF(N212="zákl. přenesená",J212,0)</f>
        <v>0</v>
      </c>
      <c r="BH212" s="215">
        <f>IF(N212="sníž. přenesená",J212,0)</f>
        <v>0</v>
      </c>
      <c r="BI212" s="215">
        <f>IF(N212="nulová",J212,0)</f>
        <v>0</v>
      </c>
      <c r="BJ212" s="16" t="s">
        <v>91</v>
      </c>
      <c r="BK212" s="215">
        <f>ROUND(I212*H212,2)</f>
        <v>0</v>
      </c>
      <c r="BL212" s="16" t="s">
        <v>156</v>
      </c>
      <c r="BM212" s="214" t="s">
        <v>837</v>
      </c>
    </row>
    <row r="213" spans="1:65" s="2" customFormat="1" ht="19.5">
      <c r="A213" s="34"/>
      <c r="B213" s="35"/>
      <c r="C213" s="36"/>
      <c r="D213" s="216" t="s">
        <v>158</v>
      </c>
      <c r="E213" s="36"/>
      <c r="F213" s="217" t="s">
        <v>836</v>
      </c>
      <c r="G213" s="36"/>
      <c r="H213" s="36"/>
      <c r="I213" s="115"/>
      <c r="J213" s="36"/>
      <c r="K213" s="36"/>
      <c r="L213" s="39"/>
      <c r="M213" s="218"/>
      <c r="N213" s="219"/>
      <c r="O213" s="71"/>
      <c r="P213" s="71"/>
      <c r="Q213" s="71"/>
      <c r="R213" s="71"/>
      <c r="S213" s="71"/>
      <c r="T213" s="72"/>
      <c r="U213" s="34"/>
      <c r="V213" s="34"/>
      <c r="W213" s="34"/>
      <c r="X213" s="34"/>
      <c r="Y213" s="34"/>
      <c r="Z213" s="34"/>
      <c r="AA213" s="34"/>
      <c r="AB213" s="34"/>
      <c r="AC213" s="34"/>
      <c r="AD213" s="34"/>
      <c r="AE213" s="34"/>
      <c r="AT213" s="16" t="s">
        <v>158</v>
      </c>
      <c r="AU213" s="16" t="s">
        <v>21</v>
      </c>
    </row>
    <row r="214" spans="1:65" s="2" customFormat="1" ht="19.5">
      <c r="A214" s="34"/>
      <c r="B214" s="35"/>
      <c r="C214" s="36"/>
      <c r="D214" s="216" t="s">
        <v>159</v>
      </c>
      <c r="E214" s="36"/>
      <c r="F214" s="220" t="s">
        <v>838</v>
      </c>
      <c r="G214" s="36"/>
      <c r="H214" s="36"/>
      <c r="I214" s="115"/>
      <c r="J214" s="36"/>
      <c r="K214" s="36"/>
      <c r="L214" s="39"/>
      <c r="M214" s="218"/>
      <c r="N214" s="219"/>
      <c r="O214" s="71"/>
      <c r="P214" s="71"/>
      <c r="Q214" s="71"/>
      <c r="R214" s="71"/>
      <c r="S214" s="71"/>
      <c r="T214" s="72"/>
      <c r="U214" s="34"/>
      <c r="V214" s="34"/>
      <c r="W214" s="34"/>
      <c r="X214" s="34"/>
      <c r="Y214" s="34"/>
      <c r="Z214" s="34"/>
      <c r="AA214" s="34"/>
      <c r="AB214" s="34"/>
      <c r="AC214" s="34"/>
      <c r="AD214" s="34"/>
      <c r="AE214" s="34"/>
      <c r="AT214" s="16" t="s">
        <v>159</v>
      </c>
      <c r="AU214" s="16" t="s">
        <v>21</v>
      </c>
    </row>
    <row r="215" spans="1:65" s="2" customFormat="1" ht="21.75" customHeight="1">
      <c r="A215" s="34"/>
      <c r="B215" s="35"/>
      <c r="C215" s="203" t="s">
        <v>295</v>
      </c>
      <c r="D215" s="203" t="s">
        <v>152</v>
      </c>
      <c r="E215" s="204" t="s">
        <v>839</v>
      </c>
      <c r="F215" s="205" t="s">
        <v>840</v>
      </c>
      <c r="G215" s="206" t="s">
        <v>194</v>
      </c>
      <c r="H215" s="207">
        <v>2</v>
      </c>
      <c r="I215" s="208"/>
      <c r="J215" s="209">
        <f>ROUND(I215*H215,2)</f>
        <v>0</v>
      </c>
      <c r="K215" s="205" t="s">
        <v>1</v>
      </c>
      <c r="L215" s="39"/>
      <c r="M215" s="210" t="s">
        <v>1</v>
      </c>
      <c r="N215" s="211" t="s">
        <v>48</v>
      </c>
      <c r="O215" s="71"/>
      <c r="P215" s="212">
        <f>O215*H215</f>
        <v>0</v>
      </c>
      <c r="Q215" s="212">
        <v>3.3E-4</v>
      </c>
      <c r="R215" s="212">
        <f>Q215*H215</f>
        <v>6.6E-4</v>
      </c>
      <c r="S215" s="212">
        <v>0</v>
      </c>
      <c r="T215" s="213">
        <f>S215*H215</f>
        <v>0</v>
      </c>
      <c r="U215" s="34"/>
      <c r="V215" s="34"/>
      <c r="W215" s="34"/>
      <c r="X215" s="34"/>
      <c r="Y215" s="34"/>
      <c r="Z215" s="34"/>
      <c r="AA215" s="34"/>
      <c r="AB215" s="34"/>
      <c r="AC215" s="34"/>
      <c r="AD215" s="34"/>
      <c r="AE215" s="34"/>
      <c r="AR215" s="214" t="s">
        <v>156</v>
      </c>
      <c r="AT215" s="214" t="s">
        <v>152</v>
      </c>
      <c r="AU215" s="214" t="s">
        <v>21</v>
      </c>
      <c r="AY215" s="16" t="s">
        <v>150</v>
      </c>
      <c r="BE215" s="215">
        <f>IF(N215="základní",J215,0)</f>
        <v>0</v>
      </c>
      <c r="BF215" s="215">
        <f>IF(N215="snížená",J215,0)</f>
        <v>0</v>
      </c>
      <c r="BG215" s="215">
        <f>IF(N215="zákl. přenesená",J215,0)</f>
        <v>0</v>
      </c>
      <c r="BH215" s="215">
        <f>IF(N215="sníž. přenesená",J215,0)</f>
        <v>0</v>
      </c>
      <c r="BI215" s="215">
        <f>IF(N215="nulová",J215,0)</f>
        <v>0</v>
      </c>
      <c r="BJ215" s="16" t="s">
        <v>91</v>
      </c>
      <c r="BK215" s="215">
        <f>ROUND(I215*H215,2)</f>
        <v>0</v>
      </c>
      <c r="BL215" s="16" t="s">
        <v>156</v>
      </c>
      <c r="BM215" s="214" t="s">
        <v>841</v>
      </c>
    </row>
    <row r="216" spans="1:65" s="2" customFormat="1" ht="19.5">
      <c r="A216" s="34"/>
      <c r="B216" s="35"/>
      <c r="C216" s="36"/>
      <c r="D216" s="216" t="s">
        <v>158</v>
      </c>
      <c r="E216" s="36"/>
      <c r="F216" s="217" t="s">
        <v>840</v>
      </c>
      <c r="G216" s="36"/>
      <c r="H216" s="36"/>
      <c r="I216" s="115"/>
      <c r="J216" s="36"/>
      <c r="K216" s="36"/>
      <c r="L216" s="39"/>
      <c r="M216" s="218"/>
      <c r="N216" s="219"/>
      <c r="O216" s="71"/>
      <c r="P216" s="71"/>
      <c r="Q216" s="71"/>
      <c r="R216" s="71"/>
      <c r="S216" s="71"/>
      <c r="T216" s="72"/>
      <c r="U216" s="34"/>
      <c r="V216" s="34"/>
      <c r="W216" s="34"/>
      <c r="X216" s="34"/>
      <c r="Y216" s="34"/>
      <c r="Z216" s="34"/>
      <c r="AA216" s="34"/>
      <c r="AB216" s="34"/>
      <c r="AC216" s="34"/>
      <c r="AD216" s="34"/>
      <c r="AE216" s="34"/>
      <c r="AT216" s="16" t="s">
        <v>158</v>
      </c>
      <c r="AU216" s="16" t="s">
        <v>21</v>
      </c>
    </row>
    <row r="217" spans="1:65" s="2" customFormat="1" ht="16.5" customHeight="1">
      <c r="A217" s="34"/>
      <c r="B217" s="35"/>
      <c r="C217" s="203" t="s">
        <v>300</v>
      </c>
      <c r="D217" s="203" t="s">
        <v>152</v>
      </c>
      <c r="E217" s="204" t="s">
        <v>842</v>
      </c>
      <c r="F217" s="205" t="s">
        <v>843</v>
      </c>
      <c r="G217" s="206" t="s">
        <v>168</v>
      </c>
      <c r="H217" s="207">
        <v>56</v>
      </c>
      <c r="I217" s="208"/>
      <c r="J217" s="209">
        <f>ROUND(I217*H217,2)</f>
        <v>0</v>
      </c>
      <c r="K217" s="205" t="s">
        <v>1</v>
      </c>
      <c r="L217" s="39"/>
      <c r="M217" s="210" t="s">
        <v>1</v>
      </c>
      <c r="N217" s="211" t="s">
        <v>48</v>
      </c>
      <c r="O217" s="71"/>
      <c r="P217" s="212">
        <f>O217*H217</f>
        <v>0</v>
      </c>
      <c r="Q217" s="212">
        <v>2.5999999999999999E-3</v>
      </c>
      <c r="R217" s="212">
        <f>Q217*H217</f>
        <v>0.14560000000000001</v>
      </c>
      <c r="S217" s="212">
        <v>0</v>
      </c>
      <c r="T217" s="213">
        <f>S217*H217</f>
        <v>0</v>
      </c>
      <c r="U217" s="34"/>
      <c r="V217" s="34"/>
      <c r="W217" s="34"/>
      <c r="X217" s="34"/>
      <c r="Y217" s="34"/>
      <c r="Z217" s="34"/>
      <c r="AA217" s="34"/>
      <c r="AB217" s="34"/>
      <c r="AC217" s="34"/>
      <c r="AD217" s="34"/>
      <c r="AE217" s="34"/>
      <c r="AR217" s="214" t="s">
        <v>156</v>
      </c>
      <c r="AT217" s="214" t="s">
        <v>152</v>
      </c>
      <c r="AU217" s="214" t="s">
        <v>21</v>
      </c>
      <c r="AY217" s="16" t="s">
        <v>150</v>
      </c>
      <c r="BE217" s="215">
        <f>IF(N217="základní",J217,0)</f>
        <v>0</v>
      </c>
      <c r="BF217" s="215">
        <f>IF(N217="snížená",J217,0)</f>
        <v>0</v>
      </c>
      <c r="BG217" s="215">
        <f>IF(N217="zákl. přenesená",J217,0)</f>
        <v>0</v>
      </c>
      <c r="BH217" s="215">
        <f>IF(N217="sníž. přenesená",J217,0)</f>
        <v>0</v>
      </c>
      <c r="BI217" s="215">
        <f>IF(N217="nulová",J217,0)</f>
        <v>0</v>
      </c>
      <c r="BJ217" s="16" t="s">
        <v>91</v>
      </c>
      <c r="BK217" s="215">
        <f>ROUND(I217*H217,2)</f>
        <v>0</v>
      </c>
      <c r="BL217" s="16" t="s">
        <v>156</v>
      </c>
      <c r="BM217" s="214" t="s">
        <v>844</v>
      </c>
    </row>
    <row r="218" spans="1:65" s="2" customFormat="1" ht="11.25">
      <c r="A218" s="34"/>
      <c r="B218" s="35"/>
      <c r="C218" s="36"/>
      <c r="D218" s="216" t="s">
        <v>158</v>
      </c>
      <c r="E218" s="36"/>
      <c r="F218" s="217" t="s">
        <v>843</v>
      </c>
      <c r="G218" s="36"/>
      <c r="H218" s="36"/>
      <c r="I218" s="115"/>
      <c r="J218" s="36"/>
      <c r="K218" s="36"/>
      <c r="L218" s="39"/>
      <c r="M218" s="218"/>
      <c r="N218" s="219"/>
      <c r="O218" s="71"/>
      <c r="P218" s="71"/>
      <c r="Q218" s="71"/>
      <c r="R218" s="71"/>
      <c r="S218" s="71"/>
      <c r="T218" s="72"/>
      <c r="U218" s="34"/>
      <c r="V218" s="34"/>
      <c r="W218" s="34"/>
      <c r="X218" s="34"/>
      <c r="Y218" s="34"/>
      <c r="Z218" s="34"/>
      <c r="AA218" s="34"/>
      <c r="AB218" s="34"/>
      <c r="AC218" s="34"/>
      <c r="AD218" s="34"/>
      <c r="AE218" s="34"/>
      <c r="AT218" s="16" t="s">
        <v>158</v>
      </c>
      <c r="AU218" s="16" t="s">
        <v>21</v>
      </c>
    </row>
    <row r="219" spans="1:65" s="2" customFormat="1" ht="19.5">
      <c r="A219" s="34"/>
      <c r="B219" s="35"/>
      <c r="C219" s="36"/>
      <c r="D219" s="216" t="s">
        <v>159</v>
      </c>
      <c r="E219" s="36"/>
      <c r="F219" s="220" t="s">
        <v>845</v>
      </c>
      <c r="G219" s="36"/>
      <c r="H219" s="36"/>
      <c r="I219" s="115"/>
      <c r="J219" s="36"/>
      <c r="K219" s="36"/>
      <c r="L219" s="39"/>
      <c r="M219" s="218"/>
      <c r="N219" s="219"/>
      <c r="O219" s="71"/>
      <c r="P219" s="71"/>
      <c r="Q219" s="71"/>
      <c r="R219" s="71"/>
      <c r="S219" s="71"/>
      <c r="T219" s="72"/>
      <c r="U219" s="34"/>
      <c r="V219" s="34"/>
      <c r="W219" s="34"/>
      <c r="X219" s="34"/>
      <c r="Y219" s="34"/>
      <c r="Z219" s="34"/>
      <c r="AA219" s="34"/>
      <c r="AB219" s="34"/>
      <c r="AC219" s="34"/>
      <c r="AD219" s="34"/>
      <c r="AE219" s="34"/>
      <c r="AT219" s="16" t="s">
        <v>159</v>
      </c>
      <c r="AU219" s="16" t="s">
        <v>21</v>
      </c>
    </row>
    <row r="220" spans="1:65" s="2" customFormat="1" ht="21.75" customHeight="1">
      <c r="A220" s="34"/>
      <c r="B220" s="35"/>
      <c r="C220" s="203" t="s">
        <v>304</v>
      </c>
      <c r="D220" s="203" t="s">
        <v>152</v>
      </c>
      <c r="E220" s="204" t="s">
        <v>618</v>
      </c>
      <c r="F220" s="205" t="s">
        <v>619</v>
      </c>
      <c r="G220" s="206" t="s">
        <v>194</v>
      </c>
      <c r="H220" s="207">
        <v>206</v>
      </c>
      <c r="I220" s="208"/>
      <c r="J220" s="209">
        <f>ROUND(I220*H220,2)</f>
        <v>0</v>
      </c>
      <c r="K220" s="205" t="s">
        <v>1</v>
      </c>
      <c r="L220" s="39"/>
      <c r="M220" s="210" t="s">
        <v>1</v>
      </c>
      <c r="N220" s="211" t="s">
        <v>48</v>
      </c>
      <c r="O220" s="71"/>
      <c r="P220" s="212">
        <f>O220*H220</f>
        <v>0</v>
      </c>
      <c r="Q220" s="212">
        <v>0.20219000000000001</v>
      </c>
      <c r="R220" s="212">
        <f>Q220*H220</f>
        <v>41.651140000000005</v>
      </c>
      <c r="S220" s="212">
        <v>0</v>
      </c>
      <c r="T220" s="213">
        <f>S220*H220</f>
        <v>0</v>
      </c>
      <c r="U220" s="34"/>
      <c r="V220" s="34"/>
      <c r="W220" s="34"/>
      <c r="X220" s="34"/>
      <c r="Y220" s="34"/>
      <c r="Z220" s="34"/>
      <c r="AA220" s="34"/>
      <c r="AB220" s="34"/>
      <c r="AC220" s="34"/>
      <c r="AD220" s="34"/>
      <c r="AE220" s="34"/>
      <c r="AR220" s="214" t="s">
        <v>156</v>
      </c>
      <c r="AT220" s="214" t="s">
        <v>152</v>
      </c>
      <c r="AU220" s="214" t="s">
        <v>21</v>
      </c>
      <c r="AY220" s="16" t="s">
        <v>150</v>
      </c>
      <c r="BE220" s="215">
        <f>IF(N220="základní",J220,0)</f>
        <v>0</v>
      </c>
      <c r="BF220" s="215">
        <f>IF(N220="snížená",J220,0)</f>
        <v>0</v>
      </c>
      <c r="BG220" s="215">
        <f>IF(N220="zákl. přenesená",J220,0)</f>
        <v>0</v>
      </c>
      <c r="BH220" s="215">
        <f>IF(N220="sníž. přenesená",J220,0)</f>
        <v>0</v>
      </c>
      <c r="BI220" s="215">
        <f>IF(N220="nulová",J220,0)</f>
        <v>0</v>
      </c>
      <c r="BJ220" s="16" t="s">
        <v>91</v>
      </c>
      <c r="BK220" s="215">
        <f>ROUND(I220*H220,2)</f>
        <v>0</v>
      </c>
      <c r="BL220" s="16" t="s">
        <v>156</v>
      </c>
      <c r="BM220" s="214" t="s">
        <v>846</v>
      </c>
    </row>
    <row r="221" spans="1:65" s="2" customFormat="1" ht="19.5">
      <c r="A221" s="34"/>
      <c r="B221" s="35"/>
      <c r="C221" s="36"/>
      <c r="D221" s="216" t="s">
        <v>158</v>
      </c>
      <c r="E221" s="36"/>
      <c r="F221" s="217" t="s">
        <v>619</v>
      </c>
      <c r="G221" s="36"/>
      <c r="H221" s="36"/>
      <c r="I221" s="115"/>
      <c r="J221" s="36"/>
      <c r="K221" s="36"/>
      <c r="L221" s="39"/>
      <c r="M221" s="218"/>
      <c r="N221" s="219"/>
      <c r="O221" s="71"/>
      <c r="P221" s="71"/>
      <c r="Q221" s="71"/>
      <c r="R221" s="71"/>
      <c r="S221" s="71"/>
      <c r="T221" s="72"/>
      <c r="U221" s="34"/>
      <c r="V221" s="34"/>
      <c r="W221" s="34"/>
      <c r="X221" s="34"/>
      <c r="Y221" s="34"/>
      <c r="Z221" s="34"/>
      <c r="AA221" s="34"/>
      <c r="AB221" s="34"/>
      <c r="AC221" s="34"/>
      <c r="AD221" s="34"/>
      <c r="AE221" s="34"/>
      <c r="AT221" s="16" t="s">
        <v>158</v>
      </c>
      <c r="AU221" s="16" t="s">
        <v>21</v>
      </c>
    </row>
    <row r="222" spans="1:65" s="13" customFormat="1" ht="11.25">
      <c r="B222" s="221"/>
      <c r="C222" s="222"/>
      <c r="D222" s="216" t="s">
        <v>200</v>
      </c>
      <c r="E222" s="223" t="s">
        <v>1</v>
      </c>
      <c r="F222" s="224" t="s">
        <v>847</v>
      </c>
      <c r="G222" s="222"/>
      <c r="H222" s="225">
        <v>206</v>
      </c>
      <c r="I222" s="226"/>
      <c r="J222" s="222"/>
      <c r="K222" s="222"/>
      <c r="L222" s="227"/>
      <c r="M222" s="228"/>
      <c r="N222" s="229"/>
      <c r="O222" s="229"/>
      <c r="P222" s="229"/>
      <c r="Q222" s="229"/>
      <c r="R222" s="229"/>
      <c r="S222" s="229"/>
      <c r="T222" s="230"/>
      <c r="AT222" s="231" t="s">
        <v>200</v>
      </c>
      <c r="AU222" s="231" t="s">
        <v>21</v>
      </c>
      <c r="AV222" s="13" t="s">
        <v>21</v>
      </c>
      <c r="AW222" s="13" t="s">
        <v>40</v>
      </c>
      <c r="AX222" s="13" t="s">
        <v>83</v>
      </c>
      <c r="AY222" s="231" t="s">
        <v>150</v>
      </c>
    </row>
    <row r="223" spans="1:65" s="14" customFormat="1" ht="11.25">
      <c r="B223" s="232"/>
      <c r="C223" s="233"/>
      <c r="D223" s="216" t="s">
        <v>200</v>
      </c>
      <c r="E223" s="234" t="s">
        <v>1</v>
      </c>
      <c r="F223" s="235" t="s">
        <v>203</v>
      </c>
      <c r="G223" s="233"/>
      <c r="H223" s="236">
        <v>206</v>
      </c>
      <c r="I223" s="237"/>
      <c r="J223" s="233"/>
      <c r="K223" s="233"/>
      <c r="L223" s="238"/>
      <c r="M223" s="239"/>
      <c r="N223" s="240"/>
      <c r="O223" s="240"/>
      <c r="P223" s="240"/>
      <c r="Q223" s="240"/>
      <c r="R223" s="240"/>
      <c r="S223" s="240"/>
      <c r="T223" s="241"/>
      <c r="AT223" s="242" t="s">
        <v>200</v>
      </c>
      <c r="AU223" s="242" t="s">
        <v>21</v>
      </c>
      <c r="AV223" s="14" t="s">
        <v>156</v>
      </c>
      <c r="AW223" s="14" t="s">
        <v>40</v>
      </c>
      <c r="AX223" s="14" t="s">
        <v>91</v>
      </c>
      <c r="AY223" s="242" t="s">
        <v>150</v>
      </c>
    </row>
    <row r="224" spans="1:65" s="2" customFormat="1" ht="16.5" customHeight="1">
      <c r="A224" s="34"/>
      <c r="B224" s="35"/>
      <c r="C224" s="243" t="s">
        <v>308</v>
      </c>
      <c r="D224" s="243" t="s">
        <v>262</v>
      </c>
      <c r="E224" s="244" t="s">
        <v>623</v>
      </c>
      <c r="F224" s="245" t="s">
        <v>624</v>
      </c>
      <c r="G224" s="246" t="s">
        <v>194</v>
      </c>
      <c r="H224" s="247">
        <v>193.6</v>
      </c>
      <c r="I224" s="248"/>
      <c r="J224" s="249">
        <f>ROUND(I224*H224,2)</f>
        <v>0</v>
      </c>
      <c r="K224" s="245" t="s">
        <v>1</v>
      </c>
      <c r="L224" s="250"/>
      <c r="M224" s="251" t="s">
        <v>1</v>
      </c>
      <c r="N224" s="252" t="s">
        <v>48</v>
      </c>
      <c r="O224" s="71"/>
      <c r="P224" s="212">
        <f>O224*H224</f>
        <v>0</v>
      </c>
      <c r="Q224" s="212">
        <v>0.10199999999999999</v>
      </c>
      <c r="R224" s="212">
        <f>Q224*H224</f>
        <v>19.747199999999999</v>
      </c>
      <c r="S224" s="212">
        <v>0</v>
      </c>
      <c r="T224" s="213">
        <f>S224*H224</f>
        <v>0</v>
      </c>
      <c r="U224" s="34"/>
      <c r="V224" s="34"/>
      <c r="W224" s="34"/>
      <c r="X224" s="34"/>
      <c r="Y224" s="34"/>
      <c r="Z224" s="34"/>
      <c r="AA224" s="34"/>
      <c r="AB224" s="34"/>
      <c r="AC224" s="34"/>
      <c r="AD224" s="34"/>
      <c r="AE224" s="34"/>
      <c r="AR224" s="214" t="s">
        <v>187</v>
      </c>
      <c r="AT224" s="214" t="s">
        <v>262</v>
      </c>
      <c r="AU224" s="214" t="s">
        <v>21</v>
      </c>
      <c r="AY224" s="16" t="s">
        <v>150</v>
      </c>
      <c r="BE224" s="215">
        <f>IF(N224="základní",J224,0)</f>
        <v>0</v>
      </c>
      <c r="BF224" s="215">
        <f>IF(N224="snížená",J224,0)</f>
        <v>0</v>
      </c>
      <c r="BG224" s="215">
        <f>IF(N224="zákl. přenesená",J224,0)</f>
        <v>0</v>
      </c>
      <c r="BH224" s="215">
        <f>IF(N224="sníž. přenesená",J224,0)</f>
        <v>0</v>
      </c>
      <c r="BI224" s="215">
        <f>IF(N224="nulová",J224,0)</f>
        <v>0</v>
      </c>
      <c r="BJ224" s="16" t="s">
        <v>91</v>
      </c>
      <c r="BK224" s="215">
        <f>ROUND(I224*H224,2)</f>
        <v>0</v>
      </c>
      <c r="BL224" s="16" t="s">
        <v>156</v>
      </c>
      <c r="BM224" s="214" t="s">
        <v>848</v>
      </c>
    </row>
    <row r="225" spans="1:65" s="2" customFormat="1" ht="11.25">
      <c r="A225" s="34"/>
      <c r="B225" s="35"/>
      <c r="C225" s="36"/>
      <c r="D225" s="216" t="s">
        <v>158</v>
      </c>
      <c r="E225" s="36"/>
      <c r="F225" s="217" t="s">
        <v>624</v>
      </c>
      <c r="G225" s="36"/>
      <c r="H225" s="36"/>
      <c r="I225" s="115"/>
      <c r="J225" s="36"/>
      <c r="K225" s="36"/>
      <c r="L225" s="39"/>
      <c r="M225" s="218"/>
      <c r="N225" s="219"/>
      <c r="O225" s="71"/>
      <c r="P225" s="71"/>
      <c r="Q225" s="71"/>
      <c r="R225" s="71"/>
      <c r="S225" s="71"/>
      <c r="T225" s="72"/>
      <c r="U225" s="34"/>
      <c r="V225" s="34"/>
      <c r="W225" s="34"/>
      <c r="X225" s="34"/>
      <c r="Y225" s="34"/>
      <c r="Z225" s="34"/>
      <c r="AA225" s="34"/>
      <c r="AB225" s="34"/>
      <c r="AC225" s="34"/>
      <c r="AD225" s="34"/>
      <c r="AE225" s="34"/>
      <c r="AT225" s="16" t="s">
        <v>158</v>
      </c>
      <c r="AU225" s="16" t="s">
        <v>21</v>
      </c>
    </row>
    <row r="226" spans="1:65" s="13" customFormat="1" ht="11.25">
      <c r="B226" s="221"/>
      <c r="C226" s="222"/>
      <c r="D226" s="216" t="s">
        <v>200</v>
      </c>
      <c r="E226" s="223" t="s">
        <v>1</v>
      </c>
      <c r="F226" s="224" t="s">
        <v>849</v>
      </c>
      <c r="G226" s="222"/>
      <c r="H226" s="225">
        <v>193.6</v>
      </c>
      <c r="I226" s="226"/>
      <c r="J226" s="222"/>
      <c r="K226" s="222"/>
      <c r="L226" s="227"/>
      <c r="M226" s="228"/>
      <c r="N226" s="229"/>
      <c r="O226" s="229"/>
      <c r="P226" s="229"/>
      <c r="Q226" s="229"/>
      <c r="R226" s="229"/>
      <c r="S226" s="229"/>
      <c r="T226" s="230"/>
      <c r="AT226" s="231" t="s">
        <v>200</v>
      </c>
      <c r="AU226" s="231" t="s">
        <v>21</v>
      </c>
      <c r="AV226" s="13" t="s">
        <v>21</v>
      </c>
      <c r="AW226" s="13" t="s">
        <v>40</v>
      </c>
      <c r="AX226" s="13" t="s">
        <v>83</v>
      </c>
      <c r="AY226" s="231" t="s">
        <v>150</v>
      </c>
    </row>
    <row r="227" spans="1:65" s="14" customFormat="1" ht="11.25">
      <c r="B227" s="232"/>
      <c r="C227" s="233"/>
      <c r="D227" s="216" t="s">
        <v>200</v>
      </c>
      <c r="E227" s="234" t="s">
        <v>1</v>
      </c>
      <c r="F227" s="235" t="s">
        <v>203</v>
      </c>
      <c r="G227" s="233"/>
      <c r="H227" s="236">
        <v>193.6</v>
      </c>
      <c r="I227" s="237"/>
      <c r="J227" s="233"/>
      <c r="K227" s="233"/>
      <c r="L227" s="238"/>
      <c r="M227" s="239"/>
      <c r="N227" s="240"/>
      <c r="O227" s="240"/>
      <c r="P227" s="240"/>
      <c r="Q227" s="240"/>
      <c r="R227" s="240"/>
      <c r="S227" s="240"/>
      <c r="T227" s="241"/>
      <c r="AT227" s="242" t="s">
        <v>200</v>
      </c>
      <c r="AU227" s="242" t="s">
        <v>21</v>
      </c>
      <c r="AV227" s="14" t="s">
        <v>156</v>
      </c>
      <c r="AW227" s="14" t="s">
        <v>40</v>
      </c>
      <c r="AX227" s="14" t="s">
        <v>91</v>
      </c>
      <c r="AY227" s="242" t="s">
        <v>150</v>
      </c>
    </row>
    <row r="228" spans="1:65" s="2" customFormat="1" ht="16.5" customHeight="1">
      <c r="A228" s="34"/>
      <c r="B228" s="35"/>
      <c r="C228" s="243" t="s">
        <v>312</v>
      </c>
      <c r="D228" s="243" t="s">
        <v>262</v>
      </c>
      <c r="E228" s="244" t="s">
        <v>628</v>
      </c>
      <c r="F228" s="245" t="s">
        <v>629</v>
      </c>
      <c r="G228" s="246" t="s">
        <v>155</v>
      </c>
      <c r="H228" s="247">
        <v>30</v>
      </c>
      <c r="I228" s="248"/>
      <c r="J228" s="249">
        <f>ROUND(I228*H228,2)</f>
        <v>0</v>
      </c>
      <c r="K228" s="245" t="s">
        <v>1</v>
      </c>
      <c r="L228" s="250"/>
      <c r="M228" s="251" t="s">
        <v>1</v>
      </c>
      <c r="N228" s="252" t="s">
        <v>48</v>
      </c>
      <c r="O228" s="71"/>
      <c r="P228" s="212">
        <f>O228*H228</f>
        <v>0</v>
      </c>
      <c r="Q228" s="212">
        <v>6.3E-2</v>
      </c>
      <c r="R228" s="212">
        <f>Q228*H228</f>
        <v>1.8900000000000001</v>
      </c>
      <c r="S228" s="212">
        <v>0</v>
      </c>
      <c r="T228" s="213">
        <f>S228*H228</f>
        <v>0</v>
      </c>
      <c r="U228" s="34"/>
      <c r="V228" s="34"/>
      <c r="W228" s="34"/>
      <c r="X228" s="34"/>
      <c r="Y228" s="34"/>
      <c r="Z228" s="34"/>
      <c r="AA228" s="34"/>
      <c r="AB228" s="34"/>
      <c r="AC228" s="34"/>
      <c r="AD228" s="34"/>
      <c r="AE228" s="34"/>
      <c r="AR228" s="214" t="s">
        <v>187</v>
      </c>
      <c r="AT228" s="214" t="s">
        <v>262</v>
      </c>
      <c r="AU228" s="214" t="s">
        <v>21</v>
      </c>
      <c r="AY228" s="16" t="s">
        <v>150</v>
      </c>
      <c r="BE228" s="215">
        <f>IF(N228="základní",J228,0)</f>
        <v>0</v>
      </c>
      <c r="BF228" s="215">
        <f>IF(N228="snížená",J228,0)</f>
        <v>0</v>
      </c>
      <c r="BG228" s="215">
        <f>IF(N228="zákl. přenesená",J228,0)</f>
        <v>0</v>
      </c>
      <c r="BH228" s="215">
        <f>IF(N228="sníž. přenesená",J228,0)</f>
        <v>0</v>
      </c>
      <c r="BI228" s="215">
        <f>IF(N228="nulová",J228,0)</f>
        <v>0</v>
      </c>
      <c r="BJ228" s="16" t="s">
        <v>91</v>
      </c>
      <c r="BK228" s="215">
        <f>ROUND(I228*H228,2)</f>
        <v>0</v>
      </c>
      <c r="BL228" s="16" t="s">
        <v>156</v>
      </c>
      <c r="BM228" s="214" t="s">
        <v>850</v>
      </c>
    </row>
    <row r="229" spans="1:65" s="2" customFormat="1" ht="11.25">
      <c r="A229" s="34"/>
      <c r="B229" s="35"/>
      <c r="C229" s="36"/>
      <c r="D229" s="216" t="s">
        <v>158</v>
      </c>
      <c r="E229" s="36"/>
      <c r="F229" s="217" t="s">
        <v>629</v>
      </c>
      <c r="G229" s="36"/>
      <c r="H229" s="36"/>
      <c r="I229" s="115"/>
      <c r="J229" s="36"/>
      <c r="K229" s="36"/>
      <c r="L229" s="39"/>
      <c r="M229" s="218"/>
      <c r="N229" s="219"/>
      <c r="O229" s="71"/>
      <c r="P229" s="71"/>
      <c r="Q229" s="71"/>
      <c r="R229" s="71"/>
      <c r="S229" s="71"/>
      <c r="T229" s="72"/>
      <c r="U229" s="34"/>
      <c r="V229" s="34"/>
      <c r="W229" s="34"/>
      <c r="X229" s="34"/>
      <c r="Y229" s="34"/>
      <c r="Z229" s="34"/>
      <c r="AA229" s="34"/>
      <c r="AB229" s="34"/>
      <c r="AC229" s="34"/>
      <c r="AD229" s="34"/>
      <c r="AE229" s="34"/>
      <c r="AT229" s="16" t="s">
        <v>158</v>
      </c>
      <c r="AU229" s="16" t="s">
        <v>21</v>
      </c>
    </row>
    <row r="230" spans="1:65" s="13" customFormat="1" ht="22.5">
      <c r="B230" s="221"/>
      <c r="C230" s="222"/>
      <c r="D230" s="216" t="s">
        <v>200</v>
      </c>
      <c r="E230" s="223" t="s">
        <v>1</v>
      </c>
      <c r="F230" s="224" t="s">
        <v>851</v>
      </c>
      <c r="G230" s="222"/>
      <c r="H230" s="225">
        <v>30</v>
      </c>
      <c r="I230" s="226"/>
      <c r="J230" s="222"/>
      <c r="K230" s="222"/>
      <c r="L230" s="227"/>
      <c r="M230" s="228"/>
      <c r="N230" s="229"/>
      <c r="O230" s="229"/>
      <c r="P230" s="229"/>
      <c r="Q230" s="229"/>
      <c r="R230" s="229"/>
      <c r="S230" s="229"/>
      <c r="T230" s="230"/>
      <c r="AT230" s="231" t="s">
        <v>200</v>
      </c>
      <c r="AU230" s="231" t="s">
        <v>21</v>
      </c>
      <c r="AV230" s="13" t="s">
        <v>21</v>
      </c>
      <c r="AW230" s="13" t="s">
        <v>40</v>
      </c>
      <c r="AX230" s="13" t="s">
        <v>83</v>
      </c>
      <c r="AY230" s="231" t="s">
        <v>150</v>
      </c>
    </row>
    <row r="231" spans="1:65" s="14" customFormat="1" ht="11.25">
      <c r="B231" s="232"/>
      <c r="C231" s="233"/>
      <c r="D231" s="216" t="s">
        <v>200</v>
      </c>
      <c r="E231" s="234" t="s">
        <v>1</v>
      </c>
      <c r="F231" s="235" t="s">
        <v>203</v>
      </c>
      <c r="G231" s="233"/>
      <c r="H231" s="236">
        <v>30</v>
      </c>
      <c r="I231" s="237"/>
      <c r="J231" s="233"/>
      <c r="K231" s="233"/>
      <c r="L231" s="238"/>
      <c r="M231" s="239"/>
      <c r="N231" s="240"/>
      <c r="O231" s="240"/>
      <c r="P231" s="240"/>
      <c r="Q231" s="240"/>
      <c r="R231" s="240"/>
      <c r="S231" s="240"/>
      <c r="T231" s="241"/>
      <c r="AT231" s="242" t="s">
        <v>200</v>
      </c>
      <c r="AU231" s="242" t="s">
        <v>21</v>
      </c>
      <c r="AV231" s="14" t="s">
        <v>156</v>
      </c>
      <c r="AW231" s="14" t="s">
        <v>40</v>
      </c>
      <c r="AX231" s="14" t="s">
        <v>91</v>
      </c>
      <c r="AY231" s="242" t="s">
        <v>150</v>
      </c>
    </row>
    <row r="232" spans="1:65" s="2" customFormat="1" ht="21.75" customHeight="1">
      <c r="A232" s="34"/>
      <c r="B232" s="35"/>
      <c r="C232" s="243" t="s">
        <v>321</v>
      </c>
      <c r="D232" s="243" t="s">
        <v>262</v>
      </c>
      <c r="E232" s="244" t="s">
        <v>633</v>
      </c>
      <c r="F232" s="245" t="s">
        <v>634</v>
      </c>
      <c r="G232" s="246" t="s">
        <v>155</v>
      </c>
      <c r="H232" s="247">
        <v>100</v>
      </c>
      <c r="I232" s="248"/>
      <c r="J232" s="249">
        <f>ROUND(I232*H232,2)</f>
        <v>0</v>
      </c>
      <c r="K232" s="245" t="s">
        <v>1</v>
      </c>
      <c r="L232" s="250"/>
      <c r="M232" s="251" t="s">
        <v>1</v>
      </c>
      <c r="N232" s="252" t="s">
        <v>48</v>
      </c>
      <c r="O232" s="71"/>
      <c r="P232" s="212">
        <f>O232*H232</f>
        <v>0</v>
      </c>
      <c r="Q232" s="212">
        <v>2.4E-2</v>
      </c>
      <c r="R232" s="212">
        <f>Q232*H232</f>
        <v>2.4</v>
      </c>
      <c r="S232" s="212">
        <v>0</v>
      </c>
      <c r="T232" s="213">
        <f>S232*H232</f>
        <v>0</v>
      </c>
      <c r="U232" s="34"/>
      <c r="V232" s="34"/>
      <c r="W232" s="34"/>
      <c r="X232" s="34"/>
      <c r="Y232" s="34"/>
      <c r="Z232" s="34"/>
      <c r="AA232" s="34"/>
      <c r="AB232" s="34"/>
      <c r="AC232" s="34"/>
      <c r="AD232" s="34"/>
      <c r="AE232" s="34"/>
      <c r="AR232" s="214" t="s">
        <v>187</v>
      </c>
      <c r="AT232" s="214" t="s">
        <v>262</v>
      </c>
      <c r="AU232" s="214" t="s">
        <v>21</v>
      </c>
      <c r="AY232" s="16" t="s">
        <v>150</v>
      </c>
      <c r="BE232" s="215">
        <f>IF(N232="základní",J232,0)</f>
        <v>0</v>
      </c>
      <c r="BF232" s="215">
        <f>IF(N232="snížená",J232,0)</f>
        <v>0</v>
      </c>
      <c r="BG232" s="215">
        <f>IF(N232="zákl. přenesená",J232,0)</f>
        <v>0</v>
      </c>
      <c r="BH232" s="215">
        <f>IF(N232="sníž. přenesená",J232,0)</f>
        <v>0</v>
      </c>
      <c r="BI232" s="215">
        <f>IF(N232="nulová",J232,0)</f>
        <v>0</v>
      </c>
      <c r="BJ232" s="16" t="s">
        <v>91</v>
      </c>
      <c r="BK232" s="215">
        <f>ROUND(I232*H232,2)</f>
        <v>0</v>
      </c>
      <c r="BL232" s="16" t="s">
        <v>156</v>
      </c>
      <c r="BM232" s="214" t="s">
        <v>852</v>
      </c>
    </row>
    <row r="233" spans="1:65" s="2" customFormat="1" ht="11.25">
      <c r="A233" s="34"/>
      <c r="B233" s="35"/>
      <c r="C233" s="36"/>
      <c r="D233" s="216" t="s">
        <v>158</v>
      </c>
      <c r="E233" s="36"/>
      <c r="F233" s="217" t="s">
        <v>634</v>
      </c>
      <c r="G233" s="36"/>
      <c r="H233" s="36"/>
      <c r="I233" s="115"/>
      <c r="J233" s="36"/>
      <c r="K233" s="36"/>
      <c r="L233" s="39"/>
      <c r="M233" s="218"/>
      <c r="N233" s="219"/>
      <c r="O233" s="71"/>
      <c r="P233" s="71"/>
      <c r="Q233" s="71"/>
      <c r="R233" s="71"/>
      <c r="S233" s="71"/>
      <c r="T233" s="72"/>
      <c r="U233" s="34"/>
      <c r="V233" s="34"/>
      <c r="W233" s="34"/>
      <c r="X233" s="34"/>
      <c r="Y233" s="34"/>
      <c r="Z233" s="34"/>
      <c r="AA233" s="34"/>
      <c r="AB233" s="34"/>
      <c r="AC233" s="34"/>
      <c r="AD233" s="34"/>
      <c r="AE233" s="34"/>
      <c r="AT233" s="16" t="s">
        <v>158</v>
      </c>
      <c r="AU233" s="16" t="s">
        <v>21</v>
      </c>
    </row>
    <row r="234" spans="1:65" s="13" customFormat="1" ht="11.25">
      <c r="B234" s="221"/>
      <c r="C234" s="222"/>
      <c r="D234" s="216" t="s">
        <v>200</v>
      </c>
      <c r="E234" s="223" t="s">
        <v>1</v>
      </c>
      <c r="F234" s="224" t="s">
        <v>853</v>
      </c>
      <c r="G234" s="222"/>
      <c r="H234" s="225">
        <v>100</v>
      </c>
      <c r="I234" s="226"/>
      <c r="J234" s="222"/>
      <c r="K234" s="222"/>
      <c r="L234" s="227"/>
      <c r="M234" s="228"/>
      <c r="N234" s="229"/>
      <c r="O234" s="229"/>
      <c r="P234" s="229"/>
      <c r="Q234" s="229"/>
      <c r="R234" s="229"/>
      <c r="S234" s="229"/>
      <c r="T234" s="230"/>
      <c r="AT234" s="231" t="s">
        <v>200</v>
      </c>
      <c r="AU234" s="231" t="s">
        <v>21</v>
      </c>
      <c r="AV234" s="13" t="s">
        <v>21</v>
      </c>
      <c r="AW234" s="13" t="s">
        <v>40</v>
      </c>
      <c r="AX234" s="13" t="s">
        <v>83</v>
      </c>
      <c r="AY234" s="231" t="s">
        <v>150</v>
      </c>
    </row>
    <row r="235" spans="1:65" s="14" customFormat="1" ht="11.25">
      <c r="B235" s="232"/>
      <c r="C235" s="233"/>
      <c r="D235" s="216" t="s">
        <v>200</v>
      </c>
      <c r="E235" s="234" t="s">
        <v>1</v>
      </c>
      <c r="F235" s="235" t="s">
        <v>203</v>
      </c>
      <c r="G235" s="233"/>
      <c r="H235" s="236">
        <v>100</v>
      </c>
      <c r="I235" s="237"/>
      <c r="J235" s="233"/>
      <c r="K235" s="233"/>
      <c r="L235" s="238"/>
      <c r="M235" s="239"/>
      <c r="N235" s="240"/>
      <c r="O235" s="240"/>
      <c r="P235" s="240"/>
      <c r="Q235" s="240"/>
      <c r="R235" s="240"/>
      <c r="S235" s="240"/>
      <c r="T235" s="241"/>
      <c r="AT235" s="242" t="s">
        <v>200</v>
      </c>
      <c r="AU235" s="242" t="s">
        <v>21</v>
      </c>
      <c r="AV235" s="14" t="s">
        <v>156</v>
      </c>
      <c r="AW235" s="14" t="s">
        <v>40</v>
      </c>
      <c r="AX235" s="14" t="s">
        <v>91</v>
      </c>
      <c r="AY235" s="242" t="s">
        <v>150</v>
      </c>
    </row>
    <row r="236" spans="1:65" s="2" customFormat="1" ht="21.75" customHeight="1">
      <c r="A236" s="34"/>
      <c r="B236" s="35"/>
      <c r="C236" s="203" t="s">
        <v>326</v>
      </c>
      <c r="D236" s="203" t="s">
        <v>152</v>
      </c>
      <c r="E236" s="204" t="s">
        <v>638</v>
      </c>
      <c r="F236" s="205" t="s">
        <v>639</v>
      </c>
      <c r="G236" s="206" t="s">
        <v>194</v>
      </c>
      <c r="H236" s="207">
        <v>50</v>
      </c>
      <c r="I236" s="208"/>
      <c r="J236" s="209">
        <f>ROUND(I236*H236,2)</f>
        <v>0</v>
      </c>
      <c r="K236" s="205" t="s">
        <v>1</v>
      </c>
      <c r="L236" s="39"/>
      <c r="M236" s="210" t="s">
        <v>1</v>
      </c>
      <c r="N236" s="211" t="s">
        <v>48</v>
      </c>
      <c r="O236" s="71"/>
      <c r="P236" s="212">
        <f>O236*H236</f>
        <v>0</v>
      </c>
      <c r="Q236" s="212">
        <v>0.10108</v>
      </c>
      <c r="R236" s="212">
        <f>Q236*H236</f>
        <v>5.0540000000000003</v>
      </c>
      <c r="S236" s="212">
        <v>0</v>
      </c>
      <c r="T236" s="213">
        <f>S236*H236</f>
        <v>0</v>
      </c>
      <c r="U236" s="34"/>
      <c r="V236" s="34"/>
      <c r="W236" s="34"/>
      <c r="X236" s="34"/>
      <c r="Y236" s="34"/>
      <c r="Z236" s="34"/>
      <c r="AA236" s="34"/>
      <c r="AB236" s="34"/>
      <c r="AC236" s="34"/>
      <c r="AD236" s="34"/>
      <c r="AE236" s="34"/>
      <c r="AR236" s="214" t="s">
        <v>156</v>
      </c>
      <c r="AT236" s="214" t="s">
        <v>152</v>
      </c>
      <c r="AU236" s="214" t="s">
        <v>21</v>
      </c>
      <c r="AY236" s="16" t="s">
        <v>150</v>
      </c>
      <c r="BE236" s="215">
        <f>IF(N236="základní",J236,0)</f>
        <v>0</v>
      </c>
      <c r="BF236" s="215">
        <f>IF(N236="snížená",J236,0)</f>
        <v>0</v>
      </c>
      <c r="BG236" s="215">
        <f>IF(N236="zákl. přenesená",J236,0)</f>
        <v>0</v>
      </c>
      <c r="BH236" s="215">
        <f>IF(N236="sníž. přenesená",J236,0)</f>
        <v>0</v>
      </c>
      <c r="BI236" s="215">
        <f>IF(N236="nulová",J236,0)</f>
        <v>0</v>
      </c>
      <c r="BJ236" s="16" t="s">
        <v>91</v>
      </c>
      <c r="BK236" s="215">
        <f>ROUND(I236*H236,2)</f>
        <v>0</v>
      </c>
      <c r="BL236" s="16" t="s">
        <v>156</v>
      </c>
      <c r="BM236" s="214" t="s">
        <v>854</v>
      </c>
    </row>
    <row r="237" spans="1:65" s="2" customFormat="1" ht="19.5">
      <c r="A237" s="34"/>
      <c r="B237" s="35"/>
      <c r="C237" s="36"/>
      <c r="D237" s="216" t="s">
        <v>158</v>
      </c>
      <c r="E237" s="36"/>
      <c r="F237" s="217" t="s">
        <v>639</v>
      </c>
      <c r="G237" s="36"/>
      <c r="H237" s="36"/>
      <c r="I237" s="115"/>
      <c r="J237" s="36"/>
      <c r="K237" s="36"/>
      <c r="L237" s="39"/>
      <c r="M237" s="218"/>
      <c r="N237" s="219"/>
      <c r="O237" s="71"/>
      <c r="P237" s="71"/>
      <c r="Q237" s="71"/>
      <c r="R237" s="71"/>
      <c r="S237" s="71"/>
      <c r="T237" s="72"/>
      <c r="U237" s="34"/>
      <c r="V237" s="34"/>
      <c r="W237" s="34"/>
      <c r="X237" s="34"/>
      <c r="Y237" s="34"/>
      <c r="Z237" s="34"/>
      <c r="AA237" s="34"/>
      <c r="AB237" s="34"/>
      <c r="AC237" s="34"/>
      <c r="AD237" s="34"/>
      <c r="AE237" s="34"/>
      <c r="AT237" s="16" t="s">
        <v>158</v>
      </c>
      <c r="AU237" s="16" t="s">
        <v>21</v>
      </c>
    </row>
    <row r="238" spans="1:65" s="13" customFormat="1" ht="11.25">
      <c r="B238" s="221"/>
      <c r="C238" s="222"/>
      <c r="D238" s="216" t="s">
        <v>200</v>
      </c>
      <c r="E238" s="223" t="s">
        <v>1</v>
      </c>
      <c r="F238" s="224" t="s">
        <v>599</v>
      </c>
      <c r="G238" s="222"/>
      <c r="H238" s="225">
        <v>50</v>
      </c>
      <c r="I238" s="226"/>
      <c r="J238" s="222"/>
      <c r="K238" s="222"/>
      <c r="L238" s="227"/>
      <c r="M238" s="228"/>
      <c r="N238" s="229"/>
      <c r="O238" s="229"/>
      <c r="P238" s="229"/>
      <c r="Q238" s="229"/>
      <c r="R238" s="229"/>
      <c r="S238" s="229"/>
      <c r="T238" s="230"/>
      <c r="AT238" s="231" t="s">
        <v>200</v>
      </c>
      <c r="AU238" s="231" t="s">
        <v>21</v>
      </c>
      <c r="AV238" s="13" t="s">
        <v>21</v>
      </c>
      <c r="AW238" s="13" t="s">
        <v>40</v>
      </c>
      <c r="AX238" s="13" t="s">
        <v>91</v>
      </c>
      <c r="AY238" s="231" t="s">
        <v>150</v>
      </c>
    </row>
    <row r="239" spans="1:65" s="2" customFormat="1" ht="16.5" customHeight="1">
      <c r="A239" s="34"/>
      <c r="B239" s="35"/>
      <c r="C239" s="203" t="s">
        <v>330</v>
      </c>
      <c r="D239" s="203" t="s">
        <v>152</v>
      </c>
      <c r="E239" s="204" t="s">
        <v>699</v>
      </c>
      <c r="F239" s="205" t="s">
        <v>700</v>
      </c>
      <c r="G239" s="206" t="s">
        <v>168</v>
      </c>
      <c r="H239" s="207">
        <v>90</v>
      </c>
      <c r="I239" s="208"/>
      <c r="J239" s="209">
        <f>ROUND(I239*H239,2)</f>
        <v>0</v>
      </c>
      <c r="K239" s="205" t="s">
        <v>1</v>
      </c>
      <c r="L239" s="39"/>
      <c r="M239" s="210" t="s">
        <v>1</v>
      </c>
      <c r="N239" s="211" t="s">
        <v>48</v>
      </c>
      <c r="O239" s="71"/>
      <c r="P239" s="212">
        <f>O239*H239</f>
        <v>0</v>
      </c>
      <c r="Q239" s="212">
        <v>2.5000000000000001E-4</v>
      </c>
      <c r="R239" s="212">
        <f>Q239*H239</f>
        <v>2.2499999999999999E-2</v>
      </c>
      <c r="S239" s="212">
        <v>0</v>
      </c>
      <c r="T239" s="213">
        <f>S239*H239</f>
        <v>0</v>
      </c>
      <c r="U239" s="34"/>
      <c r="V239" s="34"/>
      <c r="W239" s="34"/>
      <c r="X239" s="34"/>
      <c r="Y239" s="34"/>
      <c r="Z239" s="34"/>
      <c r="AA239" s="34"/>
      <c r="AB239" s="34"/>
      <c r="AC239" s="34"/>
      <c r="AD239" s="34"/>
      <c r="AE239" s="34"/>
      <c r="AR239" s="214" t="s">
        <v>156</v>
      </c>
      <c r="AT239" s="214" t="s">
        <v>152</v>
      </c>
      <c r="AU239" s="214" t="s">
        <v>21</v>
      </c>
      <c r="AY239" s="16" t="s">
        <v>150</v>
      </c>
      <c r="BE239" s="215">
        <f>IF(N239="základní",J239,0)</f>
        <v>0</v>
      </c>
      <c r="BF239" s="215">
        <f>IF(N239="snížená",J239,0)</f>
        <v>0</v>
      </c>
      <c r="BG239" s="215">
        <f>IF(N239="zákl. přenesená",J239,0)</f>
        <v>0</v>
      </c>
      <c r="BH239" s="215">
        <f>IF(N239="sníž. přenesená",J239,0)</f>
        <v>0</v>
      </c>
      <c r="BI239" s="215">
        <f>IF(N239="nulová",J239,0)</f>
        <v>0</v>
      </c>
      <c r="BJ239" s="16" t="s">
        <v>91</v>
      </c>
      <c r="BK239" s="215">
        <f>ROUND(I239*H239,2)</f>
        <v>0</v>
      </c>
      <c r="BL239" s="16" t="s">
        <v>156</v>
      </c>
      <c r="BM239" s="214" t="s">
        <v>855</v>
      </c>
    </row>
    <row r="240" spans="1:65" s="2" customFormat="1" ht="11.25">
      <c r="A240" s="34"/>
      <c r="B240" s="35"/>
      <c r="C240" s="36"/>
      <c r="D240" s="216" t="s">
        <v>158</v>
      </c>
      <c r="E240" s="36"/>
      <c r="F240" s="217" t="s">
        <v>700</v>
      </c>
      <c r="G240" s="36"/>
      <c r="H240" s="36"/>
      <c r="I240" s="115"/>
      <c r="J240" s="36"/>
      <c r="K240" s="36"/>
      <c r="L240" s="39"/>
      <c r="M240" s="218"/>
      <c r="N240" s="219"/>
      <c r="O240" s="71"/>
      <c r="P240" s="71"/>
      <c r="Q240" s="71"/>
      <c r="R240" s="71"/>
      <c r="S240" s="71"/>
      <c r="T240" s="72"/>
      <c r="U240" s="34"/>
      <c r="V240" s="34"/>
      <c r="W240" s="34"/>
      <c r="X240" s="34"/>
      <c r="Y240" s="34"/>
      <c r="Z240" s="34"/>
      <c r="AA240" s="34"/>
      <c r="AB240" s="34"/>
      <c r="AC240" s="34"/>
      <c r="AD240" s="34"/>
      <c r="AE240" s="34"/>
      <c r="AT240" s="16" t="s">
        <v>158</v>
      </c>
      <c r="AU240" s="16" t="s">
        <v>21</v>
      </c>
    </row>
    <row r="241" spans="1:65" s="13" customFormat="1" ht="11.25">
      <c r="B241" s="221"/>
      <c r="C241" s="222"/>
      <c r="D241" s="216" t="s">
        <v>200</v>
      </c>
      <c r="E241" s="223" t="s">
        <v>1</v>
      </c>
      <c r="F241" s="224" t="s">
        <v>856</v>
      </c>
      <c r="G241" s="222"/>
      <c r="H241" s="225">
        <v>90</v>
      </c>
      <c r="I241" s="226"/>
      <c r="J241" s="222"/>
      <c r="K241" s="222"/>
      <c r="L241" s="227"/>
      <c r="M241" s="228"/>
      <c r="N241" s="229"/>
      <c r="O241" s="229"/>
      <c r="P241" s="229"/>
      <c r="Q241" s="229"/>
      <c r="R241" s="229"/>
      <c r="S241" s="229"/>
      <c r="T241" s="230"/>
      <c r="AT241" s="231" t="s">
        <v>200</v>
      </c>
      <c r="AU241" s="231" t="s">
        <v>21</v>
      </c>
      <c r="AV241" s="13" t="s">
        <v>21</v>
      </c>
      <c r="AW241" s="13" t="s">
        <v>40</v>
      </c>
      <c r="AX241" s="13" t="s">
        <v>83</v>
      </c>
      <c r="AY241" s="231" t="s">
        <v>150</v>
      </c>
    </row>
    <row r="242" spans="1:65" s="14" customFormat="1" ht="11.25">
      <c r="B242" s="232"/>
      <c r="C242" s="233"/>
      <c r="D242" s="216" t="s">
        <v>200</v>
      </c>
      <c r="E242" s="234" t="s">
        <v>1</v>
      </c>
      <c r="F242" s="235" t="s">
        <v>203</v>
      </c>
      <c r="G242" s="233"/>
      <c r="H242" s="236">
        <v>90</v>
      </c>
      <c r="I242" s="237"/>
      <c r="J242" s="233"/>
      <c r="K242" s="233"/>
      <c r="L242" s="238"/>
      <c r="M242" s="239"/>
      <c r="N242" s="240"/>
      <c r="O242" s="240"/>
      <c r="P242" s="240"/>
      <c r="Q242" s="240"/>
      <c r="R242" s="240"/>
      <c r="S242" s="240"/>
      <c r="T242" s="241"/>
      <c r="AT242" s="242" t="s">
        <v>200</v>
      </c>
      <c r="AU242" s="242" t="s">
        <v>21</v>
      </c>
      <c r="AV242" s="14" t="s">
        <v>156</v>
      </c>
      <c r="AW242" s="14" t="s">
        <v>40</v>
      </c>
      <c r="AX242" s="14" t="s">
        <v>91</v>
      </c>
      <c r="AY242" s="242" t="s">
        <v>150</v>
      </c>
    </row>
    <row r="243" spans="1:65" s="2" customFormat="1" ht="16.5" customHeight="1">
      <c r="A243" s="34"/>
      <c r="B243" s="35"/>
      <c r="C243" s="203" t="s">
        <v>334</v>
      </c>
      <c r="D243" s="203" t="s">
        <v>152</v>
      </c>
      <c r="E243" s="204" t="s">
        <v>857</v>
      </c>
      <c r="F243" s="205" t="s">
        <v>858</v>
      </c>
      <c r="G243" s="206" t="s">
        <v>168</v>
      </c>
      <c r="H243" s="207">
        <v>2900</v>
      </c>
      <c r="I243" s="208"/>
      <c r="J243" s="209">
        <f>ROUND(I243*H243,2)</f>
        <v>0</v>
      </c>
      <c r="K243" s="205" t="s">
        <v>1</v>
      </c>
      <c r="L243" s="39"/>
      <c r="M243" s="210" t="s">
        <v>1</v>
      </c>
      <c r="N243" s="211" t="s">
        <v>48</v>
      </c>
      <c r="O243" s="71"/>
      <c r="P243" s="212">
        <f>O243*H243</f>
        <v>0</v>
      </c>
      <c r="Q243" s="212">
        <v>0</v>
      </c>
      <c r="R243" s="212">
        <f>Q243*H243</f>
        <v>0</v>
      </c>
      <c r="S243" s="212">
        <v>0.02</v>
      </c>
      <c r="T243" s="213">
        <f>S243*H243</f>
        <v>58</v>
      </c>
      <c r="U243" s="34"/>
      <c r="V243" s="34"/>
      <c r="W243" s="34"/>
      <c r="X243" s="34"/>
      <c r="Y243" s="34"/>
      <c r="Z243" s="34"/>
      <c r="AA243" s="34"/>
      <c r="AB243" s="34"/>
      <c r="AC243" s="34"/>
      <c r="AD243" s="34"/>
      <c r="AE243" s="34"/>
      <c r="AR243" s="214" t="s">
        <v>156</v>
      </c>
      <c r="AT243" s="214" t="s">
        <v>152</v>
      </c>
      <c r="AU243" s="214" t="s">
        <v>21</v>
      </c>
      <c r="AY243" s="16" t="s">
        <v>150</v>
      </c>
      <c r="BE243" s="215">
        <f>IF(N243="základní",J243,0)</f>
        <v>0</v>
      </c>
      <c r="BF243" s="215">
        <f>IF(N243="snížená",J243,0)</f>
        <v>0</v>
      </c>
      <c r="BG243" s="215">
        <f>IF(N243="zákl. přenesená",J243,0)</f>
        <v>0</v>
      </c>
      <c r="BH243" s="215">
        <f>IF(N243="sníž. přenesená",J243,0)</f>
        <v>0</v>
      </c>
      <c r="BI243" s="215">
        <f>IF(N243="nulová",J243,0)</f>
        <v>0</v>
      </c>
      <c r="BJ243" s="16" t="s">
        <v>91</v>
      </c>
      <c r="BK243" s="215">
        <f>ROUND(I243*H243,2)</f>
        <v>0</v>
      </c>
      <c r="BL243" s="16" t="s">
        <v>156</v>
      </c>
      <c r="BM243" s="214" t="s">
        <v>859</v>
      </c>
    </row>
    <row r="244" spans="1:65" s="2" customFormat="1" ht="11.25">
      <c r="A244" s="34"/>
      <c r="B244" s="35"/>
      <c r="C244" s="36"/>
      <c r="D244" s="216" t="s">
        <v>158</v>
      </c>
      <c r="E244" s="36"/>
      <c r="F244" s="217" t="s">
        <v>858</v>
      </c>
      <c r="G244" s="36"/>
      <c r="H244" s="36"/>
      <c r="I244" s="115"/>
      <c r="J244" s="36"/>
      <c r="K244" s="36"/>
      <c r="L244" s="39"/>
      <c r="M244" s="218"/>
      <c r="N244" s="219"/>
      <c r="O244" s="71"/>
      <c r="P244" s="71"/>
      <c r="Q244" s="71"/>
      <c r="R244" s="71"/>
      <c r="S244" s="71"/>
      <c r="T244" s="72"/>
      <c r="U244" s="34"/>
      <c r="V244" s="34"/>
      <c r="W244" s="34"/>
      <c r="X244" s="34"/>
      <c r="Y244" s="34"/>
      <c r="Z244" s="34"/>
      <c r="AA244" s="34"/>
      <c r="AB244" s="34"/>
      <c r="AC244" s="34"/>
      <c r="AD244" s="34"/>
      <c r="AE244" s="34"/>
      <c r="AT244" s="16" t="s">
        <v>158</v>
      </c>
      <c r="AU244" s="16" t="s">
        <v>21</v>
      </c>
    </row>
    <row r="245" spans="1:65" s="2" customFormat="1" ht="19.5">
      <c r="A245" s="34"/>
      <c r="B245" s="35"/>
      <c r="C245" s="36"/>
      <c r="D245" s="216" t="s">
        <v>159</v>
      </c>
      <c r="E245" s="36"/>
      <c r="F245" s="220" t="s">
        <v>860</v>
      </c>
      <c r="G245" s="36"/>
      <c r="H245" s="36"/>
      <c r="I245" s="115"/>
      <c r="J245" s="36"/>
      <c r="K245" s="36"/>
      <c r="L245" s="39"/>
      <c r="M245" s="218"/>
      <c r="N245" s="219"/>
      <c r="O245" s="71"/>
      <c r="P245" s="71"/>
      <c r="Q245" s="71"/>
      <c r="R245" s="71"/>
      <c r="S245" s="71"/>
      <c r="T245" s="72"/>
      <c r="U245" s="34"/>
      <c r="V245" s="34"/>
      <c r="W245" s="34"/>
      <c r="X245" s="34"/>
      <c r="Y245" s="34"/>
      <c r="Z245" s="34"/>
      <c r="AA245" s="34"/>
      <c r="AB245" s="34"/>
      <c r="AC245" s="34"/>
      <c r="AD245" s="34"/>
      <c r="AE245" s="34"/>
      <c r="AT245" s="16" t="s">
        <v>159</v>
      </c>
      <c r="AU245" s="16" t="s">
        <v>21</v>
      </c>
    </row>
    <row r="246" spans="1:65" s="13" customFormat="1" ht="11.25">
      <c r="B246" s="221"/>
      <c r="C246" s="222"/>
      <c r="D246" s="216" t="s">
        <v>200</v>
      </c>
      <c r="E246" s="223" t="s">
        <v>1</v>
      </c>
      <c r="F246" s="224" t="s">
        <v>861</v>
      </c>
      <c r="G246" s="222"/>
      <c r="H246" s="225">
        <v>2900</v>
      </c>
      <c r="I246" s="226"/>
      <c r="J246" s="222"/>
      <c r="K246" s="222"/>
      <c r="L246" s="227"/>
      <c r="M246" s="228"/>
      <c r="N246" s="229"/>
      <c r="O246" s="229"/>
      <c r="P246" s="229"/>
      <c r="Q246" s="229"/>
      <c r="R246" s="229"/>
      <c r="S246" s="229"/>
      <c r="T246" s="230"/>
      <c r="AT246" s="231" t="s">
        <v>200</v>
      </c>
      <c r="AU246" s="231" t="s">
        <v>21</v>
      </c>
      <c r="AV246" s="13" t="s">
        <v>21</v>
      </c>
      <c r="AW246" s="13" t="s">
        <v>40</v>
      </c>
      <c r="AX246" s="13" t="s">
        <v>83</v>
      </c>
      <c r="AY246" s="231" t="s">
        <v>150</v>
      </c>
    </row>
    <row r="247" spans="1:65" s="14" customFormat="1" ht="11.25">
      <c r="B247" s="232"/>
      <c r="C247" s="233"/>
      <c r="D247" s="216" t="s">
        <v>200</v>
      </c>
      <c r="E247" s="234" t="s">
        <v>1</v>
      </c>
      <c r="F247" s="235" t="s">
        <v>203</v>
      </c>
      <c r="G247" s="233"/>
      <c r="H247" s="236">
        <v>2900</v>
      </c>
      <c r="I247" s="237"/>
      <c r="J247" s="233"/>
      <c r="K247" s="233"/>
      <c r="L247" s="238"/>
      <c r="M247" s="239"/>
      <c r="N247" s="240"/>
      <c r="O247" s="240"/>
      <c r="P247" s="240"/>
      <c r="Q247" s="240"/>
      <c r="R247" s="240"/>
      <c r="S247" s="240"/>
      <c r="T247" s="241"/>
      <c r="AT247" s="242" t="s">
        <v>200</v>
      </c>
      <c r="AU247" s="242" t="s">
        <v>21</v>
      </c>
      <c r="AV247" s="14" t="s">
        <v>156</v>
      </c>
      <c r="AW247" s="14" t="s">
        <v>40</v>
      </c>
      <c r="AX247" s="14" t="s">
        <v>91</v>
      </c>
      <c r="AY247" s="242" t="s">
        <v>150</v>
      </c>
    </row>
    <row r="248" spans="1:65" s="2" customFormat="1" ht="21.75" customHeight="1">
      <c r="A248" s="34"/>
      <c r="B248" s="35"/>
      <c r="C248" s="203" t="s">
        <v>338</v>
      </c>
      <c r="D248" s="203" t="s">
        <v>152</v>
      </c>
      <c r="E248" s="204" t="s">
        <v>862</v>
      </c>
      <c r="F248" s="205" t="s">
        <v>863</v>
      </c>
      <c r="G248" s="206" t="s">
        <v>194</v>
      </c>
      <c r="H248" s="207">
        <v>871</v>
      </c>
      <c r="I248" s="208"/>
      <c r="J248" s="209">
        <f>ROUND(I248*H248,2)</f>
        <v>0</v>
      </c>
      <c r="K248" s="205" t="s">
        <v>1</v>
      </c>
      <c r="L248" s="39"/>
      <c r="M248" s="210" t="s">
        <v>1</v>
      </c>
      <c r="N248" s="211" t="s">
        <v>48</v>
      </c>
      <c r="O248" s="71"/>
      <c r="P248" s="212">
        <f>O248*H248</f>
        <v>0</v>
      </c>
      <c r="Q248" s="212">
        <v>3.3E-4</v>
      </c>
      <c r="R248" s="212">
        <f>Q248*H248</f>
        <v>0.28743000000000002</v>
      </c>
      <c r="S248" s="212">
        <v>0</v>
      </c>
      <c r="T248" s="213">
        <f>S248*H248</f>
        <v>0</v>
      </c>
      <c r="U248" s="34"/>
      <c r="V248" s="34"/>
      <c r="W248" s="34"/>
      <c r="X248" s="34"/>
      <c r="Y248" s="34"/>
      <c r="Z248" s="34"/>
      <c r="AA248" s="34"/>
      <c r="AB248" s="34"/>
      <c r="AC248" s="34"/>
      <c r="AD248" s="34"/>
      <c r="AE248" s="34"/>
      <c r="AR248" s="214" t="s">
        <v>156</v>
      </c>
      <c r="AT248" s="214" t="s">
        <v>152</v>
      </c>
      <c r="AU248" s="214" t="s">
        <v>21</v>
      </c>
      <c r="AY248" s="16" t="s">
        <v>150</v>
      </c>
      <c r="BE248" s="215">
        <f>IF(N248="základní",J248,0)</f>
        <v>0</v>
      </c>
      <c r="BF248" s="215">
        <f>IF(N248="snížená",J248,0)</f>
        <v>0</v>
      </c>
      <c r="BG248" s="215">
        <f>IF(N248="zákl. přenesená",J248,0)</f>
        <v>0</v>
      </c>
      <c r="BH248" s="215">
        <f>IF(N248="sníž. přenesená",J248,0)</f>
        <v>0</v>
      </c>
      <c r="BI248" s="215">
        <f>IF(N248="nulová",J248,0)</f>
        <v>0</v>
      </c>
      <c r="BJ248" s="16" t="s">
        <v>91</v>
      </c>
      <c r="BK248" s="215">
        <f>ROUND(I248*H248,2)</f>
        <v>0</v>
      </c>
      <c r="BL248" s="16" t="s">
        <v>156</v>
      </c>
      <c r="BM248" s="214" t="s">
        <v>864</v>
      </c>
    </row>
    <row r="249" spans="1:65" s="2" customFormat="1" ht="11.25">
      <c r="A249" s="34"/>
      <c r="B249" s="35"/>
      <c r="C249" s="36"/>
      <c r="D249" s="216" t="s">
        <v>158</v>
      </c>
      <c r="E249" s="36"/>
      <c r="F249" s="217" t="s">
        <v>863</v>
      </c>
      <c r="G249" s="36"/>
      <c r="H249" s="36"/>
      <c r="I249" s="115"/>
      <c r="J249" s="36"/>
      <c r="K249" s="36"/>
      <c r="L249" s="39"/>
      <c r="M249" s="218"/>
      <c r="N249" s="219"/>
      <c r="O249" s="71"/>
      <c r="P249" s="71"/>
      <c r="Q249" s="71"/>
      <c r="R249" s="71"/>
      <c r="S249" s="71"/>
      <c r="T249" s="72"/>
      <c r="U249" s="34"/>
      <c r="V249" s="34"/>
      <c r="W249" s="34"/>
      <c r="X249" s="34"/>
      <c r="Y249" s="34"/>
      <c r="Z249" s="34"/>
      <c r="AA249" s="34"/>
      <c r="AB249" s="34"/>
      <c r="AC249" s="34"/>
      <c r="AD249" s="34"/>
      <c r="AE249" s="34"/>
      <c r="AT249" s="16" t="s">
        <v>158</v>
      </c>
      <c r="AU249" s="16" t="s">
        <v>21</v>
      </c>
    </row>
    <row r="250" spans="1:65" s="13" customFormat="1" ht="11.25">
      <c r="B250" s="221"/>
      <c r="C250" s="222"/>
      <c r="D250" s="216" t="s">
        <v>200</v>
      </c>
      <c r="E250" s="223" t="s">
        <v>1</v>
      </c>
      <c r="F250" s="224" t="s">
        <v>865</v>
      </c>
      <c r="G250" s="222"/>
      <c r="H250" s="225">
        <v>10</v>
      </c>
      <c r="I250" s="226"/>
      <c r="J250" s="222"/>
      <c r="K250" s="222"/>
      <c r="L250" s="227"/>
      <c r="M250" s="228"/>
      <c r="N250" s="229"/>
      <c r="O250" s="229"/>
      <c r="P250" s="229"/>
      <c r="Q250" s="229"/>
      <c r="R250" s="229"/>
      <c r="S250" s="229"/>
      <c r="T250" s="230"/>
      <c r="AT250" s="231" t="s">
        <v>200</v>
      </c>
      <c r="AU250" s="231" t="s">
        <v>21</v>
      </c>
      <c r="AV250" s="13" t="s">
        <v>21</v>
      </c>
      <c r="AW250" s="13" t="s">
        <v>40</v>
      </c>
      <c r="AX250" s="13" t="s">
        <v>83</v>
      </c>
      <c r="AY250" s="231" t="s">
        <v>150</v>
      </c>
    </row>
    <row r="251" spans="1:65" s="13" customFormat="1" ht="11.25">
      <c r="B251" s="221"/>
      <c r="C251" s="222"/>
      <c r="D251" s="216" t="s">
        <v>200</v>
      </c>
      <c r="E251" s="223" t="s">
        <v>1</v>
      </c>
      <c r="F251" s="224" t="s">
        <v>866</v>
      </c>
      <c r="G251" s="222"/>
      <c r="H251" s="225">
        <v>700</v>
      </c>
      <c r="I251" s="226"/>
      <c r="J251" s="222"/>
      <c r="K251" s="222"/>
      <c r="L251" s="227"/>
      <c r="M251" s="228"/>
      <c r="N251" s="229"/>
      <c r="O251" s="229"/>
      <c r="P251" s="229"/>
      <c r="Q251" s="229"/>
      <c r="R251" s="229"/>
      <c r="S251" s="229"/>
      <c r="T251" s="230"/>
      <c r="AT251" s="231" t="s">
        <v>200</v>
      </c>
      <c r="AU251" s="231" t="s">
        <v>21</v>
      </c>
      <c r="AV251" s="13" t="s">
        <v>21</v>
      </c>
      <c r="AW251" s="13" t="s">
        <v>40</v>
      </c>
      <c r="AX251" s="13" t="s">
        <v>83</v>
      </c>
      <c r="AY251" s="231" t="s">
        <v>150</v>
      </c>
    </row>
    <row r="252" spans="1:65" s="13" customFormat="1" ht="11.25">
      <c r="B252" s="221"/>
      <c r="C252" s="222"/>
      <c r="D252" s="216" t="s">
        <v>200</v>
      </c>
      <c r="E252" s="223" t="s">
        <v>1</v>
      </c>
      <c r="F252" s="224" t="s">
        <v>867</v>
      </c>
      <c r="G252" s="222"/>
      <c r="H252" s="225">
        <v>70</v>
      </c>
      <c r="I252" s="226"/>
      <c r="J252" s="222"/>
      <c r="K252" s="222"/>
      <c r="L252" s="227"/>
      <c r="M252" s="228"/>
      <c r="N252" s="229"/>
      <c r="O252" s="229"/>
      <c r="P252" s="229"/>
      <c r="Q252" s="229"/>
      <c r="R252" s="229"/>
      <c r="S252" s="229"/>
      <c r="T252" s="230"/>
      <c r="AT252" s="231" t="s">
        <v>200</v>
      </c>
      <c r="AU252" s="231" t="s">
        <v>21</v>
      </c>
      <c r="AV252" s="13" t="s">
        <v>21</v>
      </c>
      <c r="AW252" s="13" t="s">
        <v>40</v>
      </c>
      <c r="AX252" s="13" t="s">
        <v>83</v>
      </c>
      <c r="AY252" s="231" t="s">
        <v>150</v>
      </c>
    </row>
    <row r="253" spans="1:65" s="13" customFormat="1" ht="11.25">
      <c r="B253" s="221"/>
      <c r="C253" s="222"/>
      <c r="D253" s="216" t="s">
        <v>200</v>
      </c>
      <c r="E253" s="223" t="s">
        <v>1</v>
      </c>
      <c r="F253" s="224" t="s">
        <v>868</v>
      </c>
      <c r="G253" s="222"/>
      <c r="H253" s="225">
        <v>91</v>
      </c>
      <c r="I253" s="226"/>
      <c r="J253" s="222"/>
      <c r="K253" s="222"/>
      <c r="L253" s="227"/>
      <c r="M253" s="228"/>
      <c r="N253" s="229"/>
      <c r="O253" s="229"/>
      <c r="P253" s="229"/>
      <c r="Q253" s="229"/>
      <c r="R253" s="229"/>
      <c r="S253" s="229"/>
      <c r="T253" s="230"/>
      <c r="AT253" s="231" t="s">
        <v>200</v>
      </c>
      <c r="AU253" s="231" t="s">
        <v>21</v>
      </c>
      <c r="AV253" s="13" t="s">
        <v>21</v>
      </c>
      <c r="AW253" s="13" t="s">
        <v>40</v>
      </c>
      <c r="AX253" s="13" t="s">
        <v>83</v>
      </c>
      <c r="AY253" s="231" t="s">
        <v>150</v>
      </c>
    </row>
    <row r="254" spans="1:65" s="14" customFormat="1" ht="11.25">
      <c r="B254" s="232"/>
      <c r="C254" s="233"/>
      <c r="D254" s="216" t="s">
        <v>200</v>
      </c>
      <c r="E254" s="234" t="s">
        <v>1</v>
      </c>
      <c r="F254" s="235" t="s">
        <v>203</v>
      </c>
      <c r="G254" s="233"/>
      <c r="H254" s="236">
        <v>871</v>
      </c>
      <c r="I254" s="237"/>
      <c r="J254" s="233"/>
      <c r="K254" s="233"/>
      <c r="L254" s="238"/>
      <c r="M254" s="239"/>
      <c r="N254" s="240"/>
      <c r="O254" s="240"/>
      <c r="P254" s="240"/>
      <c r="Q254" s="240"/>
      <c r="R254" s="240"/>
      <c r="S254" s="240"/>
      <c r="T254" s="241"/>
      <c r="AT254" s="242" t="s">
        <v>200</v>
      </c>
      <c r="AU254" s="242" t="s">
        <v>21</v>
      </c>
      <c r="AV254" s="14" t="s">
        <v>156</v>
      </c>
      <c r="AW254" s="14" t="s">
        <v>40</v>
      </c>
      <c r="AX254" s="14" t="s">
        <v>91</v>
      </c>
      <c r="AY254" s="242" t="s">
        <v>150</v>
      </c>
    </row>
    <row r="255" spans="1:65" s="2" customFormat="1" ht="21.75" customHeight="1">
      <c r="A255" s="34"/>
      <c r="B255" s="35"/>
      <c r="C255" s="203" t="s">
        <v>344</v>
      </c>
      <c r="D255" s="203" t="s">
        <v>152</v>
      </c>
      <c r="E255" s="204" t="s">
        <v>869</v>
      </c>
      <c r="F255" s="205" t="s">
        <v>870</v>
      </c>
      <c r="G255" s="206" t="s">
        <v>168</v>
      </c>
      <c r="H255" s="207">
        <v>169.5</v>
      </c>
      <c r="I255" s="208"/>
      <c r="J255" s="209">
        <f>ROUND(I255*H255,2)</f>
        <v>0</v>
      </c>
      <c r="K255" s="205" t="s">
        <v>1</v>
      </c>
      <c r="L255" s="39"/>
      <c r="M255" s="210" t="s">
        <v>1</v>
      </c>
      <c r="N255" s="211" t="s">
        <v>48</v>
      </c>
      <c r="O255" s="71"/>
      <c r="P255" s="212">
        <f>O255*H255</f>
        <v>0</v>
      </c>
      <c r="Q255" s="212">
        <v>2.5999999999999999E-3</v>
      </c>
      <c r="R255" s="212">
        <f>Q255*H255</f>
        <v>0.44069999999999998</v>
      </c>
      <c r="S255" s="212">
        <v>0</v>
      </c>
      <c r="T255" s="213">
        <f>S255*H255</f>
        <v>0</v>
      </c>
      <c r="U255" s="34"/>
      <c r="V255" s="34"/>
      <c r="W255" s="34"/>
      <c r="X255" s="34"/>
      <c r="Y255" s="34"/>
      <c r="Z255" s="34"/>
      <c r="AA255" s="34"/>
      <c r="AB255" s="34"/>
      <c r="AC255" s="34"/>
      <c r="AD255" s="34"/>
      <c r="AE255" s="34"/>
      <c r="AR255" s="214" t="s">
        <v>156</v>
      </c>
      <c r="AT255" s="214" t="s">
        <v>152</v>
      </c>
      <c r="AU255" s="214" t="s">
        <v>21</v>
      </c>
      <c r="AY255" s="16" t="s">
        <v>150</v>
      </c>
      <c r="BE255" s="215">
        <f>IF(N255="základní",J255,0)</f>
        <v>0</v>
      </c>
      <c r="BF255" s="215">
        <f>IF(N255="snížená",J255,0)</f>
        <v>0</v>
      </c>
      <c r="BG255" s="215">
        <f>IF(N255="zákl. přenesená",J255,0)</f>
        <v>0</v>
      </c>
      <c r="BH255" s="215">
        <f>IF(N255="sníž. přenesená",J255,0)</f>
        <v>0</v>
      </c>
      <c r="BI255" s="215">
        <f>IF(N255="nulová",J255,0)</f>
        <v>0</v>
      </c>
      <c r="BJ255" s="16" t="s">
        <v>91</v>
      </c>
      <c r="BK255" s="215">
        <f>ROUND(I255*H255,2)</f>
        <v>0</v>
      </c>
      <c r="BL255" s="16" t="s">
        <v>156</v>
      </c>
      <c r="BM255" s="214" t="s">
        <v>871</v>
      </c>
    </row>
    <row r="256" spans="1:65" s="2" customFormat="1" ht="19.5">
      <c r="A256" s="34"/>
      <c r="B256" s="35"/>
      <c r="C256" s="36"/>
      <c r="D256" s="216" t="s">
        <v>158</v>
      </c>
      <c r="E256" s="36"/>
      <c r="F256" s="217" t="s">
        <v>870</v>
      </c>
      <c r="G256" s="36"/>
      <c r="H256" s="36"/>
      <c r="I256" s="115"/>
      <c r="J256" s="36"/>
      <c r="K256" s="36"/>
      <c r="L256" s="39"/>
      <c r="M256" s="218"/>
      <c r="N256" s="219"/>
      <c r="O256" s="71"/>
      <c r="P256" s="71"/>
      <c r="Q256" s="71"/>
      <c r="R256" s="71"/>
      <c r="S256" s="71"/>
      <c r="T256" s="72"/>
      <c r="U256" s="34"/>
      <c r="V256" s="34"/>
      <c r="W256" s="34"/>
      <c r="X256" s="34"/>
      <c r="Y256" s="34"/>
      <c r="Z256" s="34"/>
      <c r="AA256" s="34"/>
      <c r="AB256" s="34"/>
      <c r="AC256" s="34"/>
      <c r="AD256" s="34"/>
      <c r="AE256" s="34"/>
      <c r="AT256" s="16" t="s">
        <v>158</v>
      </c>
      <c r="AU256" s="16" t="s">
        <v>21</v>
      </c>
    </row>
    <row r="257" spans="1:65" s="2" customFormat="1" ht="19.5">
      <c r="A257" s="34"/>
      <c r="B257" s="35"/>
      <c r="C257" s="36"/>
      <c r="D257" s="216" t="s">
        <v>159</v>
      </c>
      <c r="E257" s="36"/>
      <c r="F257" s="220" t="s">
        <v>872</v>
      </c>
      <c r="G257" s="36"/>
      <c r="H257" s="36"/>
      <c r="I257" s="115"/>
      <c r="J257" s="36"/>
      <c r="K257" s="36"/>
      <c r="L257" s="39"/>
      <c r="M257" s="218"/>
      <c r="N257" s="219"/>
      <c r="O257" s="71"/>
      <c r="P257" s="71"/>
      <c r="Q257" s="71"/>
      <c r="R257" s="71"/>
      <c r="S257" s="71"/>
      <c r="T257" s="72"/>
      <c r="U257" s="34"/>
      <c r="V257" s="34"/>
      <c r="W257" s="34"/>
      <c r="X257" s="34"/>
      <c r="Y257" s="34"/>
      <c r="Z257" s="34"/>
      <c r="AA257" s="34"/>
      <c r="AB257" s="34"/>
      <c r="AC257" s="34"/>
      <c r="AD257" s="34"/>
      <c r="AE257" s="34"/>
      <c r="AT257" s="16" t="s">
        <v>159</v>
      </c>
      <c r="AU257" s="16" t="s">
        <v>21</v>
      </c>
    </row>
    <row r="258" spans="1:65" s="13" customFormat="1" ht="11.25">
      <c r="B258" s="221"/>
      <c r="C258" s="222"/>
      <c r="D258" s="216" t="s">
        <v>200</v>
      </c>
      <c r="E258" s="223" t="s">
        <v>1</v>
      </c>
      <c r="F258" s="224" t="s">
        <v>873</v>
      </c>
      <c r="G258" s="222"/>
      <c r="H258" s="225">
        <v>20</v>
      </c>
      <c r="I258" s="226"/>
      <c r="J258" s="222"/>
      <c r="K258" s="222"/>
      <c r="L258" s="227"/>
      <c r="M258" s="228"/>
      <c r="N258" s="229"/>
      <c r="O258" s="229"/>
      <c r="P258" s="229"/>
      <c r="Q258" s="229"/>
      <c r="R258" s="229"/>
      <c r="S258" s="229"/>
      <c r="T258" s="230"/>
      <c r="AT258" s="231" t="s">
        <v>200</v>
      </c>
      <c r="AU258" s="231" t="s">
        <v>21</v>
      </c>
      <c r="AV258" s="13" t="s">
        <v>21</v>
      </c>
      <c r="AW258" s="13" t="s">
        <v>40</v>
      </c>
      <c r="AX258" s="13" t="s">
        <v>83</v>
      </c>
      <c r="AY258" s="231" t="s">
        <v>150</v>
      </c>
    </row>
    <row r="259" spans="1:65" s="13" customFormat="1" ht="11.25">
      <c r="B259" s="221"/>
      <c r="C259" s="222"/>
      <c r="D259" s="216" t="s">
        <v>200</v>
      </c>
      <c r="E259" s="223" t="s">
        <v>1</v>
      </c>
      <c r="F259" s="224" t="s">
        <v>874</v>
      </c>
      <c r="G259" s="222"/>
      <c r="H259" s="225">
        <v>23</v>
      </c>
      <c r="I259" s="226"/>
      <c r="J259" s="222"/>
      <c r="K259" s="222"/>
      <c r="L259" s="227"/>
      <c r="M259" s="228"/>
      <c r="N259" s="229"/>
      <c r="O259" s="229"/>
      <c r="P259" s="229"/>
      <c r="Q259" s="229"/>
      <c r="R259" s="229"/>
      <c r="S259" s="229"/>
      <c r="T259" s="230"/>
      <c r="AT259" s="231" t="s">
        <v>200</v>
      </c>
      <c r="AU259" s="231" t="s">
        <v>21</v>
      </c>
      <c r="AV259" s="13" t="s">
        <v>21</v>
      </c>
      <c r="AW259" s="13" t="s">
        <v>40</v>
      </c>
      <c r="AX259" s="13" t="s">
        <v>83</v>
      </c>
      <c r="AY259" s="231" t="s">
        <v>150</v>
      </c>
    </row>
    <row r="260" spans="1:65" s="13" customFormat="1" ht="11.25">
      <c r="B260" s="221"/>
      <c r="C260" s="222"/>
      <c r="D260" s="216" t="s">
        <v>200</v>
      </c>
      <c r="E260" s="223" t="s">
        <v>1</v>
      </c>
      <c r="F260" s="224" t="s">
        <v>875</v>
      </c>
      <c r="G260" s="222"/>
      <c r="H260" s="225">
        <v>110</v>
      </c>
      <c r="I260" s="226"/>
      <c r="J260" s="222"/>
      <c r="K260" s="222"/>
      <c r="L260" s="227"/>
      <c r="M260" s="228"/>
      <c r="N260" s="229"/>
      <c r="O260" s="229"/>
      <c r="P260" s="229"/>
      <c r="Q260" s="229"/>
      <c r="R260" s="229"/>
      <c r="S260" s="229"/>
      <c r="T260" s="230"/>
      <c r="AT260" s="231" t="s">
        <v>200</v>
      </c>
      <c r="AU260" s="231" t="s">
        <v>21</v>
      </c>
      <c r="AV260" s="13" t="s">
        <v>21</v>
      </c>
      <c r="AW260" s="13" t="s">
        <v>40</v>
      </c>
      <c r="AX260" s="13" t="s">
        <v>83</v>
      </c>
      <c r="AY260" s="231" t="s">
        <v>150</v>
      </c>
    </row>
    <row r="261" spans="1:65" s="13" customFormat="1" ht="11.25">
      <c r="B261" s="221"/>
      <c r="C261" s="222"/>
      <c r="D261" s="216" t="s">
        <v>200</v>
      </c>
      <c r="E261" s="223" t="s">
        <v>1</v>
      </c>
      <c r="F261" s="224" t="s">
        <v>876</v>
      </c>
      <c r="G261" s="222"/>
      <c r="H261" s="225">
        <v>16.5</v>
      </c>
      <c r="I261" s="226"/>
      <c r="J261" s="222"/>
      <c r="K261" s="222"/>
      <c r="L261" s="227"/>
      <c r="M261" s="228"/>
      <c r="N261" s="229"/>
      <c r="O261" s="229"/>
      <c r="P261" s="229"/>
      <c r="Q261" s="229"/>
      <c r="R261" s="229"/>
      <c r="S261" s="229"/>
      <c r="T261" s="230"/>
      <c r="AT261" s="231" t="s">
        <v>200</v>
      </c>
      <c r="AU261" s="231" t="s">
        <v>21</v>
      </c>
      <c r="AV261" s="13" t="s">
        <v>21</v>
      </c>
      <c r="AW261" s="13" t="s">
        <v>40</v>
      </c>
      <c r="AX261" s="13" t="s">
        <v>83</v>
      </c>
      <c r="AY261" s="231" t="s">
        <v>150</v>
      </c>
    </row>
    <row r="262" spans="1:65" s="14" customFormat="1" ht="11.25">
      <c r="B262" s="232"/>
      <c r="C262" s="233"/>
      <c r="D262" s="216" t="s">
        <v>200</v>
      </c>
      <c r="E262" s="234" t="s">
        <v>1</v>
      </c>
      <c r="F262" s="235" t="s">
        <v>203</v>
      </c>
      <c r="G262" s="233"/>
      <c r="H262" s="236">
        <v>169.5</v>
      </c>
      <c r="I262" s="237"/>
      <c r="J262" s="233"/>
      <c r="K262" s="233"/>
      <c r="L262" s="238"/>
      <c r="M262" s="239"/>
      <c r="N262" s="240"/>
      <c r="O262" s="240"/>
      <c r="P262" s="240"/>
      <c r="Q262" s="240"/>
      <c r="R262" s="240"/>
      <c r="S262" s="240"/>
      <c r="T262" s="241"/>
      <c r="AT262" s="242" t="s">
        <v>200</v>
      </c>
      <c r="AU262" s="242" t="s">
        <v>21</v>
      </c>
      <c r="AV262" s="14" t="s">
        <v>156</v>
      </c>
      <c r="AW262" s="14" t="s">
        <v>40</v>
      </c>
      <c r="AX262" s="14" t="s">
        <v>91</v>
      </c>
      <c r="AY262" s="242" t="s">
        <v>150</v>
      </c>
    </row>
    <row r="263" spans="1:65" s="2" customFormat="1" ht="21.75" customHeight="1">
      <c r="A263" s="34"/>
      <c r="B263" s="35"/>
      <c r="C263" s="203" t="s">
        <v>348</v>
      </c>
      <c r="D263" s="203" t="s">
        <v>152</v>
      </c>
      <c r="E263" s="204" t="s">
        <v>877</v>
      </c>
      <c r="F263" s="205" t="s">
        <v>863</v>
      </c>
      <c r="G263" s="206" t="s">
        <v>194</v>
      </c>
      <c r="H263" s="207">
        <v>456</v>
      </c>
      <c r="I263" s="208"/>
      <c r="J263" s="209">
        <f>ROUND(I263*H263,2)</f>
        <v>0</v>
      </c>
      <c r="K263" s="205" t="s">
        <v>1</v>
      </c>
      <c r="L263" s="39"/>
      <c r="M263" s="210" t="s">
        <v>1</v>
      </c>
      <c r="N263" s="211" t="s">
        <v>48</v>
      </c>
      <c r="O263" s="71"/>
      <c r="P263" s="212">
        <f>O263*H263</f>
        <v>0</v>
      </c>
      <c r="Q263" s="212">
        <v>3.3E-4</v>
      </c>
      <c r="R263" s="212">
        <f>Q263*H263</f>
        <v>0.15048</v>
      </c>
      <c r="S263" s="212">
        <v>0</v>
      </c>
      <c r="T263" s="213">
        <f>S263*H263</f>
        <v>0</v>
      </c>
      <c r="U263" s="34"/>
      <c r="V263" s="34"/>
      <c r="W263" s="34"/>
      <c r="X263" s="34"/>
      <c r="Y263" s="34"/>
      <c r="Z263" s="34"/>
      <c r="AA263" s="34"/>
      <c r="AB263" s="34"/>
      <c r="AC263" s="34"/>
      <c r="AD263" s="34"/>
      <c r="AE263" s="34"/>
      <c r="AR263" s="214" t="s">
        <v>156</v>
      </c>
      <c r="AT263" s="214" t="s">
        <v>152</v>
      </c>
      <c r="AU263" s="214" t="s">
        <v>21</v>
      </c>
      <c r="AY263" s="16" t="s">
        <v>150</v>
      </c>
      <c r="BE263" s="215">
        <f>IF(N263="základní",J263,0)</f>
        <v>0</v>
      </c>
      <c r="BF263" s="215">
        <f>IF(N263="snížená",J263,0)</f>
        <v>0</v>
      </c>
      <c r="BG263" s="215">
        <f>IF(N263="zákl. přenesená",J263,0)</f>
        <v>0</v>
      </c>
      <c r="BH263" s="215">
        <f>IF(N263="sníž. přenesená",J263,0)</f>
        <v>0</v>
      </c>
      <c r="BI263" s="215">
        <f>IF(N263="nulová",J263,0)</f>
        <v>0</v>
      </c>
      <c r="BJ263" s="16" t="s">
        <v>91</v>
      </c>
      <c r="BK263" s="215">
        <f>ROUND(I263*H263,2)</f>
        <v>0</v>
      </c>
      <c r="BL263" s="16" t="s">
        <v>156</v>
      </c>
      <c r="BM263" s="214" t="s">
        <v>878</v>
      </c>
    </row>
    <row r="264" spans="1:65" s="2" customFormat="1" ht="11.25">
      <c r="A264" s="34"/>
      <c r="B264" s="35"/>
      <c r="C264" s="36"/>
      <c r="D264" s="216" t="s">
        <v>158</v>
      </c>
      <c r="E264" s="36"/>
      <c r="F264" s="217" t="s">
        <v>863</v>
      </c>
      <c r="G264" s="36"/>
      <c r="H264" s="36"/>
      <c r="I264" s="115"/>
      <c r="J264" s="36"/>
      <c r="K264" s="36"/>
      <c r="L264" s="39"/>
      <c r="M264" s="218"/>
      <c r="N264" s="219"/>
      <c r="O264" s="71"/>
      <c r="P264" s="71"/>
      <c r="Q264" s="71"/>
      <c r="R264" s="71"/>
      <c r="S264" s="71"/>
      <c r="T264" s="72"/>
      <c r="U264" s="34"/>
      <c r="V264" s="34"/>
      <c r="W264" s="34"/>
      <c r="X264" s="34"/>
      <c r="Y264" s="34"/>
      <c r="Z264" s="34"/>
      <c r="AA264" s="34"/>
      <c r="AB264" s="34"/>
      <c r="AC264" s="34"/>
      <c r="AD264" s="34"/>
      <c r="AE264" s="34"/>
      <c r="AT264" s="16" t="s">
        <v>158</v>
      </c>
      <c r="AU264" s="16" t="s">
        <v>21</v>
      </c>
    </row>
    <row r="265" spans="1:65" s="13" customFormat="1" ht="11.25">
      <c r="B265" s="221"/>
      <c r="C265" s="222"/>
      <c r="D265" s="216" t="s">
        <v>200</v>
      </c>
      <c r="E265" s="223" t="s">
        <v>1</v>
      </c>
      <c r="F265" s="224" t="s">
        <v>879</v>
      </c>
      <c r="G265" s="222"/>
      <c r="H265" s="225">
        <v>61</v>
      </c>
      <c r="I265" s="226"/>
      <c r="J265" s="222"/>
      <c r="K265" s="222"/>
      <c r="L265" s="227"/>
      <c r="M265" s="228"/>
      <c r="N265" s="229"/>
      <c r="O265" s="229"/>
      <c r="P265" s="229"/>
      <c r="Q265" s="229"/>
      <c r="R265" s="229"/>
      <c r="S265" s="229"/>
      <c r="T265" s="230"/>
      <c r="AT265" s="231" t="s">
        <v>200</v>
      </c>
      <c r="AU265" s="231" t="s">
        <v>21</v>
      </c>
      <c r="AV265" s="13" t="s">
        <v>21</v>
      </c>
      <c r="AW265" s="13" t="s">
        <v>40</v>
      </c>
      <c r="AX265" s="13" t="s">
        <v>83</v>
      </c>
      <c r="AY265" s="231" t="s">
        <v>150</v>
      </c>
    </row>
    <row r="266" spans="1:65" s="13" customFormat="1" ht="11.25">
      <c r="B266" s="221"/>
      <c r="C266" s="222"/>
      <c r="D266" s="216" t="s">
        <v>200</v>
      </c>
      <c r="E266" s="223" t="s">
        <v>1</v>
      </c>
      <c r="F266" s="224" t="s">
        <v>880</v>
      </c>
      <c r="G266" s="222"/>
      <c r="H266" s="225">
        <v>395</v>
      </c>
      <c r="I266" s="226"/>
      <c r="J266" s="222"/>
      <c r="K266" s="222"/>
      <c r="L266" s="227"/>
      <c r="M266" s="228"/>
      <c r="N266" s="229"/>
      <c r="O266" s="229"/>
      <c r="P266" s="229"/>
      <c r="Q266" s="229"/>
      <c r="R266" s="229"/>
      <c r="S266" s="229"/>
      <c r="T266" s="230"/>
      <c r="AT266" s="231" t="s">
        <v>200</v>
      </c>
      <c r="AU266" s="231" t="s">
        <v>21</v>
      </c>
      <c r="AV266" s="13" t="s">
        <v>21</v>
      </c>
      <c r="AW266" s="13" t="s">
        <v>40</v>
      </c>
      <c r="AX266" s="13" t="s">
        <v>83</v>
      </c>
      <c r="AY266" s="231" t="s">
        <v>150</v>
      </c>
    </row>
    <row r="267" spans="1:65" s="14" customFormat="1" ht="11.25">
      <c r="B267" s="232"/>
      <c r="C267" s="233"/>
      <c r="D267" s="216" t="s">
        <v>200</v>
      </c>
      <c r="E267" s="234" t="s">
        <v>1</v>
      </c>
      <c r="F267" s="235" t="s">
        <v>203</v>
      </c>
      <c r="G267" s="233"/>
      <c r="H267" s="236">
        <v>456</v>
      </c>
      <c r="I267" s="237"/>
      <c r="J267" s="233"/>
      <c r="K267" s="233"/>
      <c r="L267" s="238"/>
      <c r="M267" s="239"/>
      <c r="N267" s="240"/>
      <c r="O267" s="240"/>
      <c r="P267" s="240"/>
      <c r="Q267" s="240"/>
      <c r="R267" s="240"/>
      <c r="S267" s="240"/>
      <c r="T267" s="241"/>
      <c r="AT267" s="242" t="s">
        <v>200</v>
      </c>
      <c r="AU267" s="242" t="s">
        <v>21</v>
      </c>
      <c r="AV267" s="14" t="s">
        <v>156</v>
      </c>
      <c r="AW267" s="14" t="s">
        <v>40</v>
      </c>
      <c r="AX267" s="14" t="s">
        <v>91</v>
      </c>
      <c r="AY267" s="242" t="s">
        <v>150</v>
      </c>
    </row>
    <row r="268" spans="1:65" s="2" customFormat="1" ht="16.5" customHeight="1">
      <c r="A268" s="34"/>
      <c r="B268" s="35"/>
      <c r="C268" s="203" t="s">
        <v>355</v>
      </c>
      <c r="D268" s="203" t="s">
        <v>152</v>
      </c>
      <c r="E268" s="204" t="s">
        <v>881</v>
      </c>
      <c r="F268" s="205" t="s">
        <v>882</v>
      </c>
      <c r="G268" s="206" t="s">
        <v>194</v>
      </c>
      <c r="H268" s="207">
        <v>1327</v>
      </c>
      <c r="I268" s="208"/>
      <c r="J268" s="209">
        <f>ROUND(I268*H268,2)</f>
        <v>0</v>
      </c>
      <c r="K268" s="205" t="s">
        <v>1</v>
      </c>
      <c r="L268" s="39"/>
      <c r="M268" s="210" t="s">
        <v>1</v>
      </c>
      <c r="N268" s="211" t="s">
        <v>48</v>
      </c>
      <c r="O268" s="71"/>
      <c r="P268" s="212">
        <f>O268*H268</f>
        <v>0</v>
      </c>
      <c r="Q268" s="212">
        <v>0</v>
      </c>
      <c r="R268" s="212">
        <f>Q268*H268</f>
        <v>0</v>
      </c>
      <c r="S268" s="212">
        <v>0</v>
      </c>
      <c r="T268" s="213">
        <f>S268*H268</f>
        <v>0</v>
      </c>
      <c r="U268" s="34"/>
      <c r="V268" s="34"/>
      <c r="W268" s="34"/>
      <c r="X268" s="34"/>
      <c r="Y268" s="34"/>
      <c r="Z268" s="34"/>
      <c r="AA268" s="34"/>
      <c r="AB268" s="34"/>
      <c r="AC268" s="34"/>
      <c r="AD268" s="34"/>
      <c r="AE268" s="34"/>
      <c r="AR268" s="214" t="s">
        <v>156</v>
      </c>
      <c r="AT268" s="214" t="s">
        <v>152</v>
      </c>
      <c r="AU268" s="214" t="s">
        <v>21</v>
      </c>
      <c r="AY268" s="16" t="s">
        <v>150</v>
      </c>
      <c r="BE268" s="215">
        <f>IF(N268="základní",J268,0)</f>
        <v>0</v>
      </c>
      <c r="BF268" s="215">
        <f>IF(N268="snížená",J268,0)</f>
        <v>0</v>
      </c>
      <c r="BG268" s="215">
        <f>IF(N268="zákl. přenesená",J268,0)</f>
        <v>0</v>
      </c>
      <c r="BH268" s="215">
        <f>IF(N268="sníž. přenesená",J268,0)</f>
        <v>0</v>
      </c>
      <c r="BI268" s="215">
        <f>IF(N268="nulová",J268,0)</f>
        <v>0</v>
      </c>
      <c r="BJ268" s="16" t="s">
        <v>91</v>
      </c>
      <c r="BK268" s="215">
        <f>ROUND(I268*H268,2)</f>
        <v>0</v>
      </c>
      <c r="BL268" s="16" t="s">
        <v>156</v>
      </c>
      <c r="BM268" s="214" t="s">
        <v>883</v>
      </c>
    </row>
    <row r="269" spans="1:65" s="2" customFormat="1" ht="11.25">
      <c r="A269" s="34"/>
      <c r="B269" s="35"/>
      <c r="C269" s="36"/>
      <c r="D269" s="216" t="s">
        <v>158</v>
      </c>
      <c r="E269" s="36"/>
      <c r="F269" s="217" t="s">
        <v>882</v>
      </c>
      <c r="G269" s="36"/>
      <c r="H269" s="36"/>
      <c r="I269" s="115"/>
      <c r="J269" s="36"/>
      <c r="K269" s="36"/>
      <c r="L269" s="39"/>
      <c r="M269" s="218"/>
      <c r="N269" s="219"/>
      <c r="O269" s="71"/>
      <c r="P269" s="71"/>
      <c r="Q269" s="71"/>
      <c r="R269" s="71"/>
      <c r="S269" s="71"/>
      <c r="T269" s="72"/>
      <c r="U269" s="34"/>
      <c r="V269" s="34"/>
      <c r="W269" s="34"/>
      <c r="X269" s="34"/>
      <c r="Y269" s="34"/>
      <c r="Z269" s="34"/>
      <c r="AA269" s="34"/>
      <c r="AB269" s="34"/>
      <c r="AC269" s="34"/>
      <c r="AD269" s="34"/>
      <c r="AE269" s="34"/>
      <c r="AT269" s="16" t="s">
        <v>158</v>
      </c>
      <c r="AU269" s="16" t="s">
        <v>21</v>
      </c>
    </row>
    <row r="270" spans="1:65" s="13" customFormat="1" ht="11.25">
      <c r="B270" s="221"/>
      <c r="C270" s="222"/>
      <c r="D270" s="216" t="s">
        <v>200</v>
      </c>
      <c r="E270" s="223" t="s">
        <v>1</v>
      </c>
      <c r="F270" s="224" t="s">
        <v>884</v>
      </c>
      <c r="G270" s="222"/>
      <c r="H270" s="225">
        <v>1327</v>
      </c>
      <c r="I270" s="226"/>
      <c r="J270" s="222"/>
      <c r="K270" s="222"/>
      <c r="L270" s="227"/>
      <c r="M270" s="228"/>
      <c r="N270" s="229"/>
      <c r="O270" s="229"/>
      <c r="P270" s="229"/>
      <c r="Q270" s="229"/>
      <c r="R270" s="229"/>
      <c r="S270" s="229"/>
      <c r="T270" s="230"/>
      <c r="AT270" s="231" t="s">
        <v>200</v>
      </c>
      <c r="AU270" s="231" t="s">
        <v>21</v>
      </c>
      <c r="AV270" s="13" t="s">
        <v>21</v>
      </c>
      <c r="AW270" s="13" t="s">
        <v>40</v>
      </c>
      <c r="AX270" s="13" t="s">
        <v>83</v>
      </c>
      <c r="AY270" s="231" t="s">
        <v>150</v>
      </c>
    </row>
    <row r="271" spans="1:65" s="14" customFormat="1" ht="11.25">
      <c r="B271" s="232"/>
      <c r="C271" s="233"/>
      <c r="D271" s="216" t="s">
        <v>200</v>
      </c>
      <c r="E271" s="234" t="s">
        <v>1</v>
      </c>
      <c r="F271" s="235" t="s">
        <v>203</v>
      </c>
      <c r="G271" s="233"/>
      <c r="H271" s="236">
        <v>1327</v>
      </c>
      <c r="I271" s="237"/>
      <c r="J271" s="233"/>
      <c r="K271" s="233"/>
      <c r="L271" s="238"/>
      <c r="M271" s="239"/>
      <c r="N271" s="240"/>
      <c r="O271" s="240"/>
      <c r="P271" s="240"/>
      <c r="Q271" s="240"/>
      <c r="R271" s="240"/>
      <c r="S271" s="240"/>
      <c r="T271" s="241"/>
      <c r="AT271" s="242" t="s">
        <v>200</v>
      </c>
      <c r="AU271" s="242" t="s">
        <v>21</v>
      </c>
      <c r="AV271" s="14" t="s">
        <v>156</v>
      </c>
      <c r="AW271" s="14" t="s">
        <v>40</v>
      </c>
      <c r="AX271" s="14" t="s">
        <v>91</v>
      </c>
      <c r="AY271" s="242" t="s">
        <v>150</v>
      </c>
    </row>
    <row r="272" spans="1:65" s="2" customFormat="1" ht="16.5" customHeight="1">
      <c r="A272" s="34"/>
      <c r="B272" s="35"/>
      <c r="C272" s="203" t="s">
        <v>360</v>
      </c>
      <c r="D272" s="203" t="s">
        <v>152</v>
      </c>
      <c r="E272" s="204" t="s">
        <v>885</v>
      </c>
      <c r="F272" s="205" t="s">
        <v>886</v>
      </c>
      <c r="G272" s="206" t="s">
        <v>168</v>
      </c>
      <c r="H272" s="207">
        <v>169.5</v>
      </c>
      <c r="I272" s="208"/>
      <c r="J272" s="209">
        <f>ROUND(I272*H272,2)</f>
        <v>0</v>
      </c>
      <c r="K272" s="205" t="s">
        <v>1</v>
      </c>
      <c r="L272" s="39"/>
      <c r="M272" s="210" t="s">
        <v>1</v>
      </c>
      <c r="N272" s="211" t="s">
        <v>48</v>
      </c>
      <c r="O272" s="71"/>
      <c r="P272" s="212">
        <f>O272*H272</f>
        <v>0</v>
      </c>
      <c r="Q272" s="212">
        <v>1.0000000000000001E-5</v>
      </c>
      <c r="R272" s="212">
        <f>Q272*H272</f>
        <v>1.6950000000000001E-3</v>
      </c>
      <c r="S272" s="212">
        <v>0</v>
      </c>
      <c r="T272" s="213">
        <f>S272*H272</f>
        <v>0</v>
      </c>
      <c r="U272" s="34"/>
      <c r="V272" s="34"/>
      <c r="W272" s="34"/>
      <c r="X272" s="34"/>
      <c r="Y272" s="34"/>
      <c r="Z272" s="34"/>
      <c r="AA272" s="34"/>
      <c r="AB272" s="34"/>
      <c r="AC272" s="34"/>
      <c r="AD272" s="34"/>
      <c r="AE272" s="34"/>
      <c r="AR272" s="214" t="s">
        <v>156</v>
      </c>
      <c r="AT272" s="214" t="s">
        <v>152</v>
      </c>
      <c r="AU272" s="214" t="s">
        <v>21</v>
      </c>
      <c r="AY272" s="16" t="s">
        <v>150</v>
      </c>
      <c r="BE272" s="215">
        <f>IF(N272="základní",J272,0)</f>
        <v>0</v>
      </c>
      <c r="BF272" s="215">
        <f>IF(N272="snížená",J272,0)</f>
        <v>0</v>
      </c>
      <c r="BG272" s="215">
        <f>IF(N272="zákl. přenesená",J272,0)</f>
        <v>0</v>
      </c>
      <c r="BH272" s="215">
        <f>IF(N272="sníž. přenesená",J272,0)</f>
        <v>0</v>
      </c>
      <c r="BI272" s="215">
        <f>IF(N272="nulová",J272,0)</f>
        <v>0</v>
      </c>
      <c r="BJ272" s="16" t="s">
        <v>91</v>
      </c>
      <c r="BK272" s="215">
        <f>ROUND(I272*H272,2)</f>
        <v>0</v>
      </c>
      <c r="BL272" s="16" t="s">
        <v>156</v>
      </c>
      <c r="BM272" s="214" t="s">
        <v>887</v>
      </c>
    </row>
    <row r="273" spans="1:65" s="2" customFormat="1" ht="11.25">
      <c r="A273" s="34"/>
      <c r="B273" s="35"/>
      <c r="C273" s="36"/>
      <c r="D273" s="216" t="s">
        <v>158</v>
      </c>
      <c r="E273" s="36"/>
      <c r="F273" s="217" t="s">
        <v>886</v>
      </c>
      <c r="G273" s="36"/>
      <c r="H273" s="36"/>
      <c r="I273" s="115"/>
      <c r="J273" s="36"/>
      <c r="K273" s="36"/>
      <c r="L273" s="39"/>
      <c r="M273" s="218"/>
      <c r="N273" s="219"/>
      <c r="O273" s="71"/>
      <c r="P273" s="71"/>
      <c r="Q273" s="71"/>
      <c r="R273" s="71"/>
      <c r="S273" s="71"/>
      <c r="T273" s="72"/>
      <c r="U273" s="34"/>
      <c r="V273" s="34"/>
      <c r="W273" s="34"/>
      <c r="X273" s="34"/>
      <c r="Y273" s="34"/>
      <c r="Z273" s="34"/>
      <c r="AA273" s="34"/>
      <c r="AB273" s="34"/>
      <c r="AC273" s="34"/>
      <c r="AD273" s="34"/>
      <c r="AE273" s="34"/>
      <c r="AT273" s="16" t="s">
        <v>158</v>
      </c>
      <c r="AU273" s="16" t="s">
        <v>21</v>
      </c>
    </row>
    <row r="274" spans="1:65" s="13" customFormat="1" ht="11.25">
      <c r="B274" s="221"/>
      <c r="C274" s="222"/>
      <c r="D274" s="216" t="s">
        <v>200</v>
      </c>
      <c r="E274" s="223" t="s">
        <v>1</v>
      </c>
      <c r="F274" s="224" t="s">
        <v>888</v>
      </c>
      <c r="G274" s="222"/>
      <c r="H274" s="225">
        <v>169.5</v>
      </c>
      <c r="I274" s="226"/>
      <c r="J274" s="222"/>
      <c r="K274" s="222"/>
      <c r="L274" s="227"/>
      <c r="M274" s="228"/>
      <c r="N274" s="229"/>
      <c r="O274" s="229"/>
      <c r="P274" s="229"/>
      <c r="Q274" s="229"/>
      <c r="R274" s="229"/>
      <c r="S274" s="229"/>
      <c r="T274" s="230"/>
      <c r="AT274" s="231" t="s">
        <v>200</v>
      </c>
      <c r="AU274" s="231" t="s">
        <v>21</v>
      </c>
      <c r="AV274" s="13" t="s">
        <v>21</v>
      </c>
      <c r="AW274" s="13" t="s">
        <v>40</v>
      </c>
      <c r="AX274" s="13" t="s">
        <v>83</v>
      </c>
      <c r="AY274" s="231" t="s">
        <v>150</v>
      </c>
    </row>
    <row r="275" spans="1:65" s="14" customFormat="1" ht="11.25">
      <c r="B275" s="232"/>
      <c r="C275" s="233"/>
      <c r="D275" s="216" t="s">
        <v>200</v>
      </c>
      <c r="E275" s="234" t="s">
        <v>1</v>
      </c>
      <c r="F275" s="235" t="s">
        <v>203</v>
      </c>
      <c r="G275" s="233"/>
      <c r="H275" s="236">
        <v>169.5</v>
      </c>
      <c r="I275" s="237"/>
      <c r="J275" s="233"/>
      <c r="K275" s="233"/>
      <c r="L275" s="238"/>
      <c r="M275" s="239"/>
      <c r="N275" s="240"/>
      <c r="O275" s="240"/>
      <c r="P275" s="240"/>
      <c r="Q275" s="240"/>
      <c r="R275" s="240"/>
      <c r="S275" s="240"/>
      <c r="T275" s="241"/>
      <c r="AT275" s="242" t="s">
        <v>200</v>
      </c>
      <c r="AU275" s="242" t="s">
        <v>21</v>
      </c>
      <c r="AV275" s="14" t="s">
        <v>156</v>
      </c>
      <c r="AW275" s="14" t="s">
        <v>40</v>
      </c>
      <c r="AX275" s="14" t="s">
        <v>91</v>
      </c>
      <c r="AY275" s="242" t="s">
        <v>150</v>
      </c>
    </row>
    <row r="276" spans="1:65" s="2" customFormat="1" ht="21.75" customHeight="1">
      <c r="A276" s="34"/>
      <c r="B276" s="35"/>
      <c r="C276" s="203" t="s">
        <v>364</v>
      </c>
      <c r="D276" s="203" t="s">
        <v>152</v>
      </c>
      <c r="E276" s="204" t="s">
        <v>889</v>
      </c>
      <c r="F276" s="205" t="s">
        <v>890</v>
      </c>
      <c r="G276" s="206" t="s">
        <v>168</v>
      </c>
      <c r="H276" s="207">
        <v>450</v>
      </c>
      <c r="I276" s="208"/>
      <c r="J276" s="209">
        <f>ROUND(I276*H276,2)</f>
        <v>0</v>
      </c>
      <c r="K276" s="205" t="s">
        <v>1</v>
      </c>
      <c r="L276" s="39"/>
      <c r="M276" s="210" t="s">
        <v>1</v>
      </c>
      <c r="N276" s="211" t="s">
        <v>48</v>
      </c>
      <c r="O276" s="71"/>
      <c r="P276" s="212">
        <f>O276*H276</f>
        <v>0</v>
      </c>
      <c r="Q276" s="212">
        <v>0</v>
      </c>
      <c r="R276" s="212">
        <f>Q276*H276</f>
        <v>0</v>
      </c>
      <c r="S276" s="212">
        <v>0</v>
      </c>
      <c r="T276" s="213">
        <f>S276*H276</f>
        <v>0</v>
      </c>
      <c r="U276" s="34"/>
      <c r="V276" s="34"/>
      <c r="W276" s="34"/>
      <c r="X276" s="34"/>
      <c r="Y276" s="34"/>
      <c r="Z276" s="34"/>
      <c r="AA276" s="34"/>
      <c r="AB276" s="34"/>
      <c r="AC276" s="34"/>
      <c r="AD276" s="34"/>
      <c r="AE276" s="34"/>
      <c r="AR276" s="214" t="s">
        <v>156</v>
      </c>
      <c r="AT276" s="214" t="s">
        <v>152</v>
      </c>
      <c r="AU276" s="214" t="s">
        <v>21</v>
      </c>
      <c r="AY276" s="16" t="s">
        <v>150</v>
      </c>
      <c r="BE276" s="215">
        <f>IF(N276="základní",J276,0)</f>
        <v>0</v>
      </c>
      <c r="BF276" s="215">
        <f>IF(N276="snížená",J276,0)</f>
        <v>0</v>
      </c>
      <c r="BG276" s="215">
        <f>IF(N276="zákl. přenesená",J276,0)</f>
        <v>0</v>
      </c>
      <c r="BH276" s="215">
        <f>IF(N276="sníž. přenesená",J276,0)</f>
        <v>0</v>
      </c>
      <c r="BI276" s="215">
        <f>IF(N276="nulová",J276,0)</f>
        <v>0</v>
      </c>
      <c r="BJ276" s="16" t="s">
        <v>91</v>
      </c>
      <c r="BK276" s="215">
        <f>ROUND(I276*H276,2)</f>
        <v>0</v>
      </c>
      <c r="BL276" s="16" t="s">
        <v>156</v>
      </c>
      <c r="BM276" s="214" t="s">
        <v>891</v>
      </c>
    </row>
    <row r="277" spans="1:65" s="2" customFormat="1" ht="19.5">
      <c r="A277" s="34"/>
      <c r="B277" s="35"/>
      <c r="C277" s="36"/>
      <c r="D277" s="216" t="s">
        <v>158</v>
      </c>
      <c r="E277" s="36"/>
      <c r="F277" s="217" t="s">
        <v>890</v>
      </c>
      <c r="G277" s="36"/>
      <c r="H277" s="36"/>
      <c r="I277" s="115"/>
      <c r="J277" s="36"/>
      <c r="K277" s="36"/>
      <c r="L277" s="39"/>
      <c r="M277" s="218"/>
      <c r="N277" s="219"/>
      <c r="O277" s="71"/>
      <c r="P277" s="71"/>
      <c r="Q277" s="71"/>
      <c r="R277" s="71"/>
      <c r="S277" s="71"/>
      <c r="T277" s="72"/>
      <c r="U277" s="34"/>
      <c r="V277" s="34"/>
      <c r="W277" s="34"/>
      <c r="X277" s="34"/>
      <c r="Y277" s="34"/>
      <c r="Z277" s="34"/>
      <c r="AA277" s="34"/>
      <c r="AB277" s="34"/>
      <c r="AC277" s="34"/>
      <c r="AD277" s="34"/>
      <c r="AE277" s="34"/>
      <c r="AT277" s="16" t="s">
        <v>158</v>
      </c>
      <c r="AU277" s="16" t="s">
        <v>21</v>
      </c>
    </row>
    <row r="278" spans="1:65" s="2" customFormat="1" ht="19.5">
      <c r="A278" s="34"/>
      <c r="B278" s="35"/>
      <c r="C278" s="36"/>
      <c r="D278" s="216" t="s">
        <v>159</v>
      </c>
      <c r="E278" s="36"/>
      <c r="F278" s="220" t="s">
        <v>796</v>
      </c>
      <c r="G278" s="36"/>
      <c r="H278" s="36"/>
      <c r="I278" s="115"/>
      <c r="J278" s="36"/>
      <c r="K278" s="36"/>
      <c r="L278" s="39"/>
      <c r="M278" s="218"/>
      <c r="N278" s="219"/>
      <c r="O278" s="71"/>
      <c r="P278" s="71"/>
      <c r="Q278" s="71"/>
      <c r="R278" s="71"/>
      <c r="S278" s="71"/>
      <c r="T278" s="72"/>
      <c r="U278" s="34"/>
      <c r="V278" s="34"/>
      <c r="W278" s="34"/>
      <c r="X278" s="34"/>
      <c r="Y278" s="34"/>
      <c r="Z278" s="34"/>
      <c r="AA278" s="34"/>
      <c r="AB278" s="34"/>
      <c r="AC278" s="34"/>
      <c r="AD278" s="34"/>
      <c r="AE278" s="34"/>
      <c r="AT278" s="16" t="s">
        <v>159</v>
      </c>
      <c r="AU278" s="16" t="s">
        <v>21</v>
      </c>
    </row>
    <row r="279" spans="1:65" s="2" customFormat="1" ht="21.75" customHeight="1">
      <c r="A279" s="34"/>
      <c r="B279" s="35"/>
      <c r="C279" s="203" t="s">
        <v>370</v>
      </c>
      <c r="D279" s="203" t="s">
        <v>152</v>
      </c>
      <c r="E279" s="204" t="s">
        <v>892</v>
      </c>
      <c r="F279" s="205" t="s">
        <v>893</v>
      </c>
      <c r="G279" s="206" t="s">
        <v>168</v>
      </c>
      <c r="H279" s="207">
        <v>517.5</v>
      </c>
      <c r="I279" s="208"/>
      <c r="J279" s="209">
        <f>ROUND(I279*H279,2)</f>
        <v>0</v>
      </c>
      <c r="K279" s="205" t="s">
        <v>1</v>
      </c>
      <c r="L279" s="39"/>
      <c r="M279" s="210" t="s">
        <v>1</v>
      </c>
      <c r="N279" s="211" t="s">
        <v>48</v>
      </c>
      <c r="O279" s="71"/>
      <c r="P279" s="212">
        <f>O279*H279</f>
        <v>0</v>
      </c>
      <c r="Q279" s="212">
        <v>6.0999999999999997E-4</v>
      </c>
      <c r="R279" s="212">
        <f>Q279*H279</f>
        <v>0.31567499999999998</v>
      </c>
      <c r="S279" s="212">
        <v>0</v>
      </c>
      <c r="T279" s="213">
        <f>S279*H279</f>
        <v>0</v>
      </c>
      <c r="U279" s="34"/>
      <c r="V279" s="34"/>
      <c r="W279" s="34"/>
      <c r="X279" s="34"/>
      <c r="Y279" s="34"/>
      <c r="Z279" s="34"/>
      <c r="AA279" s="34"/>
      <c r="AB279" s="34"/>
      <c r="AC279" s="34"/>
      <c r="AD279" s="34"/>
      <c r="AE279" s="34"/>
      <c r="AR279" s="214" t="s">
        <v>156</v>
      </c>
      <c r="AT279" s="214" t="s">
        <v>152</v>
      </c>
      <c r="AU279" s="214" t="s">
        <v>21</v>
      </c>
      <c r="AY279" s="16" t="s">
        <v>150</v>
      </c>
      <c r="BE279" s="215">
        <f>IF(N279="základní",J279,0)</f>
        <v>0</v>
      </c>
      <c r="BF279" s="215">
        <f>IF(N279="snížená",J279,0)</f>
        <v>0</v>
      </c>
      <c r="BG279" s="215">
        <f>IF(N279="zákl. přenesená",J279,0)</f>
        <v>0</v>
      </c>
      <c r="BH279" s="215">
        <f>IF(N279="sníž. přenesená",J279,0)</f>
        <v>0</v>
      </c>
      <c r="BI279" s="215">
        <f>IF(N279="nulová",J279,0)</f>
        <v>0</v>
      </c>
      <c r="BJ279" s="16" t="s">
        <v>91</v>
      </c>
      <c r="BK279" s="215">
        <f>ROUND(I279*H279,2)</f>
        <v>0</v>
      </c>
      <c r="BL279" s="16" t="s">
        <v>156</v>
      </c>
      <c r="BM279" s="214" t="s">
        <v>894</v>
      </c>
    </row>
    <row r="280" spans="1:65" s="2" customFormat="1" ht="19.5">
      <c r="A280" s="34"/>
      <c r="B280" s="35"/>
      <c r="C280" s="36"/>
      <c r="D280" s="216" t="s">
        <v>158</v>
      </c>
      <c r="E280" s="36"/>
      <c r="F280" s="217" t="s">
        <v>893</v>
      </c>
      <c r="G280" s="36"/>
      <c r="H280" s="36"/>
      <c r="I280" s="115"/>
      <c r="J280" s="36"/>
      <c r="K280" s="36"/>
      <c r="L280" s="39"/>
      <c r="M280" s="218"/>
      <c r="N280" s="219"/>
      <c r="O280" s="71"/>
      <c r="P280" s="71"/>
      <c r="Q280" s="71"/>
      <c r="R280" s="71"/>
      <c r="S280" s="71"/>
      <c r="T280" s="72"/>
      <c r="U280" s="34"/>
      <c r="V280" s="34"/>
      <c r="W280" s="34"/>
      <c r="X280" s="34"/>
      <c r="Y280" s="34"/>
      <c r="Z280" s="34"/>
      <c r="AA280" s="34"/>
      <c r="AB280" s="34"/>
      <c r="AC280" s="34"/>
      <c r="AD280" s="34"/>
      <c r="AE280" s="34"/>
      <c r="AT280" s="16" t="s">
        <v>158</v>
      </c>
      <c r="AU280" s="16" t="s">
        <v>21</v>
      </c>
    </row>
    <row r="281" spans="1:65" s="2" customFormat="1" ht="78">
      <c r="A281" s="34"/>
      <c r="B281" s="35"/>
      <c r="C281" s="36"/>
      <c r="D281" s="216" t="s">
        <v>159</v>
      </c>
      <c r="E281" s="36"/>
      <c r="F281" s="220" t="s">
        <v>895</v>
      </c>
      <c r="G281" s="36"/>
      <c r="H281" s="36"/>
      <c r="I281" s="115"/>
      <c r="J281" s="36"/>
      <c r="K281" s="36"/>
      <c r="L281" s="39"/>
      <c r="M281" s="218"/>
      <c r="N281" s="219"/>
      <c r="O281" s="71"/>
      <c r="P281" s="71"/>
      <c r="Q281" s="71"/>
      <c r="R281" s="71"/>
      <c r="S281" s="71"/>
      <c r="T281" s="72"/>
      <c r="U281" s="34"/>
      <c r="V281" s="34"/>
      <c r="W281" s="34"/>
      <c r="X281" s="34"/>
      <c r="Y281" s="34"/>
      <c r="Z281" s="34"/>
      <c r="AA281" s="34"/>
      <c r="AB281" s="34"/>
      <c r="AC281" s="34"/>
      <c r="AD281" s="34"/>
      <c r="AE281" s="34"/>
      <c r="AT281" s="16" t="s">
        <v>159</v>
      </c>
      <c r="AU281" s="16" t="s">
        <v>21</v>
      </c>
    </row>
    <row r="282" spans="1:65" s="13" customFormat="1" ht="11.25">
      <c r="B282" s="221"/>
      <c r="C282" s="222"/>
      <c r="D282" s="216" t="s">
        <v>200</v>
      </c>
      <c r="E282" s="223" t="s">
        <v>1</v>
      </c>
      <c r="F282" s="224" t="s">
        <v>896</v>
      </c>
      <c r="G282" s="222"/>
      <c r="H282" s="225">
        <v>517.5</v>
      </c>
      <c r="I282" s="226"/>
      <c r="J282" s="222"/>
      <c r="K282" s="222"/>
      <c r="L282" s="227"/>
      <c r="M282" s="228"/>
      <c r="N282" s="229"/>
      <c r="O282" s="229"/>
      <c r="P282" s="229"/>
      <c r="Q282" s="229"/>
      <c r="R282" s="229"/>
      <c r="S282" s="229"/>
      <c r="T282" s="230"/>
      <c r="AT282" s="231" t="s">
        <v>200</v>
      </c>
      <c r="AU282" s="231" t="s">
        <v>21</v>
      </c>
      <c r="AV282" s="13" t="s">
        <v>21</v>
      </c>
      <c r="AW282" s="13" t="s">
        <v>40</v>
      </c>
      <c r="AX282" s="13" t="s">
        <v>83</v>
      </c>
      <c r="AY282" s="231" t="s">
        <v>150</v>
      </c>
    </row>
    <row r="283" spans="1:65" s="14" customFormat="1" ht="11.25">
      <c r="B283" s="232"/>
      <c r="C283" s="233"/>
      <c r="D283" s="216" t="s">
        <v>200</v>
      </c>
      <c r="E283" s="234" t="s">
        <v>1</v>
      </c>
      <c r="F283" s="235" t="s">
        <v>203</v>
      </c>
      <c r="G283" s="233"/>
      <c r="H283" s="236">
        <v>517.5</v>
      </c>
      <c r="I283" s="237"/>
      <c r="J283" s="233"/>
      <c r="K283" s="233"/>
      <c r="L283" s="238"/>
      <c r="M283" s="239"/>
      <c r="N283" s="240"/>
      <c r="O283" s="240"/>
      <c r="P283" s="240"/>
      <c r="Q283" s="240"/>
      <c r="R283" s="240"/>
      <c r="S283" s="240"/>
      <c r="T283" s="241"/>
      <c r="AT283" s="242" t="s">
        <v>200</v>
      </c>
      <c r="AU283" s="242" t="s">
        <v>21</v>
      </c>
      <c r="AV283" s="14" t="s">
        <v>156</v>
      </c>
      <c r="AW283" s="14" t="s">
        <v>40</v>
      </c>
      <c r="AX283" s="14" t="s">
        <v>91</v>
      </c>
      <c r="AY283" s="242" t="s">
        <v>150</v>
      </c>
    </row>
    <row r="284" spans="1:65" s="2" customFormat="1" ht="21.75" customHeight="1">
      <c r="A284" s="34"/>
      <c r="B284" s="35"/>
      <c r="C284" s="203" t="s">
        <v>374</v>
      </c>
      <c r="D284" s="203" t="s">
        <v>152</v>
      </c>
      <c r="E284" s="204" t="s">
        <v>897</v>
      </c>
      <c r="F284" s="205" t="s">
        <v>898</v>
      </c>
      <c r="G284" s="206" t="s">
        <v>194</v>
      </c>
      <c r="H284" s="207">
        <v>289</v>
      </c>
      <c r="I284" s="208"/>
      <c r="J284" s="209">
        <f>ROUND(I284*H284,2)</f>
        <v>0</v>
      </c>
      <c r="K284" s="205" t="s">
        <v>1</v>
      </c>
      <c r="L284" s="39"/>
      <c r="M284" s="210" t="s">
        <v>1</v>
      </c>
      <c r="N284" s="211" t="s">
        <v>48</v>
      </c>
      <c r="O284" s="71"/>
      <c r="P284" s="212">
        <f>O284*H284</f>
        <v>0</v>
      </c>
      <c r="Q284" s="212">
        <v>6.0999999999999997E-4</v>
      </c>
      <c r="R284" s="212">
        <f>Q284*H284</f>
        <v>0.17629</v>
      </c>
      <c r="S284" s="212">
        <v>0</v>
      </c>
      <c r="T284" s="213">
        <f>S284*H284</f>
        <v>0</v>
      </c>
      <c r="U284" s="34"/>
      <c r="V284" s="34"/>
      <c r="W284" s="34"/>
      <c r="X284" s="34"/>
      <c r="Y284" s="34"/>
      <c r="Z284" s="34"/>
      <c r="AA284" s="34"/>
      <c r="AB284" s="34"/>
      <c r="AC284" s="34"/>
      <c r="AD284" s="34"/>
      <c r="AE284" s="34"/>
      <c r="AR284" s="214" t="s">
        <v>156</v>
      </c>
      <c r="AT284" s="214" t="s">
        <v>152</v>
      </c>
      <c r="AU284" s="214" t="s">
        <v>21</v>
      </c>
      <c r="AY284" s="16" t="s">
        <v>150</v>
      </c>
      <c r="BE284" s="215">
        <f>IF(N284="základní",J284,0)</f>
        <v>0</v>
      </c>
      <c r="BF284" s="215">
        <f>IF(N284="snížená",J284,0)</f>
        <v>0</v>
      </c>
      <c r="BG284" s="215">
        <f>IF(N284="zákl. přenesená",J284,0)</f>
        <v>0</v>
      </c>
      <c r="BH284" s="215">
        <f>IF(N284="sníž. přenesená",J284,0)</f>
        <v>0</v>
      </c>
      <c r="BI284" s="215">
        <f>IF(N284="nulová",J284,0)</f>
        <v>0</v>
      </c>
      <c r="BJ284" s="16" t="s">
        <v>91</v>
      </c>
      <c r="BK284" s="215">
        <f>ROUND(I284*H284,2)</f>
        <v>0</v>
      </c>
      <c r="BL284" s="16" t="s">
        <v>156</v>
      </c>
      <c r="BM284" s="214" t="s">
        <v>899</v>
      </c>
    </row>
    <row r="285" spans="1:65" s="2" customFormat="1" ht="19.5">
      <c r="A285" s="34"/>
      <c r="B285" s="35"/>
      <c r="C285" s="36"/>
      <c r="D285" s="216" t="s">
        <v>158</v>
      </c>
      <c r="E285" s="36"/>
      <c r="F285" s="217" t="s">
        <v>898</v>
      </c>
      <c r="G285" s="36"/>
      <c r="H285" s="36"/>
      <c r="I285" s="115"/>
      <c r="J285" s="36"/>
      <c r="K285" s="36"/>
      <c r="L285" s="39"/>
      <c r="M285" s="218"/>
      <c r="N285" s="219"/>
      <c r="O285" s="71"/>
      <c r="P285" s="71"/>
      <c r="Q285" s="71"/>
      <c r="R285" s="71"/>
      <c r="S285" s="71"/>
      <c r="T285" s="72"/>
      <c r="U285" s="34"/>
      <c r="V285" s="34"/>
      <c r="W285" s="34"/>
      <c r="X285" s="34"/>
      <c r="Y285" s="34"/>
      <c r="Z285" s="34"/>
      <c r="AA285" s="34"/>
      <c r="AB285" s="34"/>
      <c r="AC285" s="34"/>
      <c r="AD285" s="34"/>
      <c r="AE285" s="34"/>
      <c r="AT285" s="16" t="s">
        <v>158</v>
      </c>
      <c r="AU285" s="16" t="s">
        <v>21</v>
      </c>
    </row>
    <row r="286" spans="1:65" s="13" customFormat="1" ht="11.25">
      <c r="B286" s="221"/>
      <c r="C286" s="222"/>
      <c r="D286" s="216" t="s">
        <v>200</v>
      </c>
      <c r="E286" s="223" t="s">
        <v>1</v>
      </c>
      <c r="F286" s="224" t="s">
        <v>900</v>
      </c>
      <c r="G286" s="222"/>
      <c r="H286" s="225">
        <v>289</v>
      </c>
      <c r="I286" s="226"/>
      <c r="J286" s="222"/>
      <c r="K286" s="222"/>
      <c r="L286" s="227"/>
      <c r="M286" s="228"/>
      <c r="N286" s="229"/>
      <c r="O286" s="229"/>
      <c r="P286" s="229"/>
      <c r="Q286" s="229"/>
      <c r="R286" s="229"/>
      <c r="S286" s="229"/>
      <c r="T286" s="230"/>
      <c r="AT286" s="231" t="s">
        <v>200</v>
      </c>
      <c r="AU286" s="231" t="s">
        <v>21</v>
      </c>
      <c r="AV286" s="13" t="s">
        <v>21</v>
      </c>
      <c r="AW286" s="13" t="s">
        <v>40</v>
      </c>
      <c r="AX286" s="13" t="s">
        <v>83</v>
      </c>
      <c r="AY286" s="231" t="s">
        <v>150</v>
      </c>
    </row>
    <row r="287" spans="1:65" s="14" customFormat="1" ht="11.25">
      <c r="B287" s="232"/>
      <c r="C287" s="233"/>
      <c r="D287" s="216" t="s">
        <v>200</v>
      </c>
      <c r="E287" s="234" t="s">
        <v>1</v>
      </c>
      <c r="F287" s="235" t="s">
        <v>203</v>
      </c>
      <c r="G287" s="233"/>
      <c r="H287" s="236">
        <v>289</v>
      </c>
      <c r="I287" s="237"/>
      <c r="J287" s="233"/>
      <c r="K287" s="233"/>
      <c r="L287" s="238"/>
      <c r="M287" s="239"/>
      <c r="N287" s="240"/>
      <c r="O287" s="240"/>
      <c r="P287" s="240"/>
      <c r="Q287" s="240"/>
      <c r="R287" s="240"/>
      <c r="S287" s="240"/>
      <c r="T287" s="241"/>
      <c r="AT287" s="242" t="s">
        <v>200</v>
      </c>
      <c r="AU287" s="242" t="s">
        <v>21</v>
      </c>
      <c r="AV287" s="14" t="s">
        <v>156</v>
      </c>
      <c r="AW287" s="14" t="s">
        <v>40</v>
      </c>
      <c r="AX287" s="14" t="s">
        <v>91</v>
      </c>
      <c r="AY287" s="242" t="s">
        <v>150</v>
      </c>
    </row>
    <row r="288" spans="1:65" s="2" customFormat="1" ht="16.5" customHeight="1">
      <c r="A288" s="34"/>
      <c r="B288" s="35"/>
      <c r="C288" s="203" t="s">
        <v>29</v>
      </c>
      <c r="D288" s="203" t="s">
        <v>152</v>
      </c>
      <c r="E288" s="204" t="s">
        <v>901</v>
      </c>
      <c r="F288" s="205" t="s">
        <v>902</v>
      </c>
      <c r="G288" s="206" t="s">
        <v>168</v>
      </c>
      <c r="H288" s="207">
        <v>100</v>
      </c>
      <c r="I288" s="208"/>
      <c r="J288" s="209">
        <f>ROUND(I288*H288,2)</f>
        <v>0</v>
      </c>
      <c r="K288" s="205" t="s">
        <v>1</v>
      </c>
      <c r="L288" s="39"/>
      <c r="M288" s="210" t="s">
        <v>1</v>
      </c>
      <c r="N288" s="211" t="s">
        <v>48</v>
      </c>
      <c r="O288" s="71"/>
      <c r="P288" s="212">
        <f>O288*H288</f>
        <v>0</v>
      </c>
      <c r="Q288" s="212">
        <v>0</v>
      </c>
      <c r="R288" s="212">
        <f>Q288*H288</f>
        <v>0</v>
      </c>
      <c r="S288" s="212">
        <v>0</v>
      </c>
      <c r="T288" s="213">
        <f>S288*H288</f>
        <v>0</v>
      </c>
      <c r="U288" s="34"/>
      <c r="V288" s="34"/>
      <c r="W288" s="34"/>
      <c r="X288" s="34"/>
      <c r="Y288" s="34"/>
      <c r="Z288" s="34"/>
      <c r="AA288" s="34"/>
      <c r="AB288" s="34"/>
      <c r="AC288" s="34"/>
      <c r="AD288" s="34"/>
      <c r="AE288" s="34"/>
      <c r="AR288" s="214" t="s">
        <v>156</v>
      </c>
      <c r="AT288" s="214" t="s">
        <v>152</v>
      </c>
      <c r="AU288" s="214" t="s">
        <v>21</v>
      </c>
      <c r="AY288" s="16" t="s">
        <v>150</v>
      </c>
      <c r="BE288" s="215">
        <f>IF(N288="základní",J288,0)</f>
        <v>0</v>
      </c>
      <c r="BF288" s="215">
        <f>IF(N288="snížená",J288,0)</f>
        <v>0</v>
      </c>
      <c r="BG288" s="215">
        <f>IF(N288="zákl. přenesená",J288,0)</f>
        <v>0</v>
      </c>
      <c r="BH288" s="215">
        <f>IF(N288="sníž. přenesená",J288,0)</f>
        <v>0</v>
      </c>
      <c r="BI288" s="215">
        <f>IF(N288="nulová",J288,0)</f>
        <v>0</v>
      </c>
      <c r="BJ288" s="16" t="s">
        <v>91</v>
      </c>
      <c r="BK288" s="215">
        <f>ROUND(I288*H288,2)</f>
        <v>0</v>
      </c>
      <c r="BL288" s="16" t="s">
        <v>156</v>
      </c>
      <c r="BM288" s="214" t="s">
        <v>903</v>
      </c>
    </row>
    <row r="289" spans="1:65" s="2" customFormat="1" ht="11.25">
      <c r="A289" s="34"/>
      <c r="B289" s="35"/>
      <c r="C289" s="36"/>
      <c r="D289" s="216" t="s">
        <v>158</v>
      </c>
      <c r="E289" s="36"/>
      <c r="F289" s="217" t="s">
        <v>902</v>
      </c>
      <c r="G289" s="36"/>
      <c r="H289" s="36"/>
      <c r="I289" s="115"/>
      <c r="J289" s="36"/>
      <c r="K289" s="36"/>
      <c r="L289" s="39"/>
      <c r="M289" s="218"/>
      <c r="N289" s="219"/>
      <c r="O289" s="71"/>
      <c r="P289" s="71"/>
      <c r="Q289" s="71"/>
      <c r="R289" s="71"/>
      <c r="S289" s="71"/>
      <c r="T289" s="72"/>
      <c r="U289" s="34"/>
      <c r="V289" s="34"/>
      <c r="W289" s="34"/>
      <c r="X289" s="34"/>
      <c r="Y289" s="34"/>
      <c r="Z289" s="34"/>
      <c r="AA289" s="34"/>
      <c r="AB289" s="34"/>
      <c r="AC289" s="34"/>
      <c r="AD289" s="34"/>
      <c r="AE289" s="34"/>
      <c r="AT289" s="16" t="s">
        <v>158</v>
      </c>
      <c r="AU289" s="16" t="s">
        <v>21</v>
      </c>
    </row>
    <row r="290" spans="1:65" s="2" customFormat="1" ht="19.5">
      <c r="A290" s="34"/>
      <c r="B290" s="35"/>
      <c r="C290" s="36"/>
      <c r="D290" s="216" t="s">
        <v>159</v>
      </c>
      <c r="E290" s="36"/>
      <c r="F290" s="220" t="s">
        <v>904</v>
      </c>
      <c r="G290" s="36"/>
      <c r="H290" s="36"/>
      <c r="I290" s="115"/>
      <c r="J290" s="36"/>
      <c r="K290" s="36"/>
      <c r="L290" s="39"/>
      <c r="M290" s="218"/>
      <c r="N290" s="219"/>
      <c r="O290" s="71"/>
      <c r="P290" s="71"/>
      <c r="Q290" s="71"/>
      <c r="R290" s="71"/>
      <c r="S290" s="71"/>
      <c r="T290" s="72"/>
      <c r="U290" s="34"/>
      <c r="V290" s="34"/>
      <c r="W290" s="34"/>
      <c r="X290" s="34"/>
      <c r="Y290" s="34"/>
      <c r="Z290" s="34"/>
      <c r="AA290" s="34"/>
      <c r="AB290" s="34"/>
      <c r="AC290" s="34"/>
      <c r="AD290" s="34"/>
      <c r="AE290" s="34"/>
      <c r="AT290" s="16" t="s">
        <v>159</v>
      </c>
      <c r="AU290" s="16" t="s">
        <v>21</v>
      </c>
    </row>
    <row r="291" spans="1:65" s="12" customFormat="1" ht="22.9" customHeight="1">
      <c r="B291" s="187"/>
      <c r="C291" s="188"/>
      <c r="D291" s="189" t="s">
        <v>82</v>
      </c>
      <c r="E291" s="201" t="s">
        <v>733</v>
      </c>
      <c r="F291" s="201" t="s">
        <v>734</v>
      </c>
      <c r="G291" s="188"/>
      <c r="H291" s="188"/>
      <c r="I291" s="191"/>
      <c r="J291" s="202">
        <f>BK291</f>
        <v>0</v>
      </c>
      <c r="K291" s="188"/>
      <c r="L291" s="193"/>
      <c r="M291" s="194"/>
      <c r="N291" s="195"/>
      <c r="O291" s="195"/>
      <c r="P291" s="196">
        <f>SUM(P292:P293)</f>
        <v>0</v>
      </c>
      <c r="Q291" s="195"/>
      <c r="R291" s="196">
        <f>SUM(R292:R293)</f>
        <v>0</v>
      </c>
      <c r="S291" s="195"/>
      <c r="T291" s="197">
        <f>SUM(T292:T293)</f>
        <v>0</v>
      </c>
      <c r="AR291" s="198" t="s">
        <v>91</v>
      </c>
      <c r="AT291" s="199" t="s">
        <v>82</v>
      </c>
      <c r="AU291" s="199" t="s">
        <v>91</v>
      </c>
      <c r="AY291" s="198" t="s">
        <v>150</v>
      </c>
      <c r="BK291" s="200">
        <f>SUM(BK292:BK293)</f>
        <v>0</v>
      </c>
    </row>
    <row r="292" spans="1:65" s="2" customFormat="1" ht="21.75" customHeight="1">
      <c r="A292" s="34"/>
      <c r="B292" s="35"/>
      <c r="C292" s="203" t="s">
        <v>382</v>
      </c>
      <c r="D292" s="203" t="s">
        <v>152</v>
      </c>
      <c r="E292" s="204" t="s">
        <v>736</v>
      </c>
      <c r="F292" s="205" t="s">
        <v>737</v>
      </c>
      <c r="G292" s="206" t="s">
        <v>254</v>
      </c>
      <c r="H292" s="207">
        <v>205.422</v>
      </c>
      <c r="I292" s="208"/>
      <c r="J292" s="209">
        <f>ROUND(I292*H292,2)</f>
        <v>0</v>
      </c>
      <c r="K292" s="205" t="s">
        <v>1</v>
      </c>
      <c r="L292" s="39"/>
      <c r="M292" s="210" t="s">
        <v>1</v>
      </c>
      <c r="N292" s="211" t="s">
        <v>48</v>
      </c>
      <c r="O292" s="71"/>
      <c r="P292" s="212">
        <f>O292*H292</f>
        <v>0</v>
      </c>
      <c r="Q292" s="212">
        <v>0</v>
      </c>
      <c r="R292" s="212">
        <f>Q292*H292</f>
        <v>0</v>
      </c>
      <c r="S292" s="212">
        <v>0</v>
      </c>
      <c r="T292" s="213">
        <f>S292*H292</f>
        <v>0</v>
      </c>
      <c r="U292" s="34"/>
      <c r="V292" s="34"/>
      <c r="W292" s="34"/>
      <c r="X292" s="34"/>
      <c r="Y292" s="34"/>
      <c r="Z292" s="34"/>
      <c r="AA292" s="34"/>
      <c r="AB292" s="34"/>
      <c r="AC292" s="34"/>
      <c r="AD292" s="34"/>
      <c r="AE292" s="34"/>
      <c r="AR292" s="214" t="s">
        <v>156</v>
      </c>
      <c r="AT292" s="214" t="s">
        <v>152</v>
      </c>
      <c r="AU292" s="214" t="s">
        <v>21</v>
      </c>
      <c r="AY292" s="16" t="s">
        <v>150</v>
      </c>
      <c r="BE292" s="215">
        <f>IF(N292="základní",J292,0)</f>
        <v>0</v>
      </c>
      <c r="BF292" s="215">
        <f>IF(N292="snížená",J292,0)</f>
        <v>0</v>
      </c>
      <c r="BG292" s="215">
        <f>IF(N292="zákl. přenesená",J292,0)</f>
        <v>0</v>
      </c>
      <c r="BH292" s="215">
        <f>IF(N292="sníž. přenesená",J292,0)</f>
        <v>0</v>
      </c>
      <c r="BI292" s="215">
        <f>IF(N292="nulová",J292,0)</f>
        <v>0</v>
      </c>
      <c r="BJ292" s="16" t="s">
        <v>91</v>
      </c>
      <c r="BK292" s="215">
        <f>ROUND(I292*H292,2)</f>
        <v>0</v>
      </c>
      <c r="BL292" s="16" t="s">
        <v>156</v>
      </c>
      <c r="BM292" s="214" t="s">
        <v>905</v>
      </c>
    </row>
    <row r="293" spans="1:65" s="2" customFormat="1" ht="19.5">
      <c r="A293" s="34"/>
      <c r="B293" s="35"/>
      <c r="C293" s="36"/>
      <c r="D293" s="216" t="s">
        <v>158</v>
      </c>
      <c r="E293" s="36"/>
      <c r="F293" s="217" t="s">
        <v>737</v>
      </c>
      <c r="G293" s="36"/>
      <c r="H293" s="36"/>
      <c r="I293" s="115"/>
      <c r="J293" s="36"/>
      <c r="K293" s="36"/>
      <c r="L293" s="39"/>
      <c r="M293" s="259"/>
      <c r="N293" s="260"/>
      <c r="O293" s="261"/>
      <c r="P293" s="261"/>
      <c r="Q293" s="261"/>
      <c r="R293" s="261"/>
      <c r="S293" s="261"/>
      <c r="T293" s="262"/>
      <c r="U293" s="34"/>
      <c r="V293" s="34"/>
      <c r="W293" s="34"/>
      <c r="X293" s="34"/>
      <c r="Y293" s="34"/>
      <c r="Z293" s="34"/>
      <c r="AA293" s="34"/>
      <c r="AB293" s="34"/>
      <c r="AC293" s="34"/>
      <c r="AD293" s="34"/>
      <c r="AE293" s="34"/>
      <c r="AT293" s="16" t="s">
        <v>158</v>
      </c>
      <c r="AU293" s="16" t="s">
        <v>21</v>
      </c>
    </row>
    <row r="294" spans="1:65" s="2" customFormat="1" ht="6.95" customHeight="1">
      <c r="A294" s="34"/>
      <c r="B294" s="54"/>
      <c r="C294" s="55"/>
      <c r="D294" s="55"/>
      <c r="E294" s="55"/>
      <c r="F294" s="55"/>
      <c r="G294" s="55"/>
      <c r="H294" s="55"/>
      <c r="I294" s="152"/>
      <c r="J294" s="55"/>
      <c r="K294" s="55"/>
      <c r="L294" s="39"/>
      <c r="M294" s="34"/>
      <c r="O294" s="34"/>
      <c r="P294" s="34"/>
      <c r="Q294" s="34"/>
      <c r="R294" s="34"/>
      <c r="S294" s="34"/>
      <c r="T294" s="34"/>
      <c r="U294" s="34"/>
      <c r="V294" s="34"/>
      <c r="W294" s="34"/>
      <c r="X294" s="34"/>
      <c r="Y294" s="34"/>
      <c r="Z294" s="34"/>
      <c r="AA294" s="34"/>
      <c r="AB294" s="34"/>
      <c r="AC294" s="34"/>
      <c r="AD294" s="34"/>
      <c r="AE294" s="34"/>
    </row>
  </sheetData>
  <sheetProtection algorithmName="SHA-512" hashValue="AUSXjb1/RdkAObpf+1F7DVumMcuTCAU6RKIDtAds0mSRimpyy4ZHFpYP4opaMRVmRev+Fik72+WQSwvBRJubNQ==" saltValue="YhMdUv2i4n/mWXJKt3UrWwaDb9JfVGMq/Y7gyUm8Td3FUC7gHl0HiGLn8tR9LhbFVqr/JxgLggW5oq7D2wm9NQ==" spinCount="100000" sheet="1" objects="1" scenarios="1" formatColumns="0" formatRows="0" autoFilter="0"/>
  <autoFilter ref="C123:K293"/>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9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8"/>
      <c r="L2" s="289"/>
      <c r="M2" s="289"/>
      <c r="N2" s="289"/>
      <c r="O2" s="289"/>
      <c r="P2" s="289"/>
      <c r="Q2" s="289"/>
      <c r="R2" s="289"/>
      <c r="S2" s="289"/>
      <c r="T2" s="289"/>
      <c r="U2" s="289"/>
      <c r="V2" s="289"/>
      <c r="AT2" s="16" t="s">
        <v>101</v>
      </c>
    </row>
    <row r="3" spans="1:46" s="1" customFormat="1" ht="6.95" customHeight="1">
      <c r="B3" s="109"/>
      <c r="C3" s="110"/>
      <c r="D3" s="110"/>
      <c r="E3" s="110"/>
      <c r="F3" s="110"/>
      <c r="G3" s="110"/>
      <c r="H3" s="110"/>
      <c r="I3" s="111"/>
      <c r="J3" s="110"/>
      <c r="K3" s="110"/>
      <c r="L3" s="19"/>
      <c r="AT3" s="16" t="s">
        <v>21</v>
      </c>
    </row>
    <row r="4" spans="1:46" s="1" customFormat="1" ht="24.95" customHeight="1">
      <c r="B4" s="19"/>
      <c r="D4" s="112" t="s">
        <v>120</v>
      </c>
      <c r="I4" s="108"/>
      <c r="L4" s="19"/>
      <c r="M4" s="113" t="s">
        <v>10</v>
      </c>
      <c r="AT4" s="16" t="s">
        <v>4</v>
      </c>
    </row>
    <row r="5" spans="1:46" s="1" customFormat="1" ht="6.95" customHeight="1">
      <c r="B5" s="19"/>
      <c r="I5" s="108"/>
      <c r="L5" s="19"/>
    </row>
    <row r="6" spans="1:46" s="1" customFormat="1" ht="12" customHeight="1">
      <c r="B6" s="19"/>
      <c r="D6" s="114" t="s">
        <v>16</v>
      </c>
      <c r="I6" s="108"/>
      <c r="L6" s="19"/>
    </row>
    <row r="7" spans="1:46" s="1" customFormat="1" ht="16.5" customHeight="1">
      <c r="B7" s="19"/>
      <c r="E7" s="304" t="str">
        <f>'Rekapitulace stavby'!K6</f>
        <v>762017 Cyklostezka Cheb - Dřenice - Etapa IA</v>
      </c>
      <c r="F7" s="305"/>
      <c r="G7" s="305"/>
      <c r="H7" s="305"/>
      <c r="I7" s="108"/>
      <c r="L7" s="19"/>
    </row>
    <row r="8" spans="1:46" s="2" customFormat="1" ht="12" customHeight="1">
      <c r="A8" s="34"/>
      <c r="B8" s="39"/>
      <c r="C8" s="34"/>
      <c r="D8" s="114" t="s">
        <v>121</v>
      </c>
      <c r="E8" s="34"/>
      <c r="F8" s="34"/>
      <c r="G8" s="34"/>
      <c r="H8" s="34"/>
      <c r="I8" s="115"/>
      <c r="J8" s="34"/>
      <c r="K8" s="34"/>
      <c r="L8" s="51"/>
      <c r="S8" s="34"/>
      <c r="T8" s="34"/>
      <c r="U8" s="34"/>
      <c r="V8" s="34"/>
      <c r="W8" s="34"/>
      <c r="X8" s="34"/>
      <c r="Y8" s="34"/>
      <c r="Z8" s="34"/>
      <c r="AA8" s="34"/>
      <c r="AB8" s="34"/>
      <c r="AC8" s="34"/>
      <c r="AD8" s="34"/>
      <c r="AE8" s="34"/>
    </row>
    <row r="9" spans="1:46" s="2" customFormat="1" ht="16.5" customHeight="1">
      <c r="A9" s="34"/>
      <c r="B9" s="39"/>
      <c r="C9" s="34"/>
      <c r="D9" s="34"/>
      <c r="E9" s="306" t="s">
        <v>906</v>
      </c>
      <c r="F9" s="307"/>
      <c r="G9" s="307"/>
      <c r="H9" s="307"/>
      <c r="I9" s="115"/>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15"/>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4" t="s">
        <v>18</v>
      </c>
      <c r="E11" s="34"/>
      <c r="F11" s="116" t="s">
        <v>19</v>
      </c>
      <c r="G11" s="34"/>
      <c r="H11" s="34"/>
      <c r="I11" s="117" t="s">
        <v>20</v>
      </c>
      <c r="J11" s="116"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4" t="s">
        <v>22</v>
      </c>
      <c r="E12" s="34"/>
      <c r="F12" s="116" t="s">
        <v>123</v>
      </c>
      <c r="G12" s="34"/>
      <c r="H12" s="34"/>
      <c r="I12" s="117" t="s">
        <v>24</v>
      </c>
      <c r="J12" s="118" t="str">
        <f>'Rekapitulace stavby'!AN8</f>
        <v>10. 10. 2019</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15"/>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4" t="s">
        <v>30</v>
      </c>
      <c r="E14" s="34"/>
      <c r="F14" s="34"/>
      <c r="G14" s="34"/>
      <c r="H14" s="34"/>
      <c r="I14" s="117" t="s">
        <v>31</v>
      </c>
      <c r="J14" s="116"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6" t="s">
        <v>33</v>
      </c>
      <c r="F15" s="34"/>
      <c r="G15" s="34"/>
      <c r="H15" s="34"/>
      <c r="I15" s="117" t="s">
        <v>34</v>
      </c>
      <c r="J15" s="116"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15"/>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4" t="s">
        <v>35</v>
      </c>
      <c r="E17" s="34"/>
      <c r="F17" s="34"/>
      <c r="G17" s="34"/>
      <c r="H17" s="34"/>
      <c r="I17" s="117" t="s">
        <v>31</v>
      </c>
      <c r="J17" s="29"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08" t="str">
        <f>'Rekapitulace stavby'!E14</f>
        <v>Vyplň údaj</v>
      </c>
      <c r="F18" s="309"/>
      <c r="G18" s="309"/>
      <c r="H18" s="309"/>
      <c r="I18" s="117" t="s">
        <v>34</v>
      </c>
      <c r="J18" s="29"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15"/>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4" t="s">
        <v>37</v>
      </c>
      <c r="E20" s="34"/>
      <c r="F20" s="34"/>
      <c r="G20" s="34"/>
      <c r="H20" s="34"/>
      <c r="I20" s="117" t="s">
        <v>31</v>
      </c>
      <c r="J20" s="116"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6" t="s">
        <v>39</v>
      </c>
      <c r="F21" s="34"/>
      <c r="G21" s="34"/>
      <c r="H21" s="34"/>
      <c r="I21" s="117" t="s">
        <v>34</v>
      </c>
      <c r="J21" s="116"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15"/>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4" t="s">
        <v>41</v>
      </c>
      <c r="E23" s="34"/>
      <c r="F23" s="34"/>
      <c r="G23" s="34"/>
      <c r="H23" s="34"/>
      <c r="I23" s="117" t="s">
        <v>31</v>
      </c>
      <c r="J23" s="116"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6" t="s">
        <v>39</v>
      </c>
      <c r="F24" s="34"/>
      <c r="G24" s="34"/>
      <c r="H24" s="34"/>
      <c r="I24" s="117" t="s">
        <v>34</v>
      </c>
      <c r="J24" s="116"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15"/>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4" t="s">
        <v>42</v>
      </c>
      <c r="E26" s="34"/>
      <c r="F26" s="34"/>
      <c r="G26" s="34"/>
      <c r="H26" s="34"/>
      <c r="I26" s="115"/>
      <c r="J26" s="34"/>
      <c r="K26" s="34"/>
      <c r="L26" s="51"/>
      <c r="S26" s="34"/>
      <c r="T26" s="34"/>
      <c r="U26" s="34"/>
      <c r="V26" s="34"/>
      <c r="W26" s="34"/>
      <c r="X26" s="34"/>
      <c r="Y26" s="34"/>
      <c r="Z26" s="34"/>
      <c r="AA26" s="34"/>
      <c r="AB26" s="34"/>
      <c r="AC26" s="34"/>
      <c r="AD26" s="34"/>
      <c r="AE26" s="34"/>
    </row>
    <row r="27" spans="1:31" s="8" customFormat="1" ht="16.5" customHeight="1">
      <c r="A27" s="119"/>
      <c r="B27" s="120"/>
      <c r="C27" s="119"/>
      <c r="D27" s="119"/>
      <c r="E27" s="310" t="s">
        <v>1</v>
      </c>
      <c r="F27" s="310"/>
      <c r="G27" s="310"/>
      <c r="H27" s="310"/>
      <c r="I27" s="121"/>
      <c r="J27" s="119"/>
      <c r="K27" s="119"/>
      <c r="L27" s="122"/>
      <c r="S27" s="119"/>
      <c r="T27" s="119"/>
      <c r="U27" s="119"/>
      <c r="V27" s="119"/>
      <c r="W27" s="119"/>
      <c r="X27" s="119"/>
      <c r="Y27" s="119"/>
      <c r="Z27" s="119"/>
      <c r="AA27" s="119"/>
      <c r="AB27" s="119"/>
      <c r="AC27" s="119"/>
      <c r="AD27" s="119"/>
      <c r="AE27" s="119"/>
    </row>
    <row r="28" spans="1:31" s="2" customFormat="1" ht="6.95" customHeight="1">
      <c r="A28" s="34"/>
      <c r="B28" s="39"/>
      <c r="C28" s="34"/>
      <c r="D28" s="34"/>
      <c r="E28" s="34"/>
      <c r="F28" s="34"/>
      <c r="G28" s="34"/>
      <c r="H28" s="34"/>
      <c r="I28" s="115"/>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3"/>
      <c r="E29" s="123"/>
      <c r="F29" s="123"/>
      <c r="G29" s="123"/>
      <c r="H29" s="123"/>
      <c r="I29" s="124"/>
      <c r="J29" s="123"/>
      <c r="K29" s="123"/>
      <c r="L29" s="51"/>
      <c r="S29" s="34"/>
      <c r="T29" s="34"/>
      <c r="U29" s="34"/>
      <c r="V29" s="34"/>
      <c r="W29" s="34"/>
      <c r="X29" s="34"/>
      <c r="Y29" s="34"/>
      <c r="Z29" s="34"/>
      <c r="AA29" s="34"/>
      <c r="AB29" s="34"/>
      <c r="AC29" s="34"/>
      <c r="AD29" s="34"/>
      <c r="AE29" s="34"/>
    </row>
    <row r="30" spans="1:31" s="2" customFormat="1" ht="25.35" customHeight="1">
      <c r="A30" s="34"/>
      <c r="B30" s="39"/>
      <c r="C30" s="34"/>
      <c r="D30" s="125" t="s">
        <v>43</v>
      </c>
      <c r="E30" s="34"/>
      <c r="F30" s="34"/>
      <c r="G30" s="34"/>
      <c r="H30" s="34"/>
      <c r="I30" s="115"/>
      <c r="J30" s="126">
        <f>ROUND(J117,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3"/>
      <c r="E31" s="123"/>
      <c r="F31" s="123"/>
      <c r="G31" s="123"/>
      <c r="H31" s="123"/>
      <c r="I31" s="124"/>
      <c r="J31" s="123"/>
      <c r="K31" s="123"/>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7" t="s">
        <v>45</v>
      </c>
      <c r="G32" s="34"/>
      <c r="H32" s="34"/>
      <c r="I32" s="128" t="s">
        <v>44</v>
      </c>
      <c r="J32" s="127" t="s">
        <v>46</v>
      </c>
      <c r="K32" s="34"/>
      <c r="L32" s="51"/>
      <c r="S32" s="34"/>
      <c r="T32" s="34"/>
      <c r="U32" s="34"/>
      <c r="V32" s="34"/>
      <c r="W32" s="34"/>
      <c r="X32" s="34"/>
      <c r="Y32" s="34"/>
      <c r="Z32" s="34"/>
      <c r="AA32" s="34"/>
      <c r="AB32" s="34"/>
      <c r="AC32" s="34"/>
      <c r="AD32" s="34"/>
      <c r="AE32" s="34"/>
    </row>
    <row r="33" spans="1:31" s="2" customFormat="1" ht="14.45" customHeight="1">
      <c r="A33" s="34"/>
      <c r="B33" s="39"/>
      <c r="C33" s="34"/>
      <c r="D33" s="129" t="s">
        <v>47</v>
      </c>
      <c r="E33" s="114" t="s">
        <v>48</v>
      </c>
      <c r="F33" s="130">
        <f>ROUND((SUM(BE117:BE389)),  2)</f>
        <v>0</v>
      </c>
      <c r="G33" s="34"/>
      <c r="H33" s="34"/>
      <c r="I33" s="131">
        <v>0.21</v>
      </c>
      <c r="J33" s="130">
        <f>ROUND(((SUM(BE117:BE389))*I33),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4" t="s">
        <v>49</v>
      </c>
      <c r="F34" s="130">
        <f>ROUND((SUM(BF117:BF389)),  2)</f>
        <v>0</v>
      </c>
      <c r="G34" s="34"/>
      <c r="H34" s="34"/>
      <c r="I34" s="131">
        <v>0.15</v>
      </c>
      <c r="J34" s="130">
        <f>ROUND(((SUM(BF117:BF389))*I34),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4" t="s">
        <v>50</v>
      </c>
      <c r="F35" s="130">
        <f>ROUND((SUM(BG117:BG389)),  2)</f>
        <v>0</v>
      </c>
      <c r="G35" s="34"/>
      <c r="H35" s="34"/>
      <c r="I35" s="131">
        <v>0.21</v>
      </c>
      <c r="J35" s="130">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4" t="s">
        <v>51</v>
      </c>
      <c r="F36" s="130">
        <f>ROUND((SUM(BH117:BH389)),  2)</f>
        <v>0</v>
      </c>
      <c r="G36" s="34"/>
      <c r="H36" s="34"/>
      <c r="I36" s="131">
        <v>0.15</v>
      </c>
      <c r="J36" s="130">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4" t="s">
        <v>52</v>
      </c>
      <c r="F37" s="130">
        <f>ROUND((SUM(BI117:BI389)),  2)</f>
        <v>0</v>
      </c>
      <c r="G37" s="34"/>
      <c r="H37" s="34"/>
      <c r="I37" s="131">
        <v>0</v>
      </c>
      <c r="J37" s="130">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15"/>
      <c r="J38" s="34"/>
      <c r="K38" s="34"/>
      <c r="L38" s="51"/>
      <c r="S38" s="34"/>
      <c r="T38" s="34"/>
      <c r="U38" s="34"/>
      <c r="V38" s="34"/>
      <c r="W38" s="34"/>
      <c r="X38" s="34"/>
      <c r="Y38" s="34"/>
      <c r="Z38" s="34"/>
      <c r="AA38" s="34"/>
      <c r="AB38" s="34"/>
      <c r="AC38" s="34"/>
      <c r="AD38" s="34"/>
      <c r="AE38" s="34"/>
    </row>
    <row r="39" spans="1:31" s="2" customFormat="1" ht="25.35" customHeight="1">
      <c r="A39" s="34"/>
      <c r="B39" s="39"/>
      <c r="C39" s="132"/>
      <c r="D39" s="133" t="s">
        <v>53</v>
      </c>
      <c r="E39" s="134"/>
      <c r="F39" s="134"/>
      <c r="G39" s="135" t="s">
        <v>54</v>
      </c>
      <c r="H39" s="136" t="s">
        <v>55</v>
      </c>
      <c r="I39" s="137"/>
      <c r="J39" s="138">
        <f>SUM(J30:J37)</f>
        <v>0</v>
      </c>
      <c r="K39" s="139"/>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15"/>
      <c r="J40" s="34"/>
      <c r="K40" s="34"/>
      <c r="L40" s="51"/>
      <c r="S40" s="34"/>
      <c r="T40" s="34"/>
      <c r="U40" s="34"/>
      <c r="V40" s="34"/>
      <c r="W40" s="34"/>
      <c r="X40" s="34"/>
      <c r="Y40" s="34"/>
      <c r="Z40" s="34"/>
      <c r="AA40" s="34"/>
      <c r="AB40" s="34"/>
      <c r="AC40" s="34"/>
      <c r="AD40" s="34"/>
      <c r="AE40" s="34"/>
    </row>
    <row r="41" spans="1:31" s="1" customFormat="1" ht="14.45" customHeight="1">
      <c r="B41" s="19"/>
      <c r="I41" s="108"/>
      <c r="L41" s="19"/>
    </row>
    <row r="42" spans="1:31" s="1" customFormat="1" ht="14.45" customHeight="1">
      <c r="B42" s="19"/>
      <c r="I42" s="108"/>
      <c r="L42" s="19"/>
    </row>
    <row r="43" spans="1:31" s="1" customFormat="1" ht="14.45" customHeight="1">
      <c r="B43" s="19"/>
      <c r="I43" s="108"/>
      <c r="L43" s="19"/>
    </row>
    <row r="44" spans="1:31" s="1" customFormat="1" ht="14.45" customHeight="1">
      <c r="B44" s="19"/>
      <c r="I44" s="108"/>
      <c r="L44" s="19"/>
    </row>
    <row r="45" spans="1:31" s="1" customFormat="1" ht="14.45" customHeight="1">
      <c r="B45" s="19"/>
      <c r="I45" s="108"/>
      <c r="L45" s="19"/>
    </row>
    <row r="46" spans="1:31" s="1" customFormat="1" ht="14.45" customHeight="1">
      <c r="B46" s="19"/>
      <c r="I46" s="108"/>
      <c r="L46" s="19"/>
    </row>
    <row r="47" spans="1:31" s="1" customFormat="1" ht="14.45" customHeight="1">
      <c r="B47" s="19"/>
      <c r="I47" s="108"/>
      <c r="L47" s="19"/>
    </row>
    <row r="48" spans="1:31" s="1" customFormat="1" ht="14.45" customHeight="1">
      <c r="B48" s="19"/>
      <c r="I48" s="108"/>
      <c r="L48" s="19"/>
    </row>
    <row r="49" spans="1:31" s="1" customFormat="1" ht="14.45" customHeight="1">
      <c r="B49" s="19"/>
      <c r="I49" s="108"/>
      <c r="L49" s="19"/>
    </row>
    <row r="50" spans="1:31" s="2" customFormat="1" ht="14.45" customHeight="1">
      <c r="B50" s="51"/>
      <c r="D50" s="140" t="s">
        <v>56</v>
      </c>
      <c r="E50" s="141"/>
      <c r="F50" s="141"/>
      <c r="G50" s="140" t="s">
        <v>57</v>
      </c>
      <c r="H50" s="141"/>
      <c r="I50" s="142"/>
      <c r="J50" s="141"/>
      <c r="K50" s="141"/>
      <c r="L50" s="51"/>
    </row>
    <row r="51" spans="1:31" ht="11.25">
      <c r="B51" s="19"/>
      <c r="L51" s="19"/>
    </row>
    <row r="52" spans="1:31" ht="11.25">
      <c r="B52" s="19"/>
      <c r="L52" s="19"/>
    </row>
    <row r="53" spans="1:31" ht="11.25">
      <c r="B53" s="19"/>
      <c r="L53" s="19"/>
    </row>
    <row r="54" spans="1:31" ht="11.25">
      <c r="B54" s="19"/>
      <c r="L54" s="19"/>
    </row>
    <row r="55" spans="1:31" ht="11.25">
      <c r="B55" s="19"/>
      <c r="L55" s="19"/>
    </row>
    <row r="56" spans="1:31" ht="11.25">
      <c r="B56" s="19"/>
      <c r="L56" s="19"/>
    </row>
    <row r="57" spans="1:31" ht="11.25">
      <c r="B57" s="19"/>
      <c r="L57" s="19"/>
    </row>
    <row r="58" spans="1:31" ht="11.25">
      <c r="B58" s="19"/>
      <c r="L58" s="19"/>
    </row>
    <row r="59" spans="1:31" ht="11.25">
      <c r="B59" s="19"/>
      <c r="L59" s="19"/>
    </row>
    <row r="60" spans="1:31" ht="11.25">
      <c r="B60" s="19"/>
      <c r="L60" s="19"/>
    </row>
    <row r="61" spans="1:31" s="2" customFormat="1" ht="12.75">
      <c r="A61" s="34"/>
      <c r="B61" s="39"/>
      <c r="C61" s="34"/>
      <c r="D61" s="143" t="s">
        <v>58</v>
      </c>
      <c r="E61" s="144"/>
      <c r="F61" s="145" t="s">
        <v>59</v>
      </c>
      <c r="G61" s="143" t="s">
        <v>58</v>
      </c>
      <c r="H61" s="144"/>
      <c r="I61" s="146"/>
      <c r="J61" s="147" t="s">
        <v>59</v>
      </c>
      <c r="K61" s="144"/>
      <c r="L61" s="51"/>
      <c r="S61" s="34"/>
      <c r="T61" s="34"/>
      <c r="U61" s="34"/>
      <c r="V61" s="34"/>
      <c r="W61" s="34"/>
      <c r="X61" s="34"/>
      <c r="Y61" s="34"/>
      <c r="Z61" s="34"/>
      <c r="AA61" s="34"/>
      <c r="AB61" s="34"/>
      <c r="AC61" s="34"/>
      <c r="AD61" s="34"/>
      <c r="AE61" s="34"/>
    </row>
    <row r="62" spans="1:31" ht="11.25">
      <c r="B62" s="19"/>
      <c r="L62" s="19"/>
    </row>
    <row r="63" spans="1:31" ht="11.25">
      <c r="B63" s="19"/>
      <c r="L63" s="19"/>
    </row>
    <row r="64" spans="1:31" ht="11.25">
      <c r="B64" s="19"/>
      <c r="L64" s="19"/>
    </row>
    <row r="65" spans="1:31" s="2" customFormat="1" ht="12.75">
      <c r="A65" s="34"/>
      <c r="B65" s="39"/>
      <c r="C65" s="34"/>
      <c r="D65" s="140" t="s">
        <v>60</v>
      </c>
      <c r="E65" s="148"/>
      <c r="F65" s="148"/>
      <c r="G65" s="140" t="s">
        <v>61</v>
      </c>
      <c r="H65" s="148"/>
      <c r="I65" s="149"/>
      <c r="J65" s="148"/>
      <c r="K65" s="148"/>
      <c r="L65" s="51"/>
      <c r="S65" s="34"/>
      <c r="T65" s="34"/>
      <c r="U65" s="34"/>
      <c r="V65" s="34"/>
      <c r="W65" s="34"/>
      <c r="X65" s="34"/>
      <c r="Y65" s="34"/>
      <c r="Z65" s="34"/>
      <c r="AA65" s="34"/>
      <c r="AB65" s="34"/>
      <c r="AC65" s="34"/>
      <c r="AD65" s="34"/>
      <c r="AE65" s="34"/>
    </row>
    <row r="66" spans="1:31" ht="11.25">
      <c r="B66" s="19"/>
      <c r="L66" s="19"/>
    </row>
    <row r="67" spans="1:31" ht="11.25">
      <c r="B67" s="19"/>
      <c r="L67" s="19"/>
    </row>
    <row r="68" spans="1:31" ht="11.25">
      <c r="B68" s="19"/>
      <c r="L68" s="19"/>
    </row>
    <row r="69" spans="1:31" ht="11.25">
      <c r="B69" s="19"/>
      <c r="L69" s="19"/>
    </row>
    <row r="70" spans="1:31" ht="11.25">
      <c r="B70" s="19"/>
      <c r="L70" s="19"/>
    </row>
    <row r="71" spans="1:31" ht="11.25">
      <c r="B71" s="19"/>
      <c r="L71" s="19"/>
    </row>
    <row r="72" spans="1:31" ht="11.25">
      <c r="B72" s="19"/>
      <c r="L72" s="19"/>
    </row>
    <row r="73" spans="1:31" ht="11.25">
      <c r="B73" s="19"/>
      <c r="L73" s="19"/>
    </row>
    <row r="74" spans="1:31" ht="11.25">
      <c r="B74" s="19"/>
      <c r="L74" s="19"/>
    </row>
    <row r="75" spans="1:31" ht="11.25">
      <c r="B75" s="19"/>
      <c r="L75" s="19"/>
    </row>
    <row r="76" spans="1:31" s="2" customFormat="1" ht="12.75">
      <c r="A76" s="34"/>
      <c r="B76" s="39"/>
      <c r="C76" s="34"/>
      <c r="D76" s="143" t="s">
        <v>58</v>
      </c>
      <c r="E76" s="144"/>
      <c r="F76" s="145" t="s">
        <v>59</v>
      </c>
      <c r="G76" s="143" t="s">
        <v>58</v>
      </c>
      <c r="H76" s="144"/>
      <c r="I76" s="146"/>
      <c r="J76" s="147" t="s">
        <v>59</v>
      </c>
      <c r="K76" s="144"/>
      <c r="L76" s="51"/>
      <c r="S76" s="34"/>
      <c r="T76" s="34"/>
      <c r="U76" s="34"/>
      <c r="V76" s="34"/>
      <c r="W76" s="34"/>
      <c r="X76" s="34"/>
      <c r="Y76" s="34"/>
      <c r="Z76" s="34"/>
      <c r="AA76" s="34"/>
      <c r="AB76" s="34"/>
      <c r="AC76" s="34"/>
      <c r="AD76" s="34"/>
      <c r="AE76" s="34"/>
    </row>
    <row r="77" spans="1:31" s="2" customFormat="1" ht="14.45" customHeight="1">
      <c r="A77" s="34"/>
      <c r="B77" s="150"/>
      <c r="C77" s="151"/>
      <c r="D77" s="151"/>
      <c r="E77" s="151"/>
      <c r="F77" s="151"/>
      <c r="G77" s="151"/>
      <c r="H77" s="151"/>
      <c r="I77" s="152"/>
      <c r="J77" s="151"/>
      <c r="K77" s="151"/>
      <c r="L77" s="51"/>
      <c r="S77" s="34"/>
      <c r="T77" s="34"/>
      <c r="U77" s="34"/>
      <c r="V77" s="34"/>
      <c r="W77" s="34"/>
      <c r="X77" s="34"/>
      <c r="Y77" s="34"/>
      <c r="Z77" s="34"/>
      <c r="AA77" s="34"/>
      <c r="AB77" s="34"/>
      <c r="AC77" s="34"/>
      <c r="AD77" s="34"/>
      <c r="AE77" s="34"/>
    </row>
    <row r="81" spans="1:47" s="2" customFormat="1" ht="6.95" customHeight="1">
      <c r="A81" s="34"/>
      <c r="B81" s="153"/>
      <c r="C81" s="154"/>
      <c r="D81" s="154"/>
      <c r="E81" s="154"/>
      <c r="F81" s="154"/>
      <c r="G81" s="154"/>
      <c r="H81" s="154"/>
      <c r="I81" s="155"/>
      <c r="J81" s="154"/>
      <c r="K81" s="154"/>
      <c r="L81" s="51"/>
      <c r="S81" s="34"/>
      <c r="T81" s="34"/>
      <c r="U81" s="34"/>
      <c r="V81" s="34"/>
      <c r="W81" s="34"/>
      <c r="X81" s="34"/>
      <c r="Y81" s="34"/>
      <c r="Z81" s="34"/>
      <c r="AA81" s="34"/>
      <c r="AB81" s="34"/>
      <c r="AC81" s="34"/>
      <c r="AD81" s="34"/>
      <c r="AE81" s="34"/>
    </row>
    <row r="82" spans="1:47" s="2" customFormat="1" ht="24.95" customHeight="1">
      <c r="A82" s="34"/>
      <c r="B82" s="35"/>
      <c r="C82" s="22" t="s">
        <v>124</v>
      </c>
      <c r="D82" s="36"/>
      <c r="E82" s="36"/>
      <c r="F82" s="36"/>
      <c r="G82" s="36"/>
      <c r="H82" s="36"/>
      <c r="I82" s="115"/>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15"/>
      <c r="J83" s="36"/>
      <c r="K83" s="36"/>
      <c r="L83" s="51"/>
      <c r="S83" s="34"/>
      <c r="T83" s="34"/>
      <c r="U83" s="34"/>
      <c r="V83" s="34"/>
      <c r="W83" s="34"/>
      <c r="X83" s="34"/>
      <c r="Y83" s="34"/>
      <c r="Z83" s="34"/>
      <c r="AA83" s="34"/>
      <c r="AB83" s="34"/>
      <c r="AC83" s="34"/>
      <c r="AD83" s="34"/>
      <c r="AE83" s="34"/>
    </row>
    <row r="84" spans="1:47" s="2" customFormat="1" ht="12" customHeight="1">
      <c r="A84" s="34"/>
      <c r="B84" s="35"/>
      <c r="C84" s="28" t="s">
        <v>16</v>
      </c>
      <c r="D84" s="36"/>
      <c r="E84" s="36"/>
      <c r="F84" s="36"/>
      <c r="G84" s="36"/>
      <c r="H84" s="36"/>
      <c r="I84" s="115"/>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11" t="str">
        <f>E7</f>
        <v>762017 Cyklostezka Cheb - Dřenice - Etapa IA</v>
      </c>
      <c r="F85" s="312"/>
      <c r="G85" s="312"/>
      <c r="H85" s="312"/>
      <c r="I85" s="115"/>
      <c r="J85" s="36"/>
      <c r="K85" s="36"/>
      <c r="L85" s="51"/>
      <c r="S85" s="34"/>
      <c r="T85" s="34"/>
      <c r="U85" s="34"/>
      <c r="V85" s="34"/>
      <c r="W85" s="34"/>
      <c r="X85" s="34"/>
      <c r="Y85" s="34"/>
      <c r="Z85" s="34"/>
      <c r="AA85" s="34"/>
      <c r="AB85" s="34"/>
      <c r="AC85" s="34"/>
      <c r="AD85" s="34"/>
      <c r="AE85" s="34"/>
    </row>
    <row r="86" spans="1:47" s="2" customFormat="1" ht="12" customHeight="1">
      <c r="A86" s="34"/>
      <c r="B86" s="35"/>
      <c r="C86" s="28" t="s">
        <v>121</v>
      </c>
      <c r="D86" s="36"/>
      <c r="E86" s="36"/>
      <c r="F86" s="36"/>
      <c r="G86" s="36"/>
      <c r="H86" s="36"/>
      <c r="I86" s="115"/>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67" t="str">
        <f>E9</f>
        <v>SO 431-1 - SO 431-1 Veřejné osvětlení I. etapa a část 1</v>
      </c>
      <c r="F87" s="313"/>
      <c r="G87" s="313"/>
      <c r="H87" s="313"/>
      <c r="I87" s="115"/>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15"/>
      <c r="J88" s="36"/>
      <c r="K88" s="36"/>
      <c r="L88" s="51"/>
      <c r="S88" s="34"/>
      <c r="T88" s="34"/>
      <c r="U88" s="34"/>
      <c r="V88" s="34"/>
      <c r="W88" s="34"/>
      <c r="X88" s="34"/>
      <c r="Y88" s="34"/>
      <c r="Z88" s="34"/>
      <c r="AA88" s="34"/>
      <c r="AB88" s="34"/>
      <c r="AC88" s="34"/>
      <c r="AD88" s="34"/>
      <c r="AE88" s="34"/>
    </row>
    <row r="89" spans="1:47" s="2" customFormat="1" ht="12" customHeight="1">
      <c r="A89" s="34"/>
      <c r="B89" s="35"/>
      <c r="C89" s="28" t="s">
        <v>22</v>
      </c>
      <c r="D89" s="36"/>
      <c r="E89" s="36"/>
      <c r="F89" s="26" t="str">
        <f>F12</f>
        <v>Cheb - Dřenice</v>
      </c>
      <c r="G89" s="36"/>
      <c r="H89" s="36"/>
      <c r="I89" s="117" t="s">
        <v>24</v>
      </c>
      <c r="J89" s="66" t="str">
        <f>IF(J12="","",J12)</f>
        <v>10. 10. 2019</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15"/>
      <c r="J90" s="36"/>
      <c r="K90" s="36"/>
      <c r="L90" s="51"/>
      <c r="S90" s="34"/>
      <c r="T90" s="34"/>
      <c r="U90" s="34"/>
      <c r="V90" s="34"/>
      <c r="W90" s="34"/>
      <c r="X90" s="34"/>
      <c r="Y90" s="34"/>
      <c r="Z90" s="34"/>
      <c r="AA90" s="34"/>
      <c r="AB90" s="34"/>
      <c r="AC90" s="34"/>
      <c r="AD90" s="34"/>
      <c r="AE90" s="34"/>
    </row>
    <row r="91" spans="1:47" s="2" customFormat="1" ht="15.2" customHeight="1">
      <c r="A91" s="34"/>
      <c r="B91" s="35"/>
      <c r="C91" s="28" t="s">
        <v>30</v>
      </c>
      <c r="D91" s="36"/>
      <c r="E91" s="36"/>
      <c r="F91" s="26" t="str">
        <f>E15</f>
        <v>Město Cheb</v>
      </c>
      <c r="G91" s="36"/>
      <c r="H91" s="36"/>
      <c r="I91" s="117" t="s">
        <v>37</v>
      </c>
      <c r="J91" s="32" t="str">
        <f>E21</f>
        <v>DSVA s.r.o.</v>
      </c>
      <c r="K91" s="36"/>
      <c r="L91" s="51"/>
      <c r="S91" s="34"/>
      <c r="T91" s="34"/>
      <c r="U91" s="34"/>
      <c r="V91" s="34"/>
      <c r="W91" s="34"/>
      <c r="X91" s="34"/>
      <c r="Y91" s="34"/>
      <c r="Z91" s="34"/>
      <c r="AA91" s="34"/>
      <c r="AB91" s="34"/>
      <c r="AC91" s="34"/>
      <c r="AD91" s="34"/>
      <c r="AE91" s="34"/>
    </row>
    <row r="92" spans="1:47" s="2" customFormat="1" ht="15.2" customHeight="1">
      <c r="A92" s="34"/>
      <c r="B92" s="35"/>
      <c r="C92" s="28" t="s">
        <v>35</v>
      </c>
      <c r="D92" s="36"/>
      <c r="E92" s="36"/>
      <c r="F92" s="26" t="str">
        <f>IF(E18="","",E18)</f>
        <v>Vyplň údaj</v>
      </c>
      <c r="G92" s="36"/>
      <c r="H92" s="36"/>
      <c r="I92" s="117" t="s">
        <v>41</v>
      </c>
      <c r="J92" s="32" t="str">
        <f>E24</f>
        <v>DSVA s.r.o.</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15"/>
      <c r="J93" s="36"/>
      <c r="K93" s="36"/>
      <c r="L93" s="51"/>
      <c r="S93" s="34"/>
      <c r="T93" s="34"/>
      <c r="U93" s="34"/>
      <c r="V93" s="34"/>
      <c r="W93" s="34"/>
      <c r="X93" s="34"/>
      <c r="Y93" s="34"/>
      <c r="Z93" s="34"/>
      <c r="AA93" s="34"/>
      <c r="AB93" s="34"/>
      <c r="AC93" s="34"/>
      <c r="AD93" s="34"/>
      <c r="AE93" s="34"/>
    </row>
    <row r="94" spans="1:47" s="2" customFormat="1" ht="29.25" customHeight="1">
      <c r="A94" s="34"/>
      <c r="B94" s="35"/>
      <c r="C94" s="156" t="s">
        <v>125</v>
      </c>
      <c r="D94" s="157"/>
      <c r="E94" s="157"/>
      <c r="F94" s="157"/>
      <c r="G94" s="157"/>
      <c r="H94" s="157"/>
      <c r="I94" s="158"/>
      <c r="J94" s="159" t="s">
        <v>126</v>
      </c>
      <c r="K94" s="157"/>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15"/>
      <c r="J95" s="36"/>
      <c r="K95" s="36"/>
      <c r="L95" s="51"/>
      <c r="S95" s="34"/>
      <c r="T95" s="34"/>
      <c r="U95" s="34"/>
      <c r="V95" s="34"/>
      <c r="W95" s="34"/>
      <c r="X95" s="34"/>
      <c r="Y95" s="34"/>
      <c r="Z95" s="34"/>
      <c r="AA95" s="34"/>
      <c r="AB95" s="34"/>
      <c r="AC95" s="34"/>
      <c r="AD95" s="34"/>
      <c r="AE95" s="34"/>
    </row>
    <row r="96" spans="1:47" s="2" customFormat="1" ht="22.9" customHeight="1">
      <c r="A96" s="34"/>
      <c r="B96" s="35"/>
      <c r="C96" s="160" t="s">
        <v>127</v>
      </c>
      <c r="D96" s="36"/>
      <c r="E96" s="36"/>
      <c r="F96" s="36"/>
      <c r="G96" s="36"/>
      <c r="H96" s="36"/>
      <c r="I96" s="115"/>
      <c r="J96" s="84">
        <f>J117</f>
        <v>0</v>
      </c>
      <c r="K96" s="36"/>
      <c r="L96" s="51"/>
      <c r="S96" s="34"/>
      <c r="T96" s="34"/>
      <c r="U96" s="34"/>
      <c r="V96" s="34"/>
      <c r="W96" s="34"/>
      <c r="X96" s="34"/>
      <c r="Y96" s="34"/>
      <c r="Z96" s="34"/>
      <c r="AA96" s="34"/>
      <c r="AB96" s="34"/>
      <c r="AC96" s="34"/>
      <c r="AD96" s="34"/>
      <c r="AE96" s="34"/>
      <c r="AU96" s="16" t="s">
        <v>128</v>
      </c>
    </row>
    <row r="97" spans="1:31" s="9" customFormat="1" ht="24.95" customHeight="1">
      <c r="B97" s="161"/>
      <c r="C97" s="162"/>
      <c r="D97" s="163" t="s">
        <v>907</v>
      </c>
      <c r="E97" s="164"/>
      <c r="F97" s="164"/>
      <c r="G97" s="164"/>
      <c r="H97" s="164"/>
      <c r="I97" s="165"/>
      <c r="J97" s="166">
        <f>J118</f>
        <v>0</v>
      </c>
      <c r="K97" s="162"/>
      <c r="L97" s="167"/>
    </row>
    <row r="98" spans="1:31" s="2" customFormat="1" ht="21.75" customHeight="1">
      <c r="A98" s="34"/>
      <c r="B98" s="35"/>
      <c r="C98" s="36"/>
      <c r="D98" s="36"/>
      <c r="E98" s="36"/>
      <c r="F98" s="36"/>
      <c r="G98" s="36"/>
      <c r="H98" s="36"/>
      <c r="I98" s="115"/>
      <c r="J98" s="36"/>
      <c r="K98" s="36"/>
      <c r="L98" s="51"/>
      <c r="S98" s="34"/>
      <c r="T98" s="34"/>
      <c r="U98" s="34"/>
      <c r="V98" s="34"/>
      <c r="W98" s="34"/>
      <c r="X98" s="34"/>
      <c r="Y98" s="34"/>
      <c r="Z98" s="34"/>
      <c r="AA98" s="34"/>
      <c r="AB98" s="34"/>
      <c r="AC98" s="34"/>
      <c r="AD98" s="34"/>
      <c r="AE98" s="34"/>
    </row>
    <row r="99" spans="1:31" s="2" customFormat="1" ht="6.95" customHeight="1">
      <c r="A99" s="34"/>
      <c r="B99" s="54"/>
      <c r="C99" s="55"/>
      <c r="D99" s="55"/>
      <c r="E99" s="55"/>
      <c r="F99" s="55"/>
      <c r="G99" s="55"/>
      <c r="H99" s="55"/>
      <c r="I99" s="152"/>
      <c r="J99" s="55"/>
      <c r="K99" s="55"/>
      <c r="L99" s="51"/>
      <c r="S99" s="34"/>
      <c r="T99" s="34"/>
      <c r="U99" s="34"/>
      <c r="V99" s="34"/>
      <c r="W99" s="34"/>
      <c r="X99" s="34"/>
      <c r="Y99" s="34"/>
      <c r="Z99" s="34"/>
      <c r="AA99" s="34"/>
      <c r="AB99" s="34"/>
      <c r="AC99" s="34"/>
      <c r="AD99" s="34"/>
      <c r="AE99" s="34"/>
    </row>
    <row r="103" spans="1:31" s="2" customFormat="1" ht="6.95" customHeight="1">
      <c r="A103" s="34"/>
      <c r="B103" s="56"/>
      <c r="C103" s="57"/>
      <c r="D103" s="57"/>
      <c r="E103" s="57"/>
      <c r="F103" s="57"/>
      <c r="G103" s="57"/>
      <c r="H103" s="57"/>
      <c r="I103" s="155"/>
      <c r="J103" s="57"/>
      <c r="K103" s="57"/>
      <c r="L103" s="51"/>
      <c r="S103" s="34"/>
      <c r="T103" s="34"/>
      <c r="U103" s="34"/>
      <c r="V103" s="34"/>
      <c r="W103" s="34"/>
      <c r="X103" s="34"/>
      <c r="Y103" s="34"/>
      <c r="Z103" s="34"/>
      <c r="AA103" s="34"/>
      <c r="AB103" s="34"/>
      <c r="AC103" s="34"/>
      <c r="AD103" s="34"/>
      <c r="AE103" s="34"/>
    </row>
    <row r="104" spans="1:31" s="2" customFormat="1" ht="24.95" customHeight="1">
      <c r="A104" s="34"/>
      <c r="B104" s="35"/>
      <c r="C104" s="22" t="s">
        <v>135</v>
      </c>
      <c r="D104" s="36"/>
      <c r="E104" s="36"/>
      <c r="F104" s="36"/>
      <c r="G104" s="36"/>
      <c r="H104" s="36"/>
      <c r="I104" s="115"/>
      <c r="J104" s="36"/>
      <c r="K104" s="36"/>
      <c r="L104" s="51"/>
      <c r="S104" s="34"/>
      <c r="T104" s="34"/>
      <c r="U104" s="34"/>
      <c r="V104" s="34"/>
      <c r="W104" s="34"/>
      <c r="X104" s="34"/>
      <c r="Y104" s="34"/>
      <c r="Z104" s="34"/>
      <c r="AA104" s="34"/>
      <c r="AB104" s="34"/>
      <c r="AC104" s="34"/>
      <c r="AD104" s="34"/>
      <c r="AE104" s="34"/>
    </row>
    <row r="105" spans="1:31" s="2" customFormat="1" ht="6.95" customHeight="1">
      <c r="A105" s="34"/>
      <c r="B105" s="35"/>
      <c r="C105" s="36"/>
      <c r="D105" s="36"/>
      <c r="E105" s="36"/>
      <c r="F105" s="36"/>
      <c r="G105" s="36"/>
      <c r="H105" s="36"/>
      <c r="I105" s="115"/>
      <c r="J105" s="36"/>
      <c r="K105" s="36"/>
      <c r="L105" s="51"/>
      <c r="S105" s="34"/>
      <c r="T105" s="34"/>
      <c r="U105" s="34"/>
      <c r="V105" s="34"/>
      <c r="W105" s="34"/>
      <c r="X105" s="34"/>
      <c r="Y105" s="34"/>
      <c r="Z105" s="34"/>
      <c r="AA105" s="34"/>
      <c r="AB105" s="34"/>
      <c r="AC105" s="34"/>
      <c r="AD105" s="34"/>
      <c r="AE105" s="34"/>
    </row>
    <row r="106" spans="1:31" s="2" customFormat="1" ht="12" customHeight="1">
      <c r="A106" s="34"/>
      <c r="B106" s="35"/>
      <c r="C106" s="28" t="s">
        <v>16</v>
      </c>
      <c r="D106" s="36"/>
      <c r="E106" s="36"/>
      <c r="F106" s="36"/>
      <c r="G106" s="36"/>
      <c r="H106" s="36"/>
      <c r="I106" s="115"/>
      <c r="J106" s="36"/>
      <c r="K106" s="36"/>
      <c r="L106" s="51"/>
      <c r="S106" s="34"/>
      <c r="T106" s="34"/>
      <c r="U106" s="34"/>
      <c r="V106" s="34"/>
      <c r="W106" s="34"/>
      <c r="X106" s="34"/>
      <c r="Y106" s="34"/>
      <c r="Z106" s="34"/>
      <c r="AA106" s="34"/>
      <c r="AB106" s="34"/>
      <c r="AC106" s="34"/>
      <c r="AD106" s="34"/>
      <c r="AE106" s="34"/>
    </row>
    <row r="107" spans="1:31" s="2" customFormat="1" ht="16.5" customHeight="1">
      <c r="A107" s="34"/>
      <c r="B107" s="35"/>
      <c r="C107" s="36"/>
      <c r="D107" s="36"/>
      <c r="E107" s="311" t="str">
        <f>E7</f>
        <v>762017 Cyklostezka Cheb - Dřenice - Etapa IA</v>
      </c>
      <c r="F107" s="312"/>
      <c r="G107" s="312"/>
      <c r="H107" s="312"/>
      <c r="I107" s="115"/>
      <c r="J107" s="36"/>
      <c r="K107" s="36"/>
      <c r="L107" s="51"/>
      <c r="S107" s="34"/>
      <c r="T107" s="34"/>
      <c r="U107" s="34"/>
      <c r="V107" s="34"/>
      <c r="W107" s="34"/>
      <c r="X107" s="34"/>
      <c r="Y107" s="34"/>
      <c r="Z107" s="34"/>
      <c r="AA107" s="34"/>
      <c r="AB107" s="34"/>
      <c r="AC107" s="34"/>
      <c r="AD107" s="34"/>
      <c r="AE107" s="34"/>
    </row>
    <row r="108" spans="1:31" s="2" customFormat="1" ht="12" customHeight="1">
      <c r="A108" s="34"/>
      <c r="B108" s="35"/>
      <c r="C108" s="28" t="s">
        <v>121</v>
      </c>
      <c r="D108" s="36"/>
      <c r="E108" s="36"/>
      <c r="F108" s="36"/>
      <c r="G108" s="36"/>
      <c r="H108" s="36"/>
      <c r="I108" s="115"/>
      <c r="J108" s="36"/>
      <c r="K108" s="36"/>
      <c r="L108" s="51"/>
      <c r="S108" s="34"/>
      <c r="T108" s="34"/>
      <c r="U108" s="34"/>
      <c r="V108" s="34"/>
      <c r="W108" s="34"/>
      <c r="X108" s="34"/>
      <c r="Y108" s="34"/>
      <c r="Z108" s="34"/>
      <c r="AA108" s="34"/>
      <c r="AB108" s="34"/>
      <c r="AC108" s="34"/>
      <c r="AD108" s="34"/>
      <c r="AE108" s="34"/>
    </row>
    <row r="109" spans="1:31" s="2" customFormat="1" ht="16.5" customHeight="1">
      <c r="A109" s="34"/>
      <c r="B109" s="35"/>
      <c r="C109" s="36"/>
      <c r="D109" s="36"/>
      <c r="E109" s="267" t="str">
        <f>E9</f>
        <v>SO 431-1 - SO 431-1 Veřejné osvětlení I. etapa a část 1</v>
      </c>
      <c r="F109" s="313"/>
      <c r="G109" s="313"/>
      <c r="H109" s="313"/>
      <c r="I109" s="115"/>
      <c r="J109" s="36"/>
      <c r="K109" s="36"/>
      <c r="L109" s="51"/>
      <c r="S109" s="34"/>
      <c r="T109" s="34"/>
      <c r="U109" s="34"/>
      <c r="V109" s="34"/>
      <c r="W109" s="34"/>
      <c r="X109" s="34"/>
      <c r="Y109" s="34"/>
      <c r="Z109" s="34"/>
      <c r="AA109" s="34"/>
      <c r="AB109" s="34"/>
      <c r="AC109" s="34"/>
      <c r="AD109" s="34"/>
      <c r="AE109" s="34"/>
    </row>
    <row r="110" spans="1:31" s="2" customFormat="1" ht="6.95" customHeight="1">
      <c r="A110" s="34"/>
      <c r="B110" s="35"/>
      <c r="C110" s="36"/>
      <c r="D110" s="36"/>
      <c r="E110" s="36"/>
      <c r="F110" s="36"/>
      <c r="G110" s="36"/>
      <c r="H110" s="36"/>
      <c r="I110" s="115"/>
      <c r="J110" s="36"/>
      <c r="K110" s="36"/>
      <c r="L110" s="51"/>
      <c r="S110" s="34"/>
      <c r="T110" s="34"/>
      <c r="U110" s="34"/>
      <c r="V110" s="34"/>
      <c r="W110" s="34"/>
      <c r="X110" s="34"/>
      <c r="Y110" s="34"/>
      <c r="Z110" s="34"/>
      <c r="AA110" s="34"/>
      <c r="AB110" s="34"/>
      <c r="AC110" s="34"/>
      <c r="AD110" s="34"/>
      <c r="AE110" s="34"/>
    </row>
    <row r="111" spans="1:31" s="2" customFormat="1" ht="12" customHeight="1">
      <c r="A111" s="34"/>
      <c r="B111" s="35"/>
      <c r="C111" s="28" t="s">
        <v>22</v>
      </c>
      <c r="D111" s="36"/>
      <c r="E111" s="36"/>
      <c r="F111" s="26" t="str">
        <f>F12</f>
        <v>Cheb - Dřenice</v>
      </c>
      <c r="G111" s="36"/>
      <c r="H111" s="36"/>
      <c r="I111" s="117" t="s">
        <v>24</v>
      </c>
      <c r="J111" s="66" t="str">
        <f>IF(J12="","",J12)</f>
        <v>10. 10. 2019</v>
      </c>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115"/>
      <c r="J112" s="36"/>
      <c r="K112" s="36"/>
      <c r="L112" s="51"/>
      <c r="S112" s="34"/>
      <c r="T112" s="34"/>
      <c r="U112" s="34"/>
      <c r="V112" s="34"/>
      <c r="W112" s="34"/>
      <c r="X112" s="34"/>
      <c r="Y112" s="34"/>
      <c r="Z112" s="34"/>
      <c r="AA112" s="34"/>
      <c r="AB112" s="34"/>
      <c r="AC112" s="34"/>
      <c r="AD112" s="34"/>
      <c r="AE112" s="34"/>
    </row>
    <row r="113" spans="1:65" s="2" customFormat="1" ht="15.2" customHeight="1">
      <c r="A113" s="34"/>
      <c r="B113" s="35"/>
      <c r="C113" s="28" t="s">
        <v>30</v>
      </c>
      <c r="D113" s="36"/>
      <c r="E113" s="36"/>
      <c r="F113" s="26" t="str">
        <f>E15</f>
        <v>Město Cheb</v>
      </c>
      <c r="G113" s="36"/>
      <c r="H113" s="36"/>
      <c r="I113" s="117" t="s">
        <v>37</v>
      </c>
      <c r="J113" s="32" t="str">
        <f>E21</f>
        <v>DSVA s.r.o.</v>
      </c>
      <c r="K113" s="36"/>
      <c r="L113" s="51"/>
      <c r="S113" s="34"/>
      <c r="T113" s="34"/>
      <c r="U113" s="34"/>
      <c r="V113" s="34"/>
      <c r="W113" s="34"/>
      <c r="X113" s="34"/>
      <c r="Y113" s="34"/>
      <c r="Z113" s="34"/>
      <c r="AA113" s="34"/>
      <c r="AB113" s="34"/>
      <c r="AC113" s="34"/>
      <c r="AD113" s="34"/>
      <c r="AE113" s="34"/>
    </row>
    <row r="114" spans="1:65" s="2" customFormat="1" ht="15.2" customHeight="1">
      <c r="A114" s="34"/>
      <c r="B114" s="35"/>
      <c r="C114" s="28" t="s">
        <v>35</v>
      </c>
      <c r="D114" s="36"/>
      <c r="E114" s="36"/>
      <c r="F114" s="26" t="str">
        <f>IF(E18="","",E18)</f>
        <v>Vyplň údaj</v>
      </c>
      <c r="G114" s="36"/>
      <c r="H114" s="36"/>
      <c r="I114" s="117" t="s">
        <v>41</v>
      </c>
      <c r="J114" s="32" t="str">
        <f>E24</f>
        <v>DSVA s.r.o.</v>
      </c>
      <c r="K114" s="36"/>
      <c r="L114" s="51"/>
      <c r="S114" s="34"/>
      <c r="T114" s="34"/>
      <c r="U114" s="34"/>
      <c r="V114" s="34"/>
      <c r="W114" s="34"/>
      <c r="X114" s="34"/>
      <c r="Y114" s="34"/>
      <c r="Z114" s="34"/>
      <c r="AA114" s="34"/>
      <c r="AB114" s="34"/>
      <c r="AC114" s="34"/>
      <c r="AD114" s="34"/>
      <c r="AE114" s="34"/>
    </row>
    <row r="115" spans="1:65" s="2" customFormat="1" ht="10.35" customHeight="1">
      <c r="A115" s="34"/>
      <c r="B115" s="35"/>
      <c r="C115" s="36"/>
      <c r="D115" s="36"/>
      <c r="E115" s="36"/>
      <c r="F115" s="36"/>
      <c r="G115" s="36"/>
      <c r="H115" s="36"/>
      <c r="I115" s="115"/>
      <c r="J115" s="36"/>
      <c r="K115" s="36"/>
      <c r="L115" s="51"/>
      <c r="S115" s="34"/>
      <c r="T115" s="34"/>
      <c r="U115" s="34"/>
      <c r="V115" s="34"/>
      <c r="W115" s="34"/>
      <c r="X115" s="34"/>
      <c r="Y115" s="34"/>
      <c r="Z115" s="34"/>
      <c r="AA115" s="34"/>
      <c r="AB115" s="34"/>
      <c r="AC115" s="34"/>
      <c r="AD115" s="34"/>
      <c r="AE115" s="34"/>
    </row>
    <row r="116" spans="1:65" s="11" customFormat="1" ht="29.25" customHeight="1">
      <c r="A116" s="175"/>
      <c r="B116" s="176"/>
      <c r="C116" s="177" t="s">
        <v>136</v>
      </c>
      <c r="D116" s="178" t="s">
        <v>68</v>
      </c>
      <c r="E116" s="178" t="s">
        <v>64</v>
      </c>
      <c r="F116" s="178" t="s">
        <v>65</v>
      </c>
      <c r="G116" s="178" t="s">
        <v>137</v>
      </c>
      <c r="H116" s="178" t="s">
        <v>138</v>
      </c>
      <c r="I116" s="179" t="s">
        <v>139</v>
      </c>
      <c r="J116" s="178" t="s">
        <v>126</v>
      </c>
      <c r="K116" s="180" t="s">
        <v>140</v>
      </c>
      <c r="L116" s="181"/>
      <c r="M116" s="75" t="s">
        <v>1</v>
      </c>
      <c r="N116" s="76" t="s">
        <v>47</v>
      </c>
      <c r="O116" s="76" t="s">
        <v>141</v>
      </c>
      <c r="P116" s="76" t="s">
        <v>142</v>
      </c>
      <c r="Q116" s="76" t="s">
        <v>143</v>
      </c>
      <c r="R116" s="76" t="s">
        <v>144</v>
      </c>
      <c r="S116" s="76" t="s">
        <v>145</v>
      </c>
      <c r="T116" s="77" t="s">
        <v>146</v>
      </c>
      <c r="U116" s="175"/>
      <c r="V116" s="175"/>
      <c r="W116" s="175"/>
      <c r="X116" s="175"/>
      <c r="Y116" s="175"/>
      <c r="Z116" s="175"/>
      <c r="AA116" s="175"/>
      <c r="AB116" s="175"/>
      <c r="AC116" s="175"/>
      <c r="AD116" s="175"/>
      <c r="AE116" s="175"/>
    </row>
    <row r="117" spans="1:65" s="2" customFormat="1" ht="22.9" customHeight="1">
      <c r="A117" s="34"/>
      <c r="B117" s="35"/>
      <c r="C117" s="82" t="s">
        <v>147</v>
      </c>
      <c r="D117" s="36"/>
      <c r="E117" s="36"/>
      <c r="F117" s="36"/>
      <c r="G117" s="36"/>
      <c r="H117" s="36"/>
      <c r="I117" s="115"/>
      <c r="J117" s="182">
        <f>BK117</f>
        <v>0</v>
      </c>
      <c r="K117" s="36"/>
      <c r="L117" s="39"/>
      <c r="M117" s="78"/>
      <c r="N117" s="183"/>
      <c r="O117" s="79"/>
      <c r="P117" s="184">
        <f>P118</f>
        <v>0</v>
      </c>
      <c r="Q117" s="79"/>
      <c r="R117" s="184">
        <f>R118</f>
        <v>0</v>
      </c>
      <c r="S117" s="79"/>
      <c r="T117" s="185">
        <f>T118</f>
        <v>0</v>
      </c>
      <c r="U117" s="34"/>
      <c r="V117" s="34"/>
      <c r="W117" s="34"/>
      <c r="X117" s="34"/>
      <c r="Y117" s="34"/>
      <c r="Z117" s="34"/>
      <c r="AA117" s="34"/>
      <c r="AB117" s="34"/>
      <c r="AC117" s="34"/>
      <c r="AD117" s="34"/>
      <c r="AE117" s="34"/>
      <c r="AT117" s="16" t="s">
        <v>82</v>
      </c>
      <c r="AU117" s="16" t="s">
        <v>128</v>
      </c>
      <c r="BK117" s="186">
        <f>BK118</f>
        <v>0</v>
      </c>
    </row>
    <row r="118" spans="1:65" s="12" customFormat="1" ht="25.9" customHeight="1">
      <c r="B118" s="187"/>
      <c r="C118" s="188"/>
      <c r="D118" s="189" t="s">
        <v>82</v>
      </c>
      <c r="E118" s="190" t="s">
        <v>908</v>
      </c>
      <c r="F118" s="190" t="s">
        <v>909</v>
      </c>
      <c r="G118" s="188"/>
      <c r="H118" s="188"/>
      <c r="I118" s="191"/>
      <c r="J118" s="192">
        <f>BK118</f>
        <v>0</v>
      </c>
      <c r="K118" s="188"/>
      <c r="L118" s="193"/>
      <c r="M118" s="194"/>
      <c r="N118" s="195"/>
      <c r="O118" s="195"/>
      <c r="P118" s="196">
        <f>SUM(P119:P389)</f>
        <v>0</v>
      </c>
      <c r="Q118" s="195"/>
      <c r="R118" s="196">
        <f>SUM(R119:R389)</f>
        <v>0</v>
      </c>
      <c r="S118" s="195"/>
      <c r="T118" s="197">
        <f>SUM(T119:T389)</f>
        <v>0</v>
      </c>
      <c r="AR118" s="198" t="s">
        <v>21</v>
      </c>
      <c r="AT118" s="199" t="s">
        <v>82</v>
      </c>
      <c r="AU118" s="199" t="s">
        <v>83</v>
      </c>
      <c r="AY118" s="198" t="s">
        <v>150</v>
      </c>
      <c r="BK118" s="200">
        <f>SUM(BK119:BK389)</f>
        <v>0</v>
      </c>
    </row>
    <row r="119" spans="1:65" s="2" customFormat="1" ht="16.5" customHeight="1">
      <c r="A119" s="34"/>
      <c r="B119" s="35"/>
      <c r="C119" s="203" t="s">
        <v>91</v>
      </c>
      <c r="D119" s="203" t="s">
        <v>152</v>
      </c>
      <c r="E119" s="204" t="s">
        <v>910</v>
      </c>
      <c r="F119" s="205" t="s">
        <v>911</v>
      </c>
      <c r="G119" s="206" t="s">
        <v>722</v>
      </c>
      <c r="H119" s="207">
        <v>3</v>
      </c>
      <c r="I119" s="208"/>
      <c r="J119" s="209">
        <f>ROUND(I119*H119,2)</f>
        <v>0</v>
      </c>
      <c r="K119" s="205" t="s">
        <v>1</v>
      </c>
      <c r="L119" s="39"/>
      <c r="M119" s="210" t="s">
        <v>1</v>
      </c>
      <c r="N119" s="211" t="s">
        <v>48</v>
      </c>
      <c r="O119" s="71"/>
      <c r="P119" s="212">
        <f>O119*H119</f>
        <v>0</v>
      </c>
      <c r="Q119" s="212">
        <v>0</v>
      </c>
      <c r="R119" s="212">
        <f>Q119*H119</f>
        <v>0</v>
      </c>
      <c r="S119" s="212">
        <v>0</v>
      </c>
      <c r="T119" s="213">
        <f>S119*H119</f>
        <v>0</v>
      </c>
      <c r="U119" s="34"/>
      <c r="V119" s="34"/>
      <c r="W119" s="34"/>
      <c r="X119" s="34"/>
      <c r="Y119" s="34"/>
      <c r="Z119" s="34"/>
      <c r="AA119" s="34"/>
      <c r="AB119" s="34"/>
      <c r="AC119" s="34"/>
      <c r="AD119" s="34"/>
      <c r="AE119" s="34"/>
      <c r="AR119" s="214" t="s">
        <v>156</v>
      </c>
      <c r="AT119" s="214" t="s">
        <v>152</v>
      </c>
      <c r="AU119" s="214" t="s">
        <v>91</v>
      </c>
      <c r="AY119" s="16" t="s">
        <v>150</v>
      </c>
      <c r="BE119" s="215">
        <f>IF(N119="základní",J119,0)</f>
        <v>0</v>
      </c>
      <c r="BF119" s="215">
        <f>IF(N119="snížená",J119,0)</f>
        <v>0</v>
      </c>
      <c r="BG119" s="215">
        <f>IF(N119="zákl. přenesená",J119,0)</f>
        <v>0</v>
      </c>
      <c r="BH119" s="215">
        <f>IF(N119="sníž. přenesená",J119,0)</f>
        <v>0</v>
      </c>
      <c r="BI119" s="215">
        <f>IF(N119="nulová",J119,0)</f>
        <v>0</v>
      </c>
      <c r="BJ119" s="16" t="s">
        <v>91</v>
      </c>
      <c r="BK119" s="215">
        <f>ROUND(I119*H119,2)</f>
        <v>0</v>
      </c>
      <c r="BL119" s="16" t="s">
        <v>156</v>
      </c>
      <c r="BM119" s="214" t="s">
        <v>912</v>
      </c>
    </row>
    <row r="120" spans="1:65" s="2" customFormat="1" ht="11.25">
      <c r="A120" s="34"/>
      <c r="B120" s="35"/>
      <c r="C120" s="36"/>
      <c r="D120" s="216" t="s">
        <v>158</v>
      </c>
      <c r="E120" s="36"/>
      <c r="F120" s="217" t="s">
        <v>911</v>
      </c>
      <c r="G120" s="36"/>
      <c r="H120" s="36"/>
      <c r="I120" s="115"/>
      <c r="J120" s="36"/>
      <c r="K120" s="36"/>
      <c r="L120" s="39"/>
      <c r="M120" s="218"/>
      <c r="N120" s="219"/>
      <c r="O120" s="71"/>
      <c r="P120" s="71"/>
      <c r="Q120" s="71"/>
      <c r="R120" s="71"/>
      <c r="S120" s="71"/>
      <c r="T120" s="72"/>
      <c r="U120" s="34"/>
      <c r="V120" s="34"/>
      <c r="W120" s="34"/>
      <c r="X120" s="34"/>
      <c r="Y120" s="34"/>
      <c r="Z120" s="34"/>
      <c r="AA120" s="34"/>
      <c r="AB120" s="34"/>
      <c r="AC120" s="34"/>
      <c r="AD120" s="34"/>
      <c r="AE120" s="34"/>
      <c r="AT120" s="16" t="s">
        <v>158</v>
      </c>
      <c r="AU120" s="16" t="s">
        <v>91</v>
      </c>
    </row>
    <row r="121" spans="1:65" s="2" customFormat="1" ht="16.5" customHeight="1">
      <c r="A121" s="34"/>
      <c r="B121" s="35"/>
      <c r="C121" s="203" t="s">
        <v>21</v>
      </c>
      <c r="D121" s="203" t="s">
        <v>152</v>
      </c>
      <c r="E121" s="204" t="s">
        <v>913</v>
      </c>
      <c r="F121" s="205" t="s">
        <v>914</v>
      </c>
      <c r="G121" s="206" t="s">
        <v>722</v>
      </c>
      <c r="H121" s="207">
        <v>1</v>
      </c>
      <c r="I121" s="208"/>
      <c r="J121" s="209">
        <f>ROUND(I121*H121,2)</f>
        <v>0</v>
      </c>
      <c r="K121" s="205" t="s">
        <v>1</v>
      </c>
      <c r="L121" s="39"/>
      <c r="M121" s="210" t="s">
        <v>1</v>
      </c>
      <c r="N121" s="211" t="s">
        <v>48</v>
      </c>
      <c r="O121" s="71"/>
      <c r="P121" s="212">
        <f>O121*H121</f>
        <v>0</v>
      </c>
      <c r="Q121" s="212">
        <v>0</v>
      </c>
      <c r="R121" s="212">
        <f>Q121*H121</f>
        <v>0</v>
      </c>
      <c r="S121" s="212">
        <v>0</v>
      </c>
      <c r="T121" s="213">
        <f>S121*H121</f>
        <v>0</v>
      </c>
      <c r="U121" s="34"/>
      <c r="V121" s="34"/>
      <c r="W121" s="34"/>
      <c r="X121" s="34"/>
      <c r="Y121" s="34"/>
      <c r="Z121" s="34"/>
      <c r="AA121" s="34"/>
      <c r="AB121" s="34"/>
      <c r="AC121" s="34"/>
      <c r="AD121" s="34"/>
      <c r="AE121" s="34"/>
      <c r="AR121" s="214" t="s">
        <v>156</v>
      </c>
      <c r="AT121" s="214" t="s">
        <v>152</v>
      </c>
      <c r="AU121" s="214" t="s">
        <v>91</v>
      </c>
      <c r="AY121" s="16" t="s">
        <v>150</v>
      </c>
      <c r="BE121" s="215">
        <f>IF(N121="základní",J121,0)</f>
        <v>0</v>
      </c>
      <c r="BF121" s="215">
        <f>IF(N121="snížená",J121,0)</f>
        <v>0</v>
      </c>
      <c r="BG121" s="215">
        <f>IF(N121="zákl. přenesená",J121,0)</f>
        <v>0</v>
      </c>
      <c r="BH121" s="215">
        <f>IF(N121="sníž. přenesená",J121,0)</f>
        <v>0</v>
      </c>
      <c r="BI121" s="215">
        <f>IF(N121="nulová",J121,0)</f>
        <v>0</v>
      </c>
      <c r="BJ121" s="16" t="s">
        <v>91</v>
      </c>
      <c r="BK121" s="215">
        <f>ROUND(I121*H121,2)</f>
        <v>0</v>
      </c>
      <c r="BL121" s="16" t="s">
        <v>156</v>
      </c>
      <c r="BM121" s="214" t="s">
        <v>915</v>
      </c>
    </row>
    <row r="122" spans="1:65" s="2" customFormat="1" ht="11.25">
      <c r="A122" s="34"/>
      <c r="B122" s="35"/>
      <c r="C122" s="36"/>
      <c r="D122" s="216" t="s">
        <v>158</v>
      </c>
      <c r="E122" s="36"/>
      <c r="F122" s="217" t="s">
        <v>914</v>
      </c>
      <c r="G122" s="36"/>
      <c r="H122" s="36"/>
      <c r="I122" s="115"/>
      <c r="J122" s="36"/>
      <c r="K122" s="36"/>
      <c r="L122" s="39"/>
      <c r="M122" s="218"/>
      <c r="N122" s="219"/>
      <c r="O122" s="71"/>
      <c r="P122" s="71"/>
      <c r="Q122" s="71"/>
      <c r="R122" s="71"/>
      <c r="S122" s="71"/>
      <c r="T122" s="72"/>
      <c r="U122" s="34"/>
      <c r="V122" s="34"/>
      <c r="W122" s="34"/>
      <c r="X122" s="34"/>
      <c r="Y122" s="34"/>
      <c r="Z122" s="34"/>
      <c r="AA122" s="34"/>
      <c r="AB122" s="34"/>
      <c r="AC122" s="34"/>
      <c r="AD122" s="34"/>
      <c r="AE122" s="34"/>
      <c r="AT122" s="16" t="s">
        <v>158</v>
      </c>
      <c r="AU122" s="16" t="s">
        <v>91</v>
      </c>
    </row>
    <row r="123" spans="1:65" s="2" customFormat="1" ht="16.5" customHeight="1">
      <c r="A123" s="34"/>
      <c r="B123" s="35"/>
      <c r="C123" s="203" t="s">
        <v>165</v>
      </c>
      <c r="D123" s="203" t="s">
        <v>152</v>
      </c>
      <c r="E123" s="204" t="s">
        <v>916</v>
      </c>
      <c r="F123" s="205" t="s">
        <v>917</v>
      </c>
      <c r="G123" s="206" t="s">
        <v>722</v>
      </c>
      <c r="H123" s="207">
        <v>1</v>
      </c>
      <c r="I123" s="208"/>
      <c r="J123" s="209">
        <f>ROUND(I123*H123,2)</f>
        <v>0</v>
      </c>
      <c r="K123" s="205" t="s">
        <v>1</v>
      </c>
      <c r="L123" s="39"/>
      <c r="M123" s="210" t="s">
        <v>1</v>
      </c>
      <c r="N123" s="211" t="s">
        <v>48</v>
      </c>
      <c r="O123" s="71"/>
      <c r="P123" s="212">
        <f>O123*H123</f>
        <v>0</v>
      </c>
      <c r="Q123" s="212">
        <v>0</v>
      </c>
      <c r="R123" s="212">
        <f>Q123*H123</f>
        <v>0</v>
      </c>
      <c r="S123" s="212">
        <v>0</v>
      </c>
      <c r="T123" s="213">
        <f>S123*H123</f>
        <v>0</v>
      </c>
      <c r="U123" s="34"/>
      <c r="V123" s="34"/>
      <c r="W123" s="34"/>
      <c r="X123" s="34"/>
      <c r="Y123" s="34"/>
      <c r="Z123" s="34"/>
      <c r="AA123" s="34"/>
      <c r="AB123" s="34"/>
      <c r="AC123" s="34"/>
      <c r="AD123" s="34"/>
      <c r="AE123" s="34"/>
      <c r="AR123" s="214" t="s">
        <v>156</v>
      </c>
      <c r="AT123" s="214" t="s">
        <v>152</v>
      </c>
      <c r="AU123" s="214" t="s">
        <v>91</v>
      </c>
      <c r="AY123" s="16" t="s">
        <v>150</v>
      </c>
      <c r="BE123" s="215">
        <f>IF(N123="základní",J123,0)</f>
        <v>0</v>
      </c>
      <c r="BF123" s="215">
        <f>IF(N123="snížená",J123,0)</f>
        <v>0</v>
      </c>
      <c r="BG123" s="215">
        <f>IF(N123="zákl. přenesená",J123,0)</f>
        <v>0</v>
      </c>
      <c r="BH123" s="215">
        <f>IF(N123="sníž. přenesená",J123,0)</f>
        <v>0</v>
      </c>
      <c r="BI123" s="215">
        <f>IF(N123="nulová",J123,0)</f>
        <v>0</v>
      </c>
      <c r="BJ123" s="16" t="s">
        <v>91</v>
      </c>
      <c r="BK123" s="215">
        <f>ROUND(I123*H123,2)</f>
        <v>0</v>
      </c>
      <c r="BL123" s="16" t="s">
        <v>156</v>
      </c>
      <c r="BM123" s="214" t="s">
        <v>918</v>
      </c>
    </row>
    <row r="124" spans="1:65" s="2" customFormat="1" ht="11.25">
      <c r="A124" s="34"/>
      <c r="B124" s="35"/>
      <c r="C124" s="36"/>
      <c r="D124" s="216" t="s">
        <v>158</v>
      </c>
      <c r="E124" s="36"/>
      <c r="F124" s="217" t="s">
        <v>917</v>
      </c>
      <c r="G124" s="36"/>
      <c r="H124" s="36"/>
      <c r="I124" s="115"/>
      <c r="J124" s="36"/>
      <c r="K124" s="36"/>
      <c r="L124" s="39"/>
      <c r="M124" s="218"/>
      <c r="N124" s="219"/>
      <c r="O124" s="71"/>
      <c r="P124" s="71"/>
      <c r="Q124" s="71"/>
      <c r="R124" s="71"/>
      <c r="S124" s="71"/>
      <c r="T124" s="72"/>
      <c r="U124" s="34"/>
      <c r="V124" s="34"/>
      <c r="W124" s="34"/>
      <c r="X124" s="34"/>
      <c r="Y124" s="34"/>
      <c r="Z124" s="34"/>
      <c r="AA124" s="34"/>
      <c r="AB124" s="34"/>
      <c r="AC124" s="34"/>
      <c r="AD124" s="34"/>
      <c r="AE124" s="34"/>
      <c r="AT124" s="16" t="s">
        <v>158</v>
      </c>
      <c r="AU124" s="16" t="s">
        <v>91</v>
      </c>
    </row>
    <row r="125" spans="1:65" s="2" customFormat="1" ht="16.5" customHeight="1">
      <c r="A125" s="34"/>
      <c r="B125" s="35"/>
      <c r="C125" s="203" t="s">
        <v>156</v>
      </c>
      <c r="D125" s="203" t="s">
        <v>152</v>
      </c>
      <c r="E125" s="204" t="s">
        <v>919</v>
      </c>
      <c r="F125" s="205" t="s">
        <v>920</v>
      </c>
      <c r="G125" s="206" t="s">
        <v>194</v>
      </c>
      <c r="H125" s="207">
        <v>3</v>
      </c>
      <c r="I125" s="208"/>
      <c r="J125" s="209">
        <f>ROUND(I125*H125,2)</f>
        <v>0</v>
      </c>
      <c r="K125" s="205" t="s">
        <v>1</v>
      </c>
      <c r="L125" s="39"/>
      <c r="M125" s="210" t="s">
        <v>1</v>
      </c>
      <c r="N125" s="211" t="s">
        <v>48</v>
      </c>
      <c r="O125" s="71"/>
      <c r="P125" s="212">
        <f>O125*H125</f>
        <v>0</v>
      </c>
      <c r="Q125" s="212">
        <v>0</v>
      </c>
      <c r="R125" s="212">
        <f>Q125*H125</f>
        <v>0</v>
      </c>
      <c r="S125" s="212">
        <v>0</v>
      </c>
      <c r="T125" s="213">
        <f>S125*H125</f>
        <v>0</v>
      </c>
      <c r="U125" s="34"/>
      <c r="V125" s="34"/>
      <c r="W125" s="34"/>
      <c r="X125" s="34"/>
      <c r="Y125" s="34"/>
      <c r="Z125" s="34"/>
      <c r="AA125" s="34"/>
      <c r="AB125" s="34"/>
      <c r="AC125" s="34"/>
      <c r="AD125" s="34"/>
      <c r="AE125" s="34"/>
      <c r="AR125" s="214" t="s">
        <v>156</v>
      </c>
      <c r="AT125" s="214" t="s">
        <v>152</v>
      </c>
      <c r="AU125" s="214" t="s">
        <v>91</v>
      </c>
      <c r="AY125" s="16" t="s">
        <v>150</v>
      </c>
      <c r="BE125" s="215">
        <f>IF(N125="základní",J125,0)</f>
        <v>0</v>
      </c>
      <c r="BF125" s="215">
        <f>IF(N125="snížená",J125,0)</f>
        <v>0</v>
      </c>
      <c r="BG125" s="215">
        <f>IF(N125="zákl. přenesená",J125,0)</f>
        <v>0</v>
      </c>
      <c r="BH125" s="215">
        <f>IF(N125="sníž. přenesená",J125,0)</f>
        <v>0</v>
      </c>
      <c r="BI125" s="215">
        <f>IF(N125="nulová",J125,0)</f>
        <v>0</v>
      </c>
      <c r="BJ125" s="16" t="s">
        <v>91</v>
      </c>
      <c r="BK125" s="215">
        <f>ROUND(I125*H125,2)</f>
        <v>0</v>
      </c>
      <c r="BL125" s="16" t="s">
        <v>156</v>
      </c>
      <c r="BM125" s="214" t="s">
        <v>921</v>
      </c>
    </row>
    <row r="126" spans="1:65" s="2" customFormat="1" ht="11.25">
      <c r="A126" s="34"/>
      <c r="B126" s="35"/>
      <c r="C126" s="36"/>
      <c r="D126" s="216" t="s">
        <v>158</v>
      </c>
      <c r="E126" s="36"/>
      <c r="F126" s="217" t="s">
        <v>920</v>
      </c>
      <c r="G126" s="36"/>
      <c r="H126" s="36"/>
      <c r="I126" s="115"/>
      <c r="J126" s="36"/>
      <c r="K126" s="36"/>
      <c r="L126" s="39"/>
      <c r="M126" s="218"/>
      <c r="N126" s="219"/>
      <c r="O126" s="71"/>
      <c r="P126" s="71"/>
      <c r="Q126" s="71"/>
      <c r="R126" s="71"/>
      <c r="S126" s="71"/>
      <c r="T126" s="72"/>
      <c r="U126" s="34"/>
      <c r="V126" s="34"/>
      <c r="W126" s="34"/>
      <c r="X126" s="34"/>
      <c r="Y126" s="34"/>
      <c r="Z126" s="34"/>
      <c r="AA126" s="34"/>
      <c r="AB126" s="34"/>
      <c r="AC126" s="34"/>
      <c r="AD126" s="34"/>
      <c r="AE126" s="34"/>
      <c r="AT126" s="16" t="s">
        <v>158</v>
      </c>
      <c r="AU126" s="16" t="s">
        <v>91</v>
      </c>
    </row>
    <row r="127" spans="1:65" s="2" customFormat="1" ht="16.5" customHeight="1">
      <c r="A127" s="34"/>
      <c r="B127" s="35"/>
      <c r="C127" s="203" t="s">
        <v>175</v>
      </c>
      <c r="D127" s="203" t="s">
        <v>152</v>
      </c>
      <c r="E127" s="204" t="s">
        <v>922</v>
      </c>
      <c r="F127" s="205" t="s">
        <v>923</v>
      </c>
      <c r="G127" s="206" t="s">
        <v>194</v>
      </c>
      <c r="H127" s="207">
        <v>1</v>
      </c>
      <c r="I127" s="208"/>
      <c r="J127" s="209">
        <f>ROUND(I127*H127,2)</f>
        <v>0</v>
      </c>
      <c r="K127" s="205" t="s">
        <v>1</v>
      </c>
      <c r="L127" s="39"/>
      <c r="M127" s="210" t="s">
        <v>1</v>
      </c>
      <c r="N127" s="211" t="s">
        <v>48</v>
      </c>
      <c r="O127" s="71"/>
      <c r="P127" s="212">
        <f>O127*H127</f>
        <v>0</v>
      </c>
      <c r="Q127" s="212">
        <v>0</v>
      </c>
      <c r="R127" s="212">
        <f>Q127*H127</f>
        <v>0</v>
      </c>
      <c r="S127" s="212">
        <v>0</v>
      </c>
      <c r="T127" s="213">
        <f>S127*H127</f>
        <v>0</v>
      </c>
      <c r="U127" s="34"/>
      <c r="V127" s="34"/>
      <c r="W127" s="34"/>
      <c r="X127" s="34"/>
      <c r="Y127" s="34"/>
      <c r="Z127" s="34"/>
      <c r="AA127" s="34"/>
      <c r="AB127" s="34"/>
      <c r="AC127" s="34"/>
      <c r="AD127" s="34"/>
      <c r="AE127" s="34"/>
      <c r="AR127" s="214" t="s">
        <v>156</v>
      </c>
      <c r="AT127" s="214" t="s">
        <v>152</v>
      </c>
      <c r="AU127" s="214" t="s">
        <v>91</v>
      </c>
      <c r="AY127" s="16" t="s">
        <v>150</v>
      </c>
      <c r="BE127" s="215">
        <f>IF(N127="základní",J127,0)</f>
        <v>0</v>
      </c>
      <c r="BF127" s="215">
        <f>IF(N127="snížená",J127,0)</f>
        <v>0</v>
      </c>
      <c r="BG127" s="215">
        <f>IF(N127="zákl. přenesená",J127,0)</f>
        <v>0</v>
      </c>
      <c r="BH127" s="215">
        <f>IF(N127="sníž. přenesená",J127,0)</f>
        <v>0</v>
      </c>
      <c r="BI127" s="215">
        <f>IF(N127="nulová",J127,0)</f>
        <v>0</v>
      </c>
      <c r="BJ127" s="16" t="s">
        <v>91</v>
      </c>
      <c r="BK127" s="215">
        <f>ROUND(I127*H127,2)</f>
        <v>0</v>
      </c>
      <c r="BL127" s="16" t="s">
        <v>156</v>
      </c>
      <c r="BM127" s="214" t="s">
        <v>924</v>
      </c>
    </row>
    <row r="128" spans="1:65" s="2" customFormat="1" ht="11.25">
      <c r="A128" s="34"/>
      <c r="B128" s="35"/>
      <c r="C128" s="36"/>
      <c r="D128" s="216" t="s">
        <v>158</v>
      </c>
      <c r="E128" s="36"/>
      <c r="F128" s="217" t="s">
        <v>923</v>
      </c>
      <c r="G128" s="36"/>
      <c r="H128" s="36"/>
      <c r="I128" s="115"/>
      <c r="J128" s="36"/>
      <c r="K128" s="36"/>
      <c r="L128" s="39"/>
      <c r="M128" s="218"/>
      <c r="N128" s="219"/>
      <c r="O128" s="71"/>
      <c r="P128" s="71"/>
      <c r="Q128" s="71"/>
      <c r="R128" s="71"/>
      <c r="S128" s="71"/>
      <c r="T128" s="72"/>
      <c r="U128" s="34"/>
      <c r="V128" s="34"/>
      <c r="W128" s="34"/>
      <c r="X128" s="34"/>
      <c r="Y128" s="34"/>
      <c r="Z128" s="34"/>
      <c r="AA128" s="34"/>
      <c r="AB128" s="34"/>
      <c r="AC128" s="34"/>
      <c r="AD128" s="34"/>
      <c r="AE128" s="34"/>
      <c r="AT128" s="16" t="s">
        <v>158</v>
      </c>
      <c r="AU128" s="16" t="s">
        <v>91</v>
      </c>
    </row>
    <row r="129" spans="1:65" s="2" customFormat="1" ht="16.5" customHeight="1">
      <c r="A129" s="34"/>
      <c r="B129" s="35"/>
      <c r="C129" s="203" t="s">
        <v>179</v>
      </c>
      <c r="D129" s="203" t="s">
        <v>152</v>
      </c>
      <c r="E129" s="204" t="s">
        <v>925</v>
      </c>
      <c r="F129" s="205" t="s">
        <v>926</v>
      </c>
      <c r="G129" s="206" t="s">
        <v>722</v>
      </c>
      <c r="H129" s="207">
        <v>2</v>
      </c>
      <c r="I129" s="208"/>
      <c r="J129" s="209">
        <f>ROUND(I129*H129,2)</f>
        <v>0</v>
      </c>
      <c r="K129" s="205" t="s">
        <v>1</v>
      </c>
      <c r="L129" s="39"/>
      <c r="M129" s="210" t="s">
        <v>1</v>
      </c>
      <c r="N129" s="211" t="s">
        <v>48</v>
      </c>
      <c r="O129" s="71"/>
      <c r="P129" s="212">
        <f>O129*H129</f>
        <v>0</v>
      </c>
      <c r="Q129" s="212">
        <v>0</v>
      </c>
      <c r="R129" s="212">
        <f>Q129*H129</f>
        <v>0</v>
      </c>
      <c r="S129" s="212">
        <v>0</v>
      </c>
      <c r="T129" s="213">
        <f>S129*H129</f>
        <v>0</v>
      </c>
      <c r="U129" s="34"/>
      <c r="V129" s="34"/>
      <c r="W129" s="34"/>
      <c r="X129" s="34"/>
      <c r="Y129" s="34"/>
      <c r="Z129" s="34"/>
      <c r="AA129" s="34"/>
      <c r="AB129" s="34"/>
      <c r="AC129" s="34"/>
      <c r="AD129" s="34"/>
      <c r="AE129" s="34"/>
      <c r="AR129" s="214" t="s">
        <v>156</v>
      </c>
      <c r="AT129" s="214" t="s">
        <v>152</v>
      </c>
      <c r="AU129" s="214" t="s">
        <v>91</v>
      </c>
      <c r="AY129" s="16" t="s">
        <v>150</v>
      </c>
      <c r="BE129" s="215">
        <f>IF(N129="základní",J129,0)</f>
        <v>0</v>
      </c>
      <c r="BF129" s="215">
        <f>IF(N129="snížená",J129,0)</f>
        <v>0</v>
      </c>
      <c r="BG129" s="215">
        <f>IF(N129="zákl. přenesená",J129,0)</f>
        <v>0</v>
      </c>
      <c r="BH129" s="215">
        <f>IF(N129="sníž. přenesená",J129,0)</f>
        <v>0</v>
      </c>
      <c r="BI129" s="215">
        <f>IF(N129="nulová",J129,0)</f>
        <v>0</v>
      </c>
      <c r="BJ129" s="16" t="s">
        <v>91</v>
      </c>
      <c r="BK129" s="215">
        <f>ROUND(I129*H129,2)</f>
        <v>0</v>
      </c>
      <c r="BL129" s="16" t="s">
        <v>156</v>
      </c>
      <c r="BM129" s="214" t="s">
        <v>927</v>
      </c>
    </row>
    <row r="130" spans="1:65" s="2" customFormat="1" ht="11.25">
      <c r="A130" s="34"/>
      <c r="B130" s="35"/>
      <c r="C130" s="36"/>
      <c r="D130" s="216" t="s">
        <v>158</v>
      </c>
      <c r="E130" s="36"/>
      <c r="F130" s="217" t="s">
        <v>926</v>
      </c>
      <c r="G130" s="36"/>
      <c r="H130" s="36"/>
      <c r="I130" s="115"/>
      <c r="J130" s="36"/>
      <c r="K130" s="36"/>
      <c r="L130" s="39"/>
      <c r="M130" s="218"/>
      <c r="N130" s="219"/>
      <c r="O130" s="71"/>
      <c r="P130" s="71"/>
      <c r="Q130" s="71"/>
      <c r="R130" s="71"/>
      <c r="S130" s="71"/>
      <c r="T130" s="72"/>
      <c r="U130" s="34"/>
      <c r="V130" s="34"/>
      <c r="W130" s="34"/>
      <c r="X130" s="34"/>
      <c r="Y130" s="34"/>
      <c r="Z130" s="34"/>
      <c r="AA130" s="34"/>
      <c r="AB130" s="34"/>
      <c r="AC130" s="34"/>
      <c r="AD130" s="34"/>
      <c r="AE130" s="34"/>
      <c r="AT130" s="16" t="s">
        <v>158</v>
      </c>
      <c r="AU130" s="16" t="s">
        <v>91</v>
      </c>
    </row>
    <row r="131" spans="1:65" s="2" customFormat="1" ht="16.5" customHeight="1">
      <c r="A131" s="34"/>
      <c r="B131" s="35"/>
      <c r="C131" s="203" t="s">
        <v>183</v>
      </c>
      <c r="D131" s="203" t="s">
        <v>152</v>
      </c>
      <c r="E131" s="204" t="s">
        <v>928</v>
      </c>
      <c r="F131" s="205" t="s">
        <v>929</v>
      </c>
      <c r="G131" s="206" t="s">
        <v>722</v>
      </c>
      <c r="H131" s="207">
        <v>6</v>
      </c>
      <c r="I131" s="208"/>
      <c r="J131" s="209">
        <f>ROUND(I131*H131,2)</f>
        <v>0</v>
      </c>
      <c r="K131" s="205" t="s">
        <v>1</v>
      </c>
      <c r="L131" s="39"/>
      <c r="M131" s="210" t="s">
        <v>1</v>
      </c>
      <c r="N131" s="211" t="s">
        <v>48</v>
      </c>
      <c r="O131" s="71"/>
      <c r="P131" s="212">
        <f>O131*H131</f>
        <v>0</v>
      </c>
      <c r="Q131" s="212">
        <v>0</v>
      </c>
      <c r="R131" s="212">
        <f>Q131*H131</f>
        <v>0</v>
      </c>
      <c r="S131" s="212">
        <v>0</v>
      </c>
      <c r="T131" s="213">
        <f>S131*H131</f>
        <v>0</v>
      </c>
      <c r="U131" s="34"/>
      <c r="V131" s="34"/>
      <c r="W131" s="34"/>
      <c r="X131" s="34"/>
      <c r="Y131" s="34"/>
      <c r="Z131" s="34"/>
      <c r="AA131" s="34"/>
      <c r="AB131" s="34"/>
      <c r="AC131" s="34"/>
      <c r="AD131" s="34"/>
      <c r="AE131" s="34"/>
      <c r="AR131" s="214" t="s">
        <v>156</v>
      </c>
      <c r="AT131" s="214" t="s">
        <v>152</v>
      </c>
      <c r="AU131" s="214" t="s">
        <v>91</v>
      </c>
      <c r="AY131" s="16" t="s">
        <v>150</v>
      </c>
      <c r="BE131" s="215">
        <f>IF(N131="základní",J131,0)</f>
        <v>0</v>
      </c>
      <c r="BF131" s="215">
        <f>IF(N131="snížená",J131,0)</f>
        <v>0</v>
      </c>
      <c r="BG131" s="215">
        <f>IF(N131="zákl. přenesená",J131,0)</f>
        <v>0</v>
      </c>
      <c r="BH131" s="215">
        <f>IF(N131="sníž. přenesená",J131,0)</f>
        <v>0</v>
      </c>
      <c r="BI131" s="215">
        <f>IF(N131="nulová",J131,0)</f>
        <v>0</v>
      </c>
      <c r="BJ131" s="16" t="s">
        <v>91</v>
      </c>
      <c r="BK131" s="215">
        <f>ROUND(I131*H131,2)</f>
        <v>0</v>
      </c>
      <c r="BL131" s="16" t="s">
        <v>156</v>
      </c>
      <c r="BM131" s="214" t="s">
        <v>930</v>
      </c>
    </row>
    <row r="132" spans="1:65" s="2" customFormat="1" ht="11.25">
      <c r="A132" s="34"/>
      <c r="B132" s="35"/>
      <c r="C132" s="36"/>
      <c r="D132" s="216" t="s">
        <v>158</v>
      </c>
      <c r="E132" s="36"/>
      <c r="F132" s="217" t="s">
        <v>929</v>
      </c>
      <c r="G132" s="36"/>
      <c r="H132" s="36"/>
      <c r="I132" s="115"/>
      <c r="J132" s="36"/>
      <c r="K132" s="36"/>
      <c r="L132" s="39"/>
      <c r="M132" s="218"/>
      <c r="N132" s="219"/>
      <c r="O132" s="71"/>
      <c r="P132" s="71"/>
      <c r="Q132" s="71"/>
      <c r="R132" s="71"/>
      <c r="S132" s="71"/>
      <c r="T132" s="72"/>
      <c r="U132" s="34"/>
      <c r="V132" s="34"/>
      <c r="W132" s="34"/>
      <c r="X132" s="34"/>
      <c r="Y132" s="34"/>
      <c r="Z132" s="34"/>
      <c r="AA132" s="34"/>
      <c r="AB132" s="34"/>
      <c r="AC132" s="34"/>
      <c r="AD132" s="34"/>
      <c r="AE132" s="34"/>
      <c r="AT132" s="16" t="s">
        <v>158</v>
      </c>
      <c r="AU132" s="16" t="s">
        <v>91</v>
      </c>
    </row>
    <row r="133" spans="1:65" s="2" customFormat="1" ht="21.75" customHeight="1">
      <c r="A133" s="34"/>
      <c r="B133" s="35"/>
      <c r="C133" s="203" t="s">
        <v>187</v>
      </c>
      <c r="D133" s="203" t="s">
        <v>152</v>
      </c>
      <c r="E133" s="204" t="s">
        <v>931</v>
      </c>
      <c r="F133" s="205" t="s">
        <v>932</v>
      </c>
      <c r="G133" s="206" t="s">
        <v>722</v>
      </c>
      <c r="H133" s="207">
        <v>1</v>
      </c>
      <c r="I133" s="208"/>
      <c r="J133" s="209">
        <f>ROUND(I133*H133,2)</f>
        <v>0</v>
      </c>
      <c r="K133" s="205" t="s">
        <v>1</v>
      </c>
      <c r="L133" s="39"/>
      <c r="M133" s="210" t="s">
        <v>1</v>
      </c>
      <c r="N133" s="211" t="s">
        <v>48</v>
      </c>
      <c r="O133" s="71"/>
      <c r="P133" s="212">
        <f>O133*H133</f>
        <v>0</v>
      </c>
      <c r="Q133" s="212">
        <v>0</v>
      </c>
      <c r="R133" s="212">
        <f>Q133*H133</f>
        <v>0</v>
      </c>
      <c r="S133" s="212">
        <v>0</v>
      </c>
      <c r="T133" s="213">
        <f>S133*H133</f>
        <v>0</v>
      </c>
      <c r="U133" s="34"/>
      <c r="V133" s="34"/>
      <c r="W133" s="34"/>
      <c r="X133" s="34"/>
      <c r="Y133" s="34"/>
      <c r="Z133" s="34"/>
      <c r="AA133" s="34"/>
      <c r="AB133" s="34"/>
      <c r="AC133" s="34"/>
      <c r="AD133" s="34"/>
      <c r="AE133" s="34"/>
      <c r="AR133" s="214" t="s">
        <v>156</v>
      </c>
      <c r="AT133" s="214" t="s">
        <v>152</v>
      </c>
      <c r="AU133" s="214" t="s">
        <v>91</v>
      </c>
      <c r="AY133" s="16" t="s">
        <v>150</v>
      </c>
      <c r="BE133" s="215">
        <f>IF(N133="základní",J133,0)</f>
        <v>0</v>
      </c>
      <c r="BF133" s="215">
        <f>IF(N133="snížená",J133,0)</f>
        <v>0</v>
      </c>
      <c r="BG133" s="215">
        <f>IF(N133="zákl. přenesená",J133,0)</f>
        <v>0</v>
      </c>
      <c r="BH133" s="215">
        <f>IF(N133="sníž. přenesená",J133,0)</f>
        <v>0</v>
      </c>
      <c r="BI133" s="215">
        <f>IF(N133="nulová",J133,0)</f>
        <v>0</v>
      </c>
      <c r="BJ133" s="16" t="s">
        <v>91</v>
      </c>
      <c r="BK133" s="215">
        <f>ROUND(I133*H133,2)</f>
        <v>0</v>
      </c>
      <c r="BL133" s="16" t="s">
        <v>156</v>
      </c>
      <c r="BM133" s="214" t="s">
        <v>933</v>
      </c>
    </row>
    <row r="134" spans="1:65" s="2" customFormat="1" ht="11.25">
      <c r="A134" s="34"/>
      <c r="B134" s="35"/>
      <c r="C134" s="36"/>
      <c r="D134" s="216" t="s">
        <v>158</v>
      </c>
      <c r="E134" s="36"/>
      <c r="F134" s="217" t="s">
        <v>932</v>
      </c>
      <c r="G134" s="36"/>
      <c r="H134" s="36"/>
      <c r="I134" s="115"/>
      <c r="J134" s="36"/>
      <c r="K134" s="36"/>
      <c r="L134" s="39"/>
      <c r="M134" s="218"/>
      <c r="N134" s="219"/>
      <c r="O134" s="71"/>
      <c r="P134" s="71"/>
      <c r="Q134" s="71"/>
      <c r="R134" s="71"/>
      <c r="S134" s="71"/>
      <c r="T134" s="72"/>
      <c r="U134" s="34"/>
      <c r="V134" s="34"/>
      <c r="W134" s="34"/>
      <c r="X134" s="34"/>
      <c r="Y134" s="34"/>
      <c r="Z134" s="34"/>
      <c r="AA134" s="34"/>
      <c r="AB134" s="34"/>
      <c r="AC134" s="34"/>
      <c r="AD134" s="34"/>
      <c r="AE134" s="34"/>
      <c r="AT134" s="16" t="s">
        <v>158</v>
      </c>
      <c r="AU134" s="16" t="s">
        <v>91</v>
      </c>
    </row>
    <row r="135" spans="1:65" s="2" customFormat="1" ht="16.5" customHeight="1">
      <c r="A135" s="34"/>
      <c r="B135" s="35"/>
      <c r="C135" s="203" t="s">
        <v>191</v>
      </c>
      <c r="D135" s="203" t="s">
        <v>152</v>
      </c>
      <c r="E135" s="204" t="s">
        <v>934</v>
      </c>
      <c r="F135" s="205" t="s">
        <v>935</v>
      </c>
      <c r="G135" s="206" t="s">
        <v>722</v>
      </c>
      <c r="H135" s="207">
        <v>8</v>
      </c>
      <c r="I135" s="208"/>
      <c r="J135" s="209">
        <f>ROUND(I135*H135,2)</f>
        <v>0</v>
      </c>
      <c r="K135" s="205" t="s">
        <v>1</v>
      </c>
      <c r="L135" s="39"/>
      <c r="M135" s="210" t="s">
        <v>1</v>
      </c>
      <c r="N135" s="211" t="s">
        <v>48</v>
      </c>
      <c r="O135" s="71"/>
      <c r="P135" s="212">
        <f>O135*H135</f>
        <v>0</v>
      </c>
      <c r="Q135" s="212">
        <v>0</v>
      </c>
      <c r="R135" s="212">
        <f>Q135*H135</f>
        <v>0</v>
      </c>
      <c r="S135" s="212">
        <v>0</v>
      </c>
      <c r="T135" s="213">
        <f>S135*H135</f>
        <v>0</v>
      </c>
      <c r="U135" s="34"/>
      <c r="V135" s="34"/>
      <c r="W135" s="34"/>
      <c r="X135" s="34"/>
      <c r="Y135" s="34"/>
      <c r="Z135" s="34"/>
      <c r="AA135" s="34"/>
      <c r="AB135" s="34"/>
      <c r="AC135" s="34"/>
      <c r="AD135" s="34"/>
      <c r="AE135" s="34"/>
      <c r="AR135" s="214" t="s">
        <v>156</v>
      </c>
      <c r="AT135" s="214" t="s">
        <v>152</v>
      </c>
      <c r="AU135" s="214" t="s">
        <v>91</v>
      </c>
      <c r="AY135" s="16" t="s">
        <v>150</v>
      </c>
      <c r="BE135" s="215">
        <f>IF(N135="základní",J135,0)</f>
        <v>0</v>
      </c>
      <c r="BF135" s="215">
        <f>IF(N135="snížená",J135,0)</f>
        <v>0</v>
      </c>
      <c r="BG135" s="215">
        <f>IF(N135="zákl. přenesená",J135,0)</f>
        <v>0</v>
      </c>
      <c r="BH135" s="215">
        <f>IF(N135="sníž. přenesená",J135,0)</f>
        <v>0</v>
      </c>
      <c r="BI135" s="215">
        <f>IF(N135="nulová",J135,0)</f>
        <v>0</v>
      </c>
      <c r="BJ135" s="16" t="s">
        <v>91</v>
      </c>
      <c r="BK135" s="215">
        <f>ROUND(I135*H135,2)</f>
        <v>0</v>
      </c>
      <c r="BL135" s="16" t="s">
        <v>156</v>
      </c>
      <c r="BM135" s="214" t="s">
        <v>936</v>
      </c>
    </row>
    <row r="136" spans="1:65" s="2" customFormat="1" ht="11.25">
      <c r="A136" s="34"/>
      <c r="B136" s="35"/>
      <c r="C136" s="36"/>
      <c r="D136" s="216" t="s">
        <v>158</v>
      </c>
      <c r="E136" s="36"/>
      <c r="F136" s="217" t="s">
        <v>935</v>
      </c>
      <c r="G136" s="36"/>
      <c r="H136" s="36"/>
      <c r="I136" s="115"/>
      <c r="J136" s="36"/>
      <c r="K136" s="36"/>
      <c r="L136" s="39"/>
      <c r="M136" s="218"/>
      <c r="N136" s="219"/>
      <c r="O136" s="71"/>
      <c r="P136" s="71"/>
      <c r="Q136" s="71"/>
      <c r="R136" s="71"/>
      <c r="S136" s="71"/>
      <c r="T136" s="72"/>
      <c r="U136" s="34"/>
      <c r="V136" s="34"/>
      <c r="W136" s="34"/>
      <c r="X136" s="34"/>
      <c r="Y136" s="34"/>
      <c r="Z136" s="34"/>
      <c r="AA136" s="34"/>
      <c r="AB136" s="34"/>
      <c r="AC136" s="34"/>
      <c r="AD136" s="34"/>
      <c r="AE136" s="34"/>
      <c r="AT136" s="16" t="s">
        <v>158</v>
      </c>
      <c r="AU136" s="16" t="s">
        <v>91</v>
      </c>
    </row>
    <row r="137" spans="1:65" s="2" customFormat="1" ht="16.5" customHeight="1">
      <c r="A137" s="34"/>
      <c r="B137" s="35"/>
      <c r="C137" s="203" t="s">
        <v>196</v>
      </c>
      <c r="D137" s="203" t="s">
        <v>152</v>
      </c>
      <c r="E137" s="204" t="s">
        <v>937</v>
      </c>
      <c r="F137" s="205" t="s">
        <v>938</v>
      </c>
      <c r="G137" s="206" t="s">
        <v>722</v>
      </c>
      <c r="H137" s="207">
        <v>5</v>
      </c>
      <c r="I137" s="208"/>
      <c r="J137" s="209">
        <f>ROUND(I137*H137,2)</f>
        <v>0</v>
      </c>
      <c r="K137" s="205" t="s">
        <v>1</v>
      </c>
      <c r="L137" s="39"/>
      <c r="M137" s="210" t="s">
        <v>1</v>
      </c>
      <c r="N137" s="211" t="s">
        <v>48</v>
      </c>
      <c r="O137" s="71"/>
      <c r="P137" s="212">
        <f>O137*H137</f>
        <v>0</v>
      </c>
      <c r="Q137" s="212">
        <v>0</v>
      </c>
      <c r="R137" s="212">
        <f>Q137*H137</f>
        <v>0</v>
      </c>
      <c r="S137" s="212">
        <v>0</v>
      </c>
      <c r="T137" s="213">
        <f>S137*H137</f>
        <v>0</v>
      </c>
      <c r="U137" s="34"/>
      <c r="V137" s="34"/>
      <c r="W137" s="34"/>
      <c r="X137" s="34"/>
      <c r="Y137" s="34"/>
      <c r="Z137" s="34"/>
      <c r="AA137" s="34"/>
      <c r="AB137" s="34"/>
      <c r="AC137" s="34"/>
      <c r="AD137" s="34"/>
      <c r="AE137" s="34"/>
      <c r="AR137" s="214" t="s">
        <v>156</v>
      </c>
      <c r="AT137" s="214" t="s">
        <v>152</v>
      </c>
      <c r="AU137" s="214" t="s">
        <v>91</v>
      </c>
      <c r="AY137" s="16" t="s">
        <v>150</v>
      </c>
      <c r="BE137" s="215">
        <f>IF(N137="základní",J137,0)</f>
        <v>0</v>
      </c>
      <c r="BF137" s="215">
        <f>IF(N137="snížená",J137,0)</f>
        <v>0</v>
      </c>
      <c r="BG137" s="215">
        <f>IF(N137="zákl. přenesená",J137,0)</f>
        <v>0</v>
      </c>
      <c r="BH137" s="215">
        <f>IF(N137="sníž. přenesená",J137,0)</f>
        <v>0</v>
      </c>
      <c r="BI137" s="215">
        <f>IF(N137="nulová",J137,0)</f>
        <v>0</v>
      </c>
      <c r="BJ137" s="16" t="s">
        <v>91</v>
      </c>
      <c r="BK137" s="215">
        <f>ROUND(I137*H137,2)</f>
        <v>0</v>
      </c>
      <c r="BL137" s="16" t="s">
        <v>156</v>
      </c>
      <c r="BM137" s="214" t="s">
        <v>939</v>
      </c>
    </row>
    <row r="138" spans="1:65" s="2" customFormat="1" ht="11.25">
      <c r="A138" s="34"/>
      <c r="B138" s="35"/>
      <c r="C138" s="36"/>
      <c r="D138" s="216" t="s">
        <v>158</v>
      </c>
      <c r="E138" s="36"/>
      <c r="F138" s="217" t="s">
        <v>938</v>
      </c>
      <c r="G138" s="36"/>
      <c r="H138" s="36"/>
      <c r="I138" s="115"/>
      <c r="J138" s="36"/>
      <c r="K138" s="36"/>
      <c r="L138" s="39"/>
      <c r="M138" s="218"/>
      <c r="N138" s="219"/>
      <c r="O138" s="71"/>
      <c r="P138" s="71"/>
      <c r="Q138" s="71"/>
      <c r="R138" s="71"/>
      <c r="S138" s="71"/>
      <c r="T138" s="72"/>
      <c r="U138" s="34"/>
      <c r="V138" s="34"/>
      <c r="W138" s="34"/>
      <c r="X138" s="34"/>
      <c r="Y138" s="34"/>
      <c r="Z138" s="34"/>
      <c r="AA138" s="34"/>
      <c r="AB138" s="34"/>
      <c r="AC138" s="34"/>
      <c r="AD138" s="34"/>
      <c r="AE138" s="34"/>
      <c r="AT138" s="16" t="s">
        <v>158</v>
      </c>
      <c r="AU138" s="16" t="s">
        <v>91</v>
      </c>
    </row>
    <row r="139" spans="1:65" s="2" customFormat="1" ht="16.5" customHeight="1">
      <c r="A139" s="34"/>
      <c r="B139" s="35"/>
      <c r="C139" s="203" t="s">
        <v>204</v>
      </c>
      <c r="D139" s="203" t="s">
        <v>152</v>
      </c>
      <c r="E139" s="204" t="s">
        <v>940</v>
      </c>
      <c r="F139" s="205" t="s">
        <v>941</v>
      </c>
      <c r="G139" s="206" t="s">
        <v>722</v>
      </c>
      <c r="H139" s="207">
        <v>2</v>
      </c>
      <c r="I139" s="208"/>
      <c r="J139" s="209">
        <f>ROUND(I139*H139,2)</f>
        <v>0</v>
      </c>
      <c r="K139" s="205" t="s">
        <v>1</v>
      </c>
      <c r="L139" s="39"/>
      <c r="M139" s="210" t="s">
        <v>1</v>
      </c>
      <c r="N139" s="211" t="s">
        <v>48</v>
      </c>
      <c r="O139" s="71"/>
      <c r="P139" s="212">
        <f>O139*H139</f>
        <v>0</v>
      </c>
      <c r="Q139" s="212">
        <v>0</v>
      </c>
      <c r="R139" s="212">
        <f>Q139*H139</f>
        <v>0</v>
      </c>
      <c r="S139" s="212">
        <v>0</v>
      </c>
      <c r="T139" s="213">
        <f>S139*H139</f>
        <v>0</v>
      </c>
      <c r="U139" s="34"/>
      <c r="V139" s="34"/>
      <c r="W139" s="34"/>
      <c r="X139" s="34"/>
      <c r="Y139" s="34"/>
      <c r="Z139" s="34"/>
      <c r="AA139" s="34"/>
      <c r="AB139" s="34"/>
      <c r="AC139" s="34"/>
      <c r="AD139" s="34"/>
      <c r="AE139" s="34"/>
      <c r="AR139" s="214" t="s">
        <v>156</v>
      </c>
      <c r="AT139" s="214" t="s">
        <v>152</v>
      </c>
      <c r="AU139" s="214" t="s">
        <v>91</v>
      </c>
      <c r="AY139" s="16" t="s">
        <v>150</v>
      </c>
      <c r="BE139" s="215">
        <f>IF(N139="základní",J139,0)</f>
        <v>0</v>
      </c>
      <c r="BF139" s="215">
        <f>IF(N139="snížená",J139,0)</f>
        <v>0</v>
      </c>
      <c r="BG139" s="215">
        <f>IF(N139="zákl. přenesená",J139,0)</f>
        <v>0</v>
      </c>
      <c r="BH139" s="215">
        <f>IF(N139="sníž. přenesená",J139,0)</f>
        <v>0</v>
      </c>
      <c r="BI139" s="215">
        <f>IF(N139="nulová",J139,0)</f>
        <v>0</v>
      </c>
      <c r="BJ139" s="16" t="s">
        <v>91</v>
      </c>
      <c r="BK139" s="215">
        <f>ROUND(I139*H139,2)</f>
        <v>0</v>
      </c>
      <c r="BL139" s="16" t="s">
        <v>156</v>
      </c>
      <c r="BM139" s="214" t="s">
        <v>942</v>
      </c>
    </row>
    <row r="140" spans="1:65" s="2" customFormat="1" ht="11.25">
      <c r="A140" s="34"/>
      <c r="B140" s="35"/>
      <c r="C140" s="36"/>
      <c r="D140" s="216" t="s">
        <v>158</v>
      </c>
      <c r="E140" s="36"/>
      <c r="F140" s="217" t="s">
        <v>941</v>
      </c>
      <c r="G140" s="36"/>
      <c r="H140" s="36"/>
      <c r="I140" s="115"/>
      <c r="J140" s="36"/>
      <c r="K140" s="36"/>
      <c r="L140" s="39"/>
      <c r="M140" s="218"/>
      <c r="N140" s="219"/>
      <c r="O140" s="71"/>
      <c r="P140" s="71"/>
      <c r="Q140" s="71"/>
      <c r="R140" s="71"/>
      <c r="S140" s="71"/>
      <c r="T140" s="72"/>
      <c r="U140" s="34"/>
      <c r="V140" s="34"/>
      <c r="W140" s="34"/>
      <c r="X140" s="34"/>
      <c r="Y140" s="34"/>
      <c r="Z140" s="34"/>
      <c r="AA140" s="34"/>
      <c r="AB140" s="34"/>
      <c r="AC140" s="34"/>
      <c r="AD140" s="34"/>
      <c r="AE140" s="34"/>
      <c r="AT140" s="16" t="s">
        <v>158</v>
      </c>
      <c r="AU140" s="16" t="s">
        <v>91</v>
      </c>
    </row>
    <row r="141" spans="1:65" s="2" customFormat="1" ht="16.5" customHeight="1">
      <c r="A141" s="34"/>
      <c r="B141" s="35"/>
      <c r="C141" s="203" t="s">
        <v>210</v>
      </c>
      <c r="D141" s="203" t="s">
        <v>152</v>
      </c>
      <c r="E141" s="204" t="s">
        <v>943</v>
      </c>
      <c r="F141" s="205" t="s">
        <v>944</v>
      </c>
      <c r="G141" s="206" t="s">
        <v>722</v>
      </c>
      <c r="H141" s="207">
        <v>1</v>
      </c>
      <c r="I141" s="208"/>
      <c r="J141" s="209">
        <f>ROUND(I141*H141,2)</f>
        <v>0</v>
      </c>
      <c r="K141" s="205" t="s">
        <v>1</v>
      </c>
      <c r="L141" s="39"/>
      <c r="M141" s="210" t="s">
        <v>1</v>
      </c>
      <c r="N141" s="211" t="s">
        <v>48</v>
      </c>
      <c r="O141" s="71"/>
      <c r="P141" s="212">
        <f>O141*H141</f>
        <v>0</v>
      </c>
      <c r="Q141" s="212">
        <v>0</v>
      </c>
      <c r="R141" s="212">
        <f>Q141*H141</f>
        <v>0</v>
      </c>
      <c r="S141" s="212">
        <v>0</v>
      </c>
      <c r="T141" s="213">
        <f>S141*H141</f>
        <v>0</v>
      </c>
      <c r="U141" s="34"/>
      <c r="V141" s="34"/>
      <c r="W141" s="34"/>
      <c r="X141" s="34"/>
      <c r="Y141" s="34"/>
      <c r="Z141" s="34"/>
      <c r="AA141" s="34"/>
      <c r="AB141" s="34"/>
      <c r="AC141" s="34"/>
      <c r="AD141" s="34"/>
      <c r="AE141" s="34"/>
      <c r="AR141" s="214" t="s">
        <v>156</v>
      </c>
      <c r="AT141" s="214" t="s">
        <v>152</v>
      </c>
      <c r="AU141" s="214" t="s">
        <v>91</v>
      </c>
      <c r="AY141" s="16" t="s">
        <v>150</v>
      </c>
      <c r="BE141" s="215">
        <f>IF(N141="základní",J141,0)</f>
        <v>0</v>
      </c>
      <c r="BF141" s="215">
        <f>IF(N141="snížená",J141,0)</f>
        <v>0</v>
      </c>
      <c r="BG141" s="215">
        <f>IF(N141="zákl. přenesená",J141,0)</f>
        <v>0</v>
      </c>
      <c r="BH141" s="215">
        <f>IF(N141="sníž. přenesená",J141,0)</f>
        <v>0</v>
      </c>
      <c r="BI141" s="215">
        <f>IF(N141="nulová",J141,0)</f>
        <v>0</v>
      </c>
      <c r="BJ141" s="16" t="s">
        <v>91</v>
      </c>
      <c r="BK141" s="215">
        <f>ROUND(I141*H141,2)</f>
        <v>0</v>
      </c>
      <c r="BL141" s="16" t="s">
        <v>156</v>
      </c>
      <c r="BM141" s="214" t="s">
        <v>945</v>
      </c>
    </row>
    <row r="142" spans="1:65" s="2" customFormat="1" ht="11.25">
      <c r="A142" s="34"/>
      <c r="B142" s="35"/>
      <c r="C142" s="36"/>
      <c r="D142" s="216" t="s">
        <v>158</v>
      </c>
      <c r="E142" s="36"/>
      <c r="F142" s="217" t="s">
        <v>944</v>
      </c>
      <c r="G142" s="36"/>
      <c r="H142" s="36"/>
      <c r="I142" s="115"/>
      <c r="J142" s="36"/>
      <c r="K142" s="36"/>
      <c r="L142" s="39"/>
      <c r="M142" s="218"/>
      <c r="N142" s="219"/>
      <c r="O142" s="71"/>
      <c r="P142" s="71"/>
      <c r="Q142" s="71"/>
      <c r="R142" s="71"/>
      <c r="S142" s="71"/>
      <c r="T142" s="72"/>
      <c r="U142" s="34"/>
      <c r="V142" s="34"/>
      <c r="W142" s="34"/>
      <c r="X142" s="34"/>
      <c r="Y142" s="34"/>
      <c r="Z142" s="34"/>
      <c r="AA142" s="34"/>
      <c r="AB142" s="34"/>
      <c r="AC142" s="34"/>
      <c r="AD142" s="34"/>
      <c r="AE142" s="34"/>
      <c r="AT142" s="16" t="s">
        <v>158</v>
      </c>
      <c r="AU142" s="16" t="s">
        <v>91</v>
      </c>
    </row>
    <row r="143" spans="1:65" s="2" customFormat="1" ht="16.5" customHeight="1">
      <c r="A143" s="34"/>
      <c r="B143" s="35"/>
      <c r="C143" s="203" t="s">
        <v>216</v>
      </c>
      <c r="D143" s="203" t="s">
        <v>152</v>
      </c>
      <c r="E143" s="204" t="s">
        <v>946</v>
      </c>
      <c r="F143" s="205" t="s">
        <v>947</v>
      </c>
      <c r="G143" s="206" t="s">
        <v>722</v>
      </c>
      <c r="H143" s="207">
        <v>2</v>
      </c>
      <c r="I143" s="208"/>
      <c r="J143" s="209">
        <f>ROUND(I143*H143,2)</f>
        <v>0</v>
      </c>
      <c r="K143" s="205" t="s">
        <v>1</v>
      </c>
      <c r="L143" s="39"/>
      <c r="M143" s="210" t="s">
        <v>1</v>
      </c>
      <c r="N143" s="211" t="s">
        <v>48</v>
      </c>
      <c r="O143" s="71"/>
      <c r="P143" s="212">
        <f>O143*H143</f>
        <v>0</v>
      </c>
      <c r="Q143" s="212">
        <v>0</v>
      </c>
      <c r="R143" s="212">
        <f>Q143*H143</f>
        <v>0</v>
      </c>
      <c r="S143" s="212">
        <v>0</v>
      </c>
      <c r="T143" s="213">
        <f>S143*H143</f>
        <v>0</v>
      </c>
      <c r="U143" s="34"/>
      <c r="V143" s="34"/>
      <c r="W143" s="34"/>
      <c r="X143" s="34"/>
      <c r="Y143" s="34"/>
      <c r="Z143" s="34"/>
      <c r="AA143" s="34"/>
      <c r="AB143" s="34"/>
      <c r="AC143" s="34"/>
      <c r="AD143" s="34"/>
      <c r="AE143" s="34"/>
      <c r="AR143" s="214" t="s">
        <v>156</v>
      </c>
      <c r="AT143" s="214" t="s">
        <v>152</v>
      </c>
      <c r="AU143" s="214" t="s">
        <v>91</v>
      </c>
      <c r="AY143" s="16" t="s">
        <v>150</v>
      </c>
      <c r="BE143" s="215">
        <f>IF(N143="základní",J143,0)</f>
        <v>0</v>
      </c>
      <c r="BF143" s="215">
        <f>IF(N143="snížená",J143,0)</f>
        <v>0</v>
      </c>
      <c r="BG143" s="215">
        <f>IF(N143="zákl. přenesená",J143,0)</f>
        <v>0</v>
      </c>
      <c r="BH143" s="215">
        <f>IF(N143="sníž. přenesená",J143,0)</f>
        <v>0</v>
      </c>
      <c r="BI143" s="215">
        <f>IF(N143="nulová",J143,0)</f>
        <v>0</v>
      </c>
      <c r="BJ143" s="16" t="s">
        <v>91</v>
      </c>
      <c r="BK143" s="215">
        <f>ROUND(I143*H143,2)</f>
        <v>0</v>
      </c>
      <c r="BL143" s="16" t="s">
        <v>156</v>
      </c>
      <c r="BM143" s="214" t="s">
        <v>948</v>
      </c>
    </row>
    <row r="144" spans="1:65" s="2" customFormat="1" ht="11.25">
      <c r="A144" s="34"/>
      <c r="B144" s="35"/>
      <c r="C144" s="36"/>
      <c r="D144" s="216" t="s">
        <v>158</v>
      </c>
      <c r="E144" s="36"/>
      <c r="F144" s="217" t="s">
        <v>947</v>
      </c>
      <c r="G144" s="36"/>
      <c r="H144" s="36"/>
      <c r="I144" s="115"/>
      <c r="J144" s="36"/>
      <c r="K144" s="36"/>
      <c r="L144" s="39"/>
      <c r="M144" s="218"/>
      <c r="N144" s="219"/>
      <c r="O144" s="71"/>
      <c r="P144" s="71"/>
      <c r="Q144" s="71"/>
      <c r="R144" s="71"/>
      <c r="S144" s="71"/>
      <c r="T144" s="72"/>
      <c r="U144" s="34"/>
      <c r="V144" s="34"/>
      <c r="W144" s="34"/>
      <c r="X144" s="34"/>
      <c r="Y144" s="34"/>
      <c r="Z144" s="34"/>
      <c r="AA144" s="34"/>
      <c r="AB144" s="34"/>
      <c r="AC144" s="34"/>
      <c r="AD144" s="34"/>
      <c r="AE144" s="34"/>
      <c r="AT144" s="16" t="s">
        <v>158</v>
      </c>
      <c r="AU144" s="16" t="s">
        <v>91</v>
      </c>
    </row>
    <row r="145" spans="1:65" s="2" customFormat="1" ht="16.5" customHeight="1">
      <c r="A145" s="34"/>
      <c r="B145" s="35"/>
      <c r="C145" s="203" t="s">
        <v>234</v>
      </c>
      <c r="D145" s="203" t="s">
        <v>152</v>
      </c>
      <c r="E145" s="204" t="s">
        <v>949</v>
      </c>
      <c r="F145" s="205" t="s">
        <v>950</v>
      </c>
      <c r="G145" s="206" t="s">
        <v>722</v>
      </c>
      <c r="H145" s="207">
        <v>1</v>
      </c>
      <c r="I145" s="208"/>
      <c r="J145" s="209">
        <f>ROUND(I145*H145,2)</f>
        <v>0</v>
      </c>
      <c r="K145" s="205" t="s">
        <v>1</v>
      </c>
      <c r="L145" s="39"/>
      <c r="M145" s="210" t="s">
        <v>1</v>
      </c>
      <c r="N145" s="211" t="s">
        <v>48</v>
      </c>
      <c r="O145" s="71"/>
      <c r="P145" s="212">
        <f>O145*H145</f>
        <v>0</v>
      </c>
      <c r="Q145" s="212">
        <v>0</v>
      </c>
      <c r="R145" s="212">
        <f>Q145*H145</f>
        <v>0</v>
      </c>
      <c r="S145" s="212">
        <v>0</v>
      </c>
      <c r="T145" s="213">
        <f>S145*H145</f>
        <v>0</v>
      </c>
      <c r="U145" s="34"/>
      <c r="V145" s="34"/>
      <c r="W145" s="34"/>
      <c r="X145" s="34"/>
      <c r="Y145" s="34"/>
      <c r="Z145" s="34"/>
      <c r="AA145" s="34"/>
      <c r="AB145" s="34"/>
      <c r="AC145" s="34"/>
      <c r="AD145" s="34"/>
      <c r="AE145" s="34"/>
      <c r="AR145" s="214" t="s">
        <v>156</v>
      </c>
      <c r="AT145" s="214" t="s">
        <v>152</v>
      </c>
      <c r="AU145" s="214" t="s">
        <v>91</v>
      </c>
      <c r="AY145" s="16" t="s">
        <v>150</v>
      </c>
      <c r="BE145" s="215">
        <f>IF(N145="základní",J145,0)</f>
        <v>0</v>
      </c>
      <c r="BF145" s="215">
        <f>IF(N145="snížená",J145,0)</f>
        <v>0</v>
      </c>
      <c r="BG145" s="215">
        <f>IF(N145="zákl. přenesená",J145,0)</f>
        <v>0</v>
      </c>
      <c r="BH145" s="215">
        <f>IF(N145="sníž. přenesená",J145,0)</f>
        <v>0</v>
      </c>
      <c r="BI145" s="215">
        <f>IF(N145="nulová",J145,0)</f>
        <v>0</v>
      </c>
      <c r="BJ145" s="16" t="s">
        <v>91</v>
      </c>
      <c r="BK145" s="215">
        <f>ROUND(I145*H145,2)</f>
        <v>0</v>
      </c>
      <c r="BL145" s="16" t="s">
        <v>156</v>
      </c>
      <c r="BM145" s="214" t="s">
        <v>951</v>
      </c>
    </row>
    <row r="146" spans="1:65" s="2" customFormat="1" ht="11.25">
      <c r="A146" s="34"/>
      <c r="B146" s="35"/>
      <c r="C146" s="36"/>
      <c r="D146" s="216" t="s">
        <v>158</v>
      </c>
      <c r="E146" s="36"/>
      <c r="F146" s="217" t="s">
        <v>950</v>
      </c>
      <c r="G146" s="36"/>
      <c r="H146" s="36"/>
      <c r="I146" s="115"/>
      <c r="J146" s="36"/>
      <c r="K146" s="36"/>
      <c r="L146" s="39"/>
      <c r="M146" s="218"/>
      <c r="N146" s="219"/>
      <c r="O146" s="71"/>
      <c r="P146" s="71"/>
      <c r="Q146" s="71"/>
      <c r="R146" s="71"/>
      <c r="S146" s="71"/>
      <c r="T146" s="72"/>
      <c r="U146" s="34"/>
      <c r="V146" s="34"/>
      <c r="W146" s="34"/>
      <c r="X146" s="34"/>
      <c r="Y146" s="34"/>
      <c r="Z146" s="34"/>
      <c r="AA146" s="34"/>
      <c r="AB146" s="34"/>
      <c r="AC146" s="34"/>
      <c r="AD146" s="34"/>
      <c r="AE146" s="34"/>
      <c r="AT146" s="16" t="s">
        <v>158</v>
      </c>
      <c r="AU146" s="16" t="s">
        <v>91</v>
      </c>
    </row>
    <row r="147" spans="1:65" s="2" customFormat="1" ht="16.5" customHeight="1">
      <c r="A147" s="34"/>
      <c r="B147" s="35"/>
      <c r="C147" s="203" t="s">
        <v>8</v>
      </c>
      <c r="D147" s="203" t="s">
        <v>152</v>
      </c>
      <c r="E147" s="204" t="s">
        <v>952</v>
      </c>
      <c r="F147" s="205" t="s">
        <v>953</v>
      </c>
      <c r="G147" s="206" t="s">
        <v>722</v>
      </c>
      <c r="H147" s="207">
        <v>4</v>
      </c>
      <c r="I147" s="208"/>
      <c r="J147" s="209">
        <f>ROUND(I147*H147,2)</f>
        <v>0</v>
      </c>
      <c r="K147" s="205" t="s">
        <v>1</v>
      </c>
      <c r="L147" s="39"/>
      <c r="M147" s="210" t="s">
        <v>1</v>
      </c>
      <c r="N147" s="211" t="s">
        <v>48</v>
      </c>
      <c r="O147" s="71"/>
      <c r="P147" s="212">
        <f>O147*H147</f>
        <v>0</v>
      </c>
      <c r="Q147" s="212">
        <v>0</v>
      </c>
      <c r="R147" s="212">
        <f>Q147*H147</f>
        <v>0</v>
      </c>
      <c r="S147" s="212">
        <v>0</v>
      </c>
      <c r="T147" s="213">
        <f>S147*H147</f>
        <v>0</v>
      </c>
      <c r="U147" s="34"/>
      <c r="V147" s="34"/>
      <c r="W147" s="34"/>
      <c r="X147" s="34"/>
      <c r="Y147" s="34"/>
      <c r="Z147" s="34"/>
      <c r="AA147" s="34"/>
      <c r="AB147" s="34"/>
      <c r="AC147" s="34"/>
      <c r="AD147" s="34"/>
      <c r="AE147" s="34"/>
      <c r="AR147" s="214" t="s">
        <v>156</v>
      </c>
      <c r="AT147" s="214" t="s">
        <v>152</v>
      </c>
      <c r="AU147" s="214" t="s">
        <v>91</v>
      </c>
      <c r="AY147" s="16" t="s">
        <v>150</v>
      </c>
      <c r="BE147" s="215">
        <f>IF(N147="základní",J147,0)</f>
        <v>0</v>
      </c>
      <c r="BF147" s="215">
        <f>IF(N147="snížená",J147,0)</f>
        <v>0</v>
      </c>
      <c r="BG147" s="215">
        <f>IF(N147="zákl. přenesená",J147,0)</f>
        <v>0</v>
      </c>
      <c r="BH147" s="215">
        <f>IF(N147="sníž. přenesená",J147,0)</f>
        <v>0</v>
      </c>
      <c r="BI147" s="215">
        <f>IF(N147="nulová",J147,0)</f>
        <v>0</v>
      </c>
      <c r="BJ147" s="16" t="s">
        <v>91</v>
      </c>
      <c r="BK147" s="215">
        <f>ROUND(I147*H147,2)</f>
        <v>0</v>
      </c>
      <c r="BL147" s="16" t="s">
        <v>156</v>
      </c>
      <c r="BM147" s="214" t="s">
        <v>954</v>
      </c>
    </row>
    <row r="148" spans="1:65" s="2" customFormat="1" ht="11.25">
      <c r="A148" s="34"/>
      <c r="B148" s="35"/>
      <c r="C148" s="36"/>
      <c r="D148" s="216" t="s">
        <v>158</v>
      </c>
      <c r="E148" s="36"/>
      <c r="F148" s="217" t="s">
        <v>953</v>
      </c>
      <c r="G148" s="36"/>
      <c r="H148" s="36"/>
      <c r="I148" s="115"/>
      <c r="J148" s="36"/>
      <c r="K148" s="36"/>
      <c r="L148" s="39"/>
      <c r="M148" s="218"/>
      <c r="N148" s="219"/>
      <c r="O148" s="71"/>
      <c r="P148" s="71"/>
      <c r="Q148" s="71"/>
      <c r="R148" s="71"/>
      <c r="S148" s="71"/>
      <c r="T148" s="72"/>
      <c r="U148" s="34"/>
      <c r="V148" s="34"/>
      <c r="W148" s="34"/>
      <c r="X148" s="34"/>
      <c r="Y148" s="34"/>
      <c r="Z148" s="34"/>
      <c r="AA148" s="34"/>
      <c r="AB148" s="34"/>
      <c r="AC148" s="34"/>
      <c r="AD148" s="34"/>
      <c r="AE148" s="34"/>
      <c r="AT148" s="16" t="s">
        <v>158</v>
      </c>
      <c r="AU148" s="16" t="s">
        <v>91</v>
      </c>
    </row>
    <row r="149" spans="1:65" s="2" customFormat="1" ht="16.5" customHeight="1">
      <c r="A149" s="34"/>
      <c r="B149" s="35"/>
      <c r="C149" s="203" t="s">
        <v>245</v>
      </c>
      <c r="D149" s="203" t="s">
        <v>152</v>
      </c>
      <c r="E149" s="204" t="s">
        <v>955</v>
      </c>
      <c r="F149" s="205" t="s">
        <v>956</v>
      </c>
      <c r="G149" s="206" t="s">
        <v>722</v>
      </c>
      <c r="H149" s="207">
        <v>2</v>
      </c>
      <c r="I149" s="208"/>
      <c r="J149" s="209">
        <f>ROUND(I149*H149,2)</f>
        <v>0</v>
      </c>
      <c r="K149" s="205" t="s">
        <v>1</v>
      </c>
      <c r="L149" s="39"/>
      <c r="M149" s="210" t="s">
        <v>1</v>
      </c>
      <c r="N149" s="211" t="s">
        <v>48</v>
      </c>
      <c r="O149" s="71"/>
      <c r="P149" s="212">
        <f>O149*H149</f>
        <v>0</v>
      </c>
      <c r="Q149" s="212">
        <v>0</v>
      </c>
      <c r="R149" s="212">
        <f>Q149*H149</f>
        <v>0</v>
      </c>
      <c r="S149" s="212">
        <v>0</v>
      </c>
      <c r="T149" s="213">
        <f>S149*H149</f>
        <v>0</v>
      </c>
      <c r="U149" s="34"/>
      <c r="V149" s="34"/>
      <c r="W149" s="34"/>
      <c r="X149" s="34"/>
      <c r="Y149" s="34"/>
      <c r="Z149" s="34"/>
      <c r="AA149" s="34"/>
      <c r="AB149" s="34"/>
      <c r="AC149" s="34"/>
      <c r="AD149" s="34"/>
      <c r="AE149" s="34"/>
      <c r="AR149" s="214" t="s">
        <v>156</v>
      </c>
      <c r="AT149" s="214" t="s">
        <v>152</v>
      </c>
      <c r="AU149" s="214" t="s">
        <v>91</v>
      </c>
      <c r="AY149" s="16" t="s">
        <v>150</v>
      </c>
      <c r="BE149" s="215">
        <f>IF(N149="základní",J149,0)</f>
        <v>0</v>
      </c>
      <c r="BF149" s="215">
        <f>IF(N149="snížená",J149,0)</f>
        <v>0</v>
      </c>
      <c r="BG149" s="215">
        <f>IF(N149="zákl. přenesená",J149,0)</f>
        <v>0</v>
      </c>
      <c r="BH149" s="215">
        <f>IF(N149="sníž. přenesená",J149,0)</f>
        <v>0</v>
      </c>
      <c r="BI149" s="215">
        <f>IF(N149="nulová",J149,0)</f>
        <v>0</v>
      </c>
      <c r="BJ149" s="16" t="s">
        <v>91</v>
      </c>
      <c r="BK149" s="215">
        <f>ROUND(I149*H149,2)</f>
        <v>0</v>
      </c>
      <c r="BL149" s="16" t="s">
        <v>156</v>
      </c>
      <c r="BM149" s="214" t="s">
        <v>957</v>
      </c>
    </row>
    <row r="150" spans="1:65" s="2" customFormat="1" ht="11.25">
      <c r="A150" s="34"/>
      <c r="B150" s="35"/>
      <c r="C150" s="36"/>
      <c r="D150" s="216" t="s">
        <v>158</v>
      </c>
      <c r="E150" s="36"/>
      <c r="F150" s="217" t="s">
        <v>956</v>
      </c>
      <c r="G150" s="36"/>
      <c r="H150" s="36"/>
      <c r="I150" s="115"/>
      <c r="J150" s="36"/>
      <c r="K150" s="36"/>
      <c r="L150" s="39"/>
      <c r="M150" s="218"/>
      <c r="N150" s="219"/>
      <c r="O150" s="71"/>
      <c r="P150" s="71"/>
      <c r="Q150" s="71"/>
      <c r="R150" s="71"/>
      <c r="S150" s="71"/>
      <c r="T150" s="72"/>
      <c r="U150" s="34"/>
      <c r="V150" s="34"/>
      <c r="W150" s="34"/>
      <c r="X150" s="34"/>
      <c r="Y150" s="34"/>
      <c r="Z150" s="34"/>
      <c r="AA150" s="34"/>
      <c r="AB150" s="34"/>
      <c r="AC150" s="34"/>
      <c r="AD150" s="34"/>
      <c r="AE150" s="34"/>
      <c r="AT150" s="16" t="s">
        <v>158</v>
      </c>
      <c r="AU150" s="16" t="s">
        <v>91</v>
      </c>
    </row>
    <row r="151" spans="1:65" s="2" customFormat="1" ht="16.5" customHeight="1">
      <c r="A151" s="34"/>
      <c r="B151" s="35"/>
      <c r="C151" s="203" t="s">
        <v>251</v>
      </c>
      <c r="D151" s="203" t="s">
        <v>152</v>
      </c>
      <c r="E151" s="204" t="s">
        <v>958</v>
      </c>
      <c r="F151" s="205" t="s">
        <v>959</v>
      </c>
      <c r="G151" s="206" t="s">
        <v>722</v>
      </c>
      <c r="H151" s="207">
        <v>10</v>
      </c>
      <c r="I151" s="208"/>
      <c r="J151" s="209">
        <f>ROUND(I151*H151,2)</f>
        <v>0</v>
      </c>
      <c r="K151" s="205" t="s">
        <v>1</v>
      </c>
      <c r="L151" s="39"/>
      <c r="M151" s="210" t="s">
        <v>1</v>
      </c>
      <c r="N151" s="211" t="s">
        <v>48</v>
      </c>
      <c r="O151" s="71"/>
      <c r="P151" s="212">
        <f>O151*H151</f>
        <v>0</v>
      </c>
      <c r="Q151" s="212">
        <v>0</v>
      </c>
      <c r="R151" s="212">
        <f>Q151*H151</f>
        <v>0</v>
      </c>
      <c r="S151" s="212">
        <v>0</v>
      </c>
      <c r="T151" s="213">
        <f>S151*H151</f>
        <v>0</v>
      </c>
      <c r="U151" s="34"/>
      <c r="V151" s="34"/>
      <c r="W151" s="34"/>
      <c r="X151" s="34"/>
      <c r="Y151" s="34"/>
      <c r="Z151" s="34"/>
      <c r="AA151" s="34"/>
      <c r="AB151" s="34"/>
      <c r="AC151" s="34"/>
      <c r="AD151" s="34"/>
      <c r="AE151" s="34"/>
      <c r="AR151" s="214" t="s">
        <v>156</v>
      </c>
      <c r="AT151" s="214" t="s">
        <v>152</v>
      </c>
      <c r="AU151" s="214" t="s">
        <v>91</v>
      </c>
      <c r="AY151" s="16" t="s">
        <v>150</v>
      </c>
      <c r="BE151" s="215">
        <f>IF(N151="základní",J151,0)</f>
        <v>0</v>
      </c>
      <c r="BF151" s="215">
        <f>IF(N151="snížená",J151,0)</f>
        <v>0</v>
      </c>
      <c r="BG151" s="215">
        <f>IF(N151="zákl. přenesená",J151,0)</f>
        <v>0</v>
      </c>
      <c r="BH151" s="215">
        <f>IF(N151="sníž. přenesená",J151,0)</f>
        <v>0</v>
      </c>
      <c r="BI151" s="215">
        <f>IF(N151="nulová",J151,0)</f>
        <v>0</v>
      </c>
      <c r="BJ151" s="16" t="s">
        <v>91</v>
      </c>
      <c r="BK151" s="215">
        <f>ROUND(I151*H151,2)</f>
        <v>0</v>
      </c>
      <c r="BL151" s="16" t="s">
        <v>156</v>
      </c>
      <c r="BM151" s="214" t="s">
        <v>960</v>
      </c>
    </row>
    <row r="152" spans="1:65" s="2" customFormat="1" ht="11.25">
      <c r="A152" s="34"/>
      <c r="B152" s="35"/>
      <c r="C152" s="36"/>
      <c r="D152" s="216" t="s">
        <v>158</v>
      </c>
      <c r="E152" s="36"/>
      <c r="F152" s="217" t="s">
        <v>959</v>
      </c>
      <c r="G152" s="36"/>
      <c r="H152" s="36"/>
      <c r="I152" s="115"/>
      <c r="J152" s="36"/>
      <c r="K152" s="36"/>
      <c r="L152" s="39"/>
      <c r="M152" s="218"/>
      <c r="N152" s="219"/>
      <c r="O152" s="71"/>
      <c r="P152" s="71"/>
      <c r="Q152" s="71"/>
      <c r="R152" s="71"/>
      <c r="S152" s="71"/>
      <c r="T152" s="72"/>
      <c r="U152" s="34"/>
      <c r="V152" s="34"/>
      <c r="W152" s="34"/>
      <c r="X152" s="34"/>
      <c r="Y152" s="34"/>
      <c r="Z152" s="34"/>
      <c r="AA152" s="34"/>
      <c r="AB152" s="34"/>
      <c r="AC152" s="34"/>
      <c r="AD152" s="34"/>
      <c r="AE152" s="34"/>
      <c r="AT152" s="16" t="s">
        <v>158</v>
      </c>
      <c r="AU152" s="16" t="s">
        <v>91</v>
      </c>
    </row>
    <row r="153" spans="1:65" s="2" customFormat="1" ht="21.75" customHeight="1">
      <c r="A153" s="34"/>
      <c r="B153" s="35"/>
      <c r="C153" s="203" t="s">
        <v>257</v>
      </c>
      <c r="D153" s="203" t="s">
        <v>152</v>
      </c>
      <c r="E153" s="204" t="s">
        <v>961</v>
      </c>
      <c r="F153" s="205" t="s">
        <v>962</v>
      </c>
      <c r="G153" s="206" t="s">
        <v>722</v>
      </c>
      <c r="H153" s="207">
        <v>12</v>
      </c>
      <c r="I153" s="208"/>
      <c r="J153" s="209">
        <f>ROUND(I153*H153,2)</f>
        <v>0</v>
      </c>
      <c r="K153" s="205" t="s">
        <v>1</v>
      </c>
      <c r="L153" s="39"/>
      <c r="M153" s="210" t="s">
        <v>1</v>
      </c>
      <c r="N153" s="211" t="s">
        <v>48</v>
      </c>
      <c r="O153" s="71"/>
      <c r="P153" s="212">
        <f>O153*H153</f>
        <v>0</v>
      </c>
      <c r="Q153" s="212">
        <v>0</v>
      </c>
      <c r="R153" s="212">
        <f>Q153*H153</f>
        <v>0</v>
      </c>
      <c r="S153" s="212">
        <v>0</v>
      </c>
      <c r="T153" s="213">
        <f>S153*H153</f>
        <v>0</v>
      </c>
      <c r="U153" s="34"/>
      <c r="V153" s="34"/>
      <c r="W153" s="34"/>
      <c r="X153" s="34"/>
      <c r="Y153" s="34"/>
      <c r="Z153" s="34"/>
      <c r="AA153" s="34"/>
      <c r="AB153" s="34"/>
      <c r="AC153" s="34"/>
      <c r="AD153" s="34"/>
      <c r="AE153" s="34"/>
      <c r="AR153" s="214" t="s">
        <v>156</v>
      </c>
      <c r="AT153" s="214" t="s">
        <v>152</v>
      </c>
      <c r="AU153" s="214" t="s">
        <v>91</v>
      </c>
      <c r="AY153" s="16" t="s">
        <v>150</v>
      </c>
      <c r="BE153" s="215">
        <f>IF(N153="základní",J153,0)</f>
        <v>0</v>
      </c>
      <c r="BF153" s="215">
        <f>IF(N153="snížená",J153,0)</f>
        <v>0</v>
      </c>
      <c r="BG153" s="215">
        <f>IF(N153="zákl. přenesená",J153,0)</f>
        <v>0</v>
      </c>
      <c r="BH153" s="215">
        <f>IF(N153="sníž. přenesená",J153,0)</f>
        <v>0</v>
      </c>
      <c r="BI153" s="215">
        <f>IF(N153="nulová",J153,0)</f>
        <v>0</v>
      </c>
      <c r="BJ153" s="16" t="s">
        <v>91</v>
      </c>
      <c r="BK153" s="215">
        <f>ROUND(I153*H153,2)</f>
        <v>0</v>
      </c>
      <c r="BL153" s="16" t="s">
        <v>156</v>
      </c>
      <c r="BM153" s="214" t="s">
        <v>963</v>
      </c>
    </row>
    <row r="154" spans="1:65" s="2" customFormat="1" ht="11.25">
      <c r="A154" s="34"/>
      <c r="B154" s="35"/>
      <c r="C154" s="36"/>
      <c r="D154" s="216" t="s">
        <v>158</v>
      </c>
      <c r="E154" s="36"/>
      <c r="F154" s="217" t="s">
        <v>962</v>
      </c>
      <c r="G154" s="36"/>
      <c r="H154" s="36"/>
      <c r="I154" s="115"/>
      <c r="J154" s="36"/>
      <c r="K154" s="36"/>
      <c r="L154" s="39"/>
      <c r="M154" s="218"/>
      <c r="N154" s="219"/>
      <c r="O154" s="71"/>
      <c r="P154" s="71"/>
      <c r="Q154" s="71"/>
      <c r="R154" s="71"/>
      <c r="S154" s="71"/>
      <c r="T154" s="72"/>
      <c r="U154" s="34"/>
      <c r="V154" s="34"/>
      <c r="W154" s="34"/>
      <c r="X154" s="34"/>
      <c r="Y154" s="34"/>
      <c r="Z154" s="34"/>
      <c r="AA154" s="34"/>
      <c r="AB154" s="34"/>
      <c r="AC154" s="34"/>
      <c r="AD154" s="34"/>
      <c r="AE154" s="34"/>
      <c r="AT154" s="16" t="s">
        <v>158</v>
      </c>
      <c r="AU154" s="16" t="s">
        <v>91</v>
      </c>
    </row>
    <row r="155" spans="1:65" s="2" customFormat="1" ht="21.75" customHeight="1">
      <c r="A155" s="34"/>
      <c r="B155" s="35"/>
      <c r="C155" s="203" t="s">
        <v>261</v>
      </c>
      <c r="D155" s="203" t="s">
        <v>152</v>
      </c>
      <c r="E155" s="204" t="s">
        <v>964</v>
      </c>
      <c r="F155" s="205" t="s">
        <v>965</v>
      </c>
      <c r="G155" s="206" t="s">
        <v>722</v>
      </c>
      <c r="H155" s="207">
        <v>1</v>
      </c>
      <c r="I155" s="208"/>
      <c r="J155" s="209">
        <f>ROUND(I155*H155,2)</f>
        <v>0</v>
      </c>
      <c r="K155" s="205" t="s">
        <v>1</v>
      </c>
      <c r="L155" s="39"/>
      <c r="M155" s="210" t="s">
        <v>1</v>
      </c>
      <c r="N155" s="211" t="s">
        <v>48</v>
      </c>
      <c r="O155" s="71"/>
      <c r="P155" s="212">
        <f>O155*H155</f>
        <v>0</v>
      </c>
      <c r="Q155" s="212">
        <v>0</v>
      </c>
      <c r="R155" s="212">
        <f>Q155*H155</f>
        <v>0</v>
      </c>
      <c r="S155" s="212">
        <v>0</v>
      </c>
      <c r="T155" s="213">
        <f>S155*H155</f>
        <v>0</v>
      </c>
      <c r="U155" s="34"/>
      <c r="V155" s="34"/>
      <c r="W155" s="34"/>
      <c r="X155" s="34"/>
      <c r="Y155" s="34"/>
      <c r="Z155" s="34"/>
      <c r="AA155" s="34"/>
      <c r="AB155" s="34"/>
      <c r="AC155" s="34"/>
      <c r="AD155" s="34"/>
      <c r="AE155" s="34"/>
      <c r="AR155" s="214" t="s">
        <v>156</v>
      </c>
      <c r="AT155" s="214" t="s">
        <v>152</v>
      </c>
      <c r="AU155" s="214" t="s">
        <v>91</v>
      </c>
      <c r="AY155" s="16" t="s">
        <v>150</v>
      </c>
      <c r="BE155" s="215">
        <f>IF(N155="základní",J155,0)</f>
        <v>0</v>
      </c>
      <c r="BF155" s="215">
        <f>IF(N155="snížená",J155,0)</f>
        <v>0</v>
      </c>
      <c r="BG155" s="215">
        <f>IF(N155="zákl. přenesená",J155,0)</f>
        <v>0</v>
      </c>
      <c r="BH155" s="215">
        <f>IF(N155="sníž. přenesená",J155,0)</f>
        <v>0</v>
      </c>
      <c r="BI155" s="215">
        <f>IF(N155="nulová",J155,0)</f>
        <v>0</v>
      </c>
      <c r="BJ155" s="16" t="s">
        <v>91</v>
      </c>
      <c r="BK155" s="215">
        <f>ROUND(I155*H155,2)</f>
        <v>0</v>
      </c>
      <c r="BL155" s="16" t="s">
        <v>156</v>
      </c>
      <c r="BM155" s="214" t="s">
        <v>966</v>
      </c>
    </row>
    <row r="156" spans="1:65" s="2" customFormat="1" ht="11.25">
      <c r="A156" s="34"/>
      <c r="B156" s="35"/>
      <c r="C156" s="36"/>
      <c r="D156" s="216" t="s">
        <v>158</v>
      </c>
      <c r="E156" s="36"/>
      <c r="F156" s="217" t="s">
        <v>965</v>
      </c>
      <c r="G156" s="36"/>
      <c r="H156" s="36"/>
      <c r="I156" s="115"/>
      <c r="J156" s="36"/>
      <c r="K156" s="36"/>
      <c r="L156" s="39"/>
      <c r="M156" s="218"/>
      <c r="N156" s="219"/>
      <c r="O156" s="71"/>
      <c r="P156" s="71"/>
      <c r="Q156" s="71"/>
      <c r="R156" s="71"/>
      <c r="S156" s="71"/>
      <c r="T156" s="72"/>
      <c r="U156" s="34"/>
      <c r="V156" s="34"/>
      <c r="W156" s="34"/>
      <c r="X156" s="34"/>
      <c r="Y156" s="34"/>
      <c r="Z156" s="34"/>
      <c r="AA156" s="34"/>
      <c r="AB156" s="34"/>
      <c r="AC156" s="34"/>
      <c r="AD156" s="34"/>
      <c r="AE156" s="34"/>
      <c r="AT156" s="16" t="s">
        <v>158</v>
      </c>
      <c r="AU156" s="16" t="s">
        <v>91</v>
      </c>
    </row>
    <row r="157" spans="1:65" s="2" customFormat="1" ht="21.75" customHeight="1">
      <c r="A157" s="34"/>
      <c r="B157" s="35"/>
      <c r="C157" s="203" t="s">
        <v>267</v>
      </c>
      <c r="D157" s="203" t="s">
        <v>152</v>
      </c>
      <c r="E157" s="204" t="s">
        <v>967</v>
      </c>
      <c r="F157" s="205" t="s">
        <v>968</v>
      </c>
      <c r="G157" s="206" t="s">
        <v>722</v>
      </c>
      <c r="H157" s="207">
        <v>2</v>
      </c>
      <c r="I157" s="208"/>
      <c r="J157" s="209">
        <f>ROUND(I157*H157,2)</f>
        <v>0</v>
      </c>
      <c r="K157" s="205" t="s">
        <v>1</v>
      </c>
      <c r="L157" s="39"/>
      <c r="M157" s="210" t="s">
        <v>1</v>
      </c>
      <c r="N157" s="211" t="s">
        <v>48</v>
      </c>
      <c r="O157" s="71"/>
      <c r="P157" s="212">
        <f>O157*H157</f>
        <v>0</v>
      </c>
      <c r="Q157" s="212">
        <v>0</v>
      </c>
      <c r="R157" s="212">
        <f>Q157*H157</f>
        <v>0</v>
      </c>
      <c r="S157" s="212">
        <v>0</v>
      </c>
      <c r="T157" s="213">
        <f>S157*H157</f>
        <v>0</v>
      </c>
      <c r="U157" s="34"/>
      <c r="V157" s="34"/>
      <c r="W157" s="34"/>
      <c r="X157" s="34"/>
      <c r="Y157" s="34"/>
      <c r="Z157" s="34"/>
      <c r="AA157" s="34"/>
      <c r="AB157" s="34"/>
      <c r="AC157" s="34"/>
      <c r="AD157" s="34"/>
      <c r="AE157" s="34"/>
      <c r="AR157" s="214" t="s">
        <v>156</v>
      </c>
      <c r="AT157" s="214" t="s">
        <v>152</v>
      </c>
      <c r="AU157" s="214" t="s">
        <v>91</v>
      </c>
      <c r="AY157" s="16" t="s">
        <v>150</v>
      </c>
      <c r="BE157" s="215">
        <f>IF(N157="základní",J157,0)</f>
        <v>0</v>
      </c>
      <c r="BF157" s="215">
        <f>IF(N157="snížená",J157,0)</f>
        <v>0</v>
      </c>
      <c r="BG157" s="215">
        <f>IF(N157="zákl. přenesená",J157,0)</f>
        <v>0</v>
      </c>
      <c r="BH157" s="215">
        <f>IF(N157="sníž. přenesená",J157,0)</f>
        <v>0</v>
      </c>
      <c r="BI157" s="215">
        <f>IF(N157="nulová",J157,0)</f>
        <v>0</v>
      </c>
      <c r="BJ157" s="16" t="s">
        <v>91</v>
      </c>
      <c r="BK157" s="215">
        <f>ROUND(I157*H157,2)</f>
        <v>0</v>
      </c>
      <c r="BL157" s="16" t="s">
        <v>156</v>
      </c>
      <c r="BM157" s="214" t="s">
        <v>969</v>
      </c>
    </row>
    <row r="158" spans="1:65" s="2" customFormat="1" ht="11.25">
      <c r="A158" s="34"/>
      <c r="B158" s="35"/>
      <c r="C158" s="36"/>
      <c r="D158" s="216" t="s">
        <v>158</v>
      </c>
      <c r="E158" s="36"/>
      <c r="F158" s="217" t="s">
        <v>968</v>
      </c>
      <c r="G158" s="36"/>
      <c r="H158" s="36"/>
      <c r="I158" s="115"/>
      <c r="J158" s="36"/>
      <c r="K158" s="36"/>
      <c r="L158" s="39"/>
      <c r="M158" s="218"/>
      <c r="N158" s="219"/>
      <c r="O158" s="71"/>
      <c r="P158" s="71"/>
      <c r="Q158" s="71"/>
      <c r="R158" s="71"/>
      <c r="S158" s="71"/>
      <c r="T158" s="72"/>
      <c r="U158" s="34"/>
      <c r="V158" s="34"/>
      <c r="W158" s="34"/>
      <c r="X158" s="34"/>
      <c r="Y158" s="34"/>
      <c r="Z158" s="34"/>
      <c r="AA158" s="34"/>
      <c r="AB158" s="34"/>
      <c r="AC158" s="34"/>
      <c r="AD158" s="34"/>
      <c r="AE158" s="34"/>
      <c r="AT158" s="16" t="s">
        <v>158</v>
      </c>
      <c r="AU158" s="16" t="s">
        <v>91</v>
      </c>
    </row>
    <row r="159" spans="1:65" s="2" customFormat="1" ht="16.5" customHeight="1">
      <c r="A159" s="34"/>
      <c r="B159" s="35"/>
      <c r="C159" s="203" t="s">
        <v>7</v>
      </c>
      <c r="D159" s="203" t="s">
        <v>152</v>
      </c>
      <c r="E159" s="204" t="s">
        <v>970</v>
      </c>
      <c r="F159" s="205" t="s">
        <v>971</v>
      </c>
      <c r="G159" s="206" t="s">
        <v>722</v>
      </c>
      <c r="H159" s="207">
        <v>15</v>
      </c>
      <c r="I159" s="208"/>
      <c r="J159" s="209">
        <f>ROUND(I159*H159,2)</f>
        <v>0</v>
      </c>
      <c r="K159" s="205" t="s">
        <v>1</v>
      </c>
      <c r="L159" s="39"/>
      <c r="M159" s="210" t="s">
        <v>1</v>
      </c>
      <c r="N159" s="211" t="s">
        <v>48</v>
      </c>
      <c r="O159" s="71"/>
      <c r="P159" s="212">
        <f>O159*H159</f>
        <v>0</v>
      </c>
      <c r="Q159" s="212">
        <v>0</v>
      </c>
      <c r="R159" s="212">
        <f>Q159*H159</f>
        <v>0</v>
      </c>
      <c r="S159" s="212">
        <v>0</v>
      </c>
      <c r="T159" s="213">
        <f>S159*H159</f>
        <v>0</v>
      </c>
      <c r="U159" s="34"/>
      <c r="V159" s="34"/>
      <c r="W159" s="34"/>
      <c r="X159" s="34"/>
      <c r="Y159" s="34"/>
      <c r="Z159" s="34"/>
      <c r="AA159" s="34"/>
      <c r="AB159" s="34"/>
      <c r="AC159" s="34"/>
      <c r="AD159" s="34"/>
      <c r="AE159" s="34"/>
      <c r="AR159" s="214" t="s">
        <v>156</v>
      </c>
      <c r="AT159" s="214" t="s">
        <v>152</v>
      </c>
      <c r="AU159" s="214" t="s">
        <v>91</v>
      </c>
      <c r="AY159" s="16" t="s">
        <v>150</v>
      </c>
      <c r="BE159" s="215">
        <f>IF(N159="základní",J159,0)</f>
        <v>0</v>
      </c>
      <c r="BF159" s="215">
        <f>IF(N159="snížená",J159,0)</f>
        <v>0</v>
      </c>
      <c r="BG159" s="215">
        <f>IF(N159="zákl. přenesená",J159,0)</f>
        <v>0</v>
      </c>
      <c r="BH159" s="215">
        <f>IF(N159="sníž. přenesená",J159,0)</f>
        <v>0</v>
      </c>
      <c r="BI159" s="215">
        <f>IF(N159="nulová",J159,0)</f>
        <v>0</v>
      </c>
      <c r="BJ159" s="16" t="s">
        <v>91</v>
      </c>
      <c r="BK159" s="215">
        <f>ROUND(I159*H159,2)</f>
        <v>0</v>
      </c>
      <c r="BL159" s="16" t="s">
        <v>156</v>
      </c>
      <c r="BM159" s="214" t="s">
        <v>972</v>
      </c>
    </row>
    <row r="160" spans="1:65" s="2" customFormat="1" ht="11.25">
      <c r="A160" s="34"/>
      <c r="B160" s="35"/>
      <c r="C160" s="36"/>
      <c r="D160" s="216" t="s">
        <v>158</v>
      </c>
      <c r="E160" s="36"/>
      <c r="F160" s="217" t="s">
        <v>971</v>
      </c>
      <c r="G160" s="36"/>
      <c r="H160" s="36"/>
      <c r="I160" s="115"/>
      <c r="J160" s="36"/>
      <c r="K160" s="36"/>
      <c r="L160" s="39"/>
      <c r="M160" s="218"/>
      <c r="N160" s="219"/>
      <c r="O160" s="71"/>
      <c r="P160" s="71"/>
      <c r="Q160" s="71"/>
      <c r="R160" s="71"/>
      <c r="S160" s="71"/>
      <c r="T160" s="72"/>
      <c r="U160" s="34"/>
      <c r="V160" s="34"/>
      <c r="W160" s="34"/>
      <c r="X160" s="34"/>
      <c r="Y160" s="34"/>
      <c r="Z160" s="34"/>
      <c r="AA160" s="34"/>
      <c r="AB160" s="34"/>
      <c r="AC160" s="34"/>
      <c r="AD160" s="34"/>
      <c r="AE160" s="34"/>
      <c r="AT160" s="16" t="s">
        <v>158</v>
      </c>
      <c r="AU160" s="16" t="s">
        <v>91</v>
      </c>
    </row>
    <row r="161" spans="1:65" s="2" customFormat="1" ht="21.75" customHeight="1">
      <c r="A161" s="34"/>
      <c r="B161" s="35"/>
      <c r="C161" s="203" t="s">
        <v>277</v>
      </c>
      <c r="D161" s="203" t="s">
        <v>152</v>
      </c>
      <c r="E161" s="204" t="s">
        <v>973</v>
      </c>
      <c r="F161" s="205" t="s">
        <v>974</v>
      </c>
      <c r="G161" s="206" t="s">
        <v>722</v>
      </c>
      <c r="H161" s="207">
        <v>6</v>
      </c>
      <c r="I161" s="208"/>
      <c r="J161" s="209">
        <f>ROUND(I161*H161,2)</f>
        <v>0</v>
      </c>
      <c r="K161" s="205" t="s">
        <v>1</v>
      </c>
      <c r="L161" s="39"/>
      <c r="M161" s="210" t="s">
        <v>1</v>
      </c>
      <c r="N161" s="211" t="s">
        <v>48</v>
      </c>
      <c r="O161" s="71"/>
      <c r="P161" s="212">
        <f>O161*H161</f>
        <v>0</v>
      </c>
      <c r="Q161" s="212">
        <v>0</v>
      </c>
      <c r="R161" s="212">
        <f>Q161*H161</f>
        <v>0</v>
      </c>
      <c r="S161" s="212">
        <v>0</v>
      </c>
      <c r="T161" s="213">
        <f>S161*H161</f>
        <v>0</v>
      </c>
      <c r="U161" s="34"/>
      <c r="V161" s="34"/>
      <c r="W161" s="34"/>
      <c r="X161" s="34"/>
      <c r="Y161" s="34"/>
      <c r="Z161" s="34"/>
      <c r="AA161" s="34"/>
      <c r="AB161" s="34"/>
      <c r="AC161" s="34"/>
      <c r="AD161" s="34"/>
      <c r="AE161" s="34"/>
      <c r="AR161" s="214" t="s">
        <v>156</v>
      </c>
      <c r="AT161" s="214" t="s">
        <v>152</v>
      </c>
      <c r="AU161" s="214" t="s">
        <v>91</v>
      </c>
      <c r="AY161" s="16" t="s">
        <v>150</v>
      </c>
      <c r="BE161" s="215">
        <f>IF(N161="základní",J161,0)</f>
        <v>0</v>
      </c>
      <c r="BF161" s="215">
        <f>IF(N161="snížená",J161,0)</f>
        <v>0</v>
      </c>
      <c r="BG161" s="215">
        <f>IF(N161="zákl. přenesená",J161,0)</f>
        <v>0</v>
      </c>
      <c r="BH161" s="215">
        <f>IF(N161="sníž. přenesená",J161,0)</f>
        <v>0</v>
      </c>
      <c r="BI161" s="215">
        <f>IF(N161="nulová",J161,0)</f>
        <v>0</v>
      </c>
      <c r="BJ161" s="16" t="s">
        <v>91</v>
      </c>
      <c r="BK161" s="215">
        <f>ROUND(I161*H161,2)</f>
        <v>0</v>
      </c>
      <c r="BL161" s="16" t="s">
        <v>156</v>
      </c>
      <c r="BM161" s="214" t="s">
        <v>975</v>
      </c>
    </row>
    <row r="162" spans="1:65" s="2" customFormat="1" ht="11.25">
      <c r="A162" s="34"/>
      <c r="B162" s="35"/>
      <c r="C162" s="36"/>
      <c r="D162" s="216" t="s">
        <v>158</v>
      </c>
      <c r="E162" s="36"/>
      <c r="F162" s="217" t="s">
        <v>974</v>
      </c>
      <c r="G162" s="36"/>
      <c r="H162" s="36"/>
      <c r="I162" s="115"/>
      <c r="J162" s="36"/>
      <c r="K162" s="36"/>
      <c r="L162" s="39"/>
      <c r="M162" s="218"/>
      <c r="N162" s="219"/>
      <c r="O162" s="71"/>
      <c r="P162" s="71"/>
      <c r="Q162" s="71"/>
      <c r="R162" s="71"/>
      <c r="S162" s="71"/>
      <c r="T162" s="72"/>
      <c r="U162" s="34"/>
      <c r="V162" s="34"/>
      <c r="W162" s="34"/>
      <c r="X162" s="34"/>
      <c r="Y162" s="34"/>
      <c r="Z162" s="34"/>
      <c r="AA162" s="34"/>
      <c r="AB162" s="34"/>
      <c r="AC162" s="34"/>
      <c r="AD162" s="34"/>
      <c r="AE162" s="34"/>
      <c r="AT162" s="16" t="s">
        <v>158</v>
      </c>
      <c r="AU162" s="16" t="s">
        <v>91</v>
      </c>
    </row>
    <row r="163" spans="1:65" s="2" customFormat="1" ht="21.75" customHeight="1">
      <c r="A163" s="34"/>
      <c r="B163" s="35"/>
      <c r="C163" s="203" t="s">
        <v>282</v>
      </c>
      <c r="D163" s="203" t="s">
        <v>152</v>
      </c>
      <c r="E163" s="204" t="s">
        <v>976</v>
      </c>
      <c r="F163" s="205" t="s">
        <v>977</v>
      </c>
      <c r="G163" s="206" t="s">
        <v>722</v>
      </c>
      <c r="H163" s="207">
        <v>2</v>
      </c>
      <c r="I163" s="208"/>
      <c r="J163" s="209">
        <f>ROUND(I163*H163,2)</f>
        <v>0</v>
      </c>
      <c r="K163" s="205" t="s">
        <v>1</v>
      </c>
      <c r="L163" s="39"/>
      <c r="M163" s="210" t="s">
        <v>1</v>
      </c>
      <c r="N163" s="211" t="s">
        <v>48</v>
      </c>
      <c r="O163" s="71"/>
      <c r="P163" s="212">
        <f>O163*H163</f>
        <v>0</v>
      </c>
      <c r="Q163" s="212">
        <v>0</v>
      </c>
      <c r="R163" s="212">
        <f>Q163*H163</f>
        <v>0</v>
      </c>
      <c r="S163" s="212">
        <v>0</v>
      </c>
      <c r="T163" s="213">
        <f>S163*H163</f>
        <v>0</v>
      </c>
      <c r="U163" s="34"/>
      <c r="V163" s="34"/>
      <c r="W163" s="34"/>
      <c r="X163" s="34"/>
      <c r="Y163" s="34"/>
      <c r="Z163" s="34"/>
      <c r="AA163" s="34"/>
      <c r="AB163" s="34"/>
      <c r="AC163" s="34"/>
      <c r="AD163" s="34"/>
      <c r="AE163" s="34"/>
      <c r="AR163" s="214" t="s">
        <v>156</v>
      </c>
      <c r="AT163" s="214" t="s">
        <v>152</v>
      </c>
      <c r="AU163" s="214" t="s">
        <v>91</v>
      </c>
      <c r="AY163" s="16" t="s">
        <v>150</v>
      </c>
      <c r="BE163" s="215">
        <f>IF(N163="základní",J163,0)</f>
        <v>0</v>
      </c>
      <c r="BF163" s="215">
        <f>IF(N163="snížená",J163,0)</f>
        <v>0</v>
      </c>
      <c r="BG163" s="215">
        <f>IF(N163="zákl. přenesená",J163,0)</f>
        <v>0</v>
      </c>
      <c r="BH163" s="215">
        <f>IF(N163="sníž. přenesená",J163,0)</f>
        <v>0</v>
      </c>
      <c r="BI163" s="215">
        <f>IF(N163="nulová",J163,0)</f>
        <v>0</v>
      </c>
      <c r="BJ163" s="16" t="s">
        <v>91</v>
      </c>
      <c r="BK163" s="215">
        <f>ROUND(I163*H163,2)</f>
        <v>0</v>
      </c>
      <c r="BL163" s="16" t="s">
        <v>156</v>
      </c>
      <c r="BM163" s="214" t="s">
        <v>978</v>
      </c>
    </row>
    <row r="164" spans="1:65" s="2" customFormat="1" ht="11.25">
      <c r="A164" s="34"/>
      <c r="B164" s="35"/>
      <c r="C164" s="36"/>
      <c r="D164" s="216" t="s">
        <v>158</v>
      </c>
      <c r="E164" s="36"/>
      <c r="F164" s="217" t="s">
        <v>977</v>
      </c>
      <c r="G164" s="36"/>
      <c r="H164" s="36"/>
      <c r="I164" s="115"/>
      <c r="J164" s="36"/>
      <c r="K164" s="36"/>
      <c r="L164" s="39"/>
      <c r="M164" s="218"/>
      <c r="N164" s="219"/>
      <c r="O164" s="71"/>
      <c r="P164" s="71"/>
      <c r="Q164" s="71"/>
      <c r="R164" s="71"/>
      <c r="S164" s="71"/>
      <c r="T164" s="72"/>
      <c r="U164" s="34"/>
      <c r="V164" s="34"/>
      <c r="W164" s="34"/>
      <c r="X164" s="34"/>
      <c r="Y164" s="34"/>
      <c r="Z164" s="34"/>
      <c r="AA164" s="34"/>
      <c r="AB164" s="34"/>
      <c r="AC164" s="34"/>
      <c r="AD164" s="34"/>
      <c r="AE164" s="34"/>
      <c r="AT164" s="16" t="s">
        <v>158</v>
      </c>
      <c r="AU164" s="16" t="s">
        <v>91</v>
      </c>
    </row>
    <row r="165" spans="1:65" s="2" customFormat="1" ht="21.75" customHeight="1">
      <c r="A165" s="34"/>
      <c r="B165" s="35"/>
      <c r="C165" s="203" t="s">
        <v>288</v>
      </c>
      <c r="D165" s="203" t="s">
        <v>152</v>
      </c>
      <c r="E165" s="204" t="s">
        <v>979</v>
      </c>
      <c r="F165" s="205" t="s">
        <v>980</v>
      </c>
      <c r="G165" s="206" t="s">
        <v>722</v>
      </c>
      <c r="H165" s="207">
        <v>2</v>
      </c>
      <c r="I165" s="208"/>
      <c r="J165" s="209">
        <f>ROUND(I165*H165,2)</f>
        <v>0</v>
      </c>
      <c r="K165" s="205" t="s">
        <v>1</v>
      </c>
      <c r="L165" s="39"/>
      <c r="M165" s="210" t="s">
        <v>1</v>
      </c>
      <c r="N165" s="211" t="s">
        <v>48</v>
      </c>
      <c r="O165" s="71"/>
      <c r="P165" s="212">
        <f>O165*H165</f>
        <v>0</v>
      </c>
      <c r="Q165" s="212">
        <v>0</v>
      </c>
      <c r="R165" s="212">
        <f>Q165*H165</f>
        <v>0</v>
      </c>
      <c r="S165" s="212">
        <v>0</v>
      </c>
      <c r="T165" s="213">
        <f>S165*H165</f>
        <v>0</v>
      </c>
      <c r="U165" s="34"/>
      <c r="V165" s="34"/>
      <c r="W165" s="34"/>
      <c r="X165" s="34"/>
      <c r="Y165" s="34"/>
      <c r="Z165" s="34"/>
      <c r="AA165" s="34"/>
      <c r="AB165" s="34"/>
      <c r="AC165" s="34"/>
      <c r="AD165" s="34"/>
      <c r="AE165" s="34"/>
      <c r="AR165" s="214" t="s">
        <v>156</v>
      </c>
      <c r="AT165" s="214" t="s">
        <v>152</v>
      </c>
      <c r="AU165" s="214" t="s">
        <v>91</v>
      </c>
      <c r="AY165" s="16" t="s">
        <v>150</v>
      </c>
      <c r="BE165" s="215">
        <f>IF(N165="základní",J165,0)</f>
        <v>0</v>
      </c>
      <c r="BF165" s="215">
        <f>IF(N165="snížená",J165,0)</f>
        <v>0</v>
      </c>
      <c r="BG165" s="215">
        <f>IF(N165="zákl. přenesená",J165,0)</f>
        <v>0</v>
      </c>
      <c r="BH165" s="215">
        <f>IF(N165="sníž. přenesená",J165,0)</f>
        <v>0</v>
      </c>
      <c r="BI165" s="215">
        <f>IF(N165="nulová",J165,0)</f>
        <v>0</v>
      </c>
      <c r="BJ165" s="16" t="s">
        <v>91</v>
      </c>
      <c r="BK165" s="215">
        <f>ROUND(I165*H165,2)</f>
        <v>0</v>
      </c>
      <c r="BL165" s="16" t="s">
        <v>156</v>
      </c>
      <c r="BM165" s="214" t="s">
        <v>981</v>
      </c>
    </row>
    <row r="166" spans="1:65" s="2" customFormat="1" ht="11.25">
      <c r="A166" s="34"/>
      <c r="B166" s="35"/>
      <c r="C166" s="36"/>
      <c r="D166" s="216" t="s">
        <v>158</v>
      </c>
      <c r="E166" s="36"/>
      <c r="F166" s="217" t="s">
        <v>980</v>
      </c>
      <c r="G166" s="36"/>
      <c r="H166" s="36"/>
      <c r="I166" s="115"/>
      <c r="J166" s="36"/>
      <c r="K166" s="36"/>
      <c r="L166" s="39"/>
      <c r="M166" s="218"/>
      <c r="N166" s="219"/>
      <c r="O166" s="71"/>
      <c r="P166" s="71"/>
      <c r="Q166" s="71"/>
      <c r="R166" s="71"/>
      <c r="S166" s="71"/>
      <c r="T166" s="72"/>
      <c r="U166" s="34"/>
      <c r="V166" s="34"/>
      <c r="W166" s="34"/>
      <c r="X166" s="34"/>
      <c r="Y166" s="34"/>
      <c r="Z166" s="34"/>
      <c r="AA166" s="34"/>
      <c r="AB166" s="34"/>
      <c r="AC166" s="34"/>
      <c r="AD166" s="34"/>
      <c r="AE166" s="34"/>
      <c r="AT166" s="16" t="s">
        <v>158</v>
      </c>
      <c r="AU166" s="16" t="s">
        <v>91</v>
      </c>
    </row>
    <row r="167" spans="1:65" s="2" customFormat="1" ht="21.75" customHeight="1">
      <c r="A167" s="34"/>
      <c r="B167" s="35"/>
      <c r="C167" s="203" t="s">
        <v>295</v>
      </c>
      <c r="D167" s="203" t="s">
        <v>152</v>
      </c>
      <c r="E167" s="204" t="s">
        <v>982</v>
      </c>
      <c r="F167" s="205" t="s">
        <v>983</v>
      </c>
      <c r="G167" s="206" t="s">
        <v>722</v>
      </c>
      <c r="H167" s="207">
        <v>3</v>
      </c>
      <c r="I167" s="208"/>
      <c r="J167" s="209">
        <f>ROUND(I167*H167,2)</f>
        <v>0</v>
      </c>
      <c r="K167" s="205" t="s">
        <v>1</v>
      </c>
      <c r="L167" s="39"/>
      <c r="M167" s="210" t="s">
        <v>1</v>
      </c>
      <c r="N167" s="211" t="s">
        <v>48</v>
      </c>
      <c r="O167" s="71"/>
      <c r="P167" s="212">
        <f>O167*H167</f>
        <v>0</v>
      </c>
      <c r="Q167" s="212">
        <v>0</v>
      </c>
      <c r="R167" s="212">
        <f>Q167*H167</f>
        <v>0</v>
      </c>
      <c r="S167" s="212">
        <v>0</v>
      </c>
      <c r="T167" s="213">
        <f>S167*H167</f>
        <v>0</v>
      </c>
      <c r="U167" s="34"/>
      <c r="V167" s="34"/>
      <c r="W167" s="34"/>
      <c r="X167" s="34"/>
      <c r="Y167" s="34"/>
      <c r="Z167" s="34"/>
      <c r="AA167" s="34"/>
      <c r="AB167" s="34"/>
      <c r="AC167" s="34"/>
      <c r="AD167" s="34"/>
      <c r="AE167" s="34"/>
      <c r="AR167" s="214" t="s">
        <v>156</v>
      </c>
      <c r="AT167" s="214" t="s">
        <v>152</v>
      </c>
      <c r="AU167" s="214" t="s">
        <v>91</v>
      </c>
      <c r="AY167" s="16" t="s">
        <v>150</v>
      </c>
      <c r="BE167" s="215">
        <f>IF(N167="základní",J167,0)</f>
        <v>0</v>
      </c>
      <c r="BF167" s="215">
        <f>IF(N167="snížená",J167,0)</f>
        <v>0</v>
      </c>
      <c r="BG167" s="215">
        <f>IF(N167="zákl. přenesená",J167,0)</f>
        <v>0</v>
      </c>
      <c r="BH167" s="215">
        <f>IF(N167="sníž. přenesená",J167,0)</f>
        <v>0</v>
      </c>
      <c r="BI167" s="215">
        <f>IF(N167="nulová",J167,0)</f>
        <v>0</v>
      </c>
      <c r="BJ167" s="16" t="s">
        <v>91</v>
      </c>
      <c r="BK167" s="215">
        <f>ROUND(I167*H167,2)</f>
        <v>0</v>
      </c>
      <c r="BL167" s="16" t="s">
        <v>156</v>
      </c>
      <c r="BM167" s="214" t="s">
        <v>984</v>
      </c>
    </row>
    <row r="168" spans="1:65" s="2" customFormat="1" ht="11.25">
      <c r="A168" s="34"/>
      <c r="B168" s="35"/>
      <c r="C168" s="36"/>
      <c r="D168" s="216" t="s">
        <v>158</v>
      </c>
      <c r="E168" s="36"/>
      <c r="F168" s="217" t="s">
        <v>983</v>
      </c>
      <c r="G168" s="36"/>
      <c r="H168" s="36"/>
      <c r="I168" s="115"/>
      <c r="J168" s="36"/>
      <c r="K168" s="36"/>
      <c r="L168" s="39"/>
      <c r="M168" s="218"/>
      <c r="N168" s="219"/>
      <c r="O168" s="71"/>
      <c r="P168" s="71"/>
      <c r="Q168" s="71"/>
      <c r="R168" s="71"/>
      <c r="S168" s="71"/>
      <c r="T168" s="72"/>
      <c r="U168" s="34"/>
      <c r="V168" s="34"/>
      <c r="W168" s="34"/>
      <c r="X168" s="34"/>
      <c r="Y168" s="34"/>
      <c r="Z168" s="34"/>
      <c r="AA168" s="34"/>
      <c r="AB168" s="34"/>
      <c r="AC168" s="34"/>
      <c r="AD168" s="34"/>
      <c r="AE168" s="34"/>
      <c r="AT168" s="16" t="s">
        <v>158</v>
      </c>
      <c r="AU168" s="16" t="s">
        <v>91</v>
      </c>
    </row>
    <row r="169" spans="1:65" s="2" customFormat="1" ht="21.75" customHeight="1">
      <c r="A169" s="34"/>
      <c r="B169" s="35"/>
      <c r="C169" s="203" t="s">
        <v>300</v>
      </c>
      <c r="D169" s="203" t="s">
        <v>152</v>
      </c>
      <c r="E169" s="204" t="s">
        <v>985</v>
      </c>
      <c r="F169" s="205" t="s">
        <v>986</v>
      </c>
      <c r="G169" s="206" t="s">
        <v>722</v>
      </c>
      <c r="H169" s="207">
        <v>2</v>
      </c>
      <c r="I169" s="208"/>
      <c r="J169" s="209">
        <f>ROUND(I169*H169,2)</f>
        <v>0</v>
      </c>
      <c r="K169" s="205" t="s">
        <v>1</v>
      </c>
      <c r="L169" s="39"/>
      <c r="M169" s="210" t="s">
        <v>1</v>
      </c>
      <c r="N169" s="211" t="s">
        <v>48</v>
      </c>
      <c r="O169" s="71"/>
      <c r="P169" s="212">
        <f>O169*H169</f>
        <v>0</v>
      </c>
      <c r="Q169" s="212">
        <v>0</v>
      </c>
      <c r="R169" s="212">
        <f>Q169*H169</f>
        <v>0</v>
      </c>
      <c r="S169" s="212">
        <v>0</v>
      </c>
      <c r="T169" s="213">
        <f>S169*H169</f>
        <v>0</v>
      </c>
      <c r="U169" s="34"/>
      <c r="V169" s="34"/>
      <c r="W169" s="34"/>
      <c r="X169" s="34"/>
      <c r="Y169" s="34"/>
      <c r="Z169" s="34"/>
      <c r="AA169" s="34"/>
      <c r="AB169" s="34"/>
      <c r="AC169" s="34"/>
      <c r="AD169" s="34"/>
      <c r="AE169" s="34"/>
      <c r="AR169" s="214" t="s">
        <v>156</v>
      </c>
      <c r="AT169" s="214" t="s">
        <v>152</v>
      </c>
      <c r="AU169" s="214" t="s">
        <v>91</v>
      </c>
      <c r="AY169" s="16" t="s">
        <v>150</v>
      </c>
      <c r="BE169" s="215">
        <f>IF(N169="základní",J169,0)</f>
        <v>0</v>
      </c>
      <c r="BF169" s="215">
        <f>IF(N169="snížená",J169,0)</f>
        <v>0</v>
      </c>
      <c r="BG169" s="215">
        <f>IF(N169="zákl. přenesená",J169,0)</f>
        <v>0</v>
      </c>
      <c r="BH169" s="215">
        <f>IF(N169="sníž. přenesená",J169,0)</f>
        <v>0</v>
      </c>
      <c r="BI169" s="215">
        <f>IF(N169="nulová",J169,0)</f>
        <v>0</v>
      </c>
      <c r="BJ169" s="16" t="s">
        <v>91</v>
      </c>
      <c r="BK169" s="215">
        <f>ROUND(I169*H169,2)</f>
        <v>0</v>
      </c>
      <c r="BL169" s="16" t="s">
        <v>156</v>
      </c>
      <c r="BM169" s="214" t="s">
        <v>987</v>
      </c>
    </row>
    <row r="170" spans="1:65" s="2" customFormat="1" ht="11.25">
      <c r="A170" s="34"/>
      <c r="B170" s="35"/>
      <c r="C170" s="36"/>
      <c r="D170" s="216" t="s">
        <v>158</v>
      </c>
      <c r="E170" s="36"/>
      <c r="F170" s="217" t="s">
        <v>986</v>
      </c>
      <c r="G170" s="36"/>
      <c r="H170" s="36"/>
      <c r="I170" s="115"/>
      <c r="J170" s="36"/>
      <c r="K170" s="36"/>
      <c r="L170" s="39"/>
      <c r="M170" s="218"/>
      <c r="N170" s="219"/>
      <c r="O170" s="71"/>
      <c r="P170" s="71"/>
      <c r="Q170" s="71"/>
      <c r="R170" s="71"/>
      <c r="S170" s="71"/>
      <c r="T170" s="72"/>
      <c r="U170" s="34"/>
      <c r="V170" s="34"/>
      <c r="W170" s="34"/>
      <c r="X170" s="34"/>
      <c r="Y170" s="34"/>
      <c r="Z170" s="34"/>
      <c r="AA170" s="34"/>
      <c r="AB170" s="34"/>
      <c r="AC170" s="34"/>
      <c r="AD170" s="34"/>
      <c r="AE170" s="34"/>
      <c r="AT170" s="16" t="s">
        <v>158</v>
      </c>
      <c r="AU170" s="16" t="s">
        <v>91</v>
      </c>
    </row>
    <row r="171" spans="1:65" s="2" customFormat="1" ht="16.5" customHeight="1">
      <c r="A171" s="34"/>
      <c r="B171" s="35"/>
      <c r="C171" s="203" t="s">
        <v>304</v>
      </c>
      <c r="D171" s="203" t="s">
        <v>152</v>
      </c>
      <c r="E171" s="204" t="s">
        <v>988</v>
      </c>
      <c r="F171" s="205" t="s">
        <v>989</v>
      </c>
      <c r="G171" s="206" t="s">
        <v>722</v>
      </c>
      <c r="H171" s="207">
        <v>10</v>
      </c>
      <c r="I171" s="208"/>
      <c r="J171" s="209">
        <f>ROUND(I171*H171,2)</f>
        <v>0</v>
      </c>
      <c r="K171" s="205" t="s">
        <v>1</v>
      </c>
      <c r="L171" s="39"/>
      <c r="M171" s="210" t="s">
        <v>1</v>
      </c>
      <c r="N171" s="211" t="s">
        <v>48</v>
      </c>
      <c r="O171" s="71"/>
      <c r="P171" s="212">
        <f>O171*H171</f>
        <v>0</v>
      </c>
      <c r="Q171" s="212">
        <v>0</v>
      </c>
      <c r="R171" s="212">
        <f>Q171*H171</f>
        <v>0</v>
      </c>
      <c r="S171" s="212">
        <v>0</v>
      </c>
      <c r="T171" s="213">
        <f>S171*H171</f>
        <v>0</v>
      </c>
      <c r="U171" s="34"/>
      <c r="V171" s="34"/>
      <c r="W171" s="34"/>
      <c r="X171" s="34"/>
      <c r="Y171" s="34"/>
      <c r="Z171" s="34"/>
      <c r="AA171" s="34"/>
      <c r="AB171" s="34"/>
      <c r="AC171" s="34"/>
      <c r="AD171" s="34"/>
      <c r="AE171" s="34"/>
      <c r="AR171" s="214" t="s">
        <v>156</v>
      </c>
      <c r="AT171" s="214" t="s">
        <v>152</v>
      </c>
      <c r="AU171" s="214" t="s">
        <v>91</v>
      </c>
      <c r="AY171" s="16" t="s">
        <v>150</v>
      </c>
      <c r="BE171" s="215">
        <f>IF(N171="základní",J171,0)</f>
        <v>0</v>
      </c>
      <c r="BF171" s="215">
        <f>IF(N171="snížená",J171,0)</f>
        <v>0</v>
      </c>
      <c r="BG171" s="215">
        <f>IF(N171="zákl. přenesená",J171,0)</f>
        <v>0</v>
      </c>
      <c r="BH171" s="215">
        <f>IF(N171="sníž. přenesená",J171,0)</f>
        <v>0</v>
      </c>
      <c r="BI171" s="215">
        <f>IF(N171="nulová",J171,0)</f>
        <v>0</v>
      </c>
      <c r="BJ171" s="16" t="s">
        <v>91</v>
      </c>
      <c r="BK171" s="215">
        <f>ROUND(I171*H171,2)</f>
        <v>0</v>
      </c>
      <c r="BL171" s="16" t="s">
        <v>156</v>
      </c>
      <c r="BM171" s="214" t="s">
        <v>990</v>
      </c>
    </row>
    <row r="172" spans="1:65" s="2" customFormat="1" ht="11.25">
      <c r="A172" s="34"/>
      <c r="B172" s="35"/>
      <c r="C172" s="36"/>
      <c r="D172" s="216" t="s">
        <v>158</v>
      </c>
      <c r="E172" s="36"/>
      <c r="F172" s="217" t="s">
        <v>989</v>
      </c>
      <c r="G172" s="36"/>
      <c r="H172" s="36"/>
      <c r="I172" s="115"/>
      <c r="J172" s="36"/>
      <c r="K172" s="36"/>
      <c r="L172" s="39"/>
      <c r="M172" s="218"/>
      <c r="N172" s="219"/>
      <c r="O172" s="71"/>
      <c r="P172" s="71"/>
      <c r="Q172" s="71"/>
      <c r="R172" s="71"/>
      <c r="S172" s="71"/>
      <c r="T172" s="72"/>
      <c r="U172" s="34"/>
      <c r="V172" s="34"/>
      <c r="W172" s="34"/>
      <c r="X172" s="34"/>
      <c r="Y172" s="34"/>
      <c r="Z172" s="34"/>
      <c r="AA172" s="34"/>
      <c r="AB172" s="34"/>
      <c r="AC172" s="34"/>
      <c r="AD172" s="34"/>
      <c r="AE172" s="34"/>
      <c r="AT172" s="16" t="s">
        <v>158</v>
      </c>
      <c r="AU172" s="16" t="s">
        <v>91</v>
      </c>
    </row>
    <row r="173" spans="1:65" s="2" customFormat="1" ht="21.75" customHeight="1">
      <c r="A173" s="34"/>
      <c r="B173" s="35"/>
      <c r="C173" s="203" t="s">
        <v>308</v>
      </c>
      <c r="D173" s="203" t="s">
        <v>152</v>
      </c>
      <c r="E173" s="204" t="s">
        <v>991</v>
      </c>
      <c r="F173" s="205" t="s">
        <v>992</v>
      </c>
      <c r="G173" s="206" t="s">
        <v>722</v>
      </c>
      <c r="H173" s="207">
        <v>6</v>
      </c>
      <c r="I173" s="208"/>
      <c r="J173" s="209">
        <f>ROUND(I173*H173,2)</f>
        <v>0</v>
      </c>
      <c r="K173" s="205" t="s">
        <v>1</v>
      </c>
      <c r="L173" s="39"/>
      <c r="M173" s="210" t="s">
        <v>1</v>
      </c>
      <c r="N173" s="211" t="s">
        <v>48</v>
      </c>
      <c r="O173" s="71"/>
      <c r="P173" s="212">
        <f>O173*H173</f>
        <v>0</v>
      </c>
      <c r="Q173" s="212">
        <v>0</v>
      </c>
      <c r="R173" s="212">
        <f>Q173*H173</f>
        <v>0</v>
      </c>
      <c r="S173" s="212">
        <v>0</v>
      </c>
      <c r="T173" s="213">
        <f>S173*H173</f>
        <v>0</v>
      </c>
      <c r="U173" s="34"/>
      <c r="V173" s="34"/>
      <c r="W173" s="34"/>
      <c r="X173" s="34"/>
      <c r="Y173" s="34"/>
      <c r="Z173" s="34"/>
      <c r="AA173" s="34"/>
      <c r="AB173" s="34"/>
      <c r="AC173" s="34"/>
      <c r="AD173" s="34"/>
      <c r="AE173" s="34"/>
      <c r="AR173" s="214" t="s">
        <v>156</v>
      </c>
      <c r="AT173" s="214" t="s">
        <v>152</v>
      </c>
      <c r="AU173" s="214" t="s">
        <v>91</v>
      </c>
      <c r="AY173" s="16" t="s">
        <v>150</v>
      </c>
      <c r="BE173" s="215">
        <f>IF(N173="základní",J173,0)</f>
        <v>0</v>
      </c>
      <c r="BF173" s="215">
        <f>IF(N173="snížená",J173,0)</f>
        <v>0</v>
      </c>
      <c r="BG173" s="215">
        <f>IF(N173="zákl. přenesená",J173,0)</f>
        <v>0</v>
      </c>
      <c r="BH173" s="215">
        <f>IF(N173="sníž. přenesená",J173,0)</f>
        <v>0</v>
      </c>
      <c r="BI173" s="215">
        <f>IF(N173="nulová",J173,0)</f>
        <v>0</v>
      </c>
      <c r="BJ173" s="16" t="s">
        <v>91</v>
      </c>
      <c r="BK173" s="215">
        <f>ROUND(I173*H173,2)</f>
        <v>0</v>
      </c>
      <c r="BL173" s="16" t="s">
        <v>156</v>
      </c>
      <c r="BM173" s="214" t="s">
        <v>993</v>
      </c>
    </row>
    <row r="174" spans="1:65" s="2" customFormat="1" ht="11.25">
      <c r="A174" s="34"/>
      <c r="B174" s="35"/>
      <c r="C174" s="36"/>
      <c r="D174" s="216" t="s">
        <v>158</v>
      </c>
      <c r="E174" s="36"/>
      <c r="F174" s="217" t="s">
        <v>992</v>
      </c>
      <c r="G174" s="36"/>
      <c r="H174" s="36"/>
      <c r="I174" s="115"/>
      <c r="J174" s="36"/>
      <c r="K174" s="36"/>
      <c r="L174" s="39"/>
      <c r="M174" s="218"/>
      <c r="N174" s="219"/>
      <c r="O174" s="71"/>
      <c r="P174" s="71"/>
      <c r="Q174" s="71"/>
      <c r="R174" s="71"/>
      <c r="S174" s="71"/>
      <c r="T174" s="72"/>
      <c r="U174" s="34"/>
      <c r="V174" s="34"/>
      <c r="W174" s="34"/>
      <c r="X174" s="34"/>
      <c r="Y174" s="34"/>
      <c r="Z174" s="34"/>
      <c r="AA174" s="34"/>
      <c r="AB174" s="34"/>
      <c r="AC174" s="34"/>
      <c r="AD174" s="34"/>
      <c r="AE174" s="34"/>
      <c r="AT174" s="16" t="s">
        <v>158</v>
      </c>
      <c r="AU174" s="16" t="s">
        <v>91</v>
      </c>
    </row>
    <row r="175" spans="1:65" s="2" customFormat="1" ht="16.5" customHeight="1">
      <c r="A175" s="34"/>
      <c r="B175" s="35"/>
      <c r="C175" s="203" t="s">
        <v>312</v>
      </c>
      <c r="D175" s="203" t="s">
        <v>152</v>
      </c>
      <c r="E175" s="204" t="s">
        <v>994</v>
      </c>
      <c r="F175" s="205" t="s">
        <v>995</v>
      </c>
      <c r="G175" s="206" t="s">
        <v>722</v>
      </c>
      <c r="H175" s="207">
        <v>42</v>
      </c>
      <c r="I175" s="208"/>
      <c r="J175" s="209">
        <f>ROUND(I175*H175,2)</f>
        <v>0</v>
      </c>
      <c r="K175" s="205" t="s">
        <v>1</v>
      </c>
      <c r="L175" s="39"/>
      <c r="M175" s="210" t="s">
        <v>1</v>
      </c>
      <c r="N175" s="211" t="s">
        <v>48</v>
      </c>
      <c r="O175" s="71"/>
      <c r="P175" s="212">
        <f>O175*H175</f>
        <v>0</v>
      </c>
      <c r="Q175" s="212">
        <v>0</v>
      </c>
      <c r="R175" s="212">
        <f>Q175*H175</f>
        <v>0</v>
      </c>
      <c r="S175" s="212">
        <v>0</v>
      </c>
      <c r="T175" s="213">
        <f>S175*H175</f>
        <v>0</v>
      </c>
      <c r="U175" s="34"/>
      <c r="V175" s="34"/>
      <c r="W175" s="34"/>
      <c r="X175" s="34"/>
      <c r="Y175" s="34"/>
      <c r="Z175" s="34"/>
      <c r="AA175" s="34"/>
      <c r="AB175" s="34"/>
      <c r="AC175" s="34"/>
      <c r="AD175" s="34"/>
      <c r="AE175" s="34"/>
      <c r="AR175" s="214" t="s">
        <v>156</v>
      </c>
      <c r="AT175" s="214" t="s">
        <v>152</v>
      </c>
      <c r="AU175" s="214" t="s">
        <v>91</v>
      </c>
      <c r="AY175" s="16" t="s">
        <v>150</v>
      </c>
      <c r="BE175" s="215">
        <f>IF(N175="základní",J175,0)</f>
        <v>0</v>
      </c>
      <c r="BF175" s="215">
        <f>IF(N175="snížená",J175,0)</f>
        <v>0</v>
      </c>
      <c r="BG175" s="215">
        <f>IF(N175="zákl. přenesená",J175,0)</f>
        <v>0</v>
      </c>
      <c r="BH175" s="215">
        <f>IF(N175="sníž. přenesená",J175,0)</f>
        <v>0</v>
      </c>
      <c r="BI175" s="215">
        <f>IF(N175="nulová",J175,0)</f>
        <v>0</v>
      </c>
      <c r="BJ175" s="16" t="s">
        <v>91</v>
      </c>
      <c r="BK175" s="215">
        <f>ROUND(I175*H175,2)</f>
        <v>0</v>
      </c>
      <c r="BL175" s="16" t="s">
        <v>156</v>
      </c>
      <c r="BM175" s="214" t="s">
        <v>996</v>
      </c>
    </row>
    <row r="176" spans="1:65" s="2" customFormat="1" ht="11.25">
      <c r="A176" s="34"/>
      <c r="B176" s="35"/>
      <c r="C176" s="36"/>
      <c r="D176" s="216" t="s">
        <v>158</v>
      </c>
      <c r="E176" s="36"/>
      <c r="F176" s="217" t="s">
        <v>995</v>
      </c>
      <c r="G176" s="36"/>
      <c r="H176" s="36"/>
      <c r="I176" s="115"/>
      <c r="J176" s="36"/>
      <c r="K176" s="36"/>
      <c r="L176" s="39"/>
      <c r="M176" s="218"/>
      <c r="N176" s="219"/>
      <c r="O176" s="71"/>
      <c r="P176" s="71"/>
      <c r="Q176" s="71"/>
      <c r="R176" s="71"/>
      <c r="S176" s="71"/>
      <c r="T176" s="72"/>
      <c r="U176" s="34"/>
      <c r="V176" s="34"/>
      <c r="W176" s="34"/>
      <c r="X176" s="34"/>
      <c r="Y176" s="34"/>
      <c r="Z176" s="34"/>
      <c r="AA176" s="34"/>
      <c r="AB176" s="34"/>
      <c r="AC176" s="34"/>
      <c r="AD176" s="34"/>
      <c r="AE176" s="34"/>
      <c r="AT176" s="16" t="s">
        <v>158</v>
      </c>
      <c r="AU176" s="16" t="s">
        <v>91</v>
      </c>
    </row>
    <row r="177" spans="1:65" s="2" customFormat="1" ht="16.5" customHeight="1">
      <c r="A177" s="34"/>
      <c r="B177" s="35"/>
      <c r="C177" s="203" t="s">
        <v>321</v>
      </c>
      <c r="D177" s="203" t="s">
        <v>152</v>
      </c>
      <c r="E177" s="204" t="s">
        <v>997</v>
      </c>
      <c r="F177" s="205" t="s">
        <v>998</v>
      </c>
      <c r="G177" s="206" t="s">
        <v>722</v>
      </c>
      <c r="H177" s="207">
        <v>3</v>
      </c>
      <c r="I177" s="208"/>
      <c r="J177" s="209">
        <f>ROUND(I177*H177,2)</f>
        <v>0</v>
      </c>
      <c r="K177" s="205" t="s">
        <v>1</v>
      </c>
      <c r="L177" s="39"/>
      <c r="M177" s="210" t="s">
        <v>1</v>
      </c>
      <c r="N177" s="211" t="s">
        <v>48</v>
      </c>
      <c r="O177" s="71"/>
      <c r="P177" s="212">
        <f>O177*H177</f>
        <v>0</v>
      </c>
      <c r="Q177" s="212">
        <v>0</v>
      </c>
      <c r="R177" s="212">
        <f>Q177*H177</f>
        <v>0</v>
      </c>
      <c r="S177" s="212">
        <v>0</v>
      </c>
      <c r="T177" s="213">
        <f>S177*H177</f>
        <v>0</v>
      </c>
      <c r="U177" s="34"/>
      <c r="V177" s="34"/>
      <c r="W177" s="34"/>
      <c r="X177" s="34"/>
      <c r="Y177" s="34"/>
      <c r="Z177" s="34"/>
      <c r="AA177" s="34"/>
      <c r="AB177" s="34"/>
      <c r="AC177" s="34"/>
      <c r="AD177" s="34"/>
      <c r="AE177" s="34"/>
      <c r="AR177" s="214" t="s">
        <v>156</v>
      </c>
      <c r="AT177" s="214" t="s">
        <v>152</v>
      </c>
      <c r="AU177" s="214" t="s">
        <v>91</v>
      </c>
      <c r="AY177" s="16" t="s">
        <v>150</v>
      </c>
      <c r="BE177" s="215">
        <f>IF(N177="základní",J177,0)</f>
        <v>0</v>
      </c>
      <c r="BF177" s="215">
        <f>IF(N177="snížená",J177,0)</f>
        <v>0</v>
      </c>
      <c r="BG177" s="215">
        <f>IF(N177="zákl. přenesená",J177,0)</f>
        <v>0</v>
      </c>
      <c r="BH177" s="215">
        <f>IF(N177="sníž. přenesená",J177,0)</f>
        <v>0</v>
      </c>
      <c r="BI177" s="215">
        <f>IF(N177="nulová",J177,0)</f>
        <v>0</v>
      </c>
      <c r="BJ177" s="16" t="s">
        <v>91</v>
      </c>
      <c r="BK177" s="215">
        <f>ROUND(I177*H177,2)</f>
        <v>0</v>
      </c>
      <c r="BL177" s="16" t="s">
        <v>156</v>
      </c>
      <c r="BM177" s="214" t="s">
        <v>999</v>
      </c>
    </row>
    <row r="178" spans="1:65" s="2" customFormat="1" ht="11.25">
      <c r="A178" s="34"/>
      <c r="B178" s="35"/>
      <c r="C178" s="36"/>
      <c r="D178" s="216" t="s">
        <v>158</v>
      </c>
      <c r="E178" s="36"/>
      <c r="F178" s="217" t="s">
        <v>998</v>
      </c>
      <c r="G178" s="36"/>
      <c r="H178" s="36"/>
      <c r="I178" s="115"/>
      <c r="J178" s="36"/>
      <c r="K178" s="36"/>
      <c r="L178" s="39"/>
      <c r="M178" s="218"/>
      <c r="N178" s="219"/>
      <c r="O178" s="71"/>
      <c r="P178" s="71"/>
      <c r="Q178" s="71"/>
      <c r="R178" s="71"/>
      <c r="S178" s="71"/>
      <c r="T178" s="72"/>
      <c r="U178" s="34"/>
      <c r="V178" s="34"/>
      <c r="W178" s="34"/>
      <c r="X178" s="34"/>
      <c r="Y178" s="34"/>
      <c r="Z178" s="34"/>
      <c r="AA178" s="34"/>
      <c r="AB178" s="34"/>
      <c r="AC178" s="34"/>
      <c r="AD178" s="34"/>
      <c r="AE178" s="34"/>
      <c r="AT178" s="16" t="s">
        <v>158</v>
      </c>
      <c r="AU178" s="16" t="s">
        <v>91</v>
      </c>
    </row>
    <row r="179" spans="1:65" s="2" customFormat="1" ht="16.5" customHeight="1">
      <c r="A179" s="34"/>
      <c r="B179" s="35"/>
      <c r="C179" s="203" t="s">
        <v>326</v>
      </c>
      <c r="D179" s="203" t="s">
        <v>152</v>
      </c>
      <c r="E179" s="204" t="s">
        <v>1000</v>
      </c>
      <c r="F179" s="205" t="s">
        <v>1001</v>
      </c>
      <c r="G179" s="206" t="s">
        <v>722</v>
      </c>
      <c r="H179" s="207">
        <v>20</v>
      </c>
      <c r="I179" s="208"/>
      <c r="J179" s="209">
        <f>ROUND(I179*H179,2)</f>
        <v>0</v>
      </c>
      <c r="K179" s="205" t="s">
        <v>1</v>
      </c>
      <c r="L179" s="39"/>
      <c r="M179" s="210" t="s">
        <v>1</v>
      </c>
      <c r="N179" s="211" t="s">
        <v>48</v>
      </c>
      <c r="O179" s="71"/>
      <c r="P179" s="212">
        <f>O179*H179</f>
        <v>0</v>
      </c>
      <c r="Q179" s="212">
        <v>0</v>
      </c>
      <c r="R179" s="212">
        <f>Q179*H179</f>
        <v>0</v>
      </c>
      <c r="S179" s="212">
        <v>0</v>
      </c>
      <c r="T179" s="213">
        <f>S179*H179</f>
        <v>0</v>
      </c>
      <c r="U179" s="34"/>
      <c r="V179" s="34"/>
      <c r="W179" s="34"/>
      <c r="X179" s="34"/>
      <c r="Y179" s="34"/>
      <c r="Z179" s="34"/>
      <c r="AA179" s="34"/>
      <c r="AB179" s="34"/>
      <c r="AC179" s="34"/>
      <c r="AD179" s="34"/>
      <c r="AE179" s="34"/>
      <c r="AR179" s="214" t="s">
        <v>156</v>
      </c>
      <c r="AT179" s="214" t="s">
        <v>152</v>
      </c>
      <c r="AU179" s="214" t="s">
        <v>91</v>
      </c>
      <c r="AY179" s="16" t="s">
        <v>150</v>
      </c>
      <c r="BE179" s="215">
        <f>IF(N179="základní",J179,0)</f>
        <v>0</v>
      </c>
      <c r="BF179" s="215">
        <f>IF(N179="snížená",J179,0)</f>
        <v>0</v>
      </c>
      <c r="BG179" s="215">
        <f>IF(N179="zákl. přenesená",J179,0)</f>
        <v>0</v>
      </c>
      <c r="BH179" s="215">
        <f>IF(N179="sníž. přenesená",J179,0)</f>
        <v>0</v>
      </c>
      <c r="BI179" s="215">
        <f>IF(N179="nulová",J179,0)</f>
        <v>0</v>
      </c>
      <c r="BJ179" s="16" t="s">
        <v>91</v>
      </c>
      <c r="BK179" s="215">
        <f>ROUND(I179*H179,2)</f>
        <v>0</v>
      </c>
      <c r="BL179" s="16" t="s">
        <v>156</v>
      </c>
      <c r="BM179" s="214" t="s">
        <v>1002</v>
      </c>
    </row>
    <row r="180" spans="1:65" s="2" customFormat="1" ht="11.25">
      <c r="A180" s="34"/>
      <c r="B180" s="35"/>
      <c r="C180" s="36"/>
      <c r="D180" s="216" t="s">
        <v>158</v>
      </c>
      <c r="E180" s="36"/>
      <c r="F180" s="217" t="s">
        <v>1001</v>
      </c>
      <c r="G180" s="36"/>
      <c r="H180" s="36"/>
      <c r="I180" s="115"/>
      <c r="J180" s="36"/>
      <c r="K180" s="36"/>
      <c r="L180" s="39"/>
      <c r="M180" s="218"/>
      <c r="N180" s="219"/>
      <c r="O180" s="71"/>
      <c r="P180" s="71"/>
      <c r="Q180" s="71"/>
      <c r="R180" s="71"/>
      <c r="S180" s="71"/>
      <c r="T180" s="72"/>
      <c r="U180" s="34"/>
      <c r="V180" s="34"/>
      <c r="W180" s="34"/>
      <c r="X180" s="34"/>
      <c r="Y180" s="34"/>
      <c r="Z180" s="34"/>
      <c r="AA180" s="34"/>
      <c r="AB180" s="34"/>
      <c r="AC180" s="34"/>
      <c r="AD180" s="34"/>
      <c r="AE180" s="34"/>
      <c r="AT180" s="16" t="s">
        <v>158</v>
      </c>
      <c r="AU180" s="16" t="s">
        <v>91</v>
      </c>
    </row>
    <row r="181" spans="1:65" s="2" customFormat="1" ht="16.5" customHeight="1">
      <c r="A181" s="34"/>
      <c r="B181" s="35"/>
      <c r="C181" s="203" t="s">
        <v>330</v>
      </c>
      <c r="D181" s="203" t="s">
        <v>152</v>
      </c>
      <c r="E181" s="204" t="s">
        <v>1003</v>
      </c>
      <c r="F181" s="205" t="s">
        <v>1004</v>
      </c>
      <c r="G181" s="206" t="s">
        <v>722</v>
      </c>
      <c r="H181" s="207">
        <v>240</v>
      </c>
      <c r="I181" s="208"/>
      <c r="J181" s="209">
        <f>ROUND(I181*H181,2)</f>
        <v>0</v>
      </c>
      <c r="K181" s="205" t="s">
        <v>1</v>
      </c>
      <c r="L181" s="39"/>
      <c r="M181" s="210" t="s">
        <v>1</v>
      </c>
      <c r="N181" s="211" t="s">
        <v>48</v>
      </c>
      <c r="O181" s="71"/>
      <c r="P181" s="212">
        <f>O181*H181</f>
        <v>0</v>
      </c>
      <c r="Q181" s="212">
        <v>0</v>
      </c>
      <c r="R181" s="212">
        <f>Q181*H181</f>
        <v>0</v>
      </c>
      <c r="S181" s="212">
        <v>0</v>
      </c>
      <c r="T181" s="213">
        <f>S181*H181</f>
        <v>0</v>
      </c>
      <c r="U181" s="34"/>
      <c r="V181" s="34"/>
      <c r="W181" s="34"/>
      <c r="X181" s="34"/>
      <c r="Y181" s="34"/>
      <c r="Z181" s="34"/>
      <c r="AA181" s="34"/>
      <c r="AB181" s="34"/>
      <c r="AC181" s="34"/>
      <c r="AD181" s="34"/>
      <c r="AE181" s="34"/>
      <c r="AR181" s="214" t="s">
        <v>156</v>
      </c>
      <c r="AT181" s="214" t="s">
        <v>152</v>
      </c>
      <c r="AU181" s="214" t="s">
        <v>91</v>
      </c>
      <c r="AY181" s="16" t="s">
        <v>150</v>
      </c>
      <c r="BE181" s="215">
        <f>IF(N181="základní",J181,0)</f>
        <v>0</v>
      </c>
      <c r="BF181" s="215">
        <f>IF(N181="snížená",J181,0)</f>
        <v>0</v>
      </c>
      <c r="BG181" s="215">
        <f>IF(N181="zákl. přenesená",J181,0)</f>
        <v>0</v>
      </c>
      <c r="BH181" s="215">
        <f>IF(N181="sníž. přenesená",J181,0)</f>
        <v>0</v>
      </c>
      <c r="BI181" s="215">
        <f>IF(N181="nulová",J181,0)</f>
        <v>0</v>
      </c>
      <c r="BJ181" s="16" t="s">
        <v>91</v>
      </c>
      <c r="BK181" s="215">
        <f>ROUND(I181*H181,2)</f>
        <v>0</v>
      </c>
      <c r="BL181" s="16" t="s">
        <v>156</v>
      </c>
      <c r="BM181" s="214" t="s">
        <v>1005</v>
      </c>
    </row>
    <row r="182" spans="1:65" s="2" customFormat="1" ht="11.25">
      <c r="A182" s="34"/>
      <c r="B182" s="35"/>
      <c r="C182" s="36"/>
      <c r="D182" s="216" t="s">
        <v>158</v>
      </c>
      <c r="E182" s="36"/>
      <c r="F182" s="217" t="s">
        <v>1004</v>
      </c>
      <c r="G182" s="36"/>
      <c r="H182" s="36"/>
      <c r="I182" s="115"/>
      <c r="J182" s="36"/>
      <c r="K182" s="36"/>
      <c r="L182" s="39"/>
      <c r="M182" s="218"/>
      <c r="N182" s="219"/>
      <c r="O182" s="71"/>
      <c r="P182" s="71"/>
      <c r="Q182" s="71"/>
      <c r="R182" s="71"/>
      <c r="S182" s="71"/>
      <c r="T182" s="72"/>
      <c r="U182" s="34"/>
      <c r="V182" s="34"/>
      <c r="W182" s="34"/>
      <c r="X182" s="34"/>
      <c r="Y182" s="34"/>
      <c r="Z182" s="34"/>
      <c r="AA182" s="34"/>
      <c r="AB182" s="34"/>
      <c r="AC182" s="34"/>
      <c r="AD182" s="34"/>
      <c r="AE182" s="34"/>
      <c r="AT182" s="16" t="s">
        <v>158</v>
      </c>
      <c r="AU182" s="16" t="s">
        <v>91</v>
      </c>
    </row>
    <row r="183" spans="1:65" s="2" customFormat="1" ht="16.5" customHeight="1">
      <c r="A183" s="34"/>
      <c r="B183" s="35"/>
      <c r="C183" s="203" t="s">
        <v>334</v>
      </c>
      <c r="D183" s="203" t="s">
        <v>152</v>
      </c>
      <c r="E183" s="204" t="s">
        <v>1006</v>
      </c>
      <c r="F183" s="205" t="s">
        <v>1007</v>
      </c>
      <c r="G183" s="206" t="s">
        <v>194</v>
      </c>
      <c r="H183" s="207">
        <v>574</v>
      </c>
      <c r="I183" s="208"/>
      <c r="J183" s="209">
        <f>ROUND(I183*H183,2)</f>
        <v>0</v>
      </c>
      <c r="K183" s="205" t="s">
        <v>1</v>
      </c>
      <c r="L183" s="39"/>
      <c r="M183" s="210" t="s">
        <v>1</v>
      </c>
      <c r="N183" s="211" t="s">
        <v>48</v>
      </c>
      <c r="O183" s="71"/>
      <c r="P183" s="212">
        <f>O183*H183</f>
        <v>0</v>
      </c>
      <c r="Q183" s="212">
        <v>0</v>
      </c>
      <c r="R183" s="212">
        <f>Q183*H183</f>
        <v>0</v>
      </c>
      <c r="S183" s="212">
        <v>0</v>
      </c>
      <c r="T183" s="213">
        <f>S183*H183</f>
        <v>0</v>
      </c>
      <c r="U183" s="34"/>
      <c r="V183" s="34"/>
      <c r="W183" s="34"/>
      <c r="X183" s="34"/>
      <c r="Y183" s="34"/>
      <c r="Z183" s="34"/>
      <c r="AA183" s="34"/>
      <c r="AB183" s="34"/>
      <c r="AC183" s="34"/>
      <c r="AD183" s="34"/>
      <c r="AE183" s="34"/>
      <c r="AR183" s="214" t="s">
        <v>156</v>
      </c>
      <c r="AT183" s="214" t="s">
        <v>152</v>
      </c>
      <c r="AU183" s="214" t="s">
        <v>91</v>
      </c>
      <c r="AY183" s="16" t="s">
        <v>150</v>
      </c>
      <c r="BE183" s="215">
        <f>IF(N183="základní",J183,0)</f>
        <v>0</v>
      </c>
      <c r="BF183" s="215">
        <f>IF(N183="snížená",J183,0)</f>
        <v>0</v>
      </c>
      <c r="BG183" s="215">
        <f>IF(N183="zákl. přenesená",J183,0)</f>
        <v>0</v>
      </c>
      <c r="BH183" s="215">
        <f>IF(N183="sníž. přenesená",J183,0)</f>
        <v>0</v>
      </c>
      <c r="BI183" s="215">
        <f>IF(N183="nulová",J183,0)</f>
        <v>0</v>
      </c>
      <c r="BJ183" s="16" t="s">
        <v>91</v>
      </c>
      <c r="BK183" s="215">
        <f>ROUND(I183*H183,2)</f>
        <v>0</v>
      </c>
      <c r="BL183" s="16" t="s">
        <v>156</v>
      </c>
      <c r="BM183" s="214" t="s">
        <v>1008</v>
      </c>
    </row>
    <row r="184" spans="1:65" s="2" customFormat="1" ht="11.25">
      <c r="A184" s="34"/>
      <c r="B184" s="35"/>
      <c r="C184" s="36"/>
      <c r="D184" s="216" t="s">
        <v>158</v>
      </c>
      <c r="E184" s="36"/>
      <c r="F184" s="217" t="s">
        <v>1007</v>
      </c>
      <c r="G184" s="36"/>
      <c r="H184" s="36"/>
      <c r="I184" s="115"/>
      <c r="J184" s="36"/>
      <c r="K184" s="36"/>
      <c r="L184" s="39"/>
      <c r="M184" s="218"/>
      <c r="N184" s="219"/>
      <c r="O184" s="71"/>
      <c r="P184" s="71"/>
      <c r="Q184" s="71"/>
      <c r="R184" s="71"/>
      <c r="S184" s="71"/>
      <c r="T184" s="72"/>
      <c r="U184" s="34"/>
      <c r="V184" s="34"/>
      <c r="W184" s="34"/>
      <c r="X184" s="34"/>
      <c r="Y184" s="34"/>
      <c r="Z184" s="34"/>
      <c r="AA184" s="34"/>
      <c r="AB184" s="34"/>
      <c r="AC184" s="34"/>
      <c r="AD184" s="34"/>
      <c r="AE184" s="34"/>
      <c r="AT184" s="16" t="s">
        <v>158</v>
      </c>
      <c r="AU184" s="16" t="s">
        <v>91</v>
      </c>
    </row>
    <row r="185" spans="1:65" s="2" customFormat="1" ht="16.5" customHeight="1">
      <c r="A185" s="34"/>
      <c r="B185" s="35"/>
      <c r="C185" s="203" t="s">
        <v>338</v>
      </c>
      <c r="D185" s="203" t="s">
        <v>152</v>
      </c>
      <c r="E185" s="204" t="s">
        <v>1009</v>
      </c>
      <c r="F185" s="205" t="s">
        <v>1010</v>
      </c>
      <c r="G185" s="206" t="s">
        <v>194</v>
      </c>
      <c r="H185" s="207">
        <v>241</v>
      </c>
      <c r="I185" s="208"/>
      <c r="J185" s="209">
        <f>ROUND(I185*H185,2)</f>
        <v>0</v>
      </c>
      <c r="K185" s="205" t="s">
        <v>1</v>
      </c>
      <c r="L185" s="39"/>
      <c r="M185" s="210" t="s">
        <v>1</v>
      </c>
      <c r="N185" s="211" t="s">
        <v>48</v>
      </c>
      <c r="O185" s="71"/>
      <c r="P185" s="212">
        <f>O185*H185</f>
        <v>0</v>
      </c>
      <c r="Q185" s="212">
        <v>0</v>
      </c>
      <c r="R185" s="212">
        <f>Q185*H185</f>
        <v>0</v>
      </c>
      <c r="S185" s="212">
        <v>0</v>
      </c>
      <c r="T185" s="213">
        <f>S185*H185</f>
        <v>0</v>
      </c>
      <c r="U185" s="34"/>
      <c r="V185" s="34"/>
      <c r="W185" s="34"/>
      <c r="X185" s="34"/>
      <c r="Y185" s="34"/>
      <c r="Z185" s="34"/>
      <c r="AA185" s="34"/>
      <c r="AB185" s="34"/>
      <c r="AC185" s="34"/>
      <c r="AD185" s="34"/>
      <c r="AE185" s="34"/>
      <c r="AR185" s="214" t="s">
        <v>156</v>
      </c>
      <c r="AT185" s="214" t="s">
        <v>152</v>
      </c>
      <c r="AU185" s="214" t="s">
        <v>91</v>
      </c>
      <c r="AY185" s="16" t="s">
        <v>150</v>
      </c>
      <c r="BE185" s="215">
        <f>IF(N185="základní",J185,0)</f>
        <v>0</v>
      </c>
      <c r="BF185" s="215">
        <f>IF(N185="snížená",J185,0)</f>
        <v>0</v>
      </c>
      <c r="BG185" s="215">
        <f>IF(N185="zákl. přenesená",J185,0)</f>
        <v>0</v>
      </c>
      <c r="BH185" s="215">
        <f>IF(N185="sníž. přenesená",J185,0)</f>
        <v>0</v>
      </c>
      <c r="BI185" s="215">
        <f>IF(N185="nulová",J185,0)</f>
        <v>0</v>
      </c>
      <c r="BJ185" s="16" t="s">
        <v>91</v>
      </c>
      <c r="BK185" s="215">
        <f>ROUND(I185*H185,2)</f>
        <v>0</v>
      </c>
      <c r="BL185" s="16" t="s">
        <v>156</v>
      </c>
      <c r="BM185" s="214" t="s">
        <v>1011</v>
      </c>
    </row>
    <row r="186" spans="1:65" s="2" customFormat="1" ht="11.25">
      <c r="A186" s="34"/>
      <c r="B186" s="35"/>
      <c r="C186" s="36"/>
      <c r="D186" s="216" t="s">
        <v>158</v>
      </c>
      <c r="E186" s="36"/>
      <c r="F186" s="217" t="s">
        <v>1010</v>
      </c>
      <c r="G186" s="36"/>
      <c r="H186" s="36"/>
      <c r="I186" s="115"/>
      <c r="J186" s="36"/>
      <c r="K186" s="36"/>
      <c r="L186" s="39"/>
      <c r="M186" s="218"/>
      <c r="N186" s="219"/>
      <c r="O186" s="71"/>
      <c r="P186" s="71"/>
      <c r="Q186" s="71"/>
      <c r="R186" s="71"/>
      <c r="S186" s="71"/>
      <c r="T186" s="72"/>
      <c r="U186" s="34"/>
      <c r="V186" s="34"/>
      <c r="W186" s="34"/>
      <c r="X186" s="34"/>
      <c r="Y186" s="34"/>
      <c r="Z186" s="34"/>
      <c r="AA186" s="34"/>
      <c r="AB186" s="34"/>
      <c r="AC186" s="34"/>
      <c r="AD186" s="34"/>
      <c r="AE186" s="34"/>
      <c r="AT186" s="16" t="s">
        <v>158</v>
      </c>
      <c r="AU186" s="16" t="s">
        <v>91</v>
      </c>
    </row>
    <row r="187" spans="1:65" s="2" customFormat="1" ht="16.5" customHeight="1">
      <c r="A187" s="34"/>
      <c r="B187" s="35"/>
      <c r="C187" s="203" t="s">
        <v>344</v>
      </c>
      <c r="D187" s="203" t="s">
        <v>152</v>
      </c>
      <c r="E187" s="204" t="s">
        <v>1012</v>
      </c>
      <c r="F187" s="205" t="s">
        <v>1013</v>
      </c>
      <c r="G187" s="206" t="s">
        <v>194</v>
      </c>
      <c r="H187" s="207">
        <v>167</v>
      </c>
      <c r="I187" s="208"/>
      <c r="J187" s="209">
        <f>ROUND(I187*H187,2)</f>
        <v>0</v>
      </c>
      <c r="K187" s="205" t="s">
        <v>1</v>
      </c>
      <c r="L187" s="39"/>
      <c r="M187" s="210" t="s">
        <v>1</v>
      </c>
      <c r="N187" s="211" t="s">
        <v>48</v>
      </c>
      <c r="O187" s="71"/>
      <c r="P187" s="212">
        <f>O187*H187</f>
        <v>0</v>
      </c>
      <c r="Q187" s="212">
        <v>0</v>
      </c>
      <c r="R187" s="212">
        <f>Q187*H187</f>
        <v>0</v>
      </c>
      <c r="S187" s="212">
        <v>0</v>
      </c>
      <c r="T187" s="213">
        <f>S187*H187</f>
        <v>0</v>
      </c>
      <c r="U187" s="34"/>
      <c r="V187" s="34"/>
      <c r="W187" s="34"/>
      <c r="X187" s="34"/>
      <c r="Y187" s="34"/>
      <c r="Z187" s="34"/>
      <c r="AA187" s="34"/>
      <c r="AB187" s="34"/>
      <c r="AC187" s="34"/>
      <c r="AD187" s="34"/>
      <c r="AE187" s="34"/>
      <c r="AR187" s="214" t="s">
        <v>156</v>
      </c>
      <c r="AT187" s="214" t="s">
        <v>152</v>
      </c>
      <c r="AU187" s="214" t="s">
        <v>91</v>
      </c>
      <c r="AY187" s="16" t="s">
        <v>150</v>
      </c>
      <c r="BE187" s="215">
        <f>IF(N187="základní",J187,0)</f>
        <v>0</v>
      </c>
      <c r="BF187" s="215">
        <f>IF(N187="snížená",J187,0)</f>
        <v>0</v>
      </c>
      <c r="BG187" s="215">
        <f>IF(N187="zákl. přenesená",J187,0)</f>
        <v>0</v>
      </c>
      <c r="BH187" s="215">
        <f>IF(N187="sníž. přenesená",J187,0)</f>
        <v>0</v>
      </c>
      <c r="BI187" s="215">
        <f>IF(N187="nulová",J187,0)</f>
        <v>0</v>
      </c>
      <c r="BJ187" s="16" t="s">
        <v>91</v>
      </c>
      <c r="BK187" s="215">
        <f>ROUND(I187*H187,2)</f>
        <v>0</v>
      </c>
      <c r="BL187" s="16" t="s">
        <v>156</v>
      </c>
      <c r="BM187" s="214" t="s">
        <v>1014</v>
      </c>
    </row>
    <row r="188" spans="1:65" s="2" customFormat="1" ht="11.25">
      <c r="A188" s="34"/>
      <c r="B188" s="35"/>
      <c r="C188" s="36"/>
      <c r="D188" s="216" t="s">
        <v>158</v>
      </c>
      <c r="E188" s="36"/>
      <c r="F188" s="217" t="s">
        <v>1013</v>
      </c>
      <c r="G188" s="36"/>
      <c r="H188" s="36"/>
      <c r="I188" s="115"/>
      <c r="J188" s="36"/>
      <c r="K188" s="36"/>
      <c r="L188" s="39"/>
      <c r="M188" s="218"/>
      <c r="N188" s="219"/>
      <c r="O188" s="71"/>
      <c r="P188" s="71"/>
      <c r="Q188" s="71"/>
      <c r="R188" s="71"/>
      <c r="S188" s="71"/>
      <c r="T188" s="72"/>
      <c r="U188" s="34"/>
      <c r="V188" s="34"/>
      <c r="W188" s="34"/>
      <c r="X188" s="34"/>
      <c r="Y188" s="34"/>
      <c r="Z188" s="34"/>
      <c r="AA188" s="34"/>
      <c r="AB188" s="34"/>
      <c r="AC188" s="34"/>
      <c r="AD188" s="34"/>
      <c r="AE188" s="34"/>
      <c r="AT188" s="16" t="s">
        <v>158</v>
      </c>
      <c r="AU188" s="16" t="s">
        <v>91</v>
      </c>
    </row>
    <row r="189" spans="1:65" s="2" customFormat="1" ht="16.5" customHeight="1">
      <c r="A189" s="34"/>
      <c r="B189" s="35"/>
      <c r="C189" s="203" t="s">
        <v>348</v>
      </c>
      <c r="D189" s="203" t="s">
        <v>152</v>
      </c>
      <c r="E189" s="204" t="s">
        <v>1015</v>
      </c>
      <c r="F189" s="205" t="s">
        <v>1016</v>
      </c>
      <c r="G189" s="206" t="s">
        <v>194</v>
      </c>
      <c r="H189" s="207">
        <v>132</v>
      </c>
      <c r="I189" s="208"/>
      <c r="J189" s="209">
        <f>ROUND(I189*H189,2)</f>
        <v>0</v>
      </c>
      <c r="K189" s="205" t="s">
        <v>1</v>
      </c>
      <c r="L189" s="39"/>
      <c r="M189" s="210" t="s">
        <v>1</v>
      </c>
      <c r="N189" s="211" t="s">
        <v>48</v>
      </c>
      <c r="O189" s="71"/>
      <c r="P189" s="212">
        <f>O189*H189</f>
        <v>0</v>
      </c>
      <c r="Q189" s="212">
        <v>0</v>
      </c>
      <c r="R189" s="212">
        <f>Q189*H189</f>
        <v>0</v>
      </c>
      <c r="S189" s="212">
        <v>0</v>
      </c>
      <c r="T189" s="213">
        <f>S189*H189</f>
        <v>0</v>
      </c>
      <c r="U189" s="34"/>
      <c r="V189" s="34"/>
      <c r="W189" s="34"/>
      <c r="X189" s="34"/>
      <c r="Y189" s="34"/>
      <c r="Z189" s="34"/>
      <c r="AA189" s="34"/>
      <c r="AB189" s="34"/>
      <c r="AC189" s="34"/>
      <c r="AD189" s="34"/>
      <c r="AE189" s="34"/>
      <c r="AR189" s="214" t="s">
        <v>156</v>
      </c>
      <c r="AT189" s="214" t="s">
        <v>152</v>
      </c>
      <c r="AU189" s="214" t="s">
        <v>91</v>
      </c>
      <c r="AY189" s="16" t="s">
        <v>150</v>
      </c>
      <c r="BE189" s="215">
        <f>IF(N189="základní",J189,0)</f>
        <v>0</v>
      </c>
      <c r="BF189" s="215">
        <f>IF(N189="snížená",J189,0)</f>
        <v>0</v>
      </c>
      <c r="BG189" s="215">
        <f>IF(N189="zákl. přenesená",J189,0)</f>
        <v>0</v>
      </c>
      <c r="BH189" s="215">
        <f>IF(N189="sníž. přenesená",J189,0)</f>
        <v>0</v>
      </c>
      <c r="BI189" s="215">
        <f>IF(N189="nulová",J189,0)</f>
        <v>0</v>
      </c>
      <c r="BJ189" s="16" t="s">
        <v>91</v>
      </c>
      <c r="BK189" s="215">
        <f>ROUND(I189*H189,2)</f>
        <v>0</v>
      </c>
      <c r="BL189" s="16" t="s">
        <v>156</v>
      </c>
      <c r="BM189" s="214" t="s">
        <v>1017</v>
      </c>
    </row>
    <row r="190" spans="1:65" s="2" customFormat="1" ht="11.25">
      <c r="A190" s="34"/>
      <c r="B190" s="35"/>
      <c r="C190" s="36"/>
      <c r="D190" s="216" t="s">
        <v>158</v>
      </c>
      <c r="E190" s="36"/>
      <c r="F190" s="217" t="s">
        <v>1016</v>
      </c>
      <c r="G190" s="36"/>
      <c r="H190" s="36"/>
      <c r="I190" s="115"/>
      <c r="J190" s="36"/>
      <c r="K190" s="36"/>
      <c r="L190" s="39"/>
      <c r="M190" s="218"/>
      <c r="N190" s="219"/>
      <c r="O190" s="71"/>
      <c r="P190" s="71"/>
      <c r="Q190" s="71"/>
      <c r="R190" s="71"/>
      <c r="S190" s="71"/>
      <c r="T190" s="72"/>
      <c r="U190" s="34"/>
      <c r="V190" s="34"/>
      <c r="W190" s="34"/>
      <c r="X190" s="34"/>
      <c r="Y190" s="34"/>
      <c r="Z190" s="34"/>
      <c r="AA190" s="34"/>
      <c r="AB190" s="34"/>
      <c r="AC190" s="34"/>
      <c r="AD190" s="34"/>
      <c r="AE190" s="34"/>
      <c r="AT190" s="16" t="s">
        <v>158</v>
      </c>
      <c r="AU190" s="16" t="s">
        <v>91</v>
      </c>
    </row>
    <row r="191" spans="1:65" s="2" customFormat="1" ht="16.5" customHeight="1">
      <c r="A191" s="34"/>
      <c r="B191" s="35"/>
      <c r="C191" s="203" t="s">
        <v>355</v>
      </c>
      <c r="D191" s="203" t="s">
        <v>152</v>
      </c>
      <c r="E191" s="204" t="s">
        <v>1018</v>
      </c>
      <c r="F191" s="205" t="s">
        <v>1019</v>
      </c>
      <c r="G191" s="206" t="s">
        <v>194</v>
      </c>
      <c r="H191" s="207">
        <v>75</v>
      </c>
      <c r="I191" s="208"/>
      <c r="J191" s="209">
        <f>ROUND(I191*H191,2)</f>
        <v>0</v>
      </c>
      <c r="K191" s="205" t="s">
        <v>1</v>
      </c>
      <c r="L191" s="39"/>
      <c r="M191" s="210" t="s">
        <v>1</v>
      </c>
      <c r="N191" s="211" t="s">
        <v>48</v>
      </c>
      <c r="O191" s="71"/>
      <c r="P191" s="212">
        <f>O191*H191</f>
        <v>0</v>
      </c>
      <c r="Q191" s="212">
        <v>0</v>
      </c>
      <c r="R191" s="212">
        <f>Q191*H191</f>
        <v>0</v>
      </c>
      <c r="S191" s="212">
        <v>0</v>
      </c>
      <c r="T191" s="213">
        <f>S191*H191</f>
        <v>0</v>
      </c>
      <c r="U191" s="34"/>
      <c r="V191" s="34"/>
      <c r="W191" s="34"/>
      <c r="X191" s="34"/>
      <c r="Y191" s="34"/>
      <c r="Z191" s="34"/>
      <c r="AA191" s="34"/>
      <c r="AB191" s="34"/>
      <c r="AC191" s="34"/>
      <c r="AD191" s="34"/>
      <c r="AE191" s="34"/>
      <c r="AR191" s="214" t="s">
        <v>156</v>
      </c>
      <c r="AT191" s="214" t="s">
        <v>152</v>
      </c>
      <c r="AU191" s="214" t="s">
        <v>91</v>
      </c>
      <c r="AY191" s="16" t="s">
        <v>150</v>
      </c>
      <c r="BE191" s="215">
        <f>IF(N191="základní",J191,0)</f>
        <v>0</v>
      </c>
      <c r="BF191" s="215">
        <f>IF(N191="snížená",J191,0)</f>
        <v>0</v>
      </c>
      <c r="BG191" s="215">
        <f>IF(N191="zákl. přenesená",J191,0)</f>
        <v>0</v>
      </c>
      <c r="BH191" s="215">
        <f>IF(N191="sníž. přenesená",J191,0)</f>
        <v>0</v>
      </c>
      <c r="BI191" s="215">
        <f>IF(N191="nulová",J191,0)</f>
        <v>0</v>
      </c>
      <c r="BJ191" s="16" t="s">
        <v>91</v>
      </c>
      <c r="BK191" s="215">
        <f>ROUND(I191*H191,2)</f>
        <v>0</v>
      </c>
      <c r="BL191" s="16" t="s">
        <v>156</v>
      </c>
      <c r="BM191" s="214" t="s">
        <v>1020</v>
      </c>
    </row>
    <row r="192" spans="1:65" s="2" customFormat="1" ht="11.25">
      <c r="A192" s="34"/>
      <c r="B192" s="35"/>
      <c r="C192" s="36"/>
      <c r="D192" s="216" t="s">
        <v>158</v>
      </c>
      <c r="E192" s="36"/>
      <c r="F192" s="217" t="s">
        <v>1019</v>
      </c>
      <c r="G192" s="36"/>
      <c r="H192" s="36"/>
      <c r="I192" s="115"/>
      <c r="J192" s="36"/>
      <c r="K192" s="36"/>
      <c r="L192" s="39"/>
      <c r="M192" s="218"/>
      <c r="N192" s="219"/>
      <c r="O192" s="71"/>
      <c r="P192" s="71"/>
      <c r="Q192" s="71"/>
      <c r="R192" s="71"/>
      <c r="S192" s="71"/>
      <c r="T192" s="72"/>
      <c r="U192" s="34"/>
      <c r="V192" s="34"/>
      <c r="W192" s="34"/>
      <c r="X192" s="34"/>
      <c r="Y192" s="34"/>
      <c r="Z192" s="34"/>
      <c r="AA192" s="34"/>
      <c r="AB192" s="34"/>
      <c r="AC192" s="34"/>
      <c r="AD192" s="34"/>
      <c r="AE192" s="34"/>
      <c r="AT192" s="16" t="s">
        <v>158</v>
      </c>
      <c r="AU192" s="16" t="s">
        <v>91</v>
      </c>
    </row>
    <row r="193" spans="1:65" s="2" customFormat="1" ht="16.5" customHeight="1">
      <c r="A193" s="34"/>
      <c r="B193" s="35"/>
      <c r="C193" s="203" t="s">
        <v>360</v>
      </c>
      <c r="D193" s="203" t="s">
        <v>152</v>
      </c>
      <c r="E193" s="204" t="s">
        <v>1021</v>
      </c>
      <c r="F193" s="205" t="s">
        <v>1022</v>
      </c>
      <c r="G193" s="206" t="s">
        <v>1023</v>
      </c>
      <c r="H193" s="207">
        <v>448.5</v>
      </c>
      <c r="I193" s="208"/>
      <c r="J193" s="209">
        <f>ROUND(I193*H193,2)</f>
        <v>0</v>
      </c>
      <c r="K193" s="205" t="s">
        <v>1</v>
      </c>
      <c r="L193" s="39"/>
      <c r="M193" s="210" t="s">
        <v>1</v>
      </c>
      <c r="N193" s="211" t="s">
        <v>48</v>
      </c>
      <c r="O193" s="71"/>
      <c r="P193" s="212">
        <f>O193*H193</f>
        <v>0</v>
      </c>
      <c r="Q193" s="212">
        <v>0</v>
      </c>
      <c r="R193" s="212">
        <f>Q193*H193</f>
        <v>0</v>
      </c>
      <c r="S193" s="212">
        <v>0</v>
      </c>
      <c r="T193" s="213">
        <f>S193*H193</f>
        <v>0</v>
      </c>
      <c r="U193" s="34"/>
      <c r="V193" s="34"/>
      <c r="W193" s="34"/>
      <c r="X193" s="34"/>
      <c r="Y193" s="34"/>
      <c r="Z193" s="34"/>
      <c r="AA193" s="34"/>
      <c r="AB193" s="34"/>
      <c r="AC193" s="34"/>
      <c r="AD193" s="34"/>
      <c r="AE193" s="34"/>
      <c r="AR193" s="214" t="s">
        <v>156</v>
      </c>
      <c r="AT193" s="214" t="s">
        <v>152</v>
      </c>
      <c r="AU193" s="214" t="s">
        <v>91</v>
      </c>
      <c r="AY193" s="16" t="s">
        <v>150</v>
      </c>
      <c r="BE193" s="215">
        <f>IF(N193="základní",J193,0)</f>
        <v>0</v>
      </c>
      <c r="BF193" s="215">
        <f>IF(N193="snížená",J193,0)</f>
        <v>0</v>
      </c>
      <c r="BG193" s="215">
        <f>IF(N193="zákl. přenesená",J193,0)</f>
        <v>0</v>
      </c>
      <c r="BH193" s="215">
        <f>IF(N193="sníž. přenesená",J193,0)</f>
        <v>0</v>
      </c>
      <c r="BI193" s="215">
        <f>IF(N193="nulová",J193,0)</f>
        <v>0</v>
      </c>
      <c r="BJ193" s="16" t="s">
        <v>91</v>
      </c>
      <c r="BK193" s="215">
        <f>ROUND(I193*H193,2)</f>
        <v>0</v>
      </c>
      <c r="BL193" s="16" t="s">
        <v>156</v>
      </c>
      <c r="BM193" s="214" t="s">
        <v>1024</v>
      </c>
    </row>
    <row r="194" spans="1:65" s="2" customFormat="1" ht="11.25">
      <c r="A194" s="34"/>
      <c r="B194" s="35"/>
      <c r="C194" s="36"/>
      <c r="D194" s="216" t="s">
        <v>158</v>
      </c>
      <c r="E194" s="36"/>
      <c r="F194" s="217" t="s">
        <v>1025</v>
      </c>
      <c r="G194" s="36"/>
      <c r="H194" s="36"/>
      <c r="I194" s="115"/>
      <c r="J194" s="36"/>
      <c r="K194" s="36"/>
      <c r="L194" s="39"/>
      <c r="M194" s="218"/>
      <c r="N194" s="219"/>
      <c r="O194" s="71"/>
      <c r="P194" s="71"/>
      <c r="Q194" s="71"/>
      <c r="R194" s="71"/>
      <c r="S194" s="71"/>
      <c r="T194" s="72"/>
      <c r="U194" s="34"/>
      <c r="V194" s="34"/>
      <c r="W194" s="34"/>
      <c r="X194" s="34"/>
      <c r="Y194" s="34"/>
      <c r="Z194" s="34"/>
      <c r="AA194" s="34"/>
      <c r="AB194" s="34"/>
      <c r="AC194" s="34"/>
      <c r="AD194" s="34"/>
      <c r="AE194" s="34"/>
      <c r="AT194" s="16" t="s">
        <v>158</v>
      </c>
      <c r="AU194" s="16" t="s">
        <v>91</v>
      </c>
    </row>
    <row r="195" spans="1:65" s="2" customFormat="1" ht="16.5" customHeight="1">
      <c r="A195" s="34"/>
      <c r="B195" s="35"/>
      <c r="C195" s="203" t="s">
        <v>364</v>
      </c>
      <c r="D195" s="203" t="s">
        <v>152</v>
      </c>
      <c r="E195" s="204" t="s">
        <v>1026</v>
      </c>
      <c r="F195" s="205" t="s">
        <v>1027</v>
      </c>
      <c r="G195" s="206" t="s">
        <v>722</v>
      </c>
      <c r="H195" s="207">
        <v>38</v>
      </c>
      <c r="I195" s="208"/>
      <c r="J195" s="209">
        <f>ROUND(I195*H195,2)</f>
        <v>0</v>
      </c>
      <c r="K195" s="205" t="s">
        <v>1</v>
      </c>
      <c r="L195" s="39"/>
      <c r="M195" s="210" t="s">
        <v>1</v>
      </c>
      <c r="N195" s="211" t="s">
        <v>48</v>
      </c>
      <c r="O195" s="71"/>
      <c r="P195" s="212">
        <f>O195*H195</f>
        <v>0</v>
      </c>
      <c r="Q195" s="212">
        <v>0</v>
      </c>
      <c r="R195" s="212">
        <f>Q195*H195</f>
        <v>0</v>
      </c>
      <c r="S195" s="212">
        <v>0</v>
      </c>
      <c r="T195" s="213">
        <f>S195*H195</f>
        <v>0</v>
      </c>
      <c r="U195" s="34"/>
      <c r="V195" s="34"/>
      <c r="W195" s="34"/>
      <c r="X195" s="34"/>
      <c r="Y195" s="34"/>
      <c r="Z195" s="34"/>
      <c r="AA195" s="34"/>
      <c r="AB195" s="34"/>
      <c r="AC195" s="34"/>
      <c r="AD195" s="34"/>
      <c r="AE195" s="34"/>
      <c r="AR195" s="214" t="s">
        <v>156</v>
      </c>
      <c r="AT195" s="214" t="s">
        <v>152</v>
      </c>
      <c r="AU195" s="214" t="s">
        <v>91</v>
      </c>
      <c r="AY195" s="16" t="s">
        <v>150</v>
      </c>
      <c r="BE195" s="215">
        <f>IF(N195="základní",J195,0)</f>
        <v>0</v>
      </c>
      <c r="BF195" s="215">
        <f>IF(N195="snížená",J195,0)</f>
        <v>0</v>
      </c>
      <c r="BG195" s="215">
        <f>IF(N195="zákl. přenesená",J195,0)</f>
        <v>0</v>
      </c>
      <c r="BH195" s="215">
        <f>IF(N195="sníž. přenesená",J195,0)</f>
        <v>0</v>
      </c>
      <c r="BI195" s="215">
        <f>IF(N195="nulová",J195,0)</f>
        <v>0</v>
      </c>
      <c r="BJ195" s="16" t="s">
        <v>91</v>
      </c>
      <c r="BK195" s="215">
        <f>ROUND(I195*H195,2)</f>
        <v>0</v>
      </c>
      <c r="BL195" s="16" t="s">
        <v>156</v>
      </c>
      <c r="BM195" s="214" t="s">
        <v>1028</v>
      </c>
    </row>
    <row r="196" spans="1:65" s="2" customFormat="1" ht="11.25">
      <c r="A196" s="34"/>
      <c r="B196" s="35"/>
      <c r="C196" s="36"/>
      <c r="D196" s="216" t="s">
        <v>158</v>
      </c>
      <c r="E196" s="36"/>
      <c r="F196" s="217" t="s">
        <v>1027</v>
      </c>
      <c r="G196" s="36"/>
      <c r="H196" s="36"/>
      <c r="I196" s="115"/>
      <c r="J196" s="36"/>
      <c r="K196" s="36"/>
      <c r="L196" s="39"/>
      <c r="M196" s="218"/>
      <c r="N196" s="219"/>
      <c r="O196" s="71"/>
      <c r="P196" s="71"/>
      <c r="Q196" s="71"/>
      <c r="R196" s="71"/>
      <c r="S196" s="71"/>
      <c r="T196" s="72"/>
      <c r="U196" s="34"/>
      <c r="V196" s="34"/>
      <c r="W196" s="34"/>
      <c r="X196" s="34"/>
      <c r="Y196" s="34"/>
      <c r="Z196" s="34"/>
      <c r="AA196" s="34"/>
      <c r="AB196" s="34"/>
      <c r="AC196" s="34"/>
      <c r="AD196" s="34"/>
      <c r="AE196" s="34"/>
      <c r="AT196" s="16" t="s">
        <v>158</v>
      </c>
      <c r="AU196" s="16" t="s">
        <v>91</v>
      </c>
    </row>
    <row r="197" spans="1:65" s="2" customFormat="1" ht="16.5" customHeight="1">
      <c r="A197" s="34"/>
      <c r="B197" s="35"/>
      <c r="C197" s="203" t="s">
        <v>370</v>
      </c>
      <c r="D197" s="203" t="s">
        <v>152</v>
      </c>
      <c r="E197" s="204" t="s">
        <v>1029</v>
      </c>
      <c r="F197" s="205" t="s">
        <v>1030</v>
      </c>
      <c r="G197" s="206" t="s">
        <v>194</v>
      </c>
      <c r="H197" s="207">
        <v>322</v>
      </c>
      <c r="I197" s="208"/>
      <c r="J197" s="209">
        <f>ROUND(I197*H197,2)</f>
        <v>0</v>
      </c>
      <c r="K197" s="205" t="s">
        <v>1</v>
      </c>
      <c r="L197" s="39"/>
      <c r="M197" s="210" t="s">
        <v>1</v>
      </c>
      <c r="N197" s="211" t="s">
        <v>48</v>
      </c>
      <c r="O197" s="71"/>
      <c r="P197" s="212">
        <f>O197*H197</f>
        <v>0</v>
      </c>
      <c r="Q197" s="212">
        <v>0</v>
      </c>
      <c r="R197" s="212">
        <f>Q197*H197</f>
        <v>0</v>
      </c>
      <c r="S197" s="212">
        <v>0</v>
      </c>
      <c r="T197" s="213">
        <f>S197*H197</f>
        <v>0</v>
      </c>
      <c r="U197" s="34"/>
      <c r="V197" s="34"/>
      <c r="W197" s="34"/>
      <c r="X197" s="34"/>
      <c r="Y197" s="34"/>
      <c r="Z197" s="34"/>
      <c r="AA197" s="34"/>
      <c r="AB197" s="34"/>
      <c r="AC197" s="34"/>
      <c r="AD197" s="34"/>
      <c r="AE197" s="34"/>
      <c r="AR197" s="214" t="s">
        <v>156</v>
      </c>
      <c r="AT197" s="214" t="s">
        <v>152</v>
      </c>
      <c r="AU197" s="214" t="s">
        <v>91</v>
      </c>
      <c r="AY197" s="16" t="s">
        <v>150</v>
      </c>
      <c r="BE197" s="215">
        <f>IF(N197="základní",J197,0)</f>
        <v>0</v>
      </c>
      <c r="BF197" s="215">
        <f>IF(N197="snížená",J197,0)</f>
        <v>0</v>
      </c>
      <c r="BG197" s="215">
        <f>IF(N197="zákl. přenesená",J197,0)</f>
        <v>0</v>
      </c>
      <c r="BH197" s="215">
        <f>IF(N197="sníž. přenesená",J197,0)</f>
        <v>0</v>
      </c>
      <c r="BI197" s="215">
        <f>IF(N197="nulová",J197,0)</f>
        <v>0</v>
      </c>
      <c r="BJ197" s="16" t="s">
        <v>91</v>
      </c>
      <c r="BK197" s="215">
        <f>ROUND(I197*H197,2)</f>
        <v>0</v>
      </c>
      <c r="BL197" s="16" t="s">
        <v>156</v>
      </c>
      <c r="BM197" s="214" t="s">
        <v>1031</v>
      </c>
    </row>
    <row r="198" spans="1:65" s="2" customFormat="1" ht="11.25">
      <c r="A198" s="34"/>
      <c r="B198" s="35"/>
      <c r="C198" s="36"/>
      <c r="D198" s="216" t="s">
        <v>158</v>
      </c>
      <c r="E198" s="36"/>
      <c r="F198" s="217" t="s">
        <v>1030</v>
      </c>
      <c r="G198" s="36"/>
      <c r="H198" s="36"/>
      <c r="I198" s="115"/>
      <c r="J198" s="36"/>
      <c r="K198" s="36"/>
      <c r="L198" s="39"/>
      <c r="M198" s="218"/>
      <c r="N198" s="219"/>
      <c r="O198" s="71"/>
      <c r="P198" s="71"/>
      <c r="Q198" s="71"/>
      <c r="R198" s="71"/>
      <c r="S198" s="71"/>
      <c r="T198" s="72"/>
      <c r="U198" s="34"/>
      <c r="V198" s="34"/>
      <c r="W198" s="34"/>
      <c r="X198" s="34"/>
      <c r="Y198" s="34"/>
      <c r="Z198" s="34"/>
      <c r="AA198" s="34"/>
      <c r="AB198" s="34"/>
      <c r="AC198" s="34"/>
      <c r="AD198" s="34"/>
      <c r="AE198" s="34"/>
      <c r="AT198" s="16" t="s">
        <v>158</v>
      </c>
      <c r="AU198" s="16" t="s">
        <v>91</v>
      </c>
    </row>
    <row r="199" spans="1:65" s="2" customFormat="1" ht="16.5" customHeight="1">
      <c r="A199" s="34"/>
      <c r="B199" s="35"/>
      <c r="C199" s="203" t="s">
        <v>374</v>
      </c>
      <c r="D199" s="203" t="s">
        <v>152</v>
      </c>
      <c r="E199" s="204" t="s">
        <v>1032</v>
      </c>
      <c r="F199" s="205" t="s">
        <v>1033</v>
      </c>
      <c r="G199" s="206" t="s">
        <v>722</v>
      </c>
      <c r="H199" s="207">
        <v>231</v>
      </c>
      <c r="I199" s="208"/>
      <c r="J199" s="209">
        <f>ROUND(I199*H199,2)</f>
        <v>0</v>
      </c>
      <c r="K199" s="205" t="s">
        <v>1</v>
      </c>
      <c r="L199" s="39"/>
      <c r="M199" s="210" t="s">
        <v>1</v>
      </c>
      <c r="N199" s="211" t="s">
        <v>48</v>
      </c>
      <c r="O199" s="71"/>
      <c r="P199" s="212">
        <f>O199*H199</f>
        <v>0</v>
      </c>
      <c r="Q199" s="212">
        <v>0</v>
      </c>
      <c r="R199" s="212">
        <f>Q199*H199</f>
        <v>0</v>
      </c>
      <c r="S199" s="212">
        <v>0</v>
      </c>
      <c r="T199" s="213">
        <f>S199*H199</f>
        <v>0</v>
      </c>
      <c r="U199" s="34"/>
      <c r="V199" s="34"/>
      <c r="W199" s="34"/>
      <c r="X199" s="34"/>
      <c r="Y199" s="34"/>
      <c r="Z199" s="34"/>
      <c r="AA199" s="34"/>
      <c r="AB199" s="34"/>
      <c r="AC199" s="34"/>
      <c r="AD199" s="34"/>
      <c r="AE199" s="34"/>
      <c r="AR199" s="214" t="s">
        <v>156</v>
      </c>
      <c r="AT199" s="214" t="s">
        <v>152</v>
      </c>
      <c r="AU199" s="214" t="s">
        <v>91</v>
      </c>
      <c r="AY199" s="16" t="s">
        <v>150</v>
      </c>
      <c r="BE199" s="215">
        <f>IF(N199="základní",J199,0)</f>
        <v>0</v>
      </c>
      <c r="BF199" s="215">
        <f>IF(N199="snížená",J199,0)</f>
        <v>0</v>
      </c>
      <c r="BG199" s="215">
        <f>IF(N199="zákl. přenesená",J199,0)</f>
        <v>0</v>
      </c>
      <c r="BH199" s="215">
        <f>IF(N199="sníž. přenesená",J199,0)</f>
        <v>0</v>
      </c>
      <c r="BI199" s="215">
        <f>IF(N199="nulová",J199,0)</f>
        <v>0</v>
      </c>
      <c r="BJ199" s="16" t="s">
        <v>91</v>
      </c>
      <c r="BK199" s="215">
        <f>ROUND(I199*H199,2)</f>
        <v>0</v>
      </c>
      <c r="BL199" s="16" t="s">
        <v>156</v>
      </c>
      <c r="BM199" s="214" t="s">
        <v>1034</v>
      </c>
    </row>
    <row r="200" spans="1:65" s="2" customFormat="1" ht="11.25">
      <c r="A200" s="34"/>
      <c r="B200" s="35"/>
      <c r="C200" s="36"/>
      <c r="D200" s="216" t="s">
        <v>158</v>
      </c>
      <c r="E200" s="36"/>
      <c r="F200" s="217" t="s">
        <v>1033</v>
      </c>
      <c r="G200" s="36"/>
      <c r="H200" s="36"/>
      <c r="I200" s="115"/>
      <c r="J200" s="36"/>
      <c r="K200" s="36"/>
      <c r="L200" s="39"/>
      <c r="M200" s="218"/>
      <c r="N200" s="219"/>
      <c r="O200" s="71"/>
      <c r="P200" s="71"/>
      <c r="Q200" s="71"/>
      <c r="R200" s="71"/>
      <c r="S200" s="71"/>
      <c r="T200" s="72"/>
      <c r="U200" s="34"/>
      <c r="V200" s="34"/>
      <c r="W200" s="34"/>
      <c r="X200" s="34"/>
      <c r="Y200" s="34"/>
      <c r="Z200" s="34"/>
      <c r="AA200" s="34"/>
      <c r="AB200" s="34"/>
      <c r="AC200" s="34"/>
      <c r="AD200" s="34"/>
      <c r="AE200" s="34"/>
      <c r="AT200" s="16" t="s">
        <v>158</v>
      </c>
      <c r="AU200" s="16" t="s">
        <v>91</v>
      </c>
    </row>
    <row r="201" spans="1:65" s="2" customFormat="1" ht="16.5" customHeight="1">
      <c r="A201" s="34"/>
      <c r="B201" s="35"/>
      <c r="C201" s="203" t="s">
        <v>29</v>
      </c>
      <c r="D201" s="203" t="s">
        <v>152</v>
      </c>
      <c r="E201" s="204" t="s">
        <v>1035</v>
      </c>
      <c r="F201" s="205" t="s">
        <v>1036</v>
      </c>
      <c r="G201" s="206" t="s">
        <v>722</v>
      </c>
      <c r="H201" s="207">
        <v>7</v>
      </c>
      <c r="I201" s="208"/>
      <c r="J201" s="209">
        <f>ROUND(I201*H201,2)</f>
        <v>0</v>
      </c>
      <c r="K201" s="205" t="s">
        <v>1</v>
      </c>
      <c r="L201" s="39"/>
      <c r="M201" s="210" t="s">
        <v>1</v>
      </c>
      <c r="N201" s="211" t="s">
        <v>48</v>
      </c>
      <c r="O201" s="71"/>
      <c r="P201" s="212">
        <f>O201*H201</f>
        <v>0</v>
      </c>
      <c r="Q201" s="212">
        <v>0</v>
      </c>
      <c r="R201" s="212">
        <f>Q201*H201</f>
        <v>0</v>
      </c>
      <c r="S201" s="212">
        <v>0</v>
      </c>
      <c r="T201" s="213">
        <f>S201*H201</f>
        <v>0</v>
      </c>
      <c r="U201" s="34"/>
      <c r="V201" s="34"/>
      <c r="W201" s="34"/>
      <c r="X201" s="34"/>
      <c r="Y201" s="34"/>
      <c r="Z201" s="34"/>
      <c r="AA201" s="34"/>
      <c r="AB201" s="34"/>
      <c r="AC201" s="34"/>
      <c r="AD201" s="34"/>
      <c r="AE201" s="34"/>
      <c r="AR201" s="214" t="s">
        <v>156</v>
      </c>
      <c r="AT201" s="214" t="s">
        <v>152</v>
      </c>
      <c r="AU201" s="214" t="s">
        <v>91</v>
      </c>
      <c r="AY201" s="16" t="s">
        <v>150</v>
      </c>
      <c r="BE201" s="215">
        <f>IF(N201="základní",J201,0)</f>
        <v>0</v>
      </c>
      <c r="BF201" s="215">
        <f>IF(N201="snížená",J201,0)</f>
        <v>0</v>
      </c>
      <c r="BG201" s="215">
        <f>IF(N201="zákl. přenesená",J201,0)</f>
        <v>0</v>
      </c>
      <c r="BH201" s="215">
        <f>IF(N201="sníž. přenesená",J201,0)</f>
        <v>0</v>
      </c>
      <c r="BI201" s="215">
        <f>IF(N201="nulová",J201,0)</f>
        <v>0</v>
      </c>
      <c r="BJ201" s="16" t="s">
        <v>91</v>
      </c>
      <c r="BK201" s="215">
        <f>ROUND(I201*H201,2)</f>
        <v>0</v>
      </c>
      <c r="BL201" s="16" t="s">
        <v>156</v>
      </c>
      <c r="BM201" s="214" t="s">
        <v>1037</v>
      </c>
    </row>
    <row r="202" spans="1:65" s="2" customFormat="1" ht="11.25">
      <c r="A202" s="34"/>
      <c r="B202" s="35"/>
      <c r="C202" s="36"/>
      <c r="D202" s="216" t="s">
        <v>158</v>
      </c>
      <c r="E202" s="36"/>
      <c r="F202" s="217" t="s">
        <v>1036</v>
      </c>
      <c r="G202" s="36"/>
      <c r="H202" s="36"/>
      <c r="I202" s="115"/>
      <c r="J202" s="36"/>
      <c r="K202" s="36"/>
      <c r="L202" s="39"/>
      <c r="M202" s="218"/>
      <c r="N202" s="219"/>
      <c r="O202" s="71"/>
      <c r="P202" s="71"/>
      <c r="Q202" s="71"/>
      <c r="R202" s="71"/>
      <c r="S202" s="71"/>
      <c r="T202" s="72"/>
      <c r="U202" s="34"/>
      <c r="V202" s="34"/>
      <c r="W202" s="34"/>
      <c r="X202" s="34"/>
      <c r="Y202" s="34"/>
      <c r="Z202" s="34"/>
      <c r="AA202" s="34"/>
      <c r="AB202" s="34"/>
      <c r="AC202" s="34"/>
      <c r="AD202" s="34"/>
      <c r="AE202" s="34"/>
      <c r="AT202" s="16" t="s">
        <v>158</v>
      </c>
      <c r="AU202" s="16" t="s">
        <v>91</v>
      </c>
    </row>
    <row r="203" spans="1:65" s="2" customFormat="1" ht="16.5" customHeight="1">
      <c r="A203" s="34"/>
      <c r="B203" s="35"/>
      <c r="C203" s="203" t="s">
        <v>382</v>
      </c>
      <c r="D203" s="203" t="s">
        <v>152</v>
      </c>
      <c r="E203" s="204" t="s">
        <v>1038</v>
      </c>
      <c r="F203" s="205" t="s">
        <v>1039</v>
      </c>
      <c r="G203" s="206" t="s">
        <v>722</v>
      </c>
      <c r="H203" s="207">
        <v>7</v>
      </c>
      <c r="I203" s="208"/>
      <c r="J203" s="209">
        <f>ROUND(I203*H203,2)</f>
        <v>0</v>
      </c>
      <c r="K203" s="205" t="s">
        <v>1</v>
      </c>
      <c r="L203" s="39"/>
      <c r="M203" s="210" t="s">
        <v>1</v>
      </c>
      <c r="N203" s="211" t="s">
        <v>48</v>
      </c>
      <c r="O203" s="71"/>
      <c r="P203" s="212">
        <f>O203*H203</f>
        <v>0</v>
      </c>
      <c r="Q203" s="212">
        <v>0</v>
      </c>
      <c r="R203" s="212">
        <f>Q203*H203</f>
        <v>0</v>
      </c>
      <c r="S203" s="212">
        <v>0</v>
      </c>
      <c r="T203" s="213">
        <f>S203*H203</f>
        <v>0</v>
      </c>
      <c r="U203" s="34"/>
      <c r="V203" s="34"/>
      <c r="W203" s="34"/>
      <c r="X203" s="34"/>
      <c r="Y203" s="34"/>
      <c r="Z203" s="34"/>
      <c r="AA203" s="34"/>
      <c r="AB203" s="34"/>
      <c r="AC203" s="34"/>
      <c r="AD203" s="34"/>
      <c r="AE203" s="34"/>
      <c r="AR203" s="214" t="s">
        <v>156</v>
      </c>
      <c r="AT203" s="214" t="s">
        <v>152</v>
      </c>
      <c r="AU203" s="214" t="s">
        <v>91</v>
      </c>
      <c r="AY203" s="16" t="s">
        <v>150</v>
      </c>
      <c r="BE203" s="215">
        <f>IF(N203="základní",J203,0)</f>
        <v>0</v>
      </c>
      <c r="BF203" s="215">
        <f>IF(N203="snížená",J203,0)</f>
        <v>0</v>
      </c>
      <c r="BG203" s="215">
        <f>IF(N203="zákl. přenesená",J203,0)</f>
        <v>0</v>
      </c>
      <c r="BH203" s="215">
        <f>IF(N203="sníž. přenesená",J203,0)</f>
        <v>0</v>
      </c>
      <c r="BI203" s="215">
        <f>IF(N203="nulová",J203,0)</f>
        <v>0</v>
      </c>
      <c r="BJ203" s="16" t="s">
        <v>91</v>
      </c>
      <c r="BK203" s="215">
        <f>ROUND(I203*H203,2)</f>
        <v>0</v>
      </c>
      <c r="BL203" s="16" t="s">
        <v>156</v>
      </c>
      <c r="BM203" s="214" t="s">
        <v>1040</v>
      </c>
    </row>
    <row r="204" spans="1:65" s="2" customFormat="1" ht="11.25">
      <c r="A204" s="34"/>
      <c r="B204" s="35"/>
      <c r="C204" s="36"/>
      <c r="D204" s="216" t="s">
        <v>158</v>
      </c>
      <c r="E204" s="36"/>
      <c r="F204" s="217" t="s">
        <v>1039</v>
      </c>
      <c r="G204" s="36"/>
      <c r="H204" s="36"/>
      <c r="I204" s="115"/>
      <c r="J204" s="36"/>
      <c r="K204" s="36"/>
      <c r="L204" s="39"/>
      <c r="M204" s="218"/>
      <c r="N204" s="219"/>
      <c r="O204" s="71"/>
      <c r="P204" s="71"/>
      <c r="Q204" s="71"/>
      <c r="R204" s="71"/>
      <c r="S204" s="71"/>
      <c r="T204" s="72"/>
      <c r="U204" s="34"/>
      <c r="V204" s="34"/>
      <c r="W204" s="34"/>
      <c r="X204" s="34"/>
      <c r="Y204" s="34"/>
      <c r="Z204" s="34"/>
      <c r="AA204" s="34"/>
      <c r="AB204" s="34"/>
      <c r="AC204" s="34"/>
      <c r="AD204" s="34"/>
      <c r="AE204" s="34"/>
      <c r="AT204" s="16" t="s">
        <v>158</v>
      </c>
      <c r="AU204" s="16" t="s">
        <v>91</v>
      </c>
    </row>
    <row r="205" spans="1:65" s="2" customFormat="1" ht="16.5" customHeight="1">
      <c r="A205" s="34"/>
      <c r="B205" s="35"/>
      <c r="C205" s="203" t="s">
        <v>388</v>
      </c>
      <c r="D205" s="203" t="s">
        <v>152</v>
      </c>
      <c r="E205" s="204" t="s">
        <v>1041</v>
      </c>
      <c r="F205" s="205" t="s">
        <v>1042</v>
      </c>
      <c r="G205" s="206" t="s">
        <v>722</v>
      </c>
      <c r="H205" s="207">
        <v>2</v>
      </c>
      <c r="I205" s="208"/>
      <c r="J205" s="209">
        <f>ROUND(I205*H205,2)</f>
        <v>0</v>
      </c>
      <c r="K205" s="205" t="s">
        <v>1</v>
      </c>
      <c r="L205" s="39"/>
      <c r="M205" s="210" t="s">
        <v>1</v>
      </c>
      <c r="N205" s="211" t="s">
        <v>48</v>
      </c>
      <c r="O205" s="71"/>
      <c r="P205" s="212">
        <f>O205*H205</f>
        <v>0</v>
      </c>
      <c r="Q205" s="212">
        <v>0</v>
      </c>
      <c r="R205" s="212">
        <f>Q205*H205</f>
        <v>0</v>
      </c>
      <c r="S205" s="212">
        <v>0</v>
      </c>
      <c r="T205" s="213">
        <f>S205*H205</f>
        <v>0</v>
      </c>
      <c r="U205" s="34"/>
      <c r="V205" s="34"/>
      <c r="W205" s="34"/>
      <c r="X205" s="34"/>
      <c r="Y205" s="34"/>
      <c r="Z205" s="34"/>
      <c r="AA205" s="34"/>
      <c r="AB205" s="34"/>
      <c r="AC205" s="34"/>
      <c r="AD205" s="34"/>
      <c r="AE205" s="34"/>
      <c r="AR205" s="214" t="s">
        <v>156</v>
      </c>
      <c r="AT205" s="214" t="s">
        <v>152</v>
      </c>
      <c r="AU205" s="214" t="s">
        <v>91</v>
      </c>
      <c r="AY205" s="16" t="s">
        <v>150</v>
      </c>
      <c r="BE205" s="215">
        <f>IF(N205="základní",J205,0)</f>
        <v>0</v>
      </c>
      <c r="BF205" s="215">
        <f>IF(N205="snížená",J205,0)</f>
        <v>0</v>
      </c>
      <c r="BG205" s="215">
        <f>IF(N205="zákl. přenesená",J205,0)</f>
        <v>0</v>
      </c>
      <c r="BH205" s="215">
        <f>IF(N205="sníž. přenesená",J205,0)</f>
        <v>0</v>
      </c>
      <c r="BI205" s="215">
        <f>IF(N205="nulová",J205,0)</f>
        <v>0</v>
      </c>
      <c r="BJ205" s="16" t="s">
        <v>91</v>
      </c>
      <c r="BK205" s="215">
        <f>ROUND(I205*H205,2)</f>
        <v>0</v>
      </c>
      <c r="BL205" s="16" t="s">
        <v>156</v>
      </c>
      <c r="BM205" s="214" t="s">
        <v>1043</v>
      </c>
    </row>
    <row r="206" spans="1:65" s="2" customFormat="1" ht="11.25">
      <c r="A206" s="34"/>
      <c r="B206" s="35"/>
      <c r="C206" s="36"/>
      <c r="D206" s="216" t="s">
        <v>158</v>
      </c>
      <c r="E206" s="36"/>
      <c r="F206" s="217" t="s">
        <v>1042</v>
      </c>
      <c r="G206" s="36"/>
      <c r="H206" s="36"/>
      <c r="I206" s="115"/>
      <c r="J206" s="36"/>
      <c r="K206" s="36"/>
      <c r="L206" s="39"/>
      <c r="M206" s="218"/>
      <c r="N206" s="219"/>
      <c r="O206" s="71"/>
      <c r="P206" s="71"/>
      <c r="Q206" s="71"/>
      <c r="R206" s="71"/>
      <c r="S206" s="71"/>
      <c r="T206" s="72"/>
      <c r="U206" s="34"/>
      <c r="V206" s="34"/>
      <c r="W206" s="34"/>
      <c r="X206" s="34"/>
      <c r="Y206" s="34"/>
      <c r="Z206" s="34"/>
      <c r="AA206" s="34"/>
      <c r="AB206" s="34"/>
      <c r="AC206" s="34"/>
      <c r="AD206" s="34"/>
      <c r="AE206" s="34"/>
      <c r="AT206" s="16" t="s">
        <v>158</v>
      </c>
      <c r="AU206" s="16" t="s">
        <v>91</v>
      </c>
    </row>
    <row r="207" spans="1:65" s="2" customFormat="1" ht="16.5" customHeight="1">
      <c r="A207" s="34"/>
      <c r="B207" s="35"/>
      <c r="C207" s="203" t="s">
        <v>393</v>
      </c>
      <c r="D207" s="203" t="s">
        <v>152</v>
      </c>
      <c r="E207" s="204" t="s">
        <v>1044</v>
      </c>
      <c r="F207" s="205" t="s">
        <v>1045</v>
      </c>
      <c r="G207" s="206" t="s">
        <v>207</v>
      </c>
      <c r="H207" s="207">
        <v>8.32</v>
      </c>
      <c r="I207" s="208"/>
      <c r="J207" s="209">
        <f>ROUND(I207*H207,2)</f>
        <v>0</v>
      </c>
      <c r="K207" s="205" t="s">
        <v>1</v>
      </c>
      <c r="L207" s="39"/>
      <c r="M207" s="210" t="s">
        <v>1</v>
      </c>
      <c r="N207" s="211" t="s">
        <v>48</v>
      </c>
      <c r="O207" s="71"/>
      <c r="P207" s="212">
        <f>O207*H207</f>
        <v>0</v>
      </c>
      <c r="Q207" s="212">
        <v>0</v>
      </c>
      <c r="R207" s="212">
        <f>Q207*H207</f>
        <v>0</v>
      </c>
      <c r="S207" s="212">
        <v>0</v>
      </c>
      <c r="T207" s="213">
        <f>S207*H207</f>
        <v>0</v>
      </c>
      <c r="U207" s="34"/>
      <c r="V207" s="34"/>
      <c r="W207" s="34"/>
      <c r="X207" s="34"/>
      <c r="Y207" s="34"/>
      <c r="Z207" s="34"/>
      <c r="AA207" s="34"/>
      <c r="AB207" s="34"/>
      <c r="AC207" s="34"/>
      <c r="AD207" s="34"/>
      <c r="AE207" s="34"/>
      <c r="AR207" s="214" t="s">
        <v>156</v>
      </c>
      <c r="AT207" s="214" t="s">
        <v>152</v>
      </c>
      <c r="AU207" s="214" t="s">
        <v>91</v>
      </c>
      <c r="AY207" s="16" t="s">
        <v>150</v>
      </c>
      <c r="BE207" s="215">
        <f>IF(N207="základní",J207,0)</f>
        <v>0</v>
      </c>
      <c r="BF207" s="215">
        <f>IF(N207="snížená",J207,0)</f>
        <v>0</v>
      </c>
      <c r="BG207" s="215">
        <f>IF(N207="zákl. přenesená",J207,0)</f>
        <v>0</v>
      </c>
      <c r="BH207" s="215">
        <f>IF(N207="sníž. přenesená",J207,0)</f>
        <v>0</v>
      </c>
      <c r="BI207" s="215">
        <f>IF(N207="nulová",J207,0)</f>
        <v>0</v>
      </c>
      <c r="BJ207" s="16" t="s">
        <v>91</v>
      </c>
      <c r="BK207" s="215">
        <f>ROUND(I207*H207,2)</f>
        <v>0</v>
      </c>
      <c r="BL207" s="16" t="s">
        <v>156</v>
      </c>
      <c r="BM207" s="214" t="s">
        <v>1046</v>
      </c>
    </row>
    <row r="208" spans="1:65" s="2" customFormat="1" ht="11.25">
      <c r="A208" s="34"/>
      <c r="B208" s="35"/>
      <c r="C208" s="36"/>
      <c r="D208" s="216" t="s">
        <v>158</v>
      </c>
      <c r="E208" s="36"/>
      <c r="F208" s="217" t="s">
        <v>1045</v>
      </c>
      <c r="G208" s="36"/>
      <c r="H208" s="36"/>
      <c r="I208" s="115"/>
      <c r="J208" s="36"/>
      <c r="K208" s="36"/>
      <c r="L208" s="39"/>
      <c r="M208" s="218"/>
      <c r="N208" s="219"/>
      <c r="O208" s="71"/>
      <c r="P208" s="71"/>
      <c r="Q208" s="71"/>
      <c r="R208" s="71"/>
      <c r="S208" s="71"/>
      <c r="T208" s="72"/>
      <c r="U208" s="34"/>
      <c r="V208" s="34"/>
      <c r="W208" s="34"/>
      <c r="X208" s="34"/>
      <c r="Y208" s="34"/>
      <c r="Z208" s="34"/>
      <c r="AA208" s="34"/>
      <c r="AB208" s="34"/>
      <c r="AC208" s="34"/>
      <c r="AD208" s="34"/>
      <c r="AE208" s="34"/>
      <c r="AT208" s="16" t="s">
        <v>158</v>
      </c>
      <c r="AU208" s="16" t="s">
        <v>91</v>
      </c>
    </row>
    <row r="209" spans="1:65" s="2" customFormat="1" ht="16.5" customHeight="1">
      <c r="A209" s="34"/>
      <c r="B209" s="35"/>
      <c r="C209" s="203" t="s">
        <v>399</v>
      </c>
      <c r="D209" s="203" t="s">
        <v>152</v>
      </c>
      <c r="E209" s="204" t="s">
        <v>1047</v>
      </c>
      <c r="F209" s="205" t="s">
        <v>1048</v>
      </c>
      <c r="G209" s="206" t="s">
        <v>207</v>
      </c>
      <c r="H209" s="207">
        <v>1.23</v>
      </c>
      <c r="I209" s="208"/>
      <c r="J209" s="209">
        <f>ROUND(I209*H209,2)</f>
        <v>0</v>
      </c>
      <c r="K209" s="205" t="s">
        <v>1</v>
      </c>
      <c r="L209" s="39"/>
      <c r="M209" s="210" t="s">
        <v>1</v>
      </c>
      <c r="N209" s="211" t="s">
        <v>48</v>
      </c>
      <c r="O209" s="71"/>
      <c r="P209" s="212">
        <f>O209*H209</f>
        <v>0</v>
      </c>
      <c r="Q209" s="212">
        <v>0</v>
      </c>
      <c r="R209" s="212">
        <f>Q209*H209</f>
        <v>0</v>
      </c>
      <c r="S209" s="212">
        <v>0</v>
      </c>
      <c r="T209" s="213">
        <f>S209*H209</f>
        <v>0</v>
      </c>
      <c r="U209" s="34"/>
      <c r="V209" s="34"/>
      <c r="W209" s="34"/>
      <c r="X209" s="34"/>
      <c r="Y209" s="34"/>
      <c r="Z209" s="34"/>
      <c r="AA209" s="34"/>
      <c r="AB209" s="34"/>
      <c r="AC209" s="34"/>
      <c r="AD209" s="34"/>
      <c r="AE209" s="34"/>
      <c r="AR209" s="214" t="s">
        <v>156</v>
      </c>
      <c r="AT209" s="214" t="s">
        <v>152</v>
      </c>
      <c r="AU209" s="214" t="s">
        <v>91</v>
      </c>
      <c r="AY209" s="16" t="s">
        <v>150</v>
      </c>
      <c r="BE209" s="215">
        <f>IF(N209="základní",J209,0)</f>
        <v>0</v>
      </c>
      <c r="BF209" s="215">
        <f>IF(N209="snížená",J209,0)</f>
        <v>0</v>
      </c>
      <c r="BG209" s="215">
        <f>IF(N209="zákl. přenesená",J209,0)</f>
        <v>0</v>
      </c>
      <c r="BH209" s="215">
        <f>IF(N209="sníž. přenesená",J209,0)</f>
        <v>0</v>
      </c>
      <c r="BI209" s="215">
        <f>IF(N209="nulová",J209,0)</f>
        <v>0</v>
      </c>
      <c r="BJ209" s="16" t="s">
        <v>91</v>
      </c>
      <c r="BK209" s="215">
        <f>ROUND(I209*H209,2)</f>
        <v>0</v>
      </c>
      <c r="BL209" s="16" t="s">
        <v>156</v>
      </c>
      <c r="BM209" s="214" t="s">
        <v>1049</v>
      </c>
    </row>
    <row r="210" spans="1:65" s="2" customFormat="1" ht="11.25">
      <c r="A210" s="34"/>
      <c r="B210" s="35"/>
      <c r="C210" s="36"/>
      <c r="D210" s="216" t="s">
        <v>158</v>
      </c>
      <c r="E210" s="36"/>
      <c r="F210" s="217" t="s">
        <v>1048</v>
      </c>
      <c r="G210" s="36"/>
      <c r="H210" s="36"/>
      <c r="I210" s="115"/>
      <c r="J210" s="36"/>
      <c r="K210" s="36"/>
      <c r="L210" s="39"/>
      <c r="M210" s="218"/>
      <c r="N210" s="219"/>
      <c r="O210" s="71"/>
      <c r="P210" s="71"/>
      <c r="Q210" s="71"/>
      <c r="R210" s="71"/>
      <c r="S210" s="71"/>
      <c r="T210" s="72"/>
      <c r="U210" s="34"/>
      <c r="V210" s="34"/>
      <c r="W210" s="34"/>
      <c r="X210" s="34"/>
      <c r="Y210" s="34"/>
      <c r="Z210" s="34"/>
      <c r="AA210" s="34"/>
      <c r="AB210" s="34"/>
      <c r="AC210" s="34"/>
      <c r="AD210" s="34"/>
      <c r="AE210" s="34"/>
      <c r="AT210" s="16" t="s">
        <v>158</v>
      </c>
      <c r="AU210" s="16" t="s">
        <v>91</v>
      </c>
    </row>
    <row r="211" spans="1:65" s="2" customFormat="1" ht="16.5" customHeight="1">
      <c r="A211" s="34"/>
      <c r="B211" s="35"/>
      <c r="C211" s="203" t="s">
        <v>584</v>
      </c>
      <c r="D211" s="203" t="s">
        <v>152</v>
      </c>
      <c r="E211" s="204" t="s">
        <v>1050</v>
      </c>
      <c r="F211" s="205" t="s">
        <v>1051</v>
      </c>
      <c r="G211" s="206" t="s">
        <v>207</v>
      </c>
      <c r="H211" s="207">
        <v>3.78</v>
      </c>
      <c r="I211" s="208"/>
      <c r="J211" s="209">
        <f>ROUND(I211*H211,2)</f>
        <v>0</v>
      </c>
      <c r="K211" s="205" t="s">
        <v>1</v>
      </c>
      <c r="L211" s="39"/>
      <c r="M211" s="210" t="s">
        <v>1</v>
      </c>
      <c r="N211" s="211" t="s">
        <v>48</v>
      </c>
      <c r="O211" s="71"/>
      <c r="P211" s="212">
        <f>O211*H211</f>
        <v>0</v>
      </c>
      <c r="Q211" s="212">
        <v>0</v>
      </c>
      <c r="R211" s="212">
        <f>Q211*H211</f>
        <v>0</v>
      </c>
      <c r="S211" s="212">
        <v>0</v>
      </c>
      <c r="T211" s="213">
        <f>S211*H211</f>
        <v>0</v>
      </c>
      <c r="U211" s="34"/>
      <c r="V211" s="34"/>
      <c r="W211" s="34"/>
      <c r="X211" s="34"/>
      <c r="Y211" s="34"/>
      <c r="Z211" s="34"/>
      <c r="AA211" s="34"/>
      <c r="AB211" s="34"/>
      <c r="AC211" s="34"/>
      <c r="AD211" s="34"/>
      <c r="AE211" s="34"/>
      <c r="AR211" s="214" t="s">
        <v>156</v>
      </c>
      <c r="AT211" s="214" t="s">
        <v>152</v>
      </c>
      <c r="AU211" s="214" t="s">
        <v>91</v>
      </c>
      <c r="AY211" s="16" t="s">
        <v>150</v>
      </c>
      <c r="BE211" s="215">
        <f>IF(N211="základní",J211,0)</f>
        <v>0</v>
      </c>
      <c r="BF211" s="215">
        <f>IF(N211="snížená",J211,0)</f>
        <v>0</v>
      </c>
      <c r="BG211" s="215">
        <f>IF(N211="zákl. přenesená",J211,0)</f>
        <v>0</v>
      </c>
      <c r="BH211" s="215">
        <f>IF(N211="sníž. přenesená",J211,0)</f>
        <v>0</v>
      </c>
      <c r="BI211" s="215">
        <f>IF(N211="nulová",J211,0)</f>
        <v>0</v>
      </c>
      <c r="BJ211" s="16" t="s">
        <v>91</v>
      </c>
      <c r="BK211" s="215">
        <f>ROUND(I211*H211,2)</f>
        <v>0</v>
      </c>
      <c r="BL211" s="16" t="s">
        <v>156</v>
      </c>
      <c r="BM211" s="214" t="s">
        <v>1052</v>
      </c>
    </row>
    <row r="212" spans="1:65" s="2" customFormat="1" ht="11.25">
      <c r="A212" s="34"/>
      <c r="B212" s="35"/>
      <c r="C212" s="36"/>
      <c r="D212" s="216" t="s">
        <v>158</v>
      </c>
      <c r="E212" s="36"/>
      <c r="F212" s="217" t="s">
        <v>1051</v>
      </c>
      <c r="G212" s="36"/>
      <c r="H212" s="36"/>
      <c r="I212" s="115"/>
      <c r="J212" s="36"/>
      <c r="K212" s="36"/>
      <c r="L212" s="39"/>
      <c r="M212" s="218"/>
      <c r="N212" s="219"/>
      <c r="O212" s="71"/>
      <c r="P212" s="71"/>
      <c r="Q212" s="71"/>
      <c r="R212" s="71"/>
      <c r="S212" s="71"/>
      <c r="T212" s="72"/>
      <c r="U212" s="34"/>
      <c r="V212" s="34"/>
      <c r="W212" s="34"/>
      <c r="X212" s="34"/>
      <c r="Y212" s="34"/>
      <c r="Z212" s="34"/>
      <c r="AA212" s="34"/>
      <c r="AB212" s="34"/>
      <c r="AC212" s="34"/>
      <c r="AD212" s="34"/>
      <c r="AE212" s="34"/>
      <c r="AT212" s="16" t="s">
        <v>158</v>
      </c>
      <c r="AU212" s="16" t="s">
        <v>91</v>
      </c>
    </row>
    <row r="213" spans="1:65" s="2" customFormat="1" ht="16.5" customHeight="1">
      <c r="A213" s="34"/>
      <c r="B213" s="35"/>
      <c r="C213" s="203" t="s">
        <v>589</v>
      </c>
      <c r="D213" s="203" t="s">
        <v>152</v>
      </c>
      <c r="E213" s="204" t="s">
        <v>1053</v>
      </c>
      <c r="F213" s="205" t="s">
        <v>1054</v>
      </c>
      <c r="G213" s="206" t="s">
        <v>254</v>
      </c>
      <c r="H213" s="207">
        <v>39.340000000000003</v>
      </c>
      <c r="I213" s="208"/>
      <c r="J213" s="209">
        <f>ROUND(I213*H213,2)</f>
        <v>0</v>
      </c>
      <c r="K213" s="205" t="s">
        <v>1</v>
      </c>
      <c r="L213" s="39"/>
      <c r="M213" s="210" t="s">
        <v>1</v>
      </c>
      <c r="N213" s="211" t="s">
        <v>48</v>
      </c>
      <c r="O213" s="71"/>
      <c r="P213" s="212">
        <f>O213*H213</f>
        <v>0</v>
      </c>
      <c r="Q213" s="212">
        <v>0</v>
      </c>
      <c r="R213" s="212">
        <f>Q213*H213</f>
        <v>0</v>
      </c>
      <c r="S213" s="212">
        <v>0</v>
      </c>
      <c r="T213" s="213">
        <f>S213*H213</f>
        <v>0</v>
      </c>
      <c r="U213" s="34"/>
      <c r="V213" s="34"/>
      <c r="W213" s="34"/>
      <c r="X213" s="34"/>
      <c r="Y213" s="34"/>
      <c r="Z213" s="34"/>
      <c r="AA213" s="34"/>
      <c r="AB213" s="34"/>
      <c r="AC213" s="34"/>
      <c r="AD213" s="34"/>
      <c r="AE213" s="34"/>
      <c r="AR213" s="214" t="s">
        <v>156</v>
      </c>
      <c r="AT213" s="214" t="s">
        <v>152</v>
      </c>
      <c r="AU213" s="214" t="s">
        <v>91</v>
      </c>
      <c r="AY213" s="16" t="s">
        <v>150</v>
      </c>
      <c r="BE213" s="215">
        <f>IF(N213="základní",J213,0)</f>
        <v>0</v>
      </c>
      <c r="BF213" s="215">
        <f>IF(N213="snížená",J213,0)</f>
        <v>0</v>
      </c>
      <c r="BG213" s="215">
        <f>IF(N213="zákl. přenesená",J213,0)</f>
        <v>0</v>
      </c>
      <c r="BH213" s="215">
        <f>IF(N213="sníž. přenesená",J213,0)</f>
        <v>0</v>
      </c>
      <c r="BI213" s="215">
        <f>IF(N213="nulová",J213,0)</f>
        <v>0</v>
      </c>
      <c r="BJ213" s="16" t="s">
        <v>91</v>
      </c>
      <c r="BK213" s="215">
        <f>ROUND(I213*H213,2)</f>
        <v>0</v>
      </c>
      <c r="BL213" s="16" t="s">
        <v>156</v>
      </c>
      <c r="BM213" s="214" t="s">
        <v>1055</v>
      </c>
    </row>
    <row r="214" spans="1:65" s="2" customFormat="1" ht="11.25">
      <c r="A214" s="34"/>
      <c r="B214" s="35"/>
      <c r="C214" s="36"/>
      <c r="D214" s="216" t="s">
        <v>158</v>
      </c>
      <c r="E214" s="36"/>
      <c r="F214" s="217" t="s">
        <v>1054</v>
      </c>
      <c r="G214" s="36"/>
      <c r="H214" s="36"/>
      <c r="I214" s="115"/>
      <c r="J214" s="36"/>
      <c r="K214" s="36"/>
      <c r="L214" s="39"/>
      <c r="M214" s="218"/>
      <c r="N214" s="219"/>
      <c r="O214" s="71"/>
      <c r="P214" s="71"/>
      <c r="Q214" s="71"/>
      <c r="R214" s="71"/>
      <c r="S214" s="71"/>
      <c r="T214" s="72"/>
      <c r="U214" s="34"/>
      <c r="V214" s="34"/>
      <c r="W214" s="34"/>
      <c r="X214" s="34"/>
      <c r="Y214" s="34"/>
      <c r="Z214" s="34"/>
      <c r="AA214" s="34"/>
      <c r="AB214" s="34"/>
      <c r="AC214" s="34"/>
      <c r="AD214" s="34"/>
      <c r="AE214" s="34"/>
      <c r="AT214" s="16" t="s">
        <v>158</v>
      </c>
      <c r="AU214" s="16" t="s">
        <v>91</v>
      </c>
    </row>
    <row r="215" spans="1:65" s="2" customFormat="1" ht="16.5" customHeight="1">
      <c r="A215" s="34"/>
      <c r="B215" s="35"/>
      <c r="C215" s="203" t="s">
        <v>594</v>
      </c>
      <c r="D215" s="203" t="s">
        <v>152</v>
      </c>
      <c r="E215" s="204" t="s">
        <v>1056</v>
      </c>
      <c r="F215" s="205" t="s">
        <v>1057</v>
      </c>
      <c r="G215" s="206" t="s">
        <v>722</v>
      </c>
      <c r="H215" s="207">
        <v>1</v>
      </c>
      <c r="I215" s="208"/>
      <c r="J215" s="209">
        <f>ROUND(I215*H215,2)</f>
        <v>0</v>
      </c>
      <c r="K215" s="205" t="s">
        <v>1</v>
      </c>
      <c r="L215" s="39"/>
      <c r="M215" s="210" t="s">
        <v>1</v>
      </c>
      <c r="N215" s="211" t="s">
        <v>48</v>
      </c>
      <c r="O215" s="71"/>
      <c r="P215" s="212">
        <f>O215*H215</f>
        <v>0</v>
      </c>
      <c r="Q215" s="212">
        <v>0</v>
      </c>
      <c r="R215" s="212">
        <f>Q215*H215</f>
        <v>0</v>
      </c>
      <c r="S215" s="212">
        <v>0</v>
      </c>
      <c r="T215" s="213">
        <f>S215*H215</f>
        <v>0</v>
      </c>
      <c r="U215" s="34"/>
      <c r="V215" s="34"/>
      <c r="W215" s="34"/>
      <c r="X215" s="34"/>
      <c r="Y215" s="34"/>
      <c r="Z215" s="34"/>
      <c r="AA215" s="34"/>
      <c r="AB215" s="34"/>
      <c r="AC215" s="34"/>
      <c r="AD215" s="34"/>
      <c r="AE215" s="34"/>
      <c r="AR215" s="214" t="s">
        <v>156</v>
      </c>
      <c r="AT215" s="214" t="s">
        <v>152</v>
      </c>
      <c r="AU215" s="214" t="s">
        <v>91</v>
      </c>
      <c r="AY215" s="16" t="s">
        <v>150</v>
      </c>
      <c r="BE215" s="215">
        <f>IF(N215="základní",J215,0)</f>
        <v>0</v>
      </c>
      <c r="BF215" s="215">
        <f>IF(N215="snížená",J215,0)</f>
        <v>0</v>
      </c>
      <c r="BG215" s="215">
        <f>IF(N215="zákl. přenesená",J215,0)</f>
        <v>0</v>
      </c>
      <c r="BH215" s="215">
        <f>IF(N215="sníž. přenesená",J215,0)</f>
        <v>0</v>
      </c>
      <c r="BI215" s="215">
        <f>IF(N215="nulová",J215,0)</f>
        <v>0</v>
      </c>
      <c r="BJ215" s="16" t="s">
        <v>91</v>
      </c>
      <c r="BK215" s="215">
        <f>ROUND(I215*H215,2)</f>
        <v>0</v>
      </c>
      <c r="BL215" s="16" t="s">
        <v>156</v>
      </c>
      <c r="BM215" s="214" t="s">
        <v>1058</v>
      </c>
    </row>
    <row r="216" spans="1:65" s="2" customFormat="1" ht="11.25">
      <c r="A216" s="34"/>
      <c r="B216" s="35"/>
      <c r="C216" s="36"/>
      <c r="D216" s="216" t="s">
        <v>158</v>
      </c>
      <c r="E216" s="36"/>
      <c r="F216" s="217" t="s">
        <v>1057</v>
      </c>
      <c r="G216" s="36"/>
      <c r="H216" s="36"/>
      <c r="I216" s="115"/>
      <c r="J216" s="36"/>
      <c r="K216" s="36"/>
      <c r="L216" s="39"/>
      <c r="M216" s="218"/>
      <c r="N216" s="219"/>
      <c r="O216" s="71"/>
      <c r="P216" s="71"/>
      <c r="Q216" s="71"/>
      <c r="R216" s="71"/>
      <c r="S216" s="71"/>
      <c r="T216" s="72"/>
      <c r="U216" s="34"/>
      <c r="V216" s="34"/>
      <c r="W216" s="34"/>
      <c r="X216" s="34"/>
      <c r="Y216" s="34"/>
      <c r="Z216" s="34"/>
      <c r="AA216" s="34"/>
      <c r="AB216" s="34"/>
      <c r="AC216" s="34"/>
      <c r="AD216" s="34"/>
      <c r="AE216" s="34"/>
      <c r="AT216" s="16" t="s">
        <v>158</v>
      </c>
      <c r="AU216" s="16" t="s">
        <v>91</v>
      </c>
    </row>
    <row r="217" spans="1:65" s="2" customFormat="1" ht="16.5" customHeight="1">
      <c r="A217" s="34"/>
      <c r="B217" s="35"/>
      <c r="C217" s="203" t="s">
        <v>599</v>
      </c>
      <c r="D217" s="203" t="s">
        <v>152</v>
      </c>
      <c r="E217" s="204" t="s">
        <v>1059</v>
      </c>
      <c r="F217" s="205" t="s">
        <v>1060</v>
      </c>
      <c r="G217" s="206" t="s">
        <v>194</v>
      </c>
      <c r="H217" s="207">
        <v>1</v>
      </c>
      <c r="I217" s="208"/>
      <c r="J217" s="209">
        <f>ROUND(I217*H217,2)</f>
        <v>0</v>
      </c>
      <c r="K217" s="205" t="s">
        <v>1</v>
      </c>
      <c r="L217" s="39"/>
      <c r="M217" s="210" t="s">
        <v>1</v>
      </c>
      <c r="N217" s="211" t="s">
        <v>48</v>
      </c>
      <c r="O217" s="71"/>
      <c r="P217" s="212">
        <f>O217*H217</f>
        <v>0</v>
      </c>
      <c r="Q217" s="212">
        <v>0</v>
      </c>
      <c r="R217" s="212">
        <f>Q217*H217</f>
        <v>0</v>
      </c>
      <c r="S217" s="212">
        <v>0</v>
      </c>
      <c r="T217" s="213">
        <f>S217*H217</f>
        <v>0</v>
      </c>
      <c r="U217" s="34"/>
      <c r="V217" s="34"/>
      <c r="W217" s="34"/>
      <c r="X217" s="34"/>
      <c r="Y217" s="34"/>
      <c r="Z217" s="34"/>
      <c r="AA217" s="34"/>
      <c r="AB217" s="34"/>
      <c r="AC217" s="34"/>
      <c r="AD217" s="34"/>
      <c r="AE217" s="34"/>
      <c r="AR217" s="214" t="s">
        <v>156</v>
      </c>
      <c r="AT217" s="214" t="s">
        <v>152</v>
      </c>
      <c r="AU217" s="214" t="s">
        <v>91</v>
      </c>
      <c r="AY217" s="16" t="s">
        <v>150</v>
      </c>
      <c r="BE217" s="215">
        <f>IF(N217="základní",J217,0)</f>
        <v>0</v>
      </c>
      <c r="BF217" s="215">
        <f>IF(N217="snížená",J217,0)</f>
        <v>0</v>
      </c>
      <c r="BG217" s="215">
        <f>IF(N217="zákl. přenesená",J217,0)</f>
        <v>0</v>
      </c>
      <c r="BH217" s="215">
        <f>IF(N217="sníž. přenesená",J217,0)</f>
        <v>0</v>
      </c>
      <c r="BI217" s="215">
        <f>IF(N217="nulová",J217,0)</f>
        <v>0</v>
      </c>
      <c r="BJ217" s="16" t="s">
        <v>91</v>
      </c>
      <c r="BK217" s="215">
        <f>ROUND(I217*H217,2)</f>
        <v>0</v>
      </c>
      <c r="BL217" s="16" t="s">
        <v>156</v>
      </c>
      <c r="BM217" s="214" t="s">
        <v>1061</v>
      </c>
    </row>
    <row r="218" spans="1:65" s="2" customFormat="1" ht="11.25">
      <c r="A218" s="34"/>
      <c r="B218" s="35"/>
      <c r="C218" s="36"/>
      <c r="D218" s="216" t="s">
        <v>158</v>
      </c>
      <c r="E218" s="36"/>
      <c r="F218" s="217" t="s">
        <v>1060</v>
      </c>
      <c r="G218" s="36"/>
      <c r="H218" s="36"/>
      <c r="I218" s="115"/>
      <c r="J218" s="36"/>
      <c r="K218" s="36"/>
      <c r="L218" s="39"/>
      <c r="M218" s="218"/>
      <c r="N218" s="219"/>
      <c r="O218" s="71"/>
      <c r="P218" s="71"/>
      <c r="Q218" s="71"/>
      <c r="R218" s="71"/>
      <c r="S218" s="71"/>
      <c r="T218" s="72"/>
      <c r="U218" s="34"/>
      <c r="V218" s="34"/>
      <c r="W218" s="34"/>
      <c r="X218" s="34"/>
      <c r="Y218" s="34"/>
      <c r="Z218" s="34"/>
      <c r="AA218" s="34"/>
      <c r="AB218" s="34"/>
      <c r="AC218" s="34"/>
      <c r="AD218" s="34"/>
      <c r="AE218" s="34"/>
      <c r="AT218" s="16" t="s">
        <v>158</v>
      </c>
      <c r="AU218" s="16" t="s">
        <v>91</v>
      </c>
    </row>
    <row r="219" spans="1:65" s="2" customFormat="1" ht="21.75" customHeight="1">
      <c r="A219" s="34"/>
      <c r="B219" s="35"/>
      <c r="C219" s="203" t="s">
        <v>603</v>
      </c>
      <c r="D219" s="203" t="s">
        <v>152</v>
      </c>
      <c r="E219" s="204" t="s">
        <v>1062</v>
      </c>
      <c r="F219" s="205" t="s">
        <v>1063</v>
      </c>
      <c r="G219" s="206" t="s">
        <v>722</v>
      </c>
      <c r="H219" s="207">
        <v>1</v>
      </c>
      <c r="I219" s="208"/>
      <c r="J219" s="209">
        <f>ROUND(I219*H219,2)</f>
        <v>0</v>
      </c>
      <c r="K219" s="205" t="s">
        <v>1</v>
      </c>
      <c r="L219" s="39"/>
      <c r="M219" s="210" t="s">
        <v>1</v>
      </c>
      <c r="N219" s="211" t="s">
        <v>48</v>
      </c>
      <c r="O219" s="71"/>
      <c r="P219" s="212">
        <f>O219*H219</f>
        <v>0</v>
      </c>
      <c r="Q219" s="212">
        <v>0</v>
      </c>
      <c r="R219" s="212">
        <f>Q219*H219</f>
        <v>0</v>
      </c>
      <c r="S219" s="212">
        <v>0</v>
      </c>
      <c r="T219" s="213">
        <f>S219*H219</f>
        <v>0</v>
      </c>
      <c r="U219" s="34"/>
      <c r="V219" s="34"/>
      <c r="W219" s="34"/>
      <c r="X219" s="34"/>
      <c r="Y219" s="34"/>
      <c r="Z219" s="34"/>
      <c r="AA219" s="34"/>
      <c r="AB219" s="34"/>
      <c r="AC219" s="34"/>
      <c r="AD219" s="34"/>
      <c r="AE219" s="34"/>
      <c r="AR219" s="214" t="s">
        <v>156</v>
      </c>
      <c r="AT219" s="214" t="s">
        <v>152</v>
      </c>
      <c r="AU219" s="214" t="s">
        <v>91</v>
      </c>
      <c r="AY219" s="16" t="s">
        <v>150</v>
      </c>
      <c r="BE219" s="215">
        <f>IF(N219="základní",J219,0)</f>
        <v>0</v>
      </c>
      <c r="BF219" s="215">
        <f>IF(N219="snížená",J219,0)</f>
        <v>0</v>
      </c>
      <c r="BG219" s="215">
        <f>IF(N219="zákl. přenesená",J219,0)</f>
        <v>0</v>
      </c>
      <c r="BH219" s="215">
        <f>IF(N219="sníž. přenesená",J219,0)</f>
        <v>0</v>
      </c>
      <c r="BI219" s="215">
        <f>IF(N219="nulová",J219,0)</f>
        <v>0</v>
      </c>
      <c r="BJ219" s="16" t="s">
        <v>91</v>
      </c>
      <c r="BK219" s="215">
        <f>ROUND(I219*H219,2)</f>
        <v>0</v>
      </c>
      <c r="BL219" s="16" t="s">
        <v>156</v>
      </c>
      <c r="BM219" s="214" t="s">
        <v>1064</v>
      </c>
    </row>
    <row r="220" spans="1:65" s="2" customFormat="1" ht="11.25">
      <c r="A220" s="34"/>
      <c r="B220" s="35"/>
      <c r="C220" s="36"/>
      <c r="D220" s="216" t="s">
        <v>158</v>
      </c>
      <c r="E220" s="36"/>
      <c r="F220" s="217" t="s">
        <v>1063</v>
      </c>
      <c r="G220" s="36"/>
      <c r="H220" s="36"/>
      <c r="I220" s="115"/>
      <c r="J220" s="36"/>
      <c r="K220" s="36"/>
      <c r="L220" s="39"/>
      <c r="M220" s="218"/>
      <c r="N220" s="219"/>
      <c r="O220" s="71"/>
      <c r="P220" s="71"/>
      <c r="Q220" s="71"/>
      <c r="R220" s="71"/>
      <c r="S220" s="71"/>
      <c r="T220" s="72"/>
      <c r="U220" s="34"/>
      <c r="V220" s="34"/>
      <c r="W220" s="34"/>
      <c r="X220" s="34"/>
      <c r="Y220" s="34"/>
      <c r="Z220" s="34"/>
      <c r="AA220" s="34"/>
      <c r="AB220" s="34"/>
      <c r="AC220" s="34"/>
      <c r="AD220" s="34"/>
      <c r="AE220" s="34"/>
      <c r="AT220" s="16" t="s">
        <v>158</v>
      </c>
      <c r="AU220" s="16" t="s">
        <v>91</v>
      </c>
    </row>
    <row r="221" spans="1:65" s="2" customFormat="1" ht="16.5" customHeight="1">
      <c r="A221" s="34"/>
      <c r="B221" s="35"/>
      <c r="C221" s="203" t="s">
        <v>608</v>
      </c>
      <c r="D221" s="203" t="s">
        <v>152</v>
      </c>
      <c r="E221" s="204" t="s">
        <v>1065</v>
      </c>
      <c r="F221" s="205" t="s">
        <v>1066</v>
      </c>
      <c r="G221" s="206" t="s">
        <v>722</v>
      </c>
      <c r="H221" s="207">
        <v>1</v>
      </c>
      <c r="I221" s="208"/>
      <c r="J221" s="209">
        <f>ROUND(I221*H221,2)</f>
        <v>0</v>
      </c>
      <c r="K221" s="205" t="s">
        <v>1</v>
      </c>
      <c r="L221" s="39"/>
      <c r="M221" s="210" t="s">
        <v>1</v>
      </c>
      <c r="N221" s="211" t="s">
        <v>48</v>
      </c>
      <c r="O221" s="71"/>
      <c r="P221" s="212">
        <f>O221*H221</f>
        <v>0</v>
      </c>
      <c r="Q221" s="212">
        <v>0</v>
      </c>
      <c r="R221" s="212">
        <f>Q221*H221</f>
        <v>0</v>
      </c>
      <c r="S221" s="212">
        <v>0</v>
      </c>
      <c r="T221" s="213">
        <f>S221*H221</f>
        <v>0</v>
      </c>
      <c r="U221" s="34"/>
      <c r="V221" s="34"/>
      <c r="W221" s="34"/>
      <c r="X221" s="34"/>
      <c r="Y221" s="34"/>
      <c r="Z221" s="34"/>
      <c r="AA221" s="34"/>
      <c r="AB221" s="34"/>
      <c r="AC221" s="34"/>
      <c r="AD221" s="34"/>
      <c r="AE221" s="34"/>
      <c r="AR221" s="214" t="s">
        <v>156</v>
      </c>
      <c r="AT221" s="214" t="s">
        <v>152</v>
      </c>
      <c r="AU221" s="214" t="s">
        <v>91</v>
      </c>
      <c r="AY221" s="16" t="s">
        <v>150</v>
      </c>
      <c r="BE221" s="215">
        <f>IF(N221="základní",J221,0)</f>
        <v>0</v>
      </c>
      <c r="BF221" s="215">
        <f>IF(N221="snížená",J221,0)</f>
        <v>0</v>
      </c>
      <c r="BG221" s="215">
        <f>IF(N221="zákl. přenesená",J221,0)</f>
        <v>0</v>
      </c>
      <c r="BH221" s="215">
        <f>IF(N221="sníž. přenesená",J221,0)</f>
        <v>0</v>
      </c>
      <c r="BI221" s="215">
        <f>IF(N221="nulová",J221,0)</f>
        <v>0</v>
      </c>
      <c r="BJ221" s="16" t="s">
        <v>91</v>
      </c>
      <c r="BK221" s="215">
        <f>ROUND(I221*H221,2)</f>
        <v>0</v>
      </c>
      <c r="BL221" s="16" t="s">
        <v>156</v>
      </c>
      <c r="BM221" s="214" t="s">
        <v>1067</v>
      </c>
    </row>
    <row r="222" spans="1:65" s="2" customFormat="1" ht="11.25">
      <c r="A222" s="34"/>
      <c r="B222" s="35"/>
      <c r="C222" s="36"/>
      <c r="D222" s="216" t="s">
        <v>158</v>
      </c>
      <c r="E222" s="36"/>
      <c r="F222" s="217" t="s">
        <v>1066</v>
      </c>
      <c r="G222" s="36"/>
      <c r="H222" s="36"/>
      <c r="I222" s="115"/>
      <c r="J222" s="36"/>
      <c r="K222" s="36"/>
      <c r="L222" s="39"/>
      <c r="M222" s="218"/>
      <c r="N222" s="219"/>
      <c r="O222" s="71"/>
      <c r="P222" s="71"/>
      <c r="Q222" s="71"/>
      <c r="R222" s="71"/>
      <c r="S222" s="71"/>
      <c r="T222" s="72"/>
      <c r="U222" s="34"/>
      <c r="V222" s="34"/>
      <c r="W222" s="34"/>
      <c r="X222" s="34"/>
      <c r="Y222" s="34"/>
      <c r="Z222" s="34"/>
      <c r="AA222" s="34"/>
      <c r="AB222" s="34"/>
      <c r="AC222" s="34"/>
      <c r="AD222" s="34"/>
      <c r="AE222" s="34"/>
      <c r="AT222" s="16" t="s">
        <v>158</v>
      </c>
      <c r="AU222" s="16" t="s">
        <v>91</v>
      </c>
    </row>
    <row r="223" spans="1:65" s="2" customFormat="1" ht="21.75" customHeight="1">
      <c r="A223" s="34"/>
      <c r="B223" s="35"/>
      <c r="C223" s="203" t="s">
        <v>613</v>
      </c>
      <c r="D223" s="203" t="s">
        <v>152</v>
      </c>
      <c r="E223" s="204" t="s">
        <v>1068</v>
      </c>
      <c r="F223" s="205" t="s">
        <v>1069</v>
      </c>
      <c r="G223" s="206" t="s">
        <v>722</v>
      </c>
      <c r="H223" s="207">
        <v>1</v>
      </c>
      <c r="I223" s="208"/>
      <c r="J223" s="209">
        <f>ROUND(I223*H223,2)</f>
        <v>0</v>
      </c>
      <c r="K223" s="205" t="s">
        <v>1</v>
      </c>
      <c r="L223" s="39"/>
      <c r="M223" s="210" t="s">
        <v>1</v>
      </c>
      <c r="N223" s="211" t="s">
        <v>48</v>
      </c>
      <c r="O223" s="71"/>
      <c r="P223" s="212">
        <f>O223*H223</f>
        <v>0</v>
      </c>
      <c r="Q223" s="212">
        <v>0</v>
      </c>
      <c r="R223" s="212">
        <f>Q223*H223</f>
        <v>0</v>
      </c>
      <c r="S223" s="212">
        <v>0</v>
      </c>
      <c r="T223" s="213">
        <f>S223*H223</f>
        <v>0</v>
      </c>
      <c r="U223" s="34"/>
      <c r="V223" s="34"/>
      <c r="W223" s="34"/>
      <c r="X223" s="34"/>
      <c r="Y223" s="34"/>
      <c r="Z223" s="34"/>
      <c r="AA223" s="34"/>
      <c r="AB223" s="34"/>
      <c r="AC223" s="34"/>
      <c r="AD223" s="34"/>
      <c r="AE223" s="34"/>
      <c r="AR223" s="214" t="s">
        <v>156</v>
      </c>
      <c r="AT223" s="214" t="s">
        <v>152</v>
      </c>
      <c r="AU223" s="214" t="s">
        <v>91</v>
      </c>
      <c r="AY223" s="16" t="s">
        <v>150</v>
      </c>
      <c r="BE223" s="215">
        <f>IF(N223="základní",J223,0)</f>
        <v>0</v>
      </c>
      <c r="BF223" s="215">
        <f>IF(N223="snížená",J223,0)</f>
        <v>0</v>
      </c>
      <c r="BG223" s="215">
        <f>IF(N223="zákl. přenesená",J223,0)</f>
        <v>0</v>
      </c>
      <c r="BH223" s="215">
        <f>IF(N223="sníž. přenesená",J223,0)</f>
        <v>0</v>
      </c>
      <c r="BI223" s="215">
        <f>IF(N223="nulová",J223,0)</f>
        <v>0</v>
      </c>
      <c r="BJ223" s="16" t="s">
        <v>91</v>
      </c>
      <c r="BK223" s="215">
        <f>ROUND(I223*H223,2)</f>
        <v>0</v>
      </c>
      <c r="BL223" s="16" t="s">
        <v>156</v>
      </c>
      <c r="BM223" s="214" t="s">
        <v>1070</v>
      </c>
    </row>
    <row r="224" spans="1:65" s="2" customFormat="1" ht="11.25">
      <c r="A224" s="34"/>
      <c r="B224" s="35"/>
      <c r="C224" s="36"/>
      <c r="D224" s="216" t="s">
        <v>158</v>
      </c>
      <c r="E224" s="36"/>
      <c r="F224" s="217" t="s">
        <v>1069</v>
      </c>
      <c r="G224" s="36"/>
      <c r="H224" s="36"/>
      <c r="I224" s="115"/>
      <c r="J224" s="36"/>
      <c r="K224" s="36"/>
      <c r="L224" s="39"/>
      <c r="M224" s="218"/>
      <c r="N224" s="219"/>
      <c r="O224" s="71"/>
      <c r="P224" s="71"/>
      <c r="Q224" s="71"/>
      <c r="R224" s="71"/>
      <c r="S224" s="71"/>
      <c r="T224" s="72"/>
      <c r="U224" s="34"/>
      <c r="V224" s="34"/>
      <c r="W224" s="34"/>
      <c r="X224" s="34"/>
      <c r="Y224" s="34"/>
      <c r="Z224" s="34"/>
      <c r="AA224" s="34"/>
      <c r="AB224" s="34"/>
      <c r="AC224" s="34"/>
      <c r="AD224" s="34"/>
      <c r="AE224" s="34"/>
      <c r="AT224" s="16" t="s">
        <v>158</v>
      </c>
      <c r="AU224" s="16" t="s">
        <v>91</v>
      </c>
    </row>
    <row r="225" spans="1:65" s="2" customFormat="1" ht="21.75" customHeight="1">
      <c r="A225" s="34"/>
      <c r="B225" s="35"/>
      <c r="C225" s="203" t="s">
        <v>617</v>
      </c>
      <c r="D225" s="203" t="s">
        <v>152</v>
      </c>
      <c r="E225" s="204" t="s">
        <v>1071</v>
      </c>
      <c r="F225" s="205" t="s">
        <v>1072</v>
      </c>
      <c r="G225" s="206" t="s">
        <v>722</v>
      </c>
      <c r="H225" s="207">
        <v>1</v>
      </c>
      <c r="I225" s="208"/>
      <c r="J225" s="209">
        <f>ROUND(I225*H225,2)</f>
        <v>0</v>
      </c>
      <c r="K225" s="205" t="s">
        <v>1</v>
      </c>
      <c r="L225" s="39"/>
      <c r="M225" s="210" t="s">
        <v>1</v>
      </c>
      <c r="N225" s="211" t="s">
        <v>48</v>
      </c>
      <c r="O225" s="71"/>
      <c r="P225" s="212">
        <f>O225*H225</f>
        <v>0</v>
      </c>
      <c r="Q225" s="212">
        <v>0</v>
      </c>
      <c r="R225" s="212">
        <f>Q225*H225</f>
        <v>0</v>
      </c>
      <c r="S225" s="212">
        <v>0</v>
      </c>
      <c r="T225" s="213">
        <f>S225*H225</f>
        <v>0</v>
      </c>
      <c r="U225" s="34"/>
      <c r="V225" s="34"/>
      <c r="W225" s="34"/>
      <c r="X225" s="34"/>
      <c r="Y225" s="34"/>
      <c r="Z225" s="34"/>
      <c r="AA225" s="34"/>
      <c r="AB225" s="34"/>
      <c r="AC225" s="34"/>
      <c r="AD225" s="34"/>
      <c r="AE225" s="34"/>
      <c r="AR225" s="214" t="s">
        <v>156</v>
      </c>
      <c r="AT225" s="214" t="s">
        <v>152</v>
      </c>
      <c r="AU225" s="214" t="s">
        <v>91</v>
      </c>
      <c r="AY225" s="16" t="s">
        <v>150</v>
      </c>
      <c r="BE225" s="215">
        <f>IF(N225="základní",J225,0)</f>
        <v>0</v>
      </c>
      <c r="BF225" s="215">
        <f>IF(N225="snížená",J225,0)</f>
        <v>0</v>
      </c>
      <c r="BG225" s="215">
        <f>IF(N225="zákl. přenesená",J225,0)</f>
        <v>0</v>
      </c>
      <c r="BH225" s="215">
        <f>IF(N225="sníž. přenesená",J225,0)</f>
        <v>0</v>
      </c>
      <c r="BI225" s="215">
        <f>IF(N225="nulová",J225,0)</f>
        <v>0</v>
      </c>
      <c r="BJ225" s="16" t="s">
        <v>91</v>
      </c>
      <c r="BK225" s="215">
        <f>ROUND(I225*H225,2)</f>
        <v>0</v>
      </c>
      <c r="BL225" s="16" t="s">
        <v>156</v>
      </c>
      <c r="BM225" s="214" t="s">
        <v>1073</v>
      </c>
    </row>
    <row r="226" spans="1:65" s="2" customFormat="1" ht="11.25">
      <c r="A226" s="34"/>
      <c r="B226" s="35"/>
      <c r="C226" s="36"/>
      <c r="D226" s="216" t="s">
        <v>158</v>
      </c>
      <c r="E226" s="36"/>
      <c r="F226" s="217" t="s">
        <v>1072</v>
      </c>
      <c r="G226" s="36"/>
      <c r="H226" s="36"/>
      <c r="I226" s="115"/>
      <c r="J226" s="36"/>
      <c r="K226" s="36"/>
      <c r="L226" s="39"/>
      <c r="M226" s="218"/>
      <c r="N226" s="219"/>
      <c r="O226" s="71"/>
      <c r="P226" s="71"/>
      <c r="Q226" s="71"/>
      <c r="R226" s="71"/>
      <c r="S226" s="71"/>
      <c r="T226" s="72"/>
      <c r="U226" s="34"/>
      <c r="V226" s="34"/>
      <c r="W226" s="34"/>
      <c r="X226" s="34"/>
      <c r="Y226" s="34"/>
      <c r="Z226" s="34"/>
      <c r="AA226" s="34"/>
      <c r="AB226" s="34"/>
      <c r="AC226" s="34"/>
      <c r="AD226" s="34"/>
      <c r="AE226" s="34"/>
      <c r="AT226" s="16" t="s">
        <v>158</v>
      </c>
      <c r="AU226" s="16" t="s">
        <v>91</v>
      </c>
    </row>
    <row r="227" spans="1:65" s="2" customFormat="1" ht="16.5" customHeight="1">
      <c r="A227" s="34"/>
      <c r="B227" s="35"/>
      <c r="C227" s="203" t="s">
        <v>622</v>
      </c>
      <c r="D227" s="203" t="s">
        <v>152</v>
      </c>
      <c r="E227" s="204" t="s">
        <v>1074</v>
      </c>
      <c r="F227" s="205" t="s">
        <v>1075</v>
      </c>
      <c r="G227" s="206" t="s">
        <v>722</v>
      </c>
      <c r="H227" s="207">
        <v>3</v>
      </c>
      <c r="I227" s="208"/>
      <c r="J227" s="209">
        <f>ROUND(I227*H227,2)</f>
        <v>0</v>
      </c>
      <c r="K227" s="205" t="s">
        <v>1</v>
      </c>
      <c r="L227" s="39"/>
      <c r="M227" s="210" t="s">
        <v>1</v>
      </c>
      <c r="N227" s="211" t="s">
        <v>48</v>
      </c>
      <c r="O227" s="71"/>
      <c r="P227" s="212">
        <f>O227*H227</f>
        <v>0</v>
      </c>
      <c r="Q227" s="212">
        <v>0</v>
      </c>
      <c r="R227" s="212">
        <f>Q227*H227</f>
        <v>0</v>
      </c>
      <c r="S227" s="212">
        <v>0</v>
      </c>
      <c r="T227" s="213">
        <f>S227*H227</f>
        <v>0</v>
      </c>
      <c r="U227" s="34"/>
      <c r="V227" s="34"/>
      <c r="W227" s="34"/>
      <c r="X227" s="34"/>
      <c r="Y227" s="34"/>
      <c r="Z227" s="34"/>
      <c r="AA227" s="34"/>
      <c r="AB227" s="34"/>
      <c r="AC227" s="34"/>
      <c r="AD227" s="34"/>
      <c r="AE227" s="34"/>
      <c r="AR227" s="214" t="s">
        <v>156</v>
      </c>
      <c r="AT227" s="214" t="s">
        <v>152</v>
      </c>
      <c r="AU227" s="214" t="s">
        <v>91</v>
      </c>
      <c r="AY227" s="16" t="s">
        <v>150</v>
      </c>
      <c r="BE227" s="215">
        <f>IF(N227="základní",J227,0)</f>
        <v>0</v>
      </c>
      <c r="BF227" s="215">
        <f>IF(N227="snížená",J227,0)</f>
        <v>0</v>
      </c>
      <c r="BG227" s="215">
        <f>IF(N227="zákl. přenesená",J227,0)</f>
        <v>0</v>
      </c>
      <c r="BH227" s="215">
        <f>IF(N227="sníž. přenesená",J227,0)</f>
        <v>0</v>
      </c>
      <c r="BI227" s="215">
        <f>IF(N227="nulová",J227,0)</f>
        <v>0</v>
      </c>
      <c r="BJ227" s="16" t="s">
        <v>91</v>
      </c>
      <c r="BK227" s="215">
        <f>ROUND(I227*H227,2)</f>
        <v>0</v>
      </c>
      <c r="BL227" s="16" t="s">
        <v>156</v>
      </c>
      <c r="BM227" s="214" t="s">
        <v>1076</v>
      </c>
    </row>
    <row r="228" spans="1:65" s="2" customFormat="1" ht="11.25">
      <c r="A228" s="34"/>
      <c r="B228" s="35"/>
      <c r="C228" s="36"/>
      <c r="D228" s="216" t="s">
        <v>158</v>
      </c>
      <c r="E228" s="36"/>
      <c r="F228" s="217" t="s">
        <v>1075</v>
      </c>
      <c r="G228" s="36"/>
      <c r="H228" s="36"/>
      <c r="I228" s="115"/>
      <c r="J228" s="36"/>
      <c r="K228" s="36"/>
      <c r="L228" s="39"/>
      <c r="M228" s="218"/>
      <c r="N228" s="219"/>
      <c r="O228" s="71"/>
      <c r="P228" s="71"/>
      <c r="Q228" s="71"/>
      <c r="R228" s="71"/>
      <c r="S228" s="71"/>
      <c r="T228" s="72"/>
      <c r="U228" s="34"/>
      <c r="V228" s="34"/>
      <c r="W228" s="34"/>
      <c r="X228" s="34"/>
      <c r="Y228" s="34"/>
      <c r="Z228" s="34"/>
      <c r="AA228" s="34"/>
      <c r="AB228" s="34"/>
      <c r="AC228" s="34"/>
      <c r="AD228" s="34"/>
      <c r="AE228" s="34"/>
      <c r="AT228" s="16" t="s">
        <v>158</v>
      </c>
      <c r="AU228" s="16" t="s">
        <v>91</v>
      </c>
    </row>
    <row r="229" spans="1:65" s="2" customFormat="1" ht="16.5" customHeight="1">
      <c r="A229" s="34"/>
      <c r="B229" s="35"/>
      <c r="C229" s="203" t="s">
        <v>627</v>
      </c>
      <c r="D229" s="203" t="s">
        <v>152</v>
      </c>
      <c r="E229" s="204" t="s">
        <v>1077</v>
      </c>
      <c r="F229" s="205" t="s">
        <v>1078</v>
      </c>
      <c r="G229" s="206" t="s">
        <v>722</v>
      </c>
      <c r="H229" s="207">
        <v>106</v>
      </c>
      <c r="I229" s="208"/>
      <c r="J229" s="209">
        <f>ROUND(I229*H229,2)</f>
        <v>0</v>
      </c>
      <c r="K229" s="205" t="s">
        <v>1</v>
      </c>
      <c r="L229" s="39"/>
      <c r="M229" s="210" t="s">
        <v>1</v>
      </c>
      <c r="N229" s="211" t="s">
        <v>48</v>
      </c>
      <c r="O229" s="71"/>
      <c r="P229" s="212">
        <f>O229*H229</f>
        <v>0</v>
      </c>
      <c r="Q229" s="212">
        <v>0</v>
      </c>
      <c r="R229" s="212">
        <f>Q229*H229</f>
        <v>0</v>
      </c>
      <c r="S229" s="212">
        <v>0</v>
      </c>
      <c r="T229" s="213">
        <f>S229*H229</f>
        <v>0</v>
      </c>
      <c r="U229" s="34"/>
      <c r="V229" s="34"/>
      <c r="W229" s="34"/>
      <c r="X229" s="34"/>
      <c r="Y229" s="34"/>
      <c r="Z229" s="34"/>
      <c r="AA229" s="34"/>
      <c r="AB229" s="34"/>
      <c r="AC229" s="34"/>
      <c r="AD229" s="34"/>
      <c r="AE229" s="34"/>
      <c r="AR229" s="214" t="s">
        <v>156</v>
      </c>
      <c r="AT229" s="214" t="s">
        <v>152</v>
      </c>
      <c r="AU229" s="214" t="s">
        <v>91</v>
      </c>
      <c r="AY229" s="16" t="s">
        <v>150</v>
      </c>
      <c r="BE229" s="215">
        <f>IF(N229="základní",J229,0)</f>
        <v>0</v>
      </c>
      <c r="BF229" s="215">
        <f>IF(N229="snížená",J229,0)</f>
        <v>0</v>
      </c>
      <c r="BG229" s="215">
        <f>IF(N229="zákl. přenesená",J229,0)</f>
        <v>0</v>
      </c>
      <c r="BH229" s="215">
        <f>IF(N229="sníž. přenesená",J229,0)</f>
        <v>0</v>
      </c>
      <c r="BI229" s="215">
        <f>IF(N229="nulová",J229,0)</f>
        <v>0</v>
      </c>
      <c r="BJ229" s="16" t="s">
        <v>91</v>
      </c>
      <c r="BK229" s="215">
        <f>ROUND(I229*H229,2)</f>
        <v>0</v>
      </c>
      <c r="BL229" s="16" t="s">
        <v>156</v>
      </c>
      <c r="BM229" s="214" t="s">
        <v>1079</v>
      </c>
    </row>
    <row r="230" spans="1:65" s="2" customFormat="1" ht="11.25">
      <c r="A230" s="34"/>
      <c r="B230" s="35"/>
      <c r="C230" s="36"/>
      <c r="D230" s="216" t="s">
        <v>158</v>
      </c>
      <c r="E230" s="36"/>
      <c r="F230" s="217" t="s">
        <v>1078</v>
      </c>
      <c r="G230" s="36"/>
      <c r="H230" s="36"/>
      <c r="I230" s="115"/>
      <c r="J230" s="36"/>
      <c r="K230" s="36"/>
      <c r="L230" s="39"/>
      <c r="M230" s="218"/>
      <c r="N230" s="219"/>
      <c r="O230" s="71"/>
      <c r="P230" s="71"/>
      <c r="Q230" s="71"/>
      <c r="R230" s="71"/>
      <c r="S230" s="71"/>
      <c r="T230" s="72"/>
      <c r="U230" s="34"/>
      <c r="V230" s="34"/>
      <c r="W230" s="34"/>
      <c r="X230" s="34"/>
      <c r="Y230" s="34"/>
      <c r="Z230" s="34"/>
      <c r="AA230" s="34"/>
      <c r="AB230" s="34"/>
      <c r="AC230" s="34"/>
      <c r="AD230" s="34"/>
      <c r="AE230" s="34"/>
      <c r="AT230" s="16" t="s">
        <v>158</v>
      </c>
      <c r="AU230" s="16" t="s">
        <v>91</v>
      </c>
    </row>
    <row r="231" spans="1:65" s="2" customFormat="1" ht="16.5" customHeight="1">
      <c r="A231" s="34"/>
      <c r="B231" s="35"/>
      <c r="C231" s="203" t="s">
        <v>632</v>
      </c>
      <c r="D231" s="203" t="s">
        <v>152</v>
      </c>
      <c r="E231" s="204" t="s">
        <v>1080</v>
      </c>
      <c r="F231" s="205" t="s">
        <v>1081</v>
      </c>
      <c r="G231" s="206" t="s">
        <v>194</v>
      </c>
      <c r="H231" s="207">
        <v>124</v>
      </c>
      <c r="I231" s="208"/>
      <c r="J231" s="209">
        <f>ROUND(I231*H231,2)</f>
        <v>0</v>
      </c>
      <c r="K231" s="205" t="s">
        <v>1</v>
      </c>
      <c r="L231" s="39"/>
      <c r="M231" s="210" t="s">
        <v>1</v>
      </c>
      <c r="N231" s="211" t="s">
        <v>48</v>
      </c>
      <c r="O231" s="71"/>
      <c r="P231" s="212">
        <f>O231*H231</f>
        <v>0</v>
      </c>
      <c r="Q231" s="212">
        <v>0</v>
      </c>
      <c r="R231" s="212">
        <f>Q231*H231</f>
        <v>0</v>
      </c>
      <c r="S231" s="212">
        <v>0</v>
      </c>
      <c r="T231" s="213">
        <f>S231*H231</f>
        <v>0</v>
      </c>
      <c r="U231" s="34"/>
      <c r="V231" s="34"/>
      <c r="W231" s="34"/>
      <c r="X231" s="34"/>
      <c r="Y231" s="34"/>
      <c r="Z231" s="34"/>
      <c r="AA231" s="34"/>
      <c r="AB231" s="34"/>
      <c r="AC231" s="34"/>
      <c r="AD231" s="34"/>
      <c r="AE231" s="34"/>
      <c r="AR231" s="214" t="s">
        <v>156</v>
      </c>
      <c r="AT231" s="214" t="s">
        <v>152</v>
      </c>
      <c r="AU231" s="214" t="s">
        <v>91</v>
      </c>
      <c r="AY231" s="16" t="s">
        <v>150</v>
      </c>
      <c r="BE231" s="215">
        <f>IF(N231="základní",J231,0)</f>
        <v>0</v>
      </c>
      <c r="BF231" s="215">
        <f>IF(N231="snížená",J231,0)</f>
        <v>0</v>
      </c>
      <c r="BG231" s="215">
        <f>IF(N231="zákl. přenesená",J231,0)</f>
        <v>0</v>
      </c>
      <c r="BH231" s="215">
        <f>IF(N231="sníž. přenesená",J231,0)</f>
        <v>0</v>
      </c>
      <c r="BI231" s="215">
        <f>IF(N231="nulová",J231,0)</f>
        <v>0</v>
      </c>
      <c r="BJ231" s="16" t="s">
        <v>91</v>
      </c>
      <c r="BK231" s="215">
        <f>ROUND(I231*H231,2)</f>
        <v>0</v>
      </c>
      <c r="BL231" s="16" t="s">
        <v>156</v>
      </c>
      <c r="BM231" s="214" t="s">
        <v>1082</v>
      </c>
    </row>
    <row r="232" spans="1:65" s="2" customFormat="1" ht="11.25">
      <c r="A232" s="34"/>
      <c r="B232" s="35"/>
      <c r="C232" s="36"/>
      <c r="D232" s="216" t="s">
        <v>158</v>
      </c>
      <c r="E232" s="36"/>
      <c r="F232" s="217" t="s">
        <v>1081</v>
      </c>
      <c r="G232" s="36"/>
      <c r="H232" s="36"/>
      <c r="I232" s="115"/>
      <c r="J232" s="36"/>
      <c r="K232" s="36"/>
      <c r="L232" s="39"/>
      <c r="M232" s="218"/>
      <c r="N232" s="219"/>
      <c r="O232" s="71"/>
      <c r="P232" s="71"/>
      <c r="Q232" s="71"/>
      <c r="R232" s="71"/>
      <c r="S232" s="71"/>
      <c r="T232" s="72"/>
      <c r="U232" s="34"/>
      <c r="V232" s="34"/>
      <c r="W232" s="34"/>
      <c r="X232" s="34"/>
      <c r="Y232" s="34"/>
      <c r="Z232" s="34"/>
      <c r="AA232" s="34"/>
      <c r="AB232" s="34"/>
      <c r="AC232" s="34"/>
      <c r="AD232" s="34"/>
      <c r="AE232" s="34"/>
      <c r="AT232" s="16" t="s">
        <v>158</v>
      </c>
      <c r="AU232" s="16" t="s">
        <v>91</v>
      </c>
    </row>
    <row r="233" spans="1:65" s="2" customFormat="1" ht="21.75" customHeight="1">
      <c r="A233" s="34"/>
      <c r="B233" s="35"/>
      <c r="C233" s="203" t="s">
        <v>637</v>
      </c>
      <c r="D233" s="203" t="s">
        <v>152</v>
      </c>
      <c r="E233" s="204" t="s">
        <v>1083</v>
      </c>
      <c r="F233" s="205" t="s">
        <v>1084</v>
      </c>
      <c r="G233" s="206" t="s">
        <v>722</v>
      </c>
      <c r="H233" s="207">
        <v>88</v>
      </c>
      <c r="I233" s="208"/>
      <c r="J233" s="209">
        <f>ROUND(I233*H233,2)</f>
        <v>0</v>
      </c>
      <c r="K233" s="205" t="s">
        <v>1</v>
      </c>
      <c r="L233" s="39"/>
      <c r="M233" s="210" t="s">
        <v>1</v>
      </c>
      <c r="N233" s="211" t="s">
        <v>48</v>
      </c>
      <c r="O233" s="71"/>
      <c r="P233" s="212">
        <f>O233*H233</f>
        <v>0</v>
      </c>
      <c r="Q233" s="212">
        <v>0</v>
      </c>
      <c r="R233" s="212">
        <f>Q233*H233</f>
        <v>0</v>
      </c>
      <c r="S233" s="212">
        <v>0</v>
      </c>
      <c r="T233" s="213">
        <f>S233*H233</f>
        <v>0</v>
      </c>
      <c r="U233" s="34"/>
      <c r="V233" s="34"/>
      <c r="W233" s="34"/>
      <c r="X233" s="34"/>
      <c r="Y233" s="34"/>
      <c r="Z233" s="34"/>
      <c r="AA233" s="34"/>
      <c r="AB233" s="34"/>
      <c r="AC233" s="34"/>
      <c r="AD233" s="34"/>
      <c r="AE233" s="34"/>
      <c r="AR233" s="214" t="s">
        <v>156</v>
      </c>
      <c r="AT233" s="214" t="s">
        <v>152</v>
      </c>
      <c r="AU233" s="214" t="s">
        <v>91</v>
      </c>
      <c r="AY233" s="16" t="s">
        <v>150</v>
      </c>
      <c r="BE233" s="215">
        <f>IF(N233="základní",J233,0)</f>
        <v>0</v>
      </c>
      <c r="BF233" s="215">
        <f>IF(N233="snížená",J233,0)</f>
        <v>0</v>
      </c>
      <c r="BG233" s="215">
        <f>IF(N233="zákl. přenesená",J233,0)</f>
        <v>0</v>
      </c>
      <c r="BH233" s="215">
        <f>IF(N233="sníž. přenesená",J233,0)</f>
        <v>0</v>
      </c>
      <c r="BI233" s="215">
        <f>IF(N233="nulová",J233,0)</f>
        <v>0</v>
      </c>
      <c r="BJ233" s="16" t="s">
        <v>91</v>
      </c>
      <c r="BK233" s="215">
        <f>ROUND(I233*H233,2)</f>
        <v>0</v>
      </c>
      <c r="BL233" s="16" t="s">
        <v>156</v>
      </c>
      <c r="BM233" s="214" t="s">
        <v>1085</v>
      </c>
    </row>
    <row r="234" spans="1:65" s="2" customFormat="1" ht="11.25">
      <c r="A234" s="34"/>
      <c r="B234" s="35"/>
      <c r="C234" s="36"/>
      <c r="D234" s="216" t="s">
        <v>158</v>
      </c>
      <c r="E234" s="36"/>
      <c r="F234" s="217" t="s">
        <v>1084</v>
      </c>
      <c r="G234" s="36"/>
      <c r="H234" s="36"/>
      <c r="I234" s="115"/>
      <c r="J234" s="36"/>
      <c r="K234" s="36"/>
      <c r="L234" s="39"/>
      <c r="M234" s="218"/>
      <c r="N234" s="219"/>
      <c r="O234" s="71"/>
      <c r="P234" s="71"/>
      <c r="Q234" s="71"/>
      <c r="R234" s="71"/>
      <c r="S234" s="71"/>
      <c r="T234" s="72"/>
      <c r="U234" s="34"/>
      <c r="V234" s="34"/>
      <c r="W234" s="34"/>
      <c r="X234" s="34"/>
      <c r="Y234" s="34"/>
      <c r="Z234" s="34"/>
      <c r="AA234" s="34"/>
      <c r="AB234" s="34"/>
      <c r="AC234" s="34"/>
      <c r="AD234" s="34"/>
      <c r="AE234" s="34"/>
      <c r="AT234" s="16" t="s">
        <v>158</v>
      </c>
      <c r="AU234" s="16" t="s">
        <v>91</v>
      </c>
    </row>
    <row r="235" spans="1:65" s="2" customFormat="1" ht="16.5" customHeight="1">
      <c r="A235" s="34"/>
      <c r="B235" s="35"/>
      <c r="C235" s="203" t="s">
        <v>641</v>
      </c>
      <c r="D235" s="203" t="s">
        <v>152</v>
      </c>
      <c r="E235" s="204" t="s">
        <v>1086</v>
      </c>
      <c r="F235" s="205" t="s">
        <v>1087</v>
      </c>
      <c r="G235" s="206" t="s">
        <v>722</v>
      </c>
      <c r="H235" s="207">
        <v>11</v>
      </c>
      <c r="I235" s="208"/>
      <c r="J235" s="209">
        <f>ROUND(I235*H235,2)</f>
        <v>0</v>
      </c>
      <c r="K235" s="205" t="s">
        <v>1</v>
      </c>
      <c r="L235" s="39"/>
      <c r="M235" s="210" t="s">
        <v>1</v>
      </c>
      <c r="N235" s="211" t="s">
        <v>48</v>
      </c>
      <c r="O235" s="71"/>
      <c r="P235" s="212">
        <f>O235*H235</f>
        <v>0</v>
      </c>
      <c r="Q235" s="212">
        <v>0</v>
      </c>
      <c r="R235" s="212">
        <f>Q235*H235</f>
        <v>0</v>
      </c>
      <c r="S235" s="212">
        <v>0</v>
      </c>
      <c r="T235" s="213">
        <f>S235*H235</f>
        <v>0</v>
      </c>
      <c r="U235" s="34"/>
      <c r="V235" s="34"/>
      <c r="W235" s="34"/>
      <c r="X235" s="34"/>
      <c r="Y235" s="34"/>
      <c r="Z235" s="34"/>
      <c r="AA235" s="34"/>
      <c r="AB235" s="34"/>
      <c r="AC235" s="34"/>
      <c r="AD235" s="34"/>
      <c r="AE235" s="34"/>
      <c r="AR235" s="214" t="s">
        <v>156</v>
      </c>
      <c r="AT235" s="214" t="s">
        <v>152</v>
      </c>
      <c r="AU235" s="214" t="s">
        <v>91</v>
      </c>
      <c r="AY235" s="16" t="s">
        <v>150</v>
      </c>
      <c r="BE235" s="215">
        <f>IF(N235="základní",J235,0)</f>
        <v>0</v>
      </c>
      <c r="BF235" s="215">
        <f>IF(N235="snížená",J235,0)</f>
        <v>0</v>
      </c>
      <c r="BG235" s="215">
        <f>IF(N235="zákl. přenesená",J235,0)</f>
        <v>0</v>
      </c>
      <c r="BH235" s="215">
        <f>IF(N235="sníž. přenesená",J235,0)</f>
        <v>0</v>
      </c>
      <c r="BI235" s="215">
        <f>IF(N235="nulová",J235,0)</f>
        <v>0</v>
      </c>
      <c r="BJ235" s="16" t="s">
        <v>91</v>
      </c>
      <c r="BK235" s="215">
        <f>ROUND(I235*H235,2)</f>
        <v>0</v>
      </c>
      <c r="BL235" s="16" t="s">
        <v>156</v>
      </c>
      <c r="BM235" s="214" t="s">
        <v>1088</v>
      </c>
    </row>
    <row r="236" spans="1:65" s="2" customFormat="1" ht="11.25">
      <c r="A236" s="34"/>
      <c r="B236" s="35"/>
      <c r="C236" s="36"/>
      <c r="D236" s="216" t="s">
        <v>158</v>
      </c>
      <c r="E236" s="36"/>
      <c r="F236" s="217" t="s">
        <v>1087</v>
      </c>
      <c r="G236" s="36"/>
      <c r="H236" s="36"/>
      <c r="I236" s="115"/>
      <c r="J236" s="36"/>
      <c r="K236" s="36"/>
      <c r="L236" s="39"/>
      <c r="M236" s="218"/>
      <c r="N236" s="219"/>
      <c r="O236" s="71"/>
      <c r="P236" s="71"/>
      <c r="Q236" s="71"/>
      <c r="R236" s="71"/>
      <c r="S236" s="71"/>
      <c r="T236" s="72"/>
      <c r="U236" s="34"/>
      <c r="V236" s="34"/>
      <c r="W236" s="34"/>
      <c r="X236" s="34"/>
      <c r="Y236" s="34"/>
      <c r="Z236" s="34"/>
      <c r="AA236" s="34"/>
      <c r="AB236" s="34"/>
      <c r="AC236" s="34"/>
      <c r="AD236" s="34"/>
      <c r="AE236" s="34"/>
      <c r="AT236" s="16" t="s">
        <v>158</v>
      </c>
      <c r="AU236" s="16" t="s">
        <v>91</v>
      </c>
    </row>
    <row r="237" spans="1:65" s="2" customFormat="1" ht="16.5" customHeight="1">
      <c r="A237" s="34"/>
      <c r="B237" s="35"/>
      <c r="C237" s="203" t="s">
        <v>646</v>
      </c>
      <c r="D237" s="203" t="s">
        <v>152</v>
      </c>
      <c r="E237" s="204" t="s">
        <v>1089</v>
      </c>
      <c r="F237" s="205" t="s">
        <v>1090</v>
      </c>
      <c r="G237" s="206" t="s">
        <v>722</v>
      </c>
      <c r="H237" s="207">
        <v>18</v>
      </c>
      <c r="I237" s="208"/>
      <c r="J237" s="209">
        <f>ROUND(I237*H237,2)</f>
        <v>0</v>
      </c>
      <c r="K237" s="205" t="s">
        <v>1</v>
      </c>
      <c r="L237" s="39"/>
      <c r="M237" s="210" t="s">
        <v>1</v>
      </c>
      <c r="N237" s="211" t="s">
        <v>48</v>
      </c>
      <c r="O237" s="71"/>
      <c r="P237" s="212">
        <f>O237*H237</f>
        <v>0</v>
      </c>
      <c r="Q237" s="212">
        <v>0</v>
      </c>
      <c r="R237" s="212">
        <f>Q237*H237</f>
        <v>0</v>
      </c>
      <c r="S237" s="212">
        <v>0</v>
      </c>
      <c r="T237" s="213">
        <f>S237*H237</f>
        <v>0</v>
      </c>
      <c r="U237" s="34"/>
      <c r="V237" s="34"/>
      <c r="W237" s="34"/>
      <c r="X237" s="34"/>
      <c r="Y237" s="34"/>
      <c r="Z237" s="34"/>
      <c r="AA237" s="34"/>
      <c r="AB237" s="34"/>
      <c r="AC237" s="34"/>
      <c r="AD237" s="34"/>
      <c r="AE237" s="34"/>
      <c r="AR237" s="214" t="s">
        <v>156</v>
      </c>
      <c r="AT237" s="214" t="s">
        <v>152</v>
      </c>
      <c r="AU237" s="214" t="s">
        <v>91</v>
      </c>
      <c r="AY237" s="16" t="s">
        <v>150</v>
      </c>
      <c r="BE237" s="215">
        <f>IF(N237="základní",J237,0)</f>
        <v>0</v>
      </c>
      <c r="BF237" s="215">
        <f>IF(N237="snížená",J237,0)</f>
        <v>0</v>
      </c>
      <c r="BG237" s="215">
        <f>IF(N237="zákl. přenesená",J237,0)</f>
        <v>0</v>
      </c>
      <c r="BH237" s="215">
        <f>IF(N237="sníž. přenesená",J237,0)</f>
        <v>0</v>
      </c>
      <c r="BI237" s="215">
        <f>IF(N237="nulová",J237,0)</f>
        <v>0</v>
      </c>
      <c r="BJ237" s="16" t="s">
        <v>91</v>
      </c>
      <c r="BK237" s="215">
        <f>ROUND(I237*H237,2)</f>
        <v>0</v>
      </c>
      <c r="BL237" s="16" t="s">
        <v>156</v>
      </c>
      <c r="BM237" s="214" t="s">
        <v>1091</v>
      </c>
    </row>
    <row r="238" spans="1:65" s="2" customFormat="1" ht="11.25">
      <c r="A238" s="34"/>
      <c r="B238" s="35"/>
      <c r="C238" s="36"/>
      <c r="D238" s="216" t="s">
        <v>158</v>
      </c>
      <c r="E238" s="36"/>
      <c r="F238" s="217" t="s">
        <v>1090</v>
      </c>
      <c r="G238" s="36"/>
      <c r="H238" s="36"/>
      <c r="I238" s="115"/>
      <c r="J238" s="36"/>
      <c r="K238" s="36"/>
      <c r="L238" s="39"/>
      <c r="M238" s="218"/>
      <c r="N238" s="219"/>
      <c r="O238" s="71"/>
      <c r="P238" s="71"/>
      <c r="Q238" s="71"/>
      <c r="R238" s="71"/>
      <c r="S238" s="71"/>
      <c r="T238" s="72"/>
      <c r="U238" s="34"/>
      <c r="V238" s="34"/>
      <c r="W238" s="34"/>
      <c r="X238" s="34"/>
      <c r="Y238" s="34"/>
      <c r="Z238" s="34"/>
      <c r="AA238" s="34"/>
      <c r="AB238" s="34"/>
      <c r="AC238" s="34"/>
      <c r="AD238" s="34"/>
      <c r="AE238" s="34"/>
      <c r="AT238" s="16" t="s">
        <v>158</v>
      </c>
      <c r="AU238" s="16" t="s">
        <v>91</v>
      </c>
    </row>
    <row r="239" spans="1:65" s="2" customFormat="1" ht="16.5" customHeight="1">
      <c r="A239" s="34"/>
      <c r="B239" s="35"/>
      <c r="C239" s="203" t="s">
        <v>652</v>
      </c>
      <c r="D239" s="203" t="s">
        <v>152</v>
      </c>
      <c r="E239" s="204" t="s">
        <v>1092</v>
      </c>
      <c r="F239" s="205" t="s">
        <v>1093</v>
      </c>
      <c r="G239" s="206" t="s">
        <v>722</v>
      </c>
      <c r="H239" s="207">
        <v>11</v>
      </c>
      <c r="I239" s="208"/>
      <c r="J239" s="209">
        <f>ROUND(I239*H239,2)</f>
        <v>0</v>
      </c>
      <c r="K239" s="205" t="s">
        <v>1</v>
      </c>
      <c r="L239" s="39"/>
      <c r="M239" s="210" t="s">
        <v>1</v>
      </c>
      <c r="N239" s="211" t="s">
        <v>48</v>
      </c>
      <c r="O239" s="71"/>
      <c r="P239" s="212">
        <f>O239*H239</f>
        <v>0</v>
      </c>
      <c r="Q239" s="212">
        <v>0</v>
      </c>
      <c r="R239" s="212">
        <f>Q239*H239</f>
        <v>0</v>
      </c>
      <c r="S239" s="212">
        <v>0</v>
      </c>
      <c r="T239" s="213">
        <f>S239*H239</f>
        <v>0</v>
      </c>
      <c r="U239" s="34"/>
      <c r="V239" s="34"/>
      <c r="W239" s="34"/>
      <c r="X239" s="34"/>
      <c r="Y239" s="34"/>
      <c r="Z239" s="34"/>
      <c r="AA239" s="34"/>
      <c r="AB239" s="34"/>
      <c r="AC239" s="34"/>
      <c r="AD239" s="34"/>
      <c r="AE239" s="34"/>
      <c r="AR239" s="214" t="s">
        <v>156</v>
      </c>
      <c r="AT239" s="214" t="s">
        <v>152</v>
      </c>
      <c r="AU239" s="214" t="s">
        <v>91</v>
      </c>
      <c r="AY239" s="16" t="s">
        <v>150</v>
      </c>
      <c r="BE239" s="215">
        <f>IF(N239="základní",J239,0)</f>
        <v>0</v>
      </c>
      <c r="BF239" s="215">
        <f>IF(N239="snížená",J239,0)</f>
        <v>0</v>
      </c>
      <c r="BG239" s="215">
        <f>IF(N239="zákl. přenesená",J239,0)</f>
        <v>0</v>
      </c>
      <c r="BH239" s="215">
        <f>IF(N239="sníž. přenesená",J239,0)</f>
        <v>0</v>
      </c>
      <c r="BI239" s="215">
        <f>IF(N239="nulová",J239,0)</f>
        <v>0</v>
      </c>
      <c r="BJ239" s="16" t="s">
        <v>91</v>
      </c>
      <c r="BK239" s="215">
        <f>ROUND(I239*H239,2)</f>
        <v>0</v>
      </c>
      <c r="BL239" s="16" t="s">
        <v>156</v>
      </c>
      <c r="BM239" s="214" t="s">
        <v>1094</v>
      </c>
    </row>
    <row r="240" spans="1:65" s="2" customFormat="1" ht="11.25">
      <c r="A240" s="34"/>
      <c r="B240" s="35"/>
      <c r="C240" s="36"/>
      <c r="D240" s="216" t="s">
        <v>158</v>
      </c>
      <c r="E240" s="36"/>
      <c r="F240" s="217" t="s">
        <v>1093</v>
      </c>
      <c r="G240" s="36"/>
      <c r="H240" s="36"/>
      <c r="I240" s="115"/>
      <c r="J240" s="36"/>
      <c r="K240" s="36"/>
      <c r="L240" s="39"/>
      <c r="M240" s="218"/>
      <c r="N240" s="219"/>
      <c r="O240" s="71"/>
      <c r="P240" s="71"/>
      <c r="Q240" s="71"/>
      <c r="R240" s="71"/>
      <c r="S240" s="71"/>
      <c r="T240" s="72"/>
      <c r="U240" s="34"/>
      <c r="V240" s="34"/>
      <c r="W240" s="34"/>
      <c r="X240" s="34"/>
      <c r="Y240" s="34"/>
      <c r="Z240" s="34"/>
      <c r="AA240" s="34"/>
      <c r="AB240" s="34"/>
      <c r="AC240" s="34"/>
      <c r="AD240" s="34"/>
      <c r="AE240" s="34"/>
      <c r="AT240" s="16" t="s">
        <v>158</v>
      </c>
      <c r="AU240" s="16" t="s">
        <v>91</v>
      </c>
    </row>
    <row r="241" spans="1:65" s="2" customFormat="1" ht="16.5" customHeight="1">
      <c r="A241" s="34"/>
      <c r="B241" s="35"/>
      <c r="C241" s="203" t="s">
        <v>657</v>
      </c>
      <c r="D241" s="203" t="s">
        <v>152</v>
      </c>
      <c r="E241" s="204" t="s">
        <v>1095</v>
      </c>
      <c r="F241" s="205" t="s">
        <v>1096</v>
      </c>
      <c r="G241" s="206" t="s">
        <v>722</v>
      </c>
      <c r="H241" s="207">
        <v>11</v>
      </c>
      <c r="I241" s="208"/>
      <c r="J241" s="209">
        <f>ROUND(I241*H241,2)</f>
        <v>0</v>
      </c>
      <c r="K241" s="205" t="s">
        <v>1</v>
      </c>
      <c r="L241" s="39"/>
      <c r="M241" s="210" t="s">
        <v>1</v>
      </c>
      <c r="N241" s="211" t="s">
        <v>48</v>
      </c>
      <c r="O241" s="71"/>
      <c r="P241" s="212">
        <f>O241*H241</f>
        <v>0</v>
      </c>
      <c r="Q241" s="212">
        <v>0</v>
      </c>
      <c r="R241" s="212">
        <f>Q241*H241</f>
        <v>0</v>
      </c>
      <c r="S241" s="212">
        <v>0</v>
      </c>
      <c r="T241" s="213">
        <f>S241*H241</f>
        <v>0</v>
      </c>
      <c r="U241" s="34"/>
      <c r="V241" s="34"/>
      <c r="W241" s="34"/>
      <c r="X241" s="34"/>
      <c r="Y241" s="34"/>
      <c r="Z241" s="34"/>
      <c r="AA241" s="34"/>
      <c r="AB241" s="34"/>
      <c r="AC241" s="34"/>
      <c r="AD241" s="34"/>
      <c r="AE241" s="34"/>
      <c r="AR241" s="214" t="s">
        <v>156</v>
      </c>
      <c r="AT241" s="214" t="s">
        <v>152</v>
      </c>
      <c r="AU241" s="214" t="s">
        <v>91</v>
      </c>
      <c r="AY241" s="16" t="s">
        <v>150</v>
      </c>
      <c r="BE241" s="215">
        <f>IF(N241="základní",J241,0)</f>
        <v>0</v>
      </c>
      <c r="BF241" s="215">
        <f>IF(N241="snížená",J241,0)</f>
        <v>0</v>
      </c>
      <c r="BG241" s="215">
        <f>IF(N241="zákl. přenesená",J241,0)</f>
        <v>0</v>
      </c>
      <c r="BH241" s="215">
        <f>IF(N241="sníž. přenesená",J241,0)</f>
        <v>0</v>
      </c>
      <c r="BI241" s="215">
        <f>IF(N241="nulová",J241,0)</f>
        <v>0</v>
      </c>
      <c r="BJ241" s="16" t="s">
        <v>91</v>
      </c>
      <c r="BK241" s="215">
        <f>ROUND(I241*H241,2)</f>
        <v>0</v>
      </c>
      <c r="BL241" s="16" t="s">
        <v>156</v>
      </c>
      <c r="BM241" s="214" t="s">
        <v>1097</v>
      </c>
    </row>
    <row r="242" spans="1:65" s="2" customFormat="1" ht="11.25">
      <c r="A242" s="34"/>
      <c r="B242" s="35"/>
      <c r="C242" s="36"/>
      <c r="D242" s="216" t="s">
        <v>158</v>
      </c>
      <c r="E242" s="36"/>
      <c r="F242" s="217" t="s">
        <v>1096</v>
      </c>
      <c r="G242" s="36"/>
      <c r="H242" s="36"/>
      <c r="I242" s="115"/>
      <c r="J242" s="36"/>
      <c r="K242" s="36"/>
      <c r="L242" s="39"/>
      <c r="M242" s="218"/>
      <c r="N242" s="219"/>
      <c r="O242" s="71"/>
      <c r="P242" s="71"/>
      <c r="Q242" s="71"/>
      <c r="R242" s="71"/>
      <c r="S242" s="71"/>
      <c r="T242" s="72"/>
      <c r="U242" s="34"/>
      <c r="V242" s="34"/>
      <c r="W242" s="34"/>
      <c r="X242" s="34"/>
      <c r="Y242" s="34"/>
      <c r="Z242" s="34"/>
      <c r="AA242" s="34"/>
      <c r="AB242" s="34"/>
      <c r="AC242" s="34"/>
      <c r="AD242" s="34"/>
      <c r="AE242" s="34"/>
      <c r="AT242" s="16" t="s">
        <v>158</v>
      </c>
      <c r="AU242" s="16" t="s">
        <v>91</v>
      </c>
    </row>
    <row r="243" spans="1:65" s="2" customFormat="1" ht="16.5" customHeight="1">
      <c r="A243" s="34"/>
      <c r="B243" s="35"/>
      <c r="C243" s="203" t="s">
        <v>663</v>
      </c>
      <c r="D243" s="203" t="s">
        <v>152</v>
      </c>
      <c r="E243" s="204" t="s">
        <v>1098</v>
      </c>
      <c r="F243" s="205" t="s">
        <v>1099</v>
      </c>
      <c r="G243" s="206" t="s">
        <v>722</v>
      </c>
      <c r="H243" s="207">
        <v>11</v>
      </c>
      <c r="I243" s="208"/>
      <c r="J243" s="209">
        <f>ROUND(I243*H243,2)</f>
        <v>0</v>
      </c>
      <c r="K243" s="205" t="s">
        <v>1</v>
      </c>
      <c r="L243" s="39"/>
      <c r="M243" s="210" t="s">
        <v>1</v>
      </c>
      <c r="N243" s="211" t="s">
        <v>48</v>
      </c>
      <c r="O243" s="71"/>
      <c r="P243" s="212">
        <f>O243*H243</f>
        <v>0</v>
      </c>
      <c r="Q243" s="212">
        <v>0</v>
      </c>
      <c r="R243" s="212">
        <f>Q243*H243</f>
        <v>0</v>
      </c>
      <c r="S243" s="212">
        <v>0</v>
      </c>
      <c r="T243" s="213">
        <f>S243*H243</f>
        <v>0</v>
      </c>
      <c r="U243" s="34"/>
      <c r="V243" s="34"/>
      <c r="W243" s="34"/>
      <c r="X243" s="34"/>
      <c r="Y243" s="34"/>
      <c r="Z243" s="34"/>
      <c r="AA243" s="34"/>
      <c r="AB243" s="34"/>
      <c r="AC243" s="34"/>
      <c r="AD243" s="34"/>
      <c r="AE243" s="34"/>
      <c r="AR243" s="214" t="s">
        <v>156</v>
      </c>
      <c r="AT243" s="214" t="s">
        <v>152</v>
      </c>
      <c r="AU243" s="214" t="s">
        <v>91</v>
      </c>
      <c r="AY243" s="16" t="s">
        <v>150</v>
      </c>
      <c r="BE243" s="215">
        <f>IF(N243="základní",J243,0)</f>
        <v>0</v>
      </c>
      <c r="BF243" s="215">
        <f>IF(N243="snížená",J243,0)</f>
        <v>0</v>
      </c>
      <c r="BG243" s="215">
        <f>IF(N243="zákl. přenesená",J243,0)</f>
        <v>0</v>
      </c>
      <c r="BH243" s="215">
        <f>IF(N243="sníž. přenesená",J243,0)</f>
        <v>0</v>
      </c>
      <c r="BI243" s="215">
        <f>IF(N243="nulová",J243,0)</f>
        <v>0</v>
      </c>
      <c r="BJ243" s="16" t="s">
        <v>91</v>
      </c>
      <c r="BK243" s="215">
        <f>ROUND(I243*H243,2)</f>
        <v>0</v>
      </c>
      <c r="BL243" s="16" t="s">
        <v>156</v>
      </c>
      <c r="BM243" s="214" t="s">
        <v>1100</v>
      </c>
    </row>
    <row r="244" spans="1:65" s="2" customFormat="1" ht="11.25">
      <c r="A244" s="34"/>
      <c r="B244" s="35"/>
      <c r="C244" s="36"/>
      <c r="D244" s="216" t="s">
        <v>158</v>
      </c>
      <c r="E244" s="36"/>
      <c r="F244" s="217" t="s">
        <v>1099</v>
      </c>
      <c r="G244" s="36"/>
      <c r="H244" s="36"/>
      <c r="I244" s="115"/>
      <c r="J244" s="36"/>
      <c r="K244" s="36"/>
      <c r="L244" s="39"/>
      <c r="M244" s="218"/>
      <c r="N244" s="219"/>
      <c r="O244" s="71"/>
      <c r="P244" s="71"/>
      <c r="Q244" s="71"/>
      <c r="R244" s="71"/>
      <c r="S244" s="71"/>
      <c r="T244" s="72"/>
      <c r="U244" s="34"/>
      <c r="V244" s="34"/>
      <c r="W244" s="34"/>
      <c r="X244" s="34"/>
      <c r="Y244" s="34"/>
      <c r="Z244" s="34"/>
      <c r="AA244" s="34"/>
      <c r="AB244" s="34"/>
      <c r="AC244" s="34"/>
      <c r="AD244" s="34"/>
      <c r="AE244" s="34"/>
      <c r="AT244" s="16" t="s">
        <v>158</v>
      </c>
      <c r="AU244" s="16" t="s">
        <v>91</v>
      </c>
    </row>
    <row r="245" spans="1:65" s="2" customFormat="1" ht="16.5" customHeight="1">
      <c r="A245" s="34"/>
      <c r="B245" s="35"/>
      <c r="C245" s="203" t="s">
        <v>669</v>
      </c>
      <c r="D245" s="203" t="s">
        <v>152</v>
      </c>
      <c r="E245" s="204" t="s">
        <v>1101</v>
      </c>
      <c r="F245" s="205" t="s">
        <v>1102</v>
      </c>
      <c r="G245" s="206" t="s">
        <v>722</v>
      </c>
      <c r="H245" s="207">
        <v>11</v>
      </c>
      <c r="I245" s="208"/>
      <c r="J245" s="209">
        <f>ROUND(I245*H245,2)</f>
        <v>0</v>
      </c>
      <c r="K245" s="205" t="s">
        <v>1</v>
      </c>
      <c r="L245" s="39"/>
      <c r="M245" s="210" t="s">
        <v>1</v>
      </c>
      <c r="N245" s="211" t="s">
        <v>48</v>
      </c>
      <c r="O245" s="71"/>
      <c r="P245" s="212">
        <f>O245*H245</f>
        <v>0</v>
      </c>
      <c r="Q245" s="212">
        <v>0</v>
      </c>
      <c r="R245" s="212">
        <f>Q245*H245</f>
        <v>0</v>
      </c>
      <c r="S245" s="212">
        <v>0</v>
      </c>
      <c r="T245" s="213">
        <f>S245*H245</f>
        <v>0</v>
      </c>
      <c r="U245" s="34"/>
      <c r="V245" s="34"/>
      <c r="W245" s="34"/>
      <c r="X245" s="34"/>
      <c r="Y245" s="34"/>
      <c r="Z245" s="34"/>
      <c r="AA245" s="34"/>
      <c r="AB245" s="34"/>
      <c r="AC245" s="34"/>
      <c r="AD245" s="34"/>
      <c r="AE245" s="34"/>
      <c r="AR245" s="214" t="s">
        <v>156</v>
      </c>
      <c r="AT245" s="214" t="s">
        <v>152</v>
      </c>
      <c r="AU245" s="214" t="s">
        <v>91</v>
      </c>
      <c r="AY245" s="16" t="s">
        <v>150</v>
      </c>
      <c r="BE245" s="215">
        <f>IF(N245="základní",J245,0)</f>
        <v>0</v>
      </c>
      <c r="BF245" s="215">
        <f>IF(N245="snížená",J245,0)</f>
        <v>0</v>
      </c>
      <c r="BG245" s="215">
        <f>IF(N245="zákl. přenesená",J245,0)</f>
        <v>0</v>
      </c>
      <c r="BH245" s="215">
        <f>IF(N245="sníž. přenesená",J245,0)</f>
        <v>0</v>
      </c>
      <c r="BI245" s="215">
        <f>IF(N245="nulová",J245,0)</f>
        <v>0</v>
      </c>
      <c r="BJ245" s="16" t="s">
        <v>91</v>
      </c>
      <c r="BK245" s="215">
        <f>ROUND(I245*H245,2)</f>
        <v>0</v>
      </c>
      <c r="BL245" s="16" t="s">
        <v>156</v>
      </c>
      <c r="BM245" s="214" t="s">
        <v>1103</v>
      </c>
    </row>
    <row r="246" spans="1:65" s="2" customFormat="1" ht="11.25">
      <c r="A246" s="34"/>
      <c r="B246" s="35"/>
      <c r="C246" s="36"/>
      <c r="D246" s="216" t="s">
        <v>158</v>
      </c>
      <c r="E246" s="36"/>
      <c r="F246" s="217" t="s">
        <v>1102</v>
      </c>
      <c r="G246" s="36"/>
      <c r="H246" s="36"/>
      <c r="I246" s="115"/>
      <c r="J246" s="36"/>
      <c r="K246" s="36"/>
      <c r="L246" s="39"/>
      <c r="M246" s="218"/>
      <c r="N246" s="219"/>
      <c r="O246" s="71"/>
      <c r="P246" s="71"/>
      <c r="Q246" s="71"/>
      <c r="R246" s="71"/>
      <c r="S246" s="71"/>
      <c r="T246" s="72"/>
      <c r="U246" s="34"/>
      <c r="V246" s="34"/>
      <c r="W246" s="34"/>
      <c r="X246" s="34"/>
      <c r="Y246" s="34"/>
      <c r="Z246" s="34"/>
      <c r="AA246" s="34"/>
      <c r="AB246" s="34"/>
      <c r="AC246" s="34"/>
      <c r="AD246" s="34"/>
      <c r="AE246" s="34"/>
      <c r="AT246" s="16" t="s">
        <v>158</v>
      </c>
      <c r="AU246" s="16" t="s">
        <v>91</v>
      </c>
    </row>
    <row r="247" spans="1:65" s="2" customFormat="1" ht="16.5" customHeight="1">
      <c r="A247" s="34"/>
      <c r="B247" s="35"/>
      <c r="C247" s="203" t="s">
        <v>673</v>
      </c>
      <c r="D247" s="203" t="s">
        <v>152</v>
      </c>
      <c r="E247" s="204" t="s">
        <v>1104</v>
      </c>
      <c r="F247" s="205" t="s">
        <v>1105</v>
      </c>
      <c r="G247" s="206" t="s">
        <v>722</v>
      </c>
      <c r="H247" s="207">
        <v>11</v>
      </c>
      <c r="I247" s="208"/>
      <c r="J247" s="209">
        <f>ROUND(I247*H247,2)</f>
        <v>0</v>
      </c>
      <c r="K247" s="205" t="s">
        <v>1</v>
      </c>
      <c r="L247" s="39"/>
      <c r="M247" s="210" t="s">
        <v>1</v>
      </c>
      <c r="N247" s="211" t="s">
        <v>48</v>
      </c>
      <c r="O247" s="71"/>
      <c r="P247" s="212">
        <f>O247*H247</f>
        <v>0</v>
      </c>
      <c r="Q247" s="212">
        <v>0</v>
      </c>
      <c r="R247" s="212">
        <f>Q247*H247</f>
        <v>0</v>
      </c>
      <c r="S247" s="212">
        <v>0</v>
      </c>
      <c r="T247" s="213">
        <f>S247*H247</f>
        <v>0</v>
      </c>
      <c r="U247" s="34"/>
      <c r="V247" s="34"/>
      <c r="W247" s="34"/>
      <c r="X247" s="34"/>
      <c r="Y247" s="34"/>
      <c r="Z247" s="34"/>
      <c r="AA247" s="34"/>
      <c r="AB247" s="34"/>
      <c r="AC247" s="34"/>
      <c r="AD247" s="34"/>
      <c r="AE247" s="34"/>
      <c r="AR247" s="214" t="s">
        <v>156</v>
      </c>
      <c r="AT247" s="214" t="s">
        <v>152</v>
      </c>
      <c r="AU247" s="214" t="s">
        <v>91</v>
      </c>
      <c r="AY247" s="16" t="s">
        <v>150</v>
      </c>
      <c r="BE247" s="215">
        <f>IF(N247="základní",J247,0)</f>
        <v>0</v>
      </c>
      <c r="BF247" s="215">
        <f>IF(N247="snížená",J247,0)</f>
        <v>0</v>
      </c>
      <c r="BG247" s="215">
        <f>IF(N247="zákl. přenesená",J247,0)</f>
        <v>0</v>
      </c>
      <c r="BH247" s="215">
        <f>IF(N247="sníž. přenesená",J247,0)</f>
        <v>0</v>
      </c>
      <c r="BI247" s="215">
        <f>IF(N247="nulová",J247,0)</f>
        <v>0</v>
      </c>
      <c r="BJ247" s="16" t="s">
        <v>91</v>
      </c>
      <c r="BK247" s="215">
        <f>ROUND(I247*H247,2)</f>
        <v>0</v>
      </c>
      <c r="BL247" s="16" t="s">
        <v>156</v>
      </c>
      <c r="BM247" s="214" t="s">
        <v>1106</v>
      </c>
    </row>
    <row r="248" spans="1:65" s="2" customFormat="1" ht="11.25">
      <c r="A248" s="34"/>
      <c r="B248" s="35"/>
      <c r="C248" s="36"/>
      <c r="D248" s="216" t="s">
        <v>158</v>
      </c>
      <c r="E248" s="36"/>
      <c r="F248" s="217" t="s">
        <v>1105</v>
      </c>
      <c r="G248" s="36"/>
      <c r="H248" s="36"/>
      <c r="I248" s="115"/>
      <c r="J248" s="36"/>
      <c r="K248" s="36"/>
      <c r="L248" s="39"/>
      <c r="M248" s="218"/>
      <c r="N248" s="219"/>
      <c r="O248" s="71"/>
      <c r="P248" s="71"/>
      <c r="Q248" s="71"/>
      <c r="R248" s="71"/>
      <c r="S248" s="71"/>
      <c r="T248" s="72"/>
      <c r="U248" s="34"/>
      <c r="V248" s="34"/>
      <c r="W248" s="34"/>
      <c r="X248" s="34"/>
      <c r="Y248" s="34"/>
      <c r="Z248" s="34"/>
      <c r="AA248" s="34"/>
      <c r="AB248" s="34"/>
      <c r="AC248" s="34"/>
      <c r="AD248" s="34"/>
      <c r="AE248" s="34"/>
      <c r="AT248" s="16" t="s">
        <v>158</v>
      </c>
      <c r="AU248" s="16" t="s">
        <v>91</v>
      </c>
    </row>
    <row r="249" spans="1:65" s="2" customFormat="1" ht="16.5" customHeight="1">
      <c r="A249" s="34"/>
      <c r="B249" s="35"/>
      <c r="C249" s="203" t="s">
        <v>677</v>
      </c>
      <c r="D249" s="203" t="s">
        <v>152</v>
      </c>
      <c r="E249" s="204" t="s">
        <v>1107</v>
      </c>
      <c r="F249" s="205" t="s">
        <v>1108</v>
      </c>
      <c r="G249" s="206" t="s">
        <v>722</v>
      </c>
      <c r="H249" s="207">
        <v>6</v>
      </c>
      <c r="I249" s="208"/>
      <c r="J249" s="209">
        <f>ROUND(I249*H249,2)</f>
        <v>0</v>
      </c>
      <c r="K249" s="205" t="s">
        <v>1</v>
      </c>
      <c r="L249" s="39"/>
      <c r="M249" s="210" t="s">
        <v>1</v>
      </c>
      <c r="N249" s="211" t="s">
        <v>48</v>
      </c>
      <c r="O249" s="71"/>
      <c r="P249" s="212">
        <f>O249*H249</f>
        <v>0</v>
      </c>
      <c r="Q249" s="212">
        <v>0</v>
      </c>
      <c r="R249" s="212">
        <f>Q249*H249</f>
        <v>0</v>
      </c>
      <c r="S249" s="212">
        <v>0</v>
      </c>
      <c r="T249" s="213">
        <f>S249*H249</f>
        <v>0</v>
      </c>
      <c r="U249" s="34"/>
      <c r="V249" s="34"/>
      <c r="W249" s="34"/>
      <c r="X249" s="34"/>
      <c r="Y249" s="34"/>
      <c r="Z249" s="34"/>
      <c r="AA249" s="34"/>
      <c r="AB249" s="34"/>
      <c r="AC249" s="34"/>
      <c r="AD249" s="34"/>
      <c r="AE249" s="34"/>
      <c r="AR249" s="214" t="s">
        <v>156</v>
      </c>
      <c r="AT249" s="214" t="s">
        <v>152</v>
      </c>
      <c r="AU249" s="214" t="s">
        <v>91</v>
      </c>
      <c r="AY249" s="16" t="s">
        <v>150</v>
      </c>
      <c r="BE249" s="215">
        <f>IF(N249="základní",J249,0)</f>
        <v>0</v>
      </c>
      <c r="BF249" s="215">
        <f>IF(N249="snížená",J249,0)</f>
        <v>0</v>
      </c>
      <c r="BG249" s="215">
        <f>IF(N249="zákl. přenesená",J249,0)</f>
        <v>0</v>
      </c>
      <c r="BH249" s="215">
        <f>IF(N249="sníž. přenesená",J249,0)</f>
        <v>0</v>
      </c>
      <c r="BI249" s="215">
        <f>IF(N249="nulová",J249,0)</f>
        <v>0</v>
      </c>
      <c r="BJ249" s="16" t="s">
        <v>91</v>
      </c>
      <c r="BK249" s="215">
        <f>ROUND(I249*H249,2)</f>
        <v>0</v>
      </c>
      <c r="BL249" s="16" t="s">
        <v>156</v>
      </c>
      <c r="BM249" s="214" t="s">
        <v>1109</v>
      </c>
    </row>
    <row r="250" spans="1:65" s="2" customFormat="1" ht="11.25">
      <c r="A250" s="34"/>
      <c r="B250" s="35"/>
      <c r="C250" s="36"/>
      <c r="D250" s="216" t="s">
        <v>158</v>
      </c>
      <c r="E250" s="36"/>
      <c r="F250" s="217" t="s">
        <v>1108</v>
      </c>
      <c r="G250" s="36"/>
      <c r="H250" s="36"/>
      <c r="I250" s="115"/>
      <c r="J250" s="36"/>
      <c r="K250" s="36"/>
      <c r="L250" s="39"/>
      <c r="M250" s="218"/>
      <c r="N250" s="219"/>
      <c r="O250" s="71"/>
      <c r="P250" s="71"/>
      <c r="Q250" s="71"/>
      <c r="R250" s="71"/>
      <c r="S250" s="71"/>
      <c r="T250" s="72"/>
      <c r="U250" s="34"/>
      <c r="V250" s="34"/>
      <c r="W250" s="34"/>
      <c r="X250" s="34"/>
      <c r="Y250" s="34"/>
      <c r="Z250" s="34"/>
      <c r="AA250" s="34"/>
      <c r="AB250" s="34"/>
      <c r="AC250" s="34"/>
      <c r="AD250" s="34"/>
      <c r="AE250" s="34"/>
      <c r="AT250" s="16" t="s">
        <v>158</v>
      </c>
      <c r="AU250" s="16" t="s">
        <v>91</v>
      </c>
    </row>
    <row r="251" spans="1:65" s="2" customFormat="1" ht="16.5" customHeight="1">
      <c r="A251" s="34"/>
      <c r="B251" s="35"/>
      <c r="C251" s="203" t="s">
        <v>681</v>
      </c>
      <c r="D251" s="203" t="s">
        <v>152</v>
      </c>
      <c r="E251" s="204" t="s">
        <v>1110</v>
      </c>
      <c r="F251" s="205" t="s">
        <v>1111</v>
      </c>
      <c r="G251" s="206" t="s">
        <v>722</v>
      </c>
      <c r="H251" s="207">
        <v>6</v>
      </c>
      <c r="I251" s="208"/>
      <c r="J251" s="209">
        <f>ROUND(I251*H251,2)</f>
        <v>0</v>
      </c>
      <c r="K251" s="205" t="s">
        <v>1</v>
      </c>
      <c r="L251" s="39"/>
      <c r="M251" s="210" t="s">
        <v>1</v>
      </c>
      <c r="N251" s="211" t="s">
        <v>48</v>
      </c>
      <c r="O251" s="71"/>
      <c r="P251" s="212">
        <f>O251*H251</f>
        <v>0</v>
      </c>
      <c r="Q251" s="212">
        <v>0</v>
      </c>
      <c r="R251" s="212">
        <f>Q251*H251</f>
        <v>0</v>
      </c>
      <c r="S251" s="212">
        <v>0</v>
      </c>
      <c r="T251" s="213">
        <f>S251*H251</f>
        <v>0</v>
      </c>
      <c r="U251" s="34"/>
      <c r="V251" s="34"/>
      <c r="W251" s="34"/>
      <c r="X251" s="34"/>
      <c r="Y251" s="34"/>
      <c r="Z251" s="34"/>
      <c r="AA251" s="34"/>
      <c r="AB251" s="34"/>
      <c r="AC251" s="34"/>
      <c r="AD251" s="34"/>
      <c r="AE251" s="34"/>
      <c r="AR251" s="214" t="s">
        <v>156</v>
      </c>
      <c r="AT251" s="214" t="s">
        <v>152</v>
      </c>
      <c r="AU251" s="214" t="s">
        <v>91</v>
      </c>
      <c r="AY251" s="16" t="s">
        <v>150</v>
      </c>
      <c r="BE251" s="215">
        <f>IF(N251="základní",J251,0)</f>
        <v>0</v>
      </c>
      <c r="BF251" s="215">
        <f>IF(N251="snížená",J251,0)</f>
        <v>0</v>
      </c>
      <c r="BG251" s="215">
        <f>IF(N251="zákl. přenesená",J251,0)</f>
        <v>0</v>
      </c>
      <c r="BH251" s="215">
        <f>IF(N251="sníž. přenesená",J251,0)</f>
        <v>0</v>
      </c>
      <c r="BI251" s="215">
        <f>IF(N251="nulová",J251,0)</f>
        <v>0</v>
      </c>
      <c r="BJ251" s="16" t="s">
        <v>91</v>
      </c>
      <c r="BK251" s="215">
        <f>ROUND(I251*H251,2)</f>
        <v>0</v>
      </c>
      <c r="BL251" s="16" t="s">
        <v>156</v>
      </c>
      <c r="BM251" s="214" t="s">
        <v>1112</v>
      </c>
    </row>
    <row r="252" spans="1:65" s="2" customFormat="1" ht="11.25">
      <c r="A252" s="34"/>
      <c r="B252" s="35"/>
      <c r="C252" s="36"/>
      <c r="D252" s="216" t="s">
        <v>158</v>
      </c>
      <c r="E252" s="36"/>
      <c r="F252" s="217" t="s">
        <v>1111</v>
      </c>
      <c r="G252" s="36"/>
      <c r="H252" s="36"/>
      <c r="I252" s="115"/>
      <c r="J252" s="36"/>
      <c r="K252" s="36"/>
      <c r="L252" s="39"/>
      <c r="M252" s="218"/>
      <c r="N252" s="219"/>
      <c r="O252" s="71"/>
      <c r="P252" s="71"/>
      <c r="Q252" s="71"/>
      <c r="R252" s="71"/>
      <c r="S252" s="71"/>
      <c r="T252" s="72"/>
      <c r="U252" s="34"/>
      <c r="V252" s="34"/>
      <c r="W252" s="34"/>
      <c r="X252" s="34"/>
      <c r="Y252" s="34"/>
      <c r="Z252" s="34"/>
      <c r="AA252" s="34"/>
      <c r="AB252" s="34"/>
      <c r="AC252" s="34"/>
      <c r="AD252" s="34"/>
      <c r="AE252" s="34"/>
      <c r="AT252" s="16" t="s">
        <v>158</v>
      </c>
      <c r="AU252" s="16" t="s">
        <v>91</v>
      </c>
    </row>
    <row r="253" spans="1:65" s="2" customFormat="1" ht="16.5" customHeight="1">
      <c r="A253" s="34"/>
      <c r="B253" s="35"/>
      <c r="C253" s="203" t="s">
        <v>685</v>
      </c>
      <c r="D253" s="203" t="s">
        <v>152</v>
      </c>
      <c r="E253" s="204" t="s">
        <v>1113</v>
      </c>
      <c r="F253" s="205" t="s">
        <v>1114</v>
      </c>
      <c r="G253" s="206" t="s">
        <v>194</v>
      </c>
      <c r="H253" s="207">
        <v>60</v>
      </c>
      <c r="I253" s="208"/>
      <c r="J253" s="209">
        <f>ROUND(I253*H253,2)</f>
        <v>0</v>
      </c>
      <c r="K253" s="205" t="s">
        <v>1</v>
      </c>
      <c r="L253" s="39"/>
      <c r="M253" s="210" t="s">
        <v>1</v>
      </c>
      <c r="N253" s="211" t="s">
        <v>48</v>
      </c>
      <c r="O253" s="71"/>
      <c r="P253" s="212">
        <f>O253*H253</f>
        <v>0</v>
      </c>
      <c r="Q253" s="212">
        <v>0</v>
      </c>
      <c r="R253" s="212">
        <f>Q253*H253</f>
        <v>0</v>
      </c>
      <c r="S253" s="212">
        <v>0</v>
      </c>
      <c r="T253" s="213">
        <f>S253*H253</f>
        <v>0</v>
      </c>
      <c r="U253" s="34"/>
      <c r="V253" s="34"/>
      <c r="W253" s="34"/>
      <c r="X253" s="34"/>
      <c r="Y253" s="34"/>
      <c r="Z253" s="34"/>
      <c r="AA253" s="34"/>
      <c r="AB253" s="34"/>
      <c r="AC253" s="34"/>
      <c r="AD253" s="34"/>
      <c r="AE253" s="34"/>
      <c r="AR253" s="214" t="s">
        <v>156</v>
      </c>
      <c r="AT253" s="214" t="s">
        <v>152</v>
      </c>
      <c r="AU253" s="214" t="s">
        <v>91</v>
      </c>
      <c r="AY253" s="16" t="s">
        <v>150</v>
      </c>
      <c r="BE253" s="215">
        <f>IF(N253="základní",J253,0)</f>
        <v>0</v>
      </c>
      <c r="BF253" s="215">
        <f>IF(N253="snížená",J253,0)</f>
        <v>0</v>
      </c>
      <c r="BG253" s="215">
        <f>IF(N253="zákl. přenesená",J253,0)</f>
        <v>0</v>
      </c>
      <c r="BH253" s="215">
        <f>IF(N253="sníž. přenesená",J253,0)</f>
        <v>0</v>
      </c>
      <c r="BI253" s="215">
        <f>IF(N253="nulová",J253,0)</f>
        <v>0</v>
      </c>
      <c r="BJ253" s="16" t="s">
        <v>91</v>
      </c>
      <c r="BK253" s="215">
        <f>ROUND(I253*H253,2)</f>
        <v>0</v>
      </c>
      <c r="BL253" s="16" t="s">
        <v>156</v>
      </c>
      <c r="BM253" s="214" t="s">
        <v>1115</v>
      </c>
    </row>
    <row r="254" spans="1:65" s="2" customFormat="1" ht="11.25">
      <c r="A254" s="34"/>
      <c r="B254" s="35"/>
      <c r="C254" s="36"/>
      <c r="D254" s="216" t="s">
        <v>158</v>
      </c>
      <c r="E254" s="36"/>
      <c r="F254" s="217" t="s">
        <v>1114</v>
      </c>
      <c r="G254" s="36"/>
      <c r="H254" s="36"/>
      <c r="I254" s="115"/>
      <c r="J254" s="36"/>
      <c r="K254" s="36"/>
      <c r="L254" s="39"/>
      <c r="M254" s="218"/>
      <c r="N254" s="219"/>
      <c r="O254" s="71"/>
      <c r="P254" s="71"/>
      <c r="Q254" s="71"/>
      <c r="R254" s="71"/>
      <c r="S254" s="71"/>
      <c r="T254" s="72"/>
      <c r="U254" s="34"/>
      <c r="V254" s="34"/>
      <c r="W254" s="34"/>
      <c r="X254" s="34"/>
      <c r="Y254" s="34"/>
      <c r="Z254" s="34"/>
      <c r="AA254" s="34"/>
      <c r="AB254" s="34"/>
      <c r="AC254" s="34"/>
      <c r="AD254" s="34"/>
      <c r="AE254" s="34"/>
      <c r="AT254" s="16" t="s">
        <v>158</v>
      </c>
      <c r="AU254" s="16" t="s">
        <v>91</v>
      </c>
    </row>
    <row r="255" spans="1:65" s="2" customFormat="1" ht="16.5" customHeight="1">
      <c r="A255" s="34"/>
      <c r="B255" s="35"/>
      <c r="C255" s="203" t="s">
        <v>690</v>
      </c>
      <c r="D255" s="203" t="s">
        <v>152</v>
      </c>
      <c r="E255" s="204" t="s">
        <v>1116</v>
      </c>
      <c r="F255" s="205" t="s">
        <v>1117</v>
      </c>
      <c r="G255" s="206" t="s">
        <v>194</v>
      </c>
      <c r="H255" s="207">
        <v>60</v>
      </c>
      <c r="I255" s="208"/>
      <c r="J255" s="209">
        <f>ROUND(I255*H255,2)</f>
        <v>0</v>
      </c>
      <c r="K255" s="205" t="s">
        <v>1</v>
      </c>
      <c r="L255" s="39"/>
      <c r="M255" s="210" t="s">
        <v>1</v>
      </c>
      <c r="N255" s="211" t="s">
        <v>48</v>
      </c>
      <c r="O255" s="71"/>
      <c r="P255" s="212">
        <f>O255*H255</f>
        <v>0</v>
      </c>
      <c r="Q255" s="212">
        <v>0</v>
      </c>
      <c r="R255" s="212">
        <f>Q255*H255</f>
        <v>0</v>
      </c>
      <c r="S255" s="212">
        <v>0</v>
      </c>
      <c r="T255" s="213">
        <f>S255*H255</f>
        <v>0</v>
      </c>
      <c r="U255" s="34"/>
      <c r="V255" s="34"/>
      <c r="W255" s="34"/>
      <c r="X255" s="34"/>
      <c r="Y255" s="34"/>
      <c r="Z255" s="34"/>
      <c r="AA255" s="34"/>
      <c r="AB255" s="34"/>
      <c r="AC255" s="34"/>
      <c r="AD255" s="34"/>
      <c r="AE255" s="34"/>
      <c r="AR255" s="214" t="s">
        <v>156</v>
      </c>
      <c r="AT255" s="214" t="s">
        <v>152</v>
      </c>
      <c r="AU255" s="214" t="s">
        <v>91</v>
      </c>
      <c r="AY255" s="16" t="s">
        <v>150</v>
      </c>
      <c r="BE255" s="215">
        <f>IF(N255="základní",J255,0)</f>
        <v>0</v>
      </c>
      <c r="BF255" s="215">
        <f>IF(N255="snížená",J255,0)</f>
        <v>0</v>
      </c>
      <c r="BG255" s="215">
        <f>IF(N255="zákl. přenesená",J255,0)</f>
        <v>0</v>
      </c>
      <c r="BH255" s="215">
        <f>IF(N255="sníž. přenesená",J255,0)</f>
        <v>0</v>
      </c>
      <c r="BI255" s="215">
        <f>IF(N255="nulová",J255,0)</f>
        <v>0</v>
      </c>
      <c r="BJ255" s="16" t="s">
        <v>91</v>
      </c>
      <c r="BK255" s="215">
        <f>ROUND(I255*H255,2)</f>
        <v>0</v>
      </c>
      <c r="BL255" s="16" t="s">
        <v>156</v>
      </c>
      <c r="BM255" s="214" t="s">
        <v>1118</v>
      </c>
    </row>
    <row r="256" spans="1:65" s="2" customFormat="1" ht="11.25">
      <c r="A256" s="34"/>
      <c r="B256" s="35"/>
      <c r="C256" s="36"/>
      <c r="D256" s="216" t="s">
        <v>158</v>
      </c>
      <c r="E256" s="36"/>
      <c r="F256" s="217" t="s">
        <v>1117</v>
      </c>
      <c r="G256" s="36"/>
      <c r="H256" s="36"/>
      <c r="I256" s="115"/>
      <c r="J256" s="36"/>
      <c r="K256" s="36"/>
      <c r="L256" s="39"/>
      <c r="M256" s="218"/>
      <c r="N256" s="219"/>
      <c r="O256" s="71"/>
      <c r="P256" s="71"/>
      <c r="Q256" s="71"/>
      <c r="R256" s="71"/>
      <c r="S256" s="71"/>
      <c r="T256" s="72"/>
      <c r="U256" s="34"/>
      <c r="V256" s="34"/>
      <c r="W256" s="34"/>
      <c r="X256" s="34"/>
      <c r="Y256" s="34"/>
      <c r="Z256" s="34"/>
      <c r="AA256" s="34"/>
      <c r="AB256" s="34"/>
      <c r="AC256" s="34"/>
      <c r="AD256" s="34"/>
      <c r="AE256" s="34"/>
      <c r="AT256" s="16" t="s">
        <v>158</v>
      </c>
      <c r="AU256" s="16" t="s">
        <v>91</v>
      </c>
    </row>
    <row r="257" spans="1:65" s="2" customFormat="1" ht="16.5" customHeight="1">
      <c r="A257" s="34"/>
      <c r="B257" s="35"/>
      <c r="C257" s="203" t="s">
        <v>694</v>
      </c>
      <c r="D257" s="203" t="s">
        <v>152</v>
      </c>
      <c r="E257" s="204" t="s">
        <v>1119</v>
      </c>
      <c r="F257" s="205" t="s">
        <v>1120</v>
      </c>
      <c r="G257" s="206" t="s">
        <v>722</v>
      </c>
      <c r="H257" s="207">
        <v>1</v>
      </c>
      <c r="I257" s="208"/>
      <c r="J257" s="209">
        <f>ROUND(I257*H257,2)</f>
        <v>0</v>
      </c>
      <c r="K257" s="205" t="s">
        <v>1</v>
      </c>
      <c r="L257" s="39"/>
      <c r="M257" s="210" t="s">
        <v>1</v>
      </c>
      <c r="N257" s="211" t="s">
        <v>48</v>
      </c>
      <c r="O257" s="71"/>
      <c r="P257" s="212">
        <f>O257*H257</f>
        <v>0</v>
      </c>
      <c r="Q257" s="212">
        <v>0</v>
      </c>
      <c r="R257" s="212">
        <f>Q257*H257</f>
        <v>0</v>
      </c>
      <c r="S257" s="212">
        <v>0</v>
      </c>
      <c r="T257" s="213">
        <f>S257*H257</f>
        <v>0</v>
      </c>
      <c r="U257" s="34"/>
      <c r="V257" s="34"/>
      <c r="W257" s="34"/>
      <c r="X257" s="34"/>
      <c r="Y257" s="34"/>
      <c r="Z257" s="34"/>
      <c r="AA257" s="34"/>
      <c r="AB257" s="34"/>
      <c r="AC257" s="34"/>
      <c r="AD257" s="34"/>
      <c r="AE257" s="34"/>
      <c r="AR257" s="214" t="s">
        <v>156</v>
      </c>
      <c r="AT257" s="214" t="s">
        <v>152</v>
      </c>
      <c r="AU257" s="214" t="s">
        <v>91</v>
      </c>
      <c r="AY257" s="16" t="s">
        <v>150</v>
      </c>
      <c r="BE257" s="215">
        <f>IF(N257="základní",J257,0)</f>
        <v>0</v>
      </c>
      <c r="BF257" s="215">
        <f>IF(N257="snížená",J257,0)</f>
        <v>0</v>
      </c>
      <c r="BG257" s="215">
        <f>IF(N257="zákl. přenesená",J257,0)</f>
        <v>0</v>
      </c>
      <c r="BH257" s="215">
        <f>IF(N257="sníž. přenesená",J257,0)</f>
        <v>0</v>
      </c>
      <c r="BI257" s="215">
        <f>IF(N257="nulová",J257,0)</f>
        <v>0</v>
      </c>
      <c r="BJ257" s="16" t="s">
        <v>91</v>
      </c>
      <c r="BK257" s="215">
        <f>ROUND(I257*H257,2)</f>
        <v>0</v>
      </c>
      <c r="BL257" s="16" t="s">
        <v>156</v>
      </c>
      <c r="BM257" s="214" t="s">
        <v>1121</v>
      </c>
    </row>
    <row r="258" spans="1:65" s="2" customFormat="1" ht="11.25">
      <c r="A258" s="34"/>
      <c r="B258" s="35"/>
      <c r="C258" s="36"/>
      <c r="D258" s="216" t="s">
        <v>158</v>
      </c>
      <c r="E258" s="36"/>
      <c r="F258" s="217" t="s">
        <v>1120</v>
      </c>
      <c r="G258" s="36"/>
      <c r="H258" s="36"/>
      <c r="I258" s="115"/>
      <c r="J258" s="36"/>
      <c r="K258" s="36"/>
      <c r="L258" s="39"/>
      <c r="M258" s="218"/>
      <c r="N258" s="219"/>
      <c r="O258" s="71"/>
      <c r="P258" s="71"/>
      <c r="Q258" s="71"/>
      <c r="R258" s="71"/>
      <c r="S258" s="71"/>
      <c r="T258" s="72"/>
      <c r="U258" s="34"/>
      <c r="V258" s="34"/>
      <c r="W258" s="34"/>
      <c r="X258" s="34"/>
      <c r="Y258" s="34"/>
      <c r="Z258" s="34"/>
      <c r="AA258" s="34"/>
      <c r="AB258" s="34"/>
      <c r="AC258" s="34"/>
      <c r="AD258" s="34"/>
      <c r="AE258" s="34"/>
      <c r="AT258" s="16" t="s">
        <v>158</v>
      </c>
      <c r="AU258" s="16" t="s">
        <v>91</v>
      </c>
    </row>
    <row r="259" spans="1:65" s="2" customFormat="1" ht="21.75" customHeight="1">
      <c r="A259" s="34"/>
      <c r="B259" s="35"/>
      <c r="C259" s="203" t="s">
        <v>698</v>
      </c>
      <c r="D259" s="203" t="s">
        <v>152</v>
      </c>
      <c r="E259" s="204" t="s">
        <v>1122</v>
      </c>
      <c r="F259" s="205" t="s">
        <v>1123</v>
      </c>
      <c r="G259" s="206" t="s">
        <v>722</v>
      </c>
      <c r="H259" s="207">
        <v>4</v>
      </c>
      <c r="I259" s="208"/>
      <c r="J259" s="209">
        <f>ROUND(I259*H259,2)</f>
        <v>0</v>
      </c>
      <c r="K259" s="205" t="s">
        <v>1</v>
      </c>
      <c r="L259" s="39"/>
      <c r="M259" s="210" t="s">
        <v>1</v>
      </c>
      <c r="N259" s="211" t="s">
        <v>48</v>
      </c>
      <c r="O259" s="71"/>
      <c r="P259" s="212">
        <f>O259*H259</f>
        <v>0</v>
      </c>
      <c r="Q259" s="212">
        <v>0</v>
      </c>
      <c r="R259" s="212">
        <f>Q259*H259</f>
        <v>0</v>
      </c>
      <c r="S259" s="212">
        <v>0</v>
      </c>
      <c r="T259" s="213">
        <f>S259*H259</f>
        <v>0</v>
      </c>
      <c r="U259" s="34"/>
      <c r="V259" s="34"/>
      <c r="W259" s="34"/>
      <c r="X259" s="34"/>
      <c r="Y259" s="34"/>
      <c r="Z259" s="34"/>
      <c r="AA259" s="34"/>
      <c r="AB259" s="34"/>
      <c r="AC259" s="34"/>
      <c r="AD259" s="34"/>
      <c r="AE259" s="34"/>
      <c r="AR259" s="214" t="s">
        <v>156</v>
      </c>
      <c r="AT259" s="214" t="s">
        <v>152</v>
      </c>
      <c r="AU259" s="214" t="s">
        <v>91</v>
      </c>
      <c r="AY259" s="16" t="s">
        <v>150</v>
      </c>
      <c r="BE259" s="215">
        <f>IF(N259="základní",J259,0)</f>
        <v>0</v>
      </c>
      <c r="BF259" s="215">
        <f>IF(N259="snížená",J259,0)</f>
        <v>0</v>
      </c>
      <c r="BG259" s="215">
        <f>IF(N259="zákl. přenesená",J259,0)</f>
        <v>0</v>
      </c>
      <c r="BH259" s="215">
        <f>IF(N259="sníž. přenesená",J259,0)</f>
        <v>0</v>
      </c>
      <c r="BI259" s="215">
        <f>IF(N259="nulová",J259,0)</f>
        <v>0</v>
      </c>
      <c r="BJ259" s="16" t="s">
        <v>91</v>
      </c>
      <c r="BK259" s="215">
        <f>ROUND(I259*H259,2)</f>
        <v>0</v>
      </c>
      <c r="BL259" s="16" t="s">
        <v>156</v>
      </c>
      <c r="BM259" s="214" t="s">
        <v>1124</v>
      </c>
    </row>
    <row r="260" spans="1:65" s="2" customFormat="1" ht="11.25">
      <c r="A260" s="34"/>
      <c r="B260" s="35"/>
      <c r="C260" s="36"/>
      <c r="D260" s="216" t="s">
        <v>158</v>
      </c>
      <c r="E260" s="36"/>
      <c r="F260" s="217" t="s">
        <v>1123</v>
      </c>
      <c r="G260" s="36"/>
      <c r="H260" s="36"/>
      <c r="I260" s="115"/>
      <c r="J260" s="36"/>
      <c r="K260" s="36"/>
      <c r="L260" s="39"/>
      <c r="M260" s="218"/>
      <c r="N260" s="219"/>
      <c r="O260" s="71"/>
      <c r="P260" s="71"/>
      <c r="Q260" s="71"/>
      <c r="R260" s="71"/>
      <c r="S260" s="71"/>
      <c r="T260" s="72"/>
      <c r="U260" s="34"/>
      <c r="V260" s="34"/>
      <c r="W260" s="34"/>
      <c r="X260" s="34"/>
      <c r="Y260" s="34"/>
      <c r="Z260" s="34"/>
      <c r="AA260" s="34"/>
      <c r="AB260" s="34"/>
      <c r="AC260" s="34"/>
      <c r="AD260" s="34"/>
      <c r="AE260" s="34"/>
      <c r="AT260" s="16" t="s">
        <v>158</v>
      </c>
      <c r="AU260" s="16" t="s">
        <v>91</v>
      </c>
    </row>
    <row r="261" spans="1:65" s="2" customFormat="1" ht="16.5" customHeight="1">
      <c r="A261" s="34"/>
      <c r="B261" s="35"/>
      <c r="C261" s="203" t="s">
        <v>703</v>
      </c>
      <c r="D261" s="203" t="s">
        <v>152</v>
      </c>
      <c r="E261" s="204" t="s">
        <v>1125</v>
      </c>
      <c r="F261" s="205" t="s">
        <v>1126</v>
      </c>
      <c r="G261" s="206" t="s">
        <v>722</v>
      </c>
      <c r="H261" s="207">
        <v>1</v>
      </c>
      <c r="I261" s="208"/>
      <c r="J261" s="209">
        <f>ROUND(I261*H261,2)</f>
        <v>0</v>
      </c>
      <c r="K261" s="205" t="s">
        <v>1</v>
      </c>
      <c r="L261" s="39"/>
      <c r="M261" s="210" t="s">
        <v>1</v>
      </c>
      <c r="N261" s="211" t="s">
        <v>48</v>
      </c>
      <c r="O261" s="71"/>
      <c r="P261" s="212">
        <f>O261*H261</f>
        <v>0</v>
      </c>
      <c r="Q261" s="212">
        <v>0</v>
      </c>
      <c r="R261" s="212">
        <f>Q261*H261</f>
        <v>0</v>
      </c>
      <c r="S261" s="212">
        <v>0</v>
      </c>
      <c r="T261" s="213">
        <f>S261*H261</f>
        <v>0</v>
      </c>
      <c r="U261" s="34"/>
      <c r="V261" s="34"/>
      <c r="W261" s="34"/>
      <c r="X261" s="34"/>
      <c r="Y261" s="34"/>
      <c r="Z261" s="34"/>
      <c r="AA261" s="34"/>
      <c r="AB261" s="34"/>
      <c r="AC261" s="34"/>
      <c r="AD261" s="34"/>
      <c r="AE261" s="34"/>
      <c r="AR261" s="214" t="s">
        <v>156</v>
      </c>
      <c r="AT261" s="214" t="s">
        <v>152</v>
      </c>
      <c r="AU261" s="214" t="s">
        <v>91</v>
      </c>
      <c r="AY261" s="16" t="s">
        <v>150</v>
      </c>
      <c r="BE261" s="215">
        <f>IF(N261="základní",J261,0)</f>
        <v>0</v>
      </c>
      <c r="BF261" s="215">
        <f>IF(N261="snížená",J261,0)</f>
        <v>0</v>
      </c>
      <c r="BG261" s="215">
        <f>IF(N261="zákl. přenesená",J261,0)</f>
        <v>0</v>
      </c>
      <c r="BH261" s="215">
        <f>IF(N261="sníž. přenesená",J261,0)</f>
        <v>0</v>
      </c>
      <c r="BI261" s="215">
        <f>IF(N261="nulová",J261,0)</f>
        <v>0</v>
      </c>
      <c r="BJ261" s="16" t="s">
        <v>91</v>
      </c>
      <c r="BK261" s="215">
        <f>ROUND(I261*H261,2)</f>
        <v>0</v>
      </c>
      <c r="BL261" s="16" t="s">
        <v>156</v>
      </c>
      <c r="BM261" s="214" t="s">
        <v>1127</v>
      </c>
    </row>
    <row r="262" spans="1:65" s="2" customFormat="1" ht="11.25">
      <c r="A262" s="34"/>
      <c r="B262" s="35"/>
      <c r="C262" s="36"/>
      <c r="D262" s="216" t="s">
        <v>158</v>
      </c>
      <c r="E262" s="36"/>
      <c r="F262" s="217" t="s">
        <v>1126</v>
      </c>
      <c r="G262" s="36"/>
      <c r="H262" s="36"/>
      <c r="I262" s="115"/>
      <c r="J262" s="36"/>
      <c r="K262" s="36"/>
      <c r="L262" s="39"/>
      <c r="M262" s="218"/>
      <c r="N262" s="219"/>
      <c r="O262" s="71"/>
      <c r="P262" s="71"/>
      <c r="Q262" s="71"/>
      <c r="R262" s="71"/>
      <c r="S262" s="71"/>
      <c r="T262" s="72"/>
      <c r="U262" s="34"/>
      <c r="V262" s="34"/>
      <c r="W262" s="34"/>
      <c r="X262" s="34"/>
      <c r="Y262" s="34"/>
      <c r="Z262" s="34"/>
      <c r="AA262" s="34"/>
      <c r="AB262" s="34"/>
      <c r="AC262" s="34"/>
      <c r="AD262" s="34"/>
      <c r="AE262" s="34"/>
      <c r="AT262" s="16" t="s">
        <v>158</v>
      </c>
      <c r="AU262" s="16" t="s">
        <v>91</v>
      </c>
    </row>
    <row r="263" spans="1:65" s="2" customFormat="1" ht="16.5" customHeight="1">
      <c r="A263" s="34"/>
      <c r="B263" s="35"/>
      <c r="C263" s="203" t="s">
        <v>708</v>
      </c>
      <c r="D263" s="203" t="s">
        <v>152</v>
      </c>
      <c r="E263" s="204" t="s">
        <v>1128</v>
      </c>
      <c r="F263" s="205" t="s">
        <v>1129</v>
      </c>
      <c r="G263" s="206" t="s">
        <v>722</v>
      </c>
      <c r="H263" s="207">
        <v>1</v>
      </c>
      <c r="I263" s="208"/>
      <c r="J263" s="209">
        <f>ROUND(I263*H263,2)</f>
        <v>0</v>
      </c>
      <c r="K263" s="205" t="s">
        <v>1</v>
      </c>
      <c r="L263" s="39"/>
      <c r="M263" s="210" t="s">
        <v>1</v>
      </c>
      <c r="N263" s="211" t="s">
        <v>48</v>
      </c>
      <c r="O263" s="71"/>
      <c r="P263" s="212">
        <f>O263*H263</f>
        <v>0</v>
      </c>
      <c r="Q263" s="212">
        <v>0</v>
      </c>
      <c r="R263" s="212">
        <f>Q263*H263</f>
        <v>0</v>
      </c>
      <c r="S263" s="212">
        <v>0</v>
      </c>
      <c r="T263" s="213">
        <f>S263*H263</f>
        <v>0</v>
      </c>
      <c r="U263" s="34"/>
      <c r="V263" s="34"/>
      <c r="W263" s="34"/>
      <c r="X263" s="34"/>
      <c r="Y263" s="34"/>
      <c r="Z263" s="34"/>
      <c r="AA263" s="34"/>
      <c r="AB263" s="34"/>
      <c r="AC263" s="34"/>
      <c r="AD263" s="34"/>
      <c r="AE263" s="34"/>
      <c r="AR263" s="214" t="s">
        <v>156</v>
      </c>
      <c r="AT263" s="214" t="s">
        <v>152</v>
      </c>
      <c r="AU263" s="214" t="s">
        <v>91</v>
      </c>
      <c r="AY263" s="16" t="s">
        <v>150</v>
      </c>
      <c r="BE263" s="215">
        <f>IF(N263="základní",J263,0)</f>
        <v>0</v>
      </c>
      <c r="BF263" s="215">
        <f>IF(N263="snížená",J263,0)</f>
        <v>0</v>
      </c>
      <c r="BG263" s="215">
        <f>IF(N263="zákl. přenesená",J263,0)</f>
        <v>0</v>
      </c>
      <c r="BH263" s="215">
        <f>IF(N263="sníž. přenesená",J263,0)</f>
        <v>0</v>
      </c>
      <c r="BI263" s="215">
        <f>IF(N263="nulová",J263,0)</f>
        <v>0</v>
      </c>
      <c r="BJ263" s="16" t="s">
        <v>91</v>
      </c>
      <c r="BK263" s="215">
        <f>ROUND(I263*H263,2)</f>
        <v>0</v>
      </c>
      <c r="BL263" s="16" t="s">
        <v>156</v>
      </c>
      <c r="BM263" s="214" t="s">
        <v>1130</v>
      </c>
    </row>
    <row r="264" spans="1:65" s="2" customFormat="1" ht="11.25">
      <c r="A264" s="34"/>
      <c r="B264" s="35"/>
      <c r="C264" s="36"/>
      <c r="D264" s="216" t="s">
        <v>158</v>
      </c>
      <c r="E264" s="36"/>
      <c r="F264" s="217" t="s">
        <v>1129</v>
      </c>
      <c r="G264" s="36"/>
      <c r="H264" s="36"/>
      <c r="I264" s="115"/>
      <c r="J264" s="36"/>
      <c r="K264" s="36"/>
      <c r="L264" s="39"/>
      <c r="M264" s="218"/>
      <c r="N264" s="219"/>
      <c r="O264" s="71"/>
      <c r="P264" s="71"/>
      <c r="Q264" s="71"/>
      <c r="R264" s="71"/>
      <c r="S264" s="71"/>
      <c r="T264" s="72"/>
      <c r="U264" s="34"/>
      <c r="V264" s="34"/>
      <c r="W264" s="34"/>
      <c r="X264" s="34"/>
      <c r="Y264" s="34"/>
      <c r="Z264" s="34"/>
      <c r="AA264" s="34"/>
      <c r="AB264" s="34"/>
      <c r="AC264" s="34"/>
      <c r="AD264" s="34"/>
      <c r="AE264" s="34"/>
      <c r="AT264" s="16" t="s">
        <v>158</v>
      </c>
      <c r="AU264" s="16" t="s">
        <v>91</v>
      </c>
    </row>
    <row r="265" spans="1:65" s="2" customFormat="1" ht="16.5" customHeight="1">
      <c r="A265" s="34"/>
      <c r="B265" s="35"/>
      <c r="C265" s="203" t="s">
        <v>711</v>
      </c>
      <c r="D265" s="203" t="s">
        <v>152</v>
      </c>
      <c r="E265" s="204" t="s">
        <v>1131</v>
      </c>
      <c r="F265" s="205" t="s">
        <v>1132</v>
      </c>
      <c r="G265" s="206" t="s">
        <v>722</v>
      </c>
      <c r="H265" s="207">
        <v>1</v>
      </c>
      <c r="I265" s="208"/>
      <c r="J265" s="209">
        <f>ROUND(I265*H265,2)</f>
        <v>0</v>
      </c>
      <c r="K265" s="205" t="s">
        <v>1</v>
      </c>
      <c r="L265" s="39"/>
      <c r="M265" s="210" t="s">
        <v>1</v>
      </c>
      <c r="N265" s="211" t="s">
        <v>48</v>
      </c>
      <c r="O265" s="71"/>
      <c r="P265" s="212">
        <f>O265*H265</f>
        <v>0</v>
      </c>
      <c r="Q265" s="212">
        <v>0</v>
      </c>
      <c r="R265" s="212">
        <f>Q265*H265</f>
        <v>0</v>
      </c>
      <c r="S265" s="212">
        <v>0</v>
      </c>
      <c r="T265" s="213">
        <f>S265*H265</f>
        <v>0</v>
      </c>
      <c r="U265" s="34"/>
      <c r="V265" s="34"/>
      <c r="W265" s="34"/>
      <c r="X265" s="34"/>
      <c r="Y265" s="34"/>
      <c r="Z265" s="34"/>
      <c r="AA265" s="34"/>
      <c r="AB265" s="34"/>
      <c r="AC265" s="34"/>
      <c r="AD265" s="34"/>
      <c r="AE265" s="34"/>
      <c r="AR265" s="214" t="s">
        <v>156</v>
      </c>
      <c r="AT265" s="214" t="s">
        <v>152</v>
      </c>
      <c r="AU265" s="214" t="s">
        <v>91</v>
      </c>
      <c r="AY265" s="16" t="s">
        <v>150</v>
      </c>
      <c r="BE265" s="215">
        <f>IF(N265="základní",J265,0)</f>
        <v>0</v>
      </c>
      <c r="BF265" s="215">
        <f>IF(N265="snížená",J265,0)</f>
        <v>0</v>
      </c>
      <c r="BG265" s="215">
        <f>IF(N265="zákl. přenesená",J265,0)</f>
        <v>0</v>
      </c>
      <c r="BH265" s="215">
        <f>IF(N265="sníž. přenesená",J265,0)</f>
        <v>0</v>
      </c>
      <c r="BI265" s="215">
        <f>IF(N265="nulová",J265,0)</f>
        <v>0</v>
      </c>
      <c r="BJ265" s="16" t="s">
        <v>91</v>
      </c>
      <c r="BK265" s="215">
        <f>ROUND(I265*H265,2)</f>
        <v>0</v>
      </c>
      <c r="BL265" s="16" t="s">
        <v>156</v>
      </c>
      <c r="BM265" s="214" t="s">
        <v>1133</v>
      </c>
    </row>
    <row r="266" spans="1:65" s="2" customFormat="1" ht="11.25">
      <c r="A266" s="34"/>
      <c r="B266" s="35"/>
      <c r="C266" s="36"/>
      <c r="D266" s="216" t="s">
        <v>158</v>
      </c>
      <c r="E266" s="36"/>
      <c r="F266" s="217" t="s">
        <v>1132</v>
      </c>
      <c r="G266" s="36"/>
      <c r="H266" s="36"/>
      <c r="I266" s="115"/>
      <c r="J266" s="36"/>
      <c r="K266" s="36"/>
      <c r="L266" s="39"/>
      <c r="M266" s="218"/>
      <c r="N266" s="219"/>
      <c r="O266" s="71"/>
      <c r="P266" s="71"/>
      <c r="Q266" s="71"/>
      <c r="R266" s="71"/>
      <c r="S266" s="71"/>
      <c r="T266" s="72"/>
      <c r="U266" s="34"/>
      <c r="V266" s="34"/>
      <c r="W266" s="34"/>
      <c r="X266" s="34"/>
      <c r="Y266" s="34"/>
      <c r="Z266" s="34"/>
      <c r="AA266" s="34"/>
      <c r="AB266" s="34"/>
      <c r="AC266" s="34"/>
      <c r="AD266" s="34"/>
      <c r="AE266" s="34"/>
      <c r="AT266" s="16" t="s">
        <v>158</v>
      </c>
      <c r="AU266" s="16" t="s">
        <v>91</v>
      </c>
    </row>
    <row r="267" spans="1:65" s="2" customFormat="1" ht="16.5" customHeight="1">
      <c r="A267" s="34"/>
      <c r="B267" s="35"/>
      <c r="C267" s="203" t="s">
        <v>719</v>
      </c>
      <c r="D267" s="203" t="s">
        <v>152</v>
      </c>
      <c r="E267" s="204" t="s">
        <v>1134</v>
      </c>
      <c r="F267" s="205" t="s">
        <v>1135</v>
      </c>
      <c r="G267" s="206" t="s">
        <v>722</v>
      </c>
      <c r="H267" s="207">
        <v>43</v>
      </c>
      <c r="I267" s="208"/>
      <c r="J267" s="209">
        <f>ROUND(I267*H267,2)</f>
        <v>0</v>
      </c>
      <c r="K267" s="205" t="s">
        <v>1</v>
      </c>
      <c r="L267" s="39"/>
      <c r="M267" s="210" t="s">
        <v>1</v>
      </c>
      <c r="N267" s="211" t="s">
        <v>48</v>
      </c>
      <c r="O267" s="71"/>
      <c r="P267" s="212">
        <f>O267*H267</f>
        <v>0</v>
      </c>
      <c r="Q267" s="212">
        <v>0</v>
      </c>
      <c r="R267" s="212">
        <f>Q267*H267</f>
        <v>0</v>
      </c>
      <c r="S267" s="212">
        <v>0</v>
      </c>
      <c r="T267" s="213">
        <f>S267*H267</f>
        <v>0</v>
      </c>
      <c r="U267" s="34"/>
      <c r="V267" s="34"/>
      <c r="W267" s="34"/>
      <c r="X267" s="34"/>
      <c r="Y267" s="34"/>
      <c r="Z267" s="34"/>
      <c r="AA267" s="34"/>
      <c r="AB267" s="34"/>
      <c r="AC267" s="34"/>
      <c r="AD267" s="34"/>
      <c r="AE267" s="34"/>
      <c r="AR267" s="214" t="s">
        <v>156</v>
      </c>
      <c r="AT267" s="214" t="s">
        <v>152</v>
      </c>
      <c r="AU267" s="214" t="s">
        <v>91</v>
      </c>
      <c r="AY267" s="16" t="s">
        <v>150</v>
      </c>
      <c r="BE267" s="215">
        <f>IF(N267="základní",J267,0)</f>
        <v>0</v>
      </c>
      <c r="BF267" s="215">
        <f>IF(N267="snížená",J267,0)</f>
        <v>0</v>
      </c>
      <c r="BG267" s="215">
        <f>IF(N267="zákl. přenesená",J267,0)</f>
        <v>0</v>
      </c>
      <c r="BH267" s="215">
        <f>IF(N267="sníž. přenesená",J267,0)</f>
        <v>0</v>
      </c>
      <c r="BI267" s="215">
        <f>IF(N267="nulová",J267,0)</f>
        <v>0</v>
      </c>
      <c r="BJ267" s="16" t="s">
        <v>91</v>
      </c>
      <c r="BK267" s="215">
        <f>ROUND(I267*H267,2)</f>
        <v>0</v>
      </c>
      <c r="BL267" s="16" t="s">
        <v>156</v>
      </c>
      <c r="BM267" s="214" t="s">
        <v>1136</v>
      </c>
    </row>
    <row r="268" spans="1:65" s="2" customFormat="1" ht="11.25">
      <c r="A268" s="34"/>
      <c r="B268" s="35"/>
      <c r="C268" s="36"/>
      <c r="D268" s="216" t="s">
        <v>158</v>
      </c>
      <c r="E268" s="36"/>
      <c r="F268" s="217" t="s">
        <v>1135</v>
      </c>
      <c r="G268" s="36"/>
      <c r="H268" s="36"/>
      <c r="I268" s="115"/>
      <c r="J268" s="36"/>
      <c r="K268" s="36"/>
      <c r="L268" s="39"/>
      <c r="M268" s="218"/>
      <c r="N268" s="219"/>
      <c r="O268" s="71"/>
      <c r="P268" s="71"/>
      <c r="Q268" s="71"/>
      <c r="R268" s="71"/>
      <c r="S268" s="71"/>
      <c r="T268" s="72"/>
      <c r="U268" s="34"/>
      <c r="V268" s="34"/>
      <c r="W268" s="34"/>
      <c r="X268" s="34"/>
      <c r="Y268" s="34"/>
      <c r="Z268" s="34"/>
      <c r="AA268" s="34"/>
      <c r="AB268" s="34"/>
      <c r="AC268" s="34"/>
      <c r="AD268" s="34"/>
      <c r="AE268" s="34"/>
      <c r="AT268" s="16" t="s">
        <v>158</v>
      </c>
      <c r="AU268" s="16" t="s">
        <v>91</v>
      </c>
    </row>
    <row r="269" spans="1:65" s="2" customFormat="1" ht="16.5" customHeight="1">
      <c r="A269" s="34"/>
      <c r="B269" s="35"/>
      <c r="C269" s="203" t="s">
        <v>725</v>
      </c>
      <c r="D269" s="203" t="s">
        <v>152</v>
      </c>
      <c r="E269" s="204" t="s">
        <v>1137</v>
      </c>
      <c r="F269" s="205" t="s">
        <v>1138</v>
      </c>
      <c r="G269" s="206" t="s">
        <v>194</v>
      </c>
      <c r="H269" s="207">
        <v>30</v>
      </c>
      <c r="I269" s="208"/>
      <c r="J269" s="209">
        <f>ROUND(I269*H269,2)</f>
        <v>0</v>
      </c>
      <c r="K269" s="205" t="s">
        <v>1</v>
      </c>
      <c r="L269" s="39"/>
      <c r="M269" s="210" t="s">
        <v>1</v>
      </c>
      <c r="N269" s="211" t="s">
        <v>48</v>
      </c>
      <c r="O269" s="71"/>
      <c r="P269" s="212">
        <f>O269*H269</f>
        <v>0</v>
      </c>
      <c r="Q269" s="212">
        <v>0</v>
      </c>
      <c r="R269" s="212">
        <f>Q269*H269</f>
        <v>0</v>
      </c>
      <c r="S269" s="212">
        <v>0</v>
      </c>
      <c r="T269" s="213">
        <f>S269*H269</f>
        <v>0</v>
      </c>
      <c r="U269" s="34"/>
      <c r="V269" s="34"/>
      <c r="W269" s="34"/>
      <c r="X269" s="34"/>
      <c r="Y269" s="34"/>
      <c r="Z269" s="34"/>
      <c r="AA269" s="34"/>
      <c r="AB269" s="34"/>
      <c r="AC269" s="34"/>
      <c r="AD269" s="34"/>
      <c r="AE269" s="34"/>
      <c r="AR269" s="214" t="s">
        <v>156</v>
      </c>
      <c r="AT269" s="214" t="s">
        <v>152</v>
      </c>
      <c r="AU269" s="214" t="s">
        <v>91</v>
      </c>
      <c r="AY269" s="16" t="s">
        <v>150</v>
      </c>
      <c r="BE269" s="215">
        <f>IF(N269="základní",J269,0)</f>
        <v>0</v>
      </c>
      <c r="BF269" s="215">
        <f>IF(N269="snížená",J269,0)</f>
        <v>0</v>
      </c>
      <c r="BG269" s="215">
        <f>IF(N269="zákl. přenesená",J269,0)</f>
        <v>0</v>
      </c>
      <c r="BH269" s="215">
        <f>IF(N269="sníž. přenesená",J269,0)</f>
        <v>0</v>
      </c>
      <c r="BI269" s="215">
        <f>IF(N269="nulová",J269,0)</f>
        <v>0</v>
      </c>
      <c r="BJ269" s="16" t="s">
        <v>91</v>
      </c>
      <c r="BK269" s="215">
        <f>ROUND(I269*H269,2)</f>
        <v>0</v>
      </c>
      <c r="BL269" s="16" t="s">
        <v>156</v>
      </c>
      <c r="BM269" s="214" t="s">
        <v>1139</v>
      </c>
    </row>
    <row r="270" spans="1:65" s="2" customFormat="1" ht="11.25">
      <c r="A270" s="34"/>
      <c r="B270" s="35"/>
      <c r="C270" s="36"/>
      <c r="D270" s="216" t="s">
        <v>158</v>
      </c>
      <c r="E270" s="36"/>
      <c r="F270" s="217" t="s">
        <v>1138</v>
      </c>
      <c r="G270" s="36"/>
      <c r="H270" s="36"/>
      <c r="I270" s="115"/>
      <c r="J270" s="36"/>
      <c r="K270" s="36"/>
      <c r="L270" s="39"/>
      <c r="M270" s="218"/>
      <c r="N270" s="219"/>
      <c r="O270" s="71"/>
      <c r="P270" s="71"/>
      <c r="Q270" s="71"/>
      <c r="R270" s="71"/>
      <c r="S270" s="71"/>
      <c r="T270" s="72"/>
      <c r="U270" s="34"/>
      <c r="V270" s="34"/>
      <c r="W270" s="34"/>
      <c r="X270" s="34"/>
      <c r="Y270" s="34"/>
      <c r="Z270" s="34"/>
      <c r="AA270" s="34"/>
      <c r="AB270" s="34"/>
      <c r="AC270" s="34"/>
      <c r="AD270" s="34"/>
      <c r="AE270" s="34"/>
      <c r="AT270" s="16" t="s">
        <v>158</v>
      </c>
      <c r="AU270" s="16" t="s">
        <v>91</v>
      </c>
    </row>
    <row r="271" spans="1:65" s="2" customFormat="1" ht="16.5" customHeight="1">
      <c r="A271" s="34"/>
      <c r="B271" s="35"/>
      <c r="C271" s="203" t="s">
        <v>729</v>
      </c>
      <c r="D271" s="203" t="s">
        <v>152</v>
      </c>
      <c r="E271" s="204" t="s">
        <v>1140</v>
      </c>
      <c r="F271" s="205" t="s">
        <v>1141</v>
      </c>
      <c r="G271" s="206" t="s">
        <v>194</v>
      </c>
      <c r="H271" s="207">
        <v>212</v>
      </c>
      <c r="I271" s="208"/>
      <c r="J271" s="209">
        <f>ROUND(I271*H271,2)</f>
        <v>0</v>
      </c>
      <c r="K271" s="205" t="s">
        <v>1</v>
      </c>
      <c r="L271" s="39"/>
      <c r="M271" s="210" t="s">
        <v>1</v>
      </c>
      <c r="N271" s="211" t="s">
        <v>48</v>
      </c>
      <c r="O271" s="71"/>
      <c r="P271" s="212">
        <f>O271*H271</f>
        <v>0</v>
      </c>
      <c r="Q271" s="212">
        <v>0</v>
      </c>
      <c r="R271" s="212">
        <f>Q271*H271</f>
        <v>0</v>
      </c>
      <c r="S271" s="212">
        <v>0</v>
      </c>
      <c r="T271" s="213">
        <f>S271*H271</f>
        <v>0</v>
      </c>
      <c r="U271" s="34"/>
      <c r="V271" s="34"/>
      <c r="W271" s="34"/>
      <c r="X271" s="34"/>
      <c r="Y271" s="34"/>
      <c r="Z271" s="34"/>
      <c r="AA271" s="34"/>
      <c r="AB271" s="34"/>
      <c r="AC271" s="34"/>
      <c r="AD271" s="34"/>
      <c r="AE271" s="34"/>
      <c r="AR271" s="214" t="s">
        <v>156</v>
      </c>
      <c r="AT271" s="214" t="s">
        <v>152</v>
      </c>
      <c r="AU271" s="214" t="s">
        <v>91</v>
      </c>
      <c r="AY271" s="16" t="s">
        <v>150</v>
      </c>
      <c r="BE271" s="215">
        <f>IF(N271="základní",J271,0)</f>
        <v>0</v>
      </c>
      <c r="BF271" s="215">
        <f>IF(N271="snížená",J271,0)</f>
        <v>0</v>
      </c>
      <c r="BG271" s="215">
        <f>IF(N271="zákl. přenesená",J271,0)</f>
        <v>0</v>
      </c>
      <c r="BH271" s="215">
        <f>IF(N271="sníž. přenesená",J271,0)</f>
        <v>0</v>
      </c>
      <c r="BI271" s="215">
        <f>IF(N271="nulová",J271,0)</f>
        <v>0</v>
      </c>
      <c r="BJ271" s="16" t="s">
        <v>91</v>
      </c>
      <c r="BK271" s="215">
        <f>ROUND(I271*H271,2)</f>
        <v>0</v>
      </c>
      <c r="BL271" s="16" t="s">
        <v>156</v>
      </c>
      <c r="BM271" s="214" t="s">
        <v>1142</v>
      </c>
    </row>
    <row r="272" spans="1:65" s="2" customFormat="1" ht="11.25">
      <c r="A272" s="34"/>
      <c r="B272" s="35"/>
      <c r="C272" s="36"/>
      <c r="D272" s="216" t="s">
        <v>158</v>
      </c>
      <c r="E272" s="36"/>
      <c r="F272" s="217" t="s">
        <v>1141</v>
      </c>
      <c r="G272" s="36"/>
      <c r="H272" s="36"/>
      <c r="I272" s="115"/>
      <c r="J272" s="36"/>
      <c r="K272" s="36"/>
      <c r="L272" s="39"/>
      <c r="M272" s="218"/>
      <c r="N272" s="219"/>
      <c r="O272" s="71"/>
      <c r="P272" s="71"/>
      <c r="Q272" s="71"/>
      <c r="R272" s="71"/>
      <c r="S272" s="71"/>
      <c r="T272" s="72"/>
      <c r="U272" s="34"/>
      <c r="V272" s="34"/>
      <c r="W272" s="34"/>
      <c r="X272" s="34"/>
      <c r="Y272" s="34"/>
      <c r="Z272" s="34"/>
      <c r="AA272" s="34"/>
      <c r="AB272" s="34"/>
      <c r="AC272" s="34"/>
      <c r="AD272" s="34"/>
      <c r="AE272" s="34"/>
      <c r="AT272" s="16" t="s">
        <v>158</v>
      </c>
      <c r="AU272" s="16" t="s">
        <v>91</v>
      </c>
    </row>
    <row r="273" spans="1:65" s="2" customFormat="1" ht="16.5" customHeight="1">
      <c r="A273" s="34"/>
      <c r="B273" s="35"/>
      <c r="C273" s="203" t="s">
        <v>735</v>
      </c>
      <c r="D273" s="203" t="s">
        <v>152</v>
      </c>
      <c r="E273" s="204" t="s">
        <v>1143</v>
      </c>
      <c r="F273" s="205" t="s">
        <v>1144</v>
      </c>
      <c r="G273" s="206" t="s">
        <v>194</v>
      </c>
      <c r="H273" s="207">
        <v>84</v>
      </c>
      <c r="I273" s="208"/>
      <c r="J273" s="209">
        <f>ROUND(I273*H273,2)</f>
        <v>0</v>
      </c>
      <c r="K273" s="205" t="s">
        <v>1</v>
      </c>
      <c r="L273" s="39"/>
      <c r="M273" s="210" t="s">
        <v>1</v>
      </c>
      <c r="N273" s="211" t="s">
        <v>48</v>
      </c>
      <c r="O273" s="71"/>
      <c r="P273" s="212">
        <f>O273*H273</f>
        <v>0</v>
      </c>
      <c r="Q273" s="212">
        <v>0</v>
      </c>
      <c r="R273" s="212">
        <f>Q273*H273</f>
        <v>0</v>
      </c>
      <c r="S273" s="212">
        <v>0</v>
      </c>
      <c r="T273" s="213">
        <f>S273*H273</f>
        <v>0</v>
      </c>
      <c r="U273" s="34"/>
      <c r="V273" s="34"/>
      <c r="W273" s="34"/>
      <c r="X273" s="34"/>
      <c r="Y273" s="34"/>
      <c r="Z273" s="34"/>
      <c r="AA273" s="34"/>
      <c r="AB273" s="34"/>
      <c r="AC273" s="34"/>
      <c r="AD273" s="34"/>
      <c r="AE273" s="34"/>
      <c r="AR273" s="214" t="s">
        <v>156</v>
      </c>
      <c r="AT273" s="214" t="s">
        <v>152</v>
      </c>
      <c r="AU273" s="214" t="s">
        <v>91</v>
      </c>
      <c r="AY273" s="16" t="s">
        <v>150</v>
      </c>
      <c r="BE273" s="215">
        <f>IF(N273="základní",J273,0)</f>
        <v>0</v>
      </c>
      <c r="BF273" s="215">
        <f>IF(N273="snížená",J273,0)</f>
        <v>0</v>
      </c>
      <c r="BG273" s="215">
        <f>IF(N273="zákl. přenesená",J273,0)</f>
        <v>0</v>
      </c>
      <c r="BH273" s="215">
        <f>IF(N273="sníž. přenesená",J273,0)</f>
        <v>0</v>
      </c>
      <c r="BI273" s="215">
        <f>IF(N273="nulová",J273,0)</f>
        <v>0</v>
      </c>
      <c r="BJ273" s="16" t="s">
        <v>91</v>
      </c>
      <c r="BK273" s="215">
        <f>ROUND(I273*H273,2)</f>
        <v>0</v>
      </c>
      <c r="BL273" s="16" t="s">
        <v>156</v>
      </c>
      <c r="BM273" s="214" t="s">
        <v>1145</v>
      </c>
    </row>
    <row r="274" spans="1:65" s="2" customFormat="1" ht="11.25">
      <c r="A274" s="34"/>
      <c r="B274" s="35"/>
      <c r="C274" s="36"/>
      <c r="D274" s="216" t="s">
        <v>158</v>
      </c>
      <c r="E274" s="36"/>
      <c r="F274" s="217" t="s">
        <v>1144</v>
      </c>
      <c r="G274" s="36"/>
      <c r="H274" s="36"/>
      <c r="I274" s="115"/>
      <c r="J274" s="36"/>
      <c r="K274" s="36"/>
      <c r="L274" s="39"/>
      <c r="M274" s="218"/>
      <c r="N274" s="219"/>
      <c r="O274" s="71"/>
      <c r="P274" s="71"/>
      <c r="Q274" s="71"/>
      <c r="R274" s="71"/>
      <c r="S274" s="71"/>
      <c r="T274" s="72"/>
      <c r="U274" s="34"/>
      <c r="V274" s="34"/>
      <c r="W274" s="34"/>
      <c r="X274" s="34"/>
      <c r="Y274" s="34"/>
      <c r="Z274" s="34"/>
      <c r="AA274" s="34"/>
      <c r="AB274" s="34"/>
      <c r="AC274" s="34"/>
      <c r="AD274" s="34"/>
      <c r="AE274" s="34"/>
      <c r="AT274" s="16" t="s">
        <v>158</v>
      </c>
      <c r="AU274" s="16" t="s">
        <v>91</v>
      </c>
    </row>
    <row r="275" spans="1:65" s="2" customFormat="1" ht="16.5" customHeight="1">
      <c r="A275" s="34"/>
      <c r="B275" s="35"/>
      <c r="C275" s="203" t="s">
        <v>739</v>
      </c>
      <c r="D275" s="203" t="s">
        <v>152</v>
      </c>
      <c r="E275" s="204" t="s">
        <v>1146</v>
      </c>
      <c r="F275" s="205" t="s">
        <v>1147</v>
      </c>
      <c r="G275" s="206" t="s">
        <v>194</v>
      </c>
      <c r="H275" s="207">
        <v>197</v>
      </c>
      <c r="I275" s="208"/>
      <c r="J275" s="209">
        <f>ROUND(I275*H275,2)</f>
        <v>0</v>
      </c>
      <c r="K275" s="205" t="s">
        <v>1</v>
      </c>
      <c r="L275" s="39"/>
      <c r="M275" s="210" t="s">
        <v>1</v>
      </c>
      <c r="N275" s="211" t="s">
        <v>48</v>
      </c>
      <c r="O275" s="71"/>
      <c r="P275" s="212">
        <f>O275*H275</f>
        <v>0</v>
      </c>
      <c r="Q275" s="212">
        <v>0</v>
      </c>
      <c r="R275" s="212">
        <f>Q275*H275</f>
        <v>0</v>
      </c>
      <c r="S275" s="212">
        <v>0</v>
      </c>
      <c r="T275" s="213">
        <f>S275*H275</f>
        <v>0</v>
      </c>
      <c r="U275" s="34"/>
      <c r="V275" s="34"/>
      <c r="W275" s="34"/>
      <c r="X275" s="34"/>
      <c r="Y275" s="34"/>
      <c r="Z275" s="34"/>
      <c r="AA275" s="34"/>
      <c r="AB275" s="34"/>
      <c r="AC275" s="34"/>
      <c r="AD275" s="34"/>
      <c r="AE275" s="34"/>
      <c r="AR275" s="214" t="s">
        <v>156</v>
      </c>
      <c r="AT275" s="214" t="s">
        <v>152</v>
      </c>
      <c r="AU275" s="214" t="s">
        <v>91</v>
      </c>
      <c r="AY275" s="16" t="s">
        <v>150</v>
      </c>
      <c r="BE275" s="215">
        <f>IF(N275="základní",J275,0)</f>
        <v>0</v>
      </c>
      <c r="BF275" s="215">
        <f>IF(N275="snížená",J275,0)</f>
        <v>0</v>
      </c>
      <c r="BG275" s="215">
        <f>IF(N275="zákl. přenesená",J275,0)</f>
        <v>0</v>
      </c>
      <c r="BH275" s="215">
        <f>IF(N275="sníž. přenesená",J275,0)</f>
        <v>0</v>
      </c>
      <c r="BI275" s="215">
        <f>IF(N275="nulová",J275,0)</f>
        <v>0</v>
      </c>
      <c r="BJ275" s="16" t="s">
        <v>91</v>
      </c>
      <c r="BK275" s="215">
        <f>ROUND(I275*H275,2)</f>
        <v>0</v>
      </c>
      <c r="BL275" s="16" t="s">
        <v>156</v>
      </c>
      <c r="BM275" s="214" t="s">
        <v>1148</v>
      </c>
    </row>
    <row r="276" spans="1:65" s="2" customFormat="1" ht="11.25">
      <c r="A276" s="34"/>
      <c r="B276" s="35"/>
      <c r="C276" s="36"/>
      <c r="D276" s="216" t="s">
        <v>158</v>
      </c>
      <c r="E276" s="36"/>
      <c r="F276" s="217" t="s">
        <v>1147</v>
      </c>
      <c r="G276" s="36"/>
      <c r="H276" s="36"/>
      <c r="I276" s="115"/>
      <c r="J276" s="36"/>
      <c r="K276" s="36"/>
      <c r="L276" s="39"/>
      <c r="M276" s="218"/>
      <c r="N276" s="219"/>
      <c r="O276" s="71"/>
      <c r="P276" s="71"/>
      <c r="Q276" s="71"/>
      <c r="R276" s="71"/>
      <c r="S276" s="71"/>
      <c r="T276" s="72"/>
      <c r="U276" s="34"/>
      <c r="V276" s="34"/>
      <c r="W276" s="34"/>
      <c r="X276" s="34"/>
      <c r="Y276" s="34"/>
      <c r="Z276" s="34"/>
      <c r="AA276" s="34"/>
      <c r="AB276" s="34"/>
      <c r="AC276" s="34"/>
      <c r="AD276" s="34"/>
      <c r="AE276" s="34"/>
      <c r="AT276" s="16" t="s">
        <v>158</v>
      </c>
      <c r="AU276" s="16" t="s">
        <v>91</v>
      </c>
    </row>
    <row r="277" spans="1:65" s="2" customFormat="1" ht="16.5" customHeight="1">
      <c r="A277" s="34"/>
      <c r="B277" s="35"/>
      <c r="C277" s="203" t="s">
        <v>1149</v>
      </c>
      <c r="D277" s="203" t="s">
        <v>152</v>
      </c>
      <c r="E277" s="204" t="s">
        <v>1150</v>
      </c>
      <c r="F277" s="205" t="s">
        <v>1151</v>
      </c>
      <c r="G277" s="206" t="s">
        <v>194</v>
      </c>
      <c r="H277" s="207">
        <v>403</v>
      </c>
      <c r="I277" s="208"/>
      <c r="J277" s="209">
        <f>ROUND(I277*H277,2)</f>
        <v>0</v>
      </c>
      <c r="K277" s="205" t="s">
        <v>1</v>
      </c>
      <c r="L277" s="39"/>
      <c r="M277" s="210" t="s">
        <v>1</v>
      </c>
      <c r="N277" s="211" t="s">
        <v>48</v>
      </c>
      <c r="O277" s="71"/>
      <c r="P277" s="212">
        <f>O277*H277</f>
        <v>0</v>
      </c>
      <c r="Q277" s="212">
        <v>0</v>
      </c>
      <c r="R277" s="212">
        <f>Q277*H277</f>
        <v>0</v>
      </c>
      <c r="S277" s="212">
        <v>0</v>
      </c>
      <c r="T277" s="213">
        <f>S277*H277</f>
        <v>0</v>
      </c>
      <c r="U277" s="34"/>
      <c r="V277" s="34"/>
      <c r="W277" s="34"/>
      <c r="X277" s="34"/>
      <c r="Y277" s="34"/>
      <c r="Z277" s="34"/>
      <c r="AA277" s="34"/>
      <c r="AB277" s="34"/>
      <c r="AC277" s="34"/>
      <c r="AD277" s="34"/>
      <c r="AE277" s="34"/>
      <c r="AR277" s="214" t="s">
        <v>156</v>
      </c>
      <c r="AT277" s="214" t="s">
        <v>152</v>
      </c>
      <c r="AU277" s="214" t="s">
        <v>91</v>
      </c>
      <c r="AY277" s="16" t="s">
        <v>150</v>
      </c>
      <c r="BE277" s="215">
        <f>IF(N277="základní",J277,0)</f>
        <v>0</v>
      </c>
      <c r="BF277" s="215">
        <f>IF(N277="snížená",J277,0)</f>
        <v>0</v>
      </c>
      <c r="BG277" s="215">
        <f>IF(N277="zákl. přenesená",J277,0)</f>
        <v>0</v>
      </c>
      <c r="BH277" s="215">
        <f>IF(N277="sníž. přenesená",J277,0)</f>
        <v>0</v>
      </c>
      <c r="BI277" s="215">
        <f>IF(N277="nulová",J277,0)</f>
        <v>0</v>
      </c>
      <c r="BJ277" s="16" t="s">
        <v>91</v>
      </c>
      <c r="BK277" s="215">
        <f>ROUND(I277*H277,2)</f>
        <v>0</v>
      </c>
      <c r="BL277" s="16" t="s">
        <v>156</v>
      </c>
      <c r="BM277" s="214" t="s">
        <v>1152</v>
      </c>
    </row>
    <row r="278" spans="1:65" s="2" customFormat="1" ht="11.25">
      <c r="A278" s="34"/>
      <c r="B278" s="35"/>
      <c r="C278" s="36"/>
      <c r="D278" s="216" t="s">
        <v>158</v>
      </c>
      <c r="E278" s="36"/>
      <c r="F278" s="217" t="s">
        <v>1151</v>
      </c>
      <c r="G278" s="36"/>
      <c r="H278" s="36"/>
      <c r="I278" s="115"/>
      <c r="J278" s="36"/>
      <c r="K278" s="36"/>
      <c r="L278" s="39"/>
      <c r="M278" s="218"/>
      <c r="N278" s="219"/>
      <c r="O278" s="71"/>
      <c r="P278" s="71"/>
      <c r="Q278" s="71"/>
      <c r="R278" s="71"/>
      <c r="S278" s="71"/>
      <c r="T278" s="72"/>
      <c r="U278" s="34"/>
      <c r="V278" s="34"/>
      <c r="W278" s="34"/>
      <c r="X278" s="34"/>
      <c r="Y278" s="34"/>
      <c r="Z278" s="34"/>
      <c r="AA278" s="34"/>
      <c r="AB278" s="34"/>
      <c r="AC278" s="34"/>
      <c r="AD278" s="34"/>
      <c r="AE278" s="34"/>
      <c r="AT278" s="16" t="s">
        <v>158</v>
      </c>
      <c r="AU278" s="16" t="s">
        <v>91</v>
      </c>
    </row>
    <row r="279" spans="1:65" s="2" customFormat="1" ht="16.5" customHeight="1">
      <c r="A279" s="34"/>
      <c r="B279" s="35"/>
      <c r="C279" s="203" t="s">
        <v>1153</v>
      </c>
      <c r="D279" s="203" t="s">
        <v>152</v>
      </c>
      <c r="E279" s="204" t="s">
        <v>1154</v>
      </c>
      <c r="F279" s="205" t="s">
        <v>1155</v>
      </c>
      <c r="G279" s="206" t="s">
        <v>722</v>
      </c>
      <c r="H279" s="207">
        <v>3</v>
      </c>
      <c r="I279" s="208"/>
      <c r="J279" s="209">
        <f>ROUND(I279*H279,2)</f>
        <v>0</v>
      </c>
      <c r="K279" s="205" t="s">
        <v>1</v>
      </c>
      <c r="L279" s="39"/>
      <c r="M279" s="210" t="s">
        <v>1</v>
      </c>
      <c r="N279" s="211" t="s">
        <v>48</v>
      </c>
      <c r="O279" s="71"/>
      <c r="P279" s="212">
        <f>O279*H279</f>
        <v>0</v>
      </c>
      <c r="Q279" s="212">
        <v>0</v>
      </c>
      <c r="R279" s="212">
        <f>Q279*H279</f>
        <v>0</v>
      </c>
      <c r="S279" s="212">
        <v>0</v>
      </c>
      <c r="T279" s="213">
        <f>S279*H279</f>
        <v>0</v>
      </c>
      <c r="U279" s="34"/>
      <c r="V279" s="34"/>
      <c r="W279" s="34"/>
      <c r="X279" s="34"/>
      <c r="Y279" s="34"/>
      <c r="Z279" s="34"/>
      <c r="AA279" s="34"/>
      <c r="AB279" s="34"/>
      <c r="AC279" s="34"/>
      <c r="AD279" s="34"/>
      <c r="AE279" s="34"/>
      <c r="AR279" s="214" t="s">
        <v>156</v>
      </c>
      <c r="AT279" s="214" t="s">
        <v>152</v>
      </c>
      <c r="AU279" s="214" t="s">
        <v>91</v>
      </c>
      <c r="AY279" s="16" t="s">
        <v>150</v>
      </c>
      <c r="BE279" s="215">
        <f>IF(N279="základní",J279,0)</f>
        <v>0</v>
      </c>
      <c r="BF279" s="215">
        <f>IF(N279="snížená",J279,0)</f>
        <v>0</v>
      </c>
      <c r="BG279" s="215">
        <f>IF(N279="zákl. přenesená",J279,0)</f>
        <v>0</v>
      </c>
      <c r="BH279" s="215">
        <f>IF(N279="sníž. přenesená",J279,0)</f>
        <v>0</v>
      </c>
      <c r="BI279" s="215">
        <f>IF(N279="nulová",J279,0)</f>
        <v>0</v>
      </c>
      <c r="BJ279" s="16" t="s">
        <v>91</v>
      </c>
      <c r="BK279" s="215">
        <f>ROUND(I279*H279,2)</f>
        <v>0</v>
      </c>
      <c r="BL279" s="16" t="s">
        <v>156</v>
      </c>
      <c r="BM279" s="214" t="s">
        <v>1156</v>
      </c>
    </row>
    <row r="280" spans="1:65" s="2" customFormat="1" ht="11.25">
      <c r="A280" s="34"/>
      <c r="B280" s="35"/>
      <c r="C280" s="36"/>
      <c r="D280" s="216" t="s">
        <v>158</v>
      </c>
      <c r="E280" s="36"/>
      <c r="F280" s="217" t="s">
        <v>1155</v>
      </c>
      <c r="G280" s="36"/>
      <c r="H280" s="36"/>
      <c r="I280" s="115"/>
      <c r="J280" s="36"/>
      <c r="K280" s="36"/>
      <c r="L280" s="39"/>
      <c r="M280" s="218"/>
      <c r="N280" s="219"/>
      <c r="O280" s="71"/>
      <c r="P280" s="71"/>
      <c r="Q280" s="71"/>
      <c r="R280" s="71"/>
      <c r="S280" s="71"/>
      <c r="T280" s="72"/>
      <c r="U280" s="34"/>
      <c r="V280" s="34"/>
      <c r="W280" s="34"/>
      <c r="X280" s="34"/>
      <c r="Y280" s="34"/>
      <c r="Z280" s="34"/>
      <c r="AA280" s="34"/>
      <c r="AB280" s="34"/>
      <c r="AC280" s="34"/>
      <c r="AD280" s="34"/>
      <c r="AE280" s="34"/>
      <c r="AT280" s="16" t="s">
        <v>158</v>
      </c>
      <c r="AU280" s="16" t="s">
        <v>91</v>
      </c>
    </row>
    <row r="281" spans="1:65" s="2" customFormat="1" ht="16.5" customHeight="1">
      <c r="A281" s="34"/>
      <c r="B281" s="35"/>
      <c r="C281" s="203" t="s">
        <v>1157</v>
      </c>
      <c r="D281" s="203" t="s">
        <v>152</v>
      </c>
      <c r="E281" s="204" t="s">
        <v>1158</v>
      </c>
      <c r="F281" s="205" t="s">
        <v>1159</v>
      </c>
      <c r="G281" s="206" t="s">
        <v>722</v>
      </c>
      <c r="H281" s="207">
        <v>26</v>
      </c>
      <c r="I281" s="208"/>
      <c r="J281" s="209">
        <f>ROUND(I281*H281,2)</f>
        <v>0</v>
      </c>
      <c r="K281" s="205" t="s">
        <v>1</v>
      </c>
      <c r="L281" s="39"/>
      <c r="M281" s="210" t="s">
        <v>1</v>
      </c>
      <c r="N281" s="211" t="s">
        <v>48</v>
      </c>
      <c r="O281" s="71"/>
      <c r="P281" s="212">
        <f>O281*H281</f>
        <v>0</v>
      </c>
      <c r="Q281" s="212">
        <v>0</v>
      </c>
      <c r="R281" s="212">
        <f>Q281*H281</f>
        <v>0</v>
      </c>
      <c r="S281" s="212">
        <v>0</v>
      </c>
      <c r="T281" s="213">
        <f>S281*H281</f>
        <v>0</v>
      </c>
      <c r="U281" s="34"/>
      <c r="V281" s="34"/>
      <c r="W281" s="34"/>
      <c r="X281" s="34"/>
      <c r="Y281" s="34"/>
      <c r="Z281" s="34"/>
      <c r="AA281" s="34"/>
      <c r="AB281" s="34"/>
      <c r="AC281" s="34"/>
      <c r="AD281" s="34"/>
      <c r="AE281" s="34"/>
      <c r="AR281" s="214" t="s">
        <v>156</v>
      </c>
      <c r="AT281" s="214" t="s">
        <v>152</v>
      </c>
      <c r="AU281" s="214" t="s">
        <v>91</v>
      </c>
      <c r="AY281" s="16" t="s">
        <v>150</v>
      </c>
      <c r="BE281" s="215">
        <f>IF(N281="základní",J281,0)</f>
        <v>0</v>
      </c>
      <c r="BF281" s="215">
        <f>IF(N281="snížená",J281,0)</f>
        <v>0</v>
      </c>
      <c r="BG281" s="215">
        <f>IF(N281="zákl. přenesená",J281,0)</f>
        <v>0</v>
      </c>
      <c r="BH281" s="215">
        <f>IF(N281="sníž. přenesená",J281,0)</f>
        <v>0</v>
      </c>
      <c r="BI281" s="215">
        <f>IF(N281="nulová",J281,0)</f>
        <v>0</v>
      </c>
      <c r="BJ281" s="16" t="s">
        <v>91</v>
      </c>
      <c r="BK281" s="215">
        <f>ROUND(I281*H281,2)</f>
        <v>0</v>
      </c>
      <c r="BL281" s="16" t="s">
        <v>156</v>
      </c>
      <c r="BM281" s="214" t="s">
        <v>1160</v>
      </c>
    </row>
    <row r="282" spans="1:65" s="2" customFormat="1" ht="11.25">
      <c r="A282" s="34"/>
      <c r="B282" s="35"/>
      <c r="C282" s="36"/>
      <c r="D282" s="216" t="s">
        <v>158</v>
      </c>
      <c r="E282" s="36"/>
      <c r="F282" s="217" t="s">
        <v>1159</v>
      </c>
      <c r="G282" s="36"/>
      <c r="H282" s="36"/>
      <c r="I282" s="115"/>
      <c r="J282" s="36"/>
      <c r="K282" s="36"/>
      <c r="L282" s="39"/>
      <c r="M282" s="218"/>
      <c r="N282" s="219"/>
      <c r="O282" s="71"/>
      <c r="P282" s="71"/>
      <c r="Q282" s="71"/>
      <c r="R282" s="71"/>
      <c r="S282" s="71"/>
      <c r="T282" s="72"/>
      <c r="U282" s="34"/>
      <c r="V282" s="34"/>
      <c r="W282" s="34"/>
      <c r="X282" s="34"/>
      <c r="Y282" s="34"/>
      <c r="Z282" s="34"/>
      <c r="AA282" s="34"/>
      <c r="AB282" s="34"/>
      <c r="AC282" s="34"/>
      <c r="AD282" s="34"/>
      <c r="AE282" s="34"/>
      <c r="AT282" s="16" t="s">
        <v>158</v>
      </c>
      <c r="AU282" s="16" t="s">
        <v>91</v>
      </c>
    </row>
    <row r="283" spans="1:65" s="2" customFormat="1" ht="16.5" customHeight="1">
      <c r="A283" s="34"/>
      <c r="B283" s="35"/>
      <c r="C283" s="203" t="s">
        <v>1161</v>
      </c>
      <c r="D283" s="203" t="s">
        <v>152</v>
      </c>
      <c r="E283" s="204" t="s">
        <v>1162</v>
      </c>
      <c r="F283" s="205" t="s">
        <v>1163</v>
      </c>
      <c r="G283" s="206" t="s">
        <v>722</v>
      </c>
      <c r="H283" s="207">
        <v>13</v>
      </c>
      <c r="I283" s="208"/>
      <c r="J283" s="209">
        <f>ROUND(I283*H283,2)</f>
        <v>0</v>
      </c>
      <c r="K283" s="205" t="s">
        <v>1</v>
      </c>
      <c r="L283" s="39"/>
      <c r="M283" s="210" t="s">
        <v>1</v>
      </c>
      <c r="N283" s="211" t="s">
        <v>48</v>
      </c>
      <c r="O283" s="71"/>
      <c r="P283" s="212">
        <f>O283*H283</f>
        <v>0</v>
      </c>
      <c r="Q283" s="212">
        <v>0</v>
      </c>
      <c r="R283" s="212">
        <f>Q283*H283</f>
        <v>0</v>
      </c>
      <c r="S283" s="212">
        <v>0</v>
      </c>
      <c r="T283" s="213">
        <f>S283*H283</f>
        <v>0</v>
      </c>
      <c r="U283" s="34"/>
      <c r="V283" s="34"/>
      <c r="W283" s="34"/>
      <c r="X283" s="34"/>
      <c r="Y283" s="34"/>
      <c r="Z283" s="34"/>
      <c r="AA283" s="34"/>
      <c r="AB283" s="34"/>
      <c r="AC283" s="34"/>
      <c r="AD283" s="34"/>
      <c r="AE283" s="34"/>
      <c r="AR283" s="214" t="s">
        <v>156</v>
      </c>
      <c r="AT283" s="214" t="s">
        <v>152</v>
      </c>
      <c r="AU283" s="214" t="s">
        <v>91</v>
      </c>
      <c r="AY283" s="16" t="s">
        <v>150</v>
      </c>
      <c r="BE283" s="215">
        <f>IF(N283="základní",J283,0)</f>
        <v>0</v>
      </c>
      <c r="BF283" s="215">
        <f>IF(N283="snížená",J283,0)</f>
        <v>0</v>
      </c>
      <c r="BG283" s="215">
        <f>IF(N283="zákl. přenesená",J283,0)</f>
        <v>0</v>
      </c>
      <c r="BH283" s="215">
        <f>IF(N283="sníž. přenesená",J283,0)</f>
        <v>0</v>
      </c>
      <c r="BI283" s="215">
        <f>IF(N283="nulová",J283,0)</f>
        <v>0</v>
      </c>
      <c r="BJ283" s="16" t="s">
        <v>91</v>
      </c>
      <c r="BK283" s="215">
        <f>ROUND(I283*H283,2)</f>
        <v>0</v>
      </c>
      <c r="BL283" s="16" t="s">
        <v>156</v>
      </c>
      <c r="BM283" s="214" t="s">
        <v>1164</v>
      </c>
    </row>
    <row r="284" spans="1:65" s="2" customFormat="1" ht="11.25">
      <c r="A284" s="34"/>
      <c r="B284" s="35"/>
      <c r="C284" s="36"/>
      <c r="D284" s="216" t="s">
        <v>158</v>
      </c>
      <c r="E284" s="36"/>
      <c r="F284" s="217" t="s">
        <v>1163</v>
      </c>
      <c r="G284" s="36"/>
      <c r="H284" s="36"/>
      <c r="I284" s="115"/>
      <c r="J284" s="36"/>
      <c r="K284" s="36"/>
      <c r="L284" s="39"/>
      <c r="M284" s="218"/>
      <c r="N284" s="219"/>
      <c r="O284" s="71"/>
      <c r="P284" s="71"/>
      <c r="Q284" s="71"/>
      <c r="R284" s="71"/>
      <c r="S284" s="71"/>
      <c r="T284" s="72"/>
      <c r="U284" s="34"/>
      <c r="V284" s="34"/>
      <c r="W284" s="34"/>
      <c r="X284" s="34"/>
      <c r="Y284" s="34"/>
      <c r="Z284" s="34"/>
      <c r="AA284" s="34"/>
      <c r="AB284" s="34"/>
      <c r="AC284" s="34"/>
      <c r="AD284" s="34"/>
      <c r="AE284" s="34"/>
      <c r="AT284" s="16" t="s">
        <v>158</v>
      </c>
      <c r="AU284" s="16" t="s">
        <v>91</v>
      </c>
    </row>
    <row r="285" spans="1:65" s="2" customFormat="1" ht="16.5" customHeight="1">
      <c r="A285" s="34"/>
      <c r="B285" s="35"/>
      <c r="C285" s="203" t="s">
        <v>1165</v>
      </c>
      <c r="D285" s="203" t="s">
        <v>152</v>
      </c>
      <c r="E285" s="204" t="s">
        <v>1166</v>
      </c>
      <c r="F285" s="205" t="s">
        <v>1167</v>
      </c>
      <c r="G285" s="206" t="s">
        <v>722</v>
      </c>
      <c r="H285" s="207">
        <v>13</v>
      </c>
      <c r="I285" s="208"/>
      <c r="J285" s="209">
        <f>ROUND(I285*H285,2)</f>
        <v>0</v>
      </c>
      <c r="K285" s="205" t="s">
        <v>1</v>
      </c>
      <c r="L285" s="39"/>
      <c r="M285" s="210" t="s">
        <v>1</v>
      </c>
      <c r="N285" s="211" t="s">
        <v>48</v>
      </c>
      <c r="O285" s="71"/>
      <c r="P285" s="212">
        <f>O285*H285</f>
        <v>0</v>
      </c>
      <c r="Q285" s="212">
        <v>0</v>
      </c>
      <c r="R285" s="212">
        <f>Q285*H285</f>
        <v>0</v>
      </c>
      <c r="S285" s="212">
        <v>0</v>
      </c>
      <c r="T285" s="213">
        <f>S285*H285</f>
        <v>0</v>
      </c>
      <c r="U285" s="34"/>
      <c r="V285" s="34"/>
      <c r="W285" s="34"/>
      <c r="X285" s="34"/>
      <c r="Y285" s="34"/>
      <c r="Z285" s="34"/>
      <c r="AA285" s="34"/>
      <c r="AB285" s="34"/>
      <c r="AC285" s="34"/>
      <c r="AD285" s="34"/>
      <c r="AE285" s="34"/>
      <c r="AR285" s="214" t="s">
        <v>156</v>
      </c>
      <c r="AT285" s="214" t="s">
        <v>152</v>
      </c>
      <c r="AU285" s="214" t="s">
        <v>91</v>
      </c>
      <c r="AY285" s="16" t="s">
        <v>150</v>
      </c>
      <c r="BE285" s="215">
        <f>IF(N285="základní",J285,0)</f>
        <v>0</v>
      </c>
      <c r="BF285" s="215">
        <f>IF(N285="snížená",J285,0)</f>
        <v>0</v>
      </c>
      <c r="BG285" s="215">
        <f>IF(N285="zákl. přenesená",J285,0)</f>
        <v>0</v>
      </c>
      <c r="BH285" s="215">
        <f>IF(N285="sníž. přenesená",J285,0)</f>
        <v>0</v>
      </c>
      <c r="BI285" s="215">
        <f>IF(N285="nulová",J285,0)</f>
        <v>0</v>
      </c>
      <c r="BJ285" s="16" t="s">
        <v>91</v>
      </c>
      <c r="BK285" s="215">
        <f>ROUND(I285*H285,2)</f>
        <v>0</v>
      </c>
      <c r="BL285" s="16" t="s">
        <v>156</v>
      </c>
      <c r="BM285" s="214" t="s">
        <v>1168</v>
      </c>
    </row>
    <row r="286" spans="1:65" s="2" customFormat="1" ht="11.25">
      <c r="A286" s="34"/>
      <c r="B286" s="35"/>
      <c r="C286" s="36"/>
      <c r="D286" s="216" t="s">
        <v>158</v>
      </c>
      <c r="E286" s="36"/>
      <c r="F286" s="217" t="s">
        <v>1167</v>
      </c>
      <c r="G286" s="36"/>
      <c r="H286" s="36"/>
      <c r="I286" s="115"/>
      <c r="J286" s="36"/>
      <c r="K286" s="36"/>
      <c r="L286" s="39"/>
      <c r="M286" s="218"/>
      <c r="N286" s="219"/>
      <c r="O286" s="71"/>
      <c r="P286" s="71"/>
      <c r="Q286" s="71"/>
      <c r="R286" s="71"/>
      <c r="S286" s="71"/>
      <c r="T286" s="72"/>
      <c r="U286" s="34"/>
      <c r="V286" s="34"/>
      <c r="W286" s="34"/>
      <c r="X286" s="34"/>
      <c r="Y286" s="34"/>
      <c r="Z286" s="34"/>
      <c r="AA286" s="34"/>
      <c r="AB286" s="34"/>
      <c r="AC286" s="34"/>
      <c r="AD286" s="34"/>
      <c r="AE286" s="34"/>
      <c r="AT286" s="16" t="s">
        <v>158</v>
      </c>
      <c r="AU286" s="16" t="s">
        <v>91</v>
      </c>
    </row>
    <row r="287" spans="1:65" s="2" customFormat="1" ht="16.5" customHeight="1">
      <c r="A287" s="34"/>
      <c r="B287" s="35"/>
      <c r="C287" s="203" t="s">
        <v>1169</v>
      </c>
      <c r="D287" s="203" t="s">
        <v>152</v>
      </c>
      <c r="E287" s="204" t="s">
        <v>1170</v>
      </c>
      <c r="F287" s="205" t="s">
        <v>1171</v>
      </c>
      <c r="G287" s="206" t="s">
        <v>722</v>
      </c>
      <c r="H287" s="207">
        <v>13</v>
      </c>
      <c r="I287" s="208"/>
      <c r="J287" s="209">
        <f>ROUND(I287*H287,2)</f>
        <v>0</v>
      </c>
      <c r="K287" s="205" t="s">
        <v>1</v>
      </c>
      <c r="L287" s="39"/>
      <c r="M287" s="210" t="s">
        <v>1</v>
      </c>
      <c r="N287" s="211" t="s">
        <v>48</v>
      </c>
      <c r="O287" s="71"/>
      <c r="P287" s="212">
        <f>O287*H287</f>
        <v>0</v>
      </c>
      <c r="Q287" s="212">
        <v>0</v>
      </c>
      <c r="R287" s="212">
        <f>Q287*H287</f>
        <v>0</v>
      </c>
      <c r="S287" s="212">
        <v>0</v>
      </c>
      <c r="T287" s="213">
        <f>S287*H287</f>
        <v>0</v>
      </c>
      <c r="U287" s="34"/>
      <c r="V287" s="34"/>
      <c r="W287" s="34"/>
      <c r="X287" s="34"/>
      <c r="Y287" s="34"/>
      <c r="Z287" s="34"/>
      <c r="AA287" s="34"/>
      <c r="AB287" s="34"/>
      <c r="AC287" s="34"/>
      <c r="AD287" s="34"/>
      <c r="AE287" s="34"/>
      <c r="AR287" s="214" t="s">
        <v>156</v>
      </c>
      <c r="AT287" s="214" t="s">
        <v>152</v>
      </c>
      <c r="AU287" s="214" t="s">
        <v>91</v>
      </c>
      <c r="AY287" s="16" t="s">
        <v>150</v>
      </c>
      <c r="BE287" s="215">
        <f>IF(N287="základní",J287,0)</f>
        <v>0</v>
      </c>
      <c r="BF287" s="215">
        <f>IF(N287="snížená",J287,0)</f>
        <v>0</v>
      </c>
      <c r="BG287" s="215">
        <f>IF(N287="zákl. přenesená",J287,0)</f>
        <v>0</v>
      </c>
      <c r="BH287" s="215">
        <f>IF(N287="sníž. přenesená",J287,0)</f>
        <v>0</v>
      </c>
      <c r="BI287" s="215">
        <f>IF(N287="nulová",J287,0)</f>
        <v>0</v>
      </c>
      <c r="BJ287" s="16" t="s">
        <v>91</v>
      </c>
      <c r="BK287" s="215">
        <f>ROUND(I287*H287,2)</f>
        <v>0</v>
      </c>
      <c r="BL287" s="16" t="s">
        <v>156</v>
      </c>
      <c r="BM287" s="214" t="s">
        <v>1172</v>
      </c>
    </row>
    <row r="288" spans="1:65" s="2" customFormat="1" ht="11.25">
      <c r="A288" s="34"/>
      <c r="B288" s="35"/>
      <c r="C288" s="36"/>
      <c r="D288" s="216" t="s">
        <v>158</v>
      </c>
      <c r="E288" s="36"/>
      <c r="F288" s="217" t="s">
        <v>1171</v>
      </c>
      <c r="G288" s="36"/>
      <c r="H288" s="36"/>
      <c r="I288" s="115"/>
      <c r="J288" s="36"/>
      <c r="K288" s="36"/>
      <c r="L288" s="39"/>
      <c r="M288" s="218"/>
      <c r="N288" s="219"/>
      <c r="O288" s="71"/>
      <c r="P288" s="71"/>
      <c r="Q288" s="71"/>
      <c r="R288" s="71"/>
      <c r="S288" s="71"/>
      <c r="T288" s="72"/>
      <c r="U288" s="34"/>
      <c r="V288" s="34"/>
      <c r="W288" s="34"/>
      <c r="X288" s="34"/>
      <c r="Y288" s="34"/>
      <c r="Z288" s="34"/>
      <c r="AA288" s="34"/>
      <c r="AB288" s="34"/>
      <c r="AC288" s="34"/>
      <c r="AD288" s="34"/>
      <c r="AE288" s="34"/>
      <c r="AT288" s="16" t="s">
        <v>158</v>
      </c>
      <c r="AU288" s="16" t="s">
        <v>91</v>
      </c>
    </row>
    <row r="289" spans="1:65" s="2" customFormat="1" ht="16.5" customHeight="1">
      <c r="A289" s="34"/>
      <c r="B289" s="35"/>
      <c r="C289" s="203" t="s">
        <v>1173</v>
      </c>
      <c r="D289" s="203" t="s">
        <v>152</v>
      </c>
      <c r="E289" s="204" t="s">
        <v>1174</v>
      </c>
      <c r="F289" s="205" t="s">
        <v>1175</v>
      </c>
      <c r="G289" s="206" t="s">
        <v>722</v>
      </c>
      <c r="H289" s="207">
        <v>8</v>
      </c>
      <c r="I289" s="208"/>
      <c r="J289" s="209">
        <f>ROUND(I289*H289,2)</f>
        <v>0</v>
      </c>
      <c r="K289" s="205" t="s">
        <v>1</v>
      </c>
      <c r="L289" s="39"/>
      <c r="M289" s="210" t="s">
        <v>1</v>
      </c>
      <c r="N289" s="211" t="s">
        <v>48</v>
      </c>
      <c r="O289" s="71"/>
      <c r="P289" s="212">
        <f>O289*H289</f>
        <v>0</v>
      </c>
      <c r="Q289" s="212">
        <v>0</v>
      </c>
      <c r="R289" s="212">
        <f>Q289*H289</f>
        <v>0</v>
      </c>
      <c r="S289" s="212">
        <v>0</v>
      </c>
      <c r="T289" s="213">
        <f>S289*H289</f>
        <v>0</v>
      </c>
      <c r="U289" s="34"/>
      <c r="V289" s="34"/>
      <c r="W289" s="34"/>
      <c r="X289" s="34"/>
      <c r="Y289" s="34"/>
      <c r="Z289" s="34"/>
      <c r="AA289" s="34"/>
      <c r="AB289" s="34"/>
      <c r="AC289" s="34"/>
      <c r="AD289" s="34"/>
      <c r="AE289" s="34"/>
      <c r="AR289" s="214" t="s">
        <v>156</v>
      </c>
      <c r="AT289" s="214" t="s">
        <v>152</v>
      </c>
      <c r="AU289" s="214" t="s">
        <v>91</v>
      </c>
      <c r="AY289" s="16" t="s">
        <v>150</v>
      </c>
      <c r="BE289" s="215">
        <f>IF(N289="základní",J289,0)</f>
        <v>0</v>
      </c>
      <c r="BF289" s="215">
        <f>IF(N289="snížená",J289,0)</f>
        <v>0</v>
      </c>
      <c r="BG289" s="215">
        <f>IF(N289="zákl. přenesená",J289,0)</f>
        <v>0</v>
      </c>
      <c r="BH289" s="215">
        <f>IF(N289="sníž. přenesená",J289,0)</f>
        <v>0</v>
      </c>
      <c r="BI289" s="215">
        <f>IF(N289="nulová",J289,0)</f>
        <v>0</v>
      </c>
      <c r="BJ289" s="16" t="s">
        <v>91</v>
      </c>
      <c r="BK289" s="215">
        <f>ROUND(I289*H289,2)</f>
        <v>0</v>
      </c>
      <c r="BL289" s="16" t="s">
        <v>156</v>
      </c>
      <c r="BM289" s="214" t="s">
        <v>1176</v>
      </c>
    </row>
    <row r="290" spans="1:65" s="2" customFormat="1" ht="11.25">
      <c r="A290" s="34"/>
      <c r="B290" s="35"/>
      <c r="C290" s="36"/>
      <c r="D290" s="216" t="s">
        <v>158</v>
      </c>
      <c r="E290" s="36"/>
      <c r="F290" s="217" t="s">
        <v>1175</v>
      </c>
      <c r="G290" s="36"/>
      <c r="H290" s="36"/>
      <c r="I290" s="115"/>
      <c r="J290" s="36"/>
      <c r="K290" s="36"/>
      <c r="L290" s="39"/>
      <c r="M290" s="218"/>
      <c r="N290" s="219"/>
      <c r="O290" s="71"/>
      <c r="P290" s="71"/>
      <c r="Q290" s="71"/>
      <c r="R290" s="71"/>
      <c r="S290" s="71"/>
      <c r="T290" s="72"/>
      <c r="U290" s="34"/>
      <c r="V290" s="34"/>
      <c r="W290" s="34"/>
      <c r="X290" s="34"/>
      <c r="Y290" s="34"/>
      <c r="Z290" s="34"/>
      <c r="AA290" s="34"/>
      <c r="AB290" s="34"/>
      <c r="AC290" s="34"/>
      <c r="AD290" s="34"/>
      <c r="AE290" s="34"/>
      <c r="AT290" s="16" t="s">
        <v>158</v>
      </c>
      <c r="AU290" s="16" t="s">
        <v>91</v>
      </c>
    </row>
    <row r="291" spans="1:65" s="2" customFormat="1" ht="16.5" customHeight="1">
      <c r="A291" s="34"/>
      <c r="B291" s="35"/>
      <c r="C291" s="203" t="s">
        <v>1177</v>
      </c>
      <c r="D291" s="203" t="s">
        <v>152</v>
      </c>
      <c r="E291" s="204" t="s">
        <v>1178</v>
      </c>
      <c r="F291" s="205" t="s">
        <v>1179</v>
      </c>
      <c r="G291" s="206" t="s">
        <v>722</v>
      </c>
      <c r="H291" s="207">
        <v>13</v>
      </c>
      <c r="I291" s="208"/>
      <c r="J291" s="209">
        <f>ROUND(I291*H291,2)</f>
        <v>0</v>
      </c>
      <c r="K291" s="205" t="s">
        <v>1</v>
      </c>
      <c r="L291" s="39"/>
      <c r="M291" s="210" t="s">
        <v>1</v>
      </c>
      <c r="N291" s="211" t="s">
        <v>48</v>
      </c>
      <c r="O291" s="71"/>
      <c r="P291" s="212">
        <f>O291*H291</f>
        <v>0</v>
      </c>
      <c r="Q291" s="212">
        <v>0</v>
      </c>
      <c r="R291" s="212">
        <f>Q291*H291</f>
        <v>0</v>
      </c>
      <c r="S291" s="212">
        <v>0</v>
      </c>
      <c r="T291" s="213">
        <f>S291*H291</f>
        <v>0</v>
      </c>
      <c r="U291" s="34"/>
      <c r="V291" s="34"/>
      <c r="W291" s="34"/>
      <c r="X291" s="34"/>
      <c r="Y291" s="34"/>
      <c r="Z291" s="34"/>
      <c r="AA291" s="34"/>
      <c r="AB291" s="34"/>
      <c r="AC291" s="34"/>
      <c r="AD291" s="34"/>
      <c r="AE291" s="34"/>
      <c r="AR291" s="214" t="s">
        <v>156</v>
      </c>
      <c r="AT291" s="214" t="s">
        <v>152</v>
      </c>
      <c r="AU291" s="214" t="s">
        <v>91</v>
      </c>
      <c r="AY291" s="16" t="s">
        <v>150</v>
      </c>
      <c r="BE291" s="215">
        <f>IF(N291="základní",J291,0)</f>
        <v>0</v>
      </c>
      <c r="BF291" s="215">
        <f>IF(N291="snížená",J291,0)</f>
        <v>0</v>
      </c>
      <c r="BG291" s="215">
        <f>IF(N291="zákl. přenesená",J291,0)</f>
        <v>0</v>
      </c>
      <c r="BH291" s="215">
        <f>IF(N291="sníž. přenesená",J291,0)</f>
        <v>0</v>
      </c>
      <c r="BI291" s="215">
        <f>IF(N291="nulová",J291,0)</f>
        <v>0</v>
      </c>
      <c r="BJ291" s="16" t="s">
        <v>91</v>
      </c>
      <c r="BK291" s="215">
        <f>ROUND(I291*H291,2)</f>
        <v>0</v>
      </c>
      <c r="BL291" s="16" t="s">
        <v>156</v>
      </c>
      <c r="BM291" s="214" t="s">
        <v>1180</v>
      </c>
    </row>
    <row r="292" spans="1:65" s="2" customFormat="1" ht="11.25">
      <c r="A292" s="34"/>
      <c r="B292" s="35"/>
      <c r="C292" s="36"/>
      <c r="D292" s="216" t="s">
        <v>158</v>
      </c>
      <c r="E292" s="36"/>
      <c r="F292" s="217" t="s">
        <v>1179</v>
      </c>
      <c r="G292" s="36"/>
      <c r="H292" s="36"/>
      <c r="I292" s="115"/>
      <c r="J292" s="36"/>
      <c r="K292" s="36"/>
      <c r="L292" s="39"/>
      <c r="M292" s="218"/>
      <c r="N292" s="219"/>
      <c r="O292" s="71"/>
      <c r="P292" s="71"/>
      <c r="Q292" s="71"/>
      <c r="R292" s="71"/>
      <c r="S292" s="71"/>
      <c r="T292" s="72"/>
      <c r="U292" s="34"/>
      <c r="V292" s="34"/>
      <c r="W292" s="34"/>
      <c r="X292" s="34"/>
      <c r="Y292" s="34"/>
      <c r="Z292" s="34"/>
      <c r="AA292" s="34"/>
      <c r="AB292" s="34"/>
      <c r="AC292" s="34"/>
      <c r="AD292" s="34"/>
      <c r="AE292" s="34"/>
      <c r="AT292" s="16" t="s">
        <v>158</v>
      </c>
      <c r="AU292" s="16" t="s">
        <v>91</v>
      </c>
    </row>
    <row r="293" spans="1:65" s="2" customFormat="1" ht="16.5" customHeight="1">
      <c r="A293" s="34"/>
      <c r="B293" s="35"/>
      <c r="C293" s="203" t="s">
        <v>1181</v>
      </c>
      <c r="D293" s="203" t="s">
        <v>152</v>
      </c>
      <c r="E293" s="204" t="s">
        <v>1182</v>
      </c>
      <c r="F293" s="205" t="s">
        <v>1183</v>
      </c>
      <c r="G293" s="206" t="s">
        <v>722</v>
      </c>
      <c r="H293" s="207">
        <v>2</v>
      </c>
      <c r="I293" s="208"/>
      <c r="J293" s="209">
        <f>ROUND(I293*H293,2)</f>
        <v>0</v>
      </c>
      <c r="K293" s="205" t="s">
        <v>1</v>
      </c>
      <c r="L293" s="39"/>
      <c r="M293" s="210" t="s">
        <v>1</v>
      </c>
      <c r="N293" s="211" t="s">
        <v>48</v>
      </c>
      <c r="O293" s="71"/>
      <c r="P293" s="212">
        <f>O293*H293</f>
        <v>0</v>
      </c>
      <c r="Q293" s="212">
        <v>0</v>
      </c>
      <c r="R293" s="212">
        <f>Q293*H293</f>
        <v>0</v>
      </c>
      <c r="S293" s="212">
        <v>0</v>
      </c>
      <c r="T293" s="213">
        <f>S293*H293</f>
        <v>0</v>
      </c>
      <c r="U293" s="34"/>
      <c r="V293" s="34"/>
      <c r="W293" s="34"/>
      <c r="X293" s="34"/>
      <c r="Y293" s="34"/>
      <c r="Z293" s="34"/>
      <c r="AA293" s="34"/>
      <c r="AB293" s="34"/>
      <c r="AC293" s="34"/>
      <c r="AD293" s="34"/>
      <c r="AE293" s="34"/>
      <c r="AR293" s="214" t="s">
        <v>156</v>
      </c>
      <c r="AT293" s="214" t="s">
        <v>152</v>
      </c>
      <c r="AU293" s="214" t="s">
        <v>91</v>
      </c>
      <c r="AY293" s="16" t="s">
        <v>150</v>
      </c>
      <c r="BE293" s="215">
        <f>IF(N293="základní",J293,0)</f>
        <v>0</v>
      </c>
      <c r="BF293" s="215">
        <f>IF(N293="snížená",J293,0)</f>
        <v>0</v>
      </c>
      <c r="BG293" s="215">
        <f>IF(N293="zákl. přenesená",J293,0)</f>
        <v>0</v>
      </c>
      <c r="BH293" s="215">
        <f>IF(N293="sníž. přenesená",J293,0)</f>
        <v>0</v>
      </c>
      <c r="BI293" s="215">
        <f>IF(N293="nulová",J293,0)</f>
        <v>0</v>
      </c>
      <c r="BJ293" s="16" t="s">
        <v>91</v>
      </c>
      <c r="BK293" s="215">
        <f>ROUND(I293*H293,2)</f>
        <v>0</v>
      </c>
      <c r="BL293" s="16" t="s">
        <v>156</v>
      </c>
      <c r="BM293" s="214" t="s">
        <v>1184</v>
      </c>
    </row>
    <row r="294" spans="1:65" s="2" customFormat="1" ht="11.25">
      <c r="A294" s="34"/>
      <c r="B294" s="35"/>
      <c r="C294" s="36"/>
      <c r="D294" s="216" t="s">
        <v>158</v>
      </c>
      <c r="E294" s="36"/>
      <c r="F294" s="217" t="s">
        <v>1183</v>
      </c>
      <c r="G294" s="36"/>
      <c r="H294" s="36"/>
      <c r="I294" s="115"/>
      <c r="J294" s="36"/>
      <c r="K294" s="36"/>
      <c r="L294" s="39"/>
      <c r="M294" s="218"/>
      <c r="N294" s="219"/>
      <c r="O294" s="71"/>
      <c r="P294" s="71"/>
      <c r="Q294" s="71"/>
      <c r="R294" s="71"/>
      <c r="S294" s="71"/>
      <c r="T294" s="72"/>
      <c r="U294" s="34"/>
      <c r="V294" s="34"/>
      <c r="W294" s="34"/>
      <c r="X294" s="34"/>
      <c r="Y294" s="34"/>
      <c r="Z294" s="34"/>
      <c r="AA294" s="34"/>
      <c r="AB294" s="34"/>
      <c r="AC294" s="34"/>
      <c r="AD294" s="34"/>
      <c r="AE294" s="34"/>
      <c r="AT294" s="16" t="s">
        <v>158</v>
      </c>
      <c r="AU294" s="16" t="s">
        <v>91</v>
      </c>
    </row>
    <row r="295" spans="1:65" s="2" customFormat="1" ht="16.5" customHeight="1">
      <c r="A295" s="34"/>
      <c r="B295" s="35"/>
      <c r="C295" s="203" t="s">
        <v>1185</v>
      </c>
      <c r="D295" s="203" t="s">
        <v>152</v>
      </c>
      <c r="E295" s="204" t="s">
        <v>1186</v>
      </c>
      <c r="F295" s="205" t="s">
        <v>1187</v>
      </c>
      <c r="G295" s="206" t="s">
        <v>722</v>
      </c>
      <c r="H295" s="207">
        <v>2</v>
      </c>
      <c r="I295" s="208"/>
      <c r="J295" s="209">
        <f>ROUND(I295*H295,2)</f>
        <v>0</v>
      </c>
      <c r="K295" s="205" t="s">
        <v>1</v>
      </c>
      <c r="L295" s="39"/>
      <c r="M295" s="210" t="s">
        <v>1</v>
      </c>
      <c r="N295" s="211" t="s">
        <v>48</v>
      </c>
      <c r="O295" s="71"/>
      <c r="P295" s="212">
        <f>O295*H295</f>
        <v>0</v>
      </c>
      <c r="Q295" s="212">
        <v>0</v>
      </c>
      <c r="R295" s="212">
        <f>Q295*H295</f>
        <v>0</v>
      </c>
      <c r="S295" s="212">
        <v>0</v>
      </c>
      <c r="T295" s="213">
        <f>S295*H295</f>
        <v>0</v>
      </c>
      <c r="U295" s="34"/>
      <c r="V295" s="34"/>
      <c r="W295" s="34"/>
      <c r="X295" s="34"/>
      <c r="Y295" s="34"/>
      <c r="Z295" s="34"/>
      <c r="AA295" s="34"/>
      <c r="AB295" s="34"/>
      <c r="AC295" s="34"/>
      <c r="AD295" s="34"/>
      <c r="AE295" s="34"/>
      <c r="AR295" s="214" t="s">
        <v>156</v>
      </c>
      <c r="AT295" s="214" t="s">
        <v>152</v>
      </c>
      <c r="AU295" s="214" t="s">
        <v>91</v>
      </c>
      <c r="AY295" s="16" t="s">
        <v>150</v>
      </c>
      <c r="BE295" s="215">
        <f>IF(N295="základní",J295,0)</f>
        <v>0</v>
      </c>
      <c r="BF295" s="215">
        <f>IF(N295="snížená",J295,0)</f>
        <v>0</v>
      </c>
      <c r="BG295" s="215">
        <f>IF(N295="zákl. přenesená",J295,0)</f>
        <v>0</v>
      </c>
      <c r="BH295" s="215">
        <f>IF(N295="sníž. přenesená",J295,0)</f>
        <v>0</v>
      </c>
      <c r="BI295" s="215">
        <f>IF(N295="nulová",J295,0)</f>
        <v>0</v>
      </c>
      <c r="BJ295" s="16" t="s">
        <v>91</v>
      </c>
      <c r="BK295" s="215">
        <f>ROUND(I295*H295,2)</f>
        <v>0</v>
      </c>
      <c r="BL295" s="16" t="s">
        <v>156</v>
      </c>
      <c r="BM295" s="214" t="s">
        <v>1188</v>
      </c>
    </row>
    <row r="296" spans="1:65" s="2" customFormat="1" ht="11.25">
      <c r="A296" s="34"/>
      <c r="B296" s="35"/>
      <c r="C296" s="36"/>
      <c r="D296" s="216" t="s">
        <v>158</v>
      </c>
      <c r="E296" s="36"/>
      <c r="F296" s="217" t="s">
        <v>1187</v>
      </c>
      <c r="G296" s="36"/>
      <c r="H296" s="36"/>
      <c r="I296" s="115"/>
      <c r="J296" s="36"/>
      <c r="K296" s="36"/>
      <c r="L296" s="39"/>
      <c r="M296" s="218"/>
      <c r="N296" s="219"/>
      <c r="O296" s="71"/>
      <c r="P296" s="71"/>
      <c r="Q296" s="71"/>
      <c r="R296" s="71"/>
      <c r="S296" s="71"/>
      <c r="T296" s="72"/>
      <c r="U296" s="34"/>
      <c r="V296" s="34"/>
      <c r="W296" s="34"/>
      <c r="X296" s="34"/>
      <c r="Y296" s="34"/>
      <c r="Z296" s="34"/>
      <c r="AA296" s="34"/>
      <c r="AB296" s="34"/>
      <c r="AC296" s="34"/>
      <c r="AD296" s="34"/>
      <c r="AE296" s="34"/>
      <c r="AT296" s="16" t="s">
        <v>158</v>
      </c>
      <c r="AU296" s="16" t="s">
        <v>91</v>
      </c>
    </row>
    <row r="297" spans="1:65" s="2" customFormat="1" ht="16.5" customHeight="1">
      <c r="A297" s="34"/>
      <c r="B297" s="35"/>
      <c r="C297" s="203" t="s">
        <v>1189</v>
      </c>
      <c r="D297" s="203" t="s">
        <v>152</v>
      </c>
      <c r="E297" s="204" t="s">
        <v>1190</v>
      </c>
      <c r="F297" s="205" t="s">
        <v>1191</v>
      </c>
      <c r="G297" s="206" t="s">
        <v>722</v>
      </c>
      <c r="H297" s="207">
        <v>2</v>
      </c>
      <c r="I297" s="208"/>
      <c r="J297" s="209">
        <f>ROUND(I297*H297,2)</f>
        <v>0</v>
      </c>
      <c r="K297" s="205" t="s">
        <v>1</v>
      </c>
      <c r="L297" s="39"/>
      <c r="M297" s="210" t="s">
        <v>1</v>
      </c>
      <c r="N297" s="211" t="s">
        <v>48</v>
      </c>
      <c r="O297" s="71"/>
      <c r="P297" s="212">
        <f>O297*H297</f>
        <v>0</v>
      </c>
      <c r="Q297" s="212">
        <v>0</v>
      </c>
      <c r="R297" s="212">
        <f>Q297*H297</f>
        <v>0</v>
      </c>
      <c r="S297" s="212">
        <v>0</v>
      </c>
      <c r="T297" s="213">
        <f>S297*H297</f>
        <v>0</v>
      </c>
      <c r="U297" s="34"/>
      <c r="V297" s="34"/>
      <c r="W297" s="34"/>
      <c r="X297" s="34"/>
      <c r="Y297" s="34"/>
      <c r="Z297" s="34"/>
      <c r="AA297" s="34"/>
      <c r="AB297" s="34"/>
      <c r="AC297" s="34"/>
      <c r="AD297" s="34"/>
      <c r="AE297" s="34"/>
      <c r="AR297" s="214" t="s">
        <v>156</v>
      </c>
      <c r="AT297" s="214" t="s">
        <v>152</v>
      </c>
      <c r="AU297" s="214" t="s">
        <v>91</v>
      </c>
      <c r="AY297" s="16" t="s">
        <v>150</v>
      </c>
      <c r="BE297" s="215">
        <f>IF(N297="základní",J297,0)</f>
        <v>0</v>
      </c>
      <c r="BF297" s="215">
        <f>IF(N297="snížená",J297,0)</f>
        <v>0</v>
      </c>
      <c r="BG297" s="215">
        <f>IF(N297="zákl. přenesená",J297,0)</f>
        <v>0</v>
      </c>
      <c r="BH297" s="215">
        <f>IF(N297="sníž. přenesená",J297,0)</f>
        <v>0</v>
      </c>
      <c r="BI297" s="215">
        <f>IF(N297="nulová",J297,0)</f>
        <v>0</v>
      </c>
      <c r="BJ297" s="16" t="s">
        <v>91</v>
      </c>
      <c r="BK297" s="215">
        <f>ROUND(I297*H297,2)</f>
        <v>0</v>
      </c>
      <c r="BL297" s="16" t="s">
        <v>156</v>
      </c>
      <c r="BM297" s="214" t="s">
        <v>1192</v>
      </c>
    </row>
    <row r="298" spans="1:65" s="2" customFormat="1" ht="11.25">
      <c r="A298" s="34"/>
      <c r="B298" s="35"/>
      <c r="C298" s="36"/>
      <c r="D298" s="216" t="s">
        <v>158</v>
      </c>
      <c r="E298" s="36"/>
      <c r="F298" s="217" t="s">
        <v>1191</v>
      </c>
      <c r="G298" s="36"/>
      <c r="H298" s="36"/>
      <c r="I298" s="115"/>
      <c r="J298" s="36"/>
      <c r="K298" s="36"/>
      <c r="L298" s="39"/>
      <c r="M298" s="218"/>
      <c r="N298" s="219"/>
      <c r="O298" s="71"/>
      <c r="P298" s="71"/>
      <c r="Q298" s="71"/>
      <c r="R298" s="71"/>
      <c r="S298" s="71"/>
      <c r="T298" s="72"/>
      <c r="U298" s="34"/>
      <c r="V298" s="34"/>
      <c r="W298" s="34"/>
      <c r="X298" s="34"/>
      <c r="Y298" s="34"/>
      <c r="Z298" s="34"/>
      <c r="AA298" s="34"/>
      <c r="AB298" s="34"/>
      <c r="AC298" s="34"/>
      <c r="AD298" s="34"/>
      <c r="AE298" s="34"/>
      <c r="AT298" s="16" t="s">
        <v>158</v>
      </c>
      <c r="AU298" s="16" t="s">
        <v>91</v>
      </c>
    </row>
    <row r="299" spans="1:65" s="2" customFormat="1" ht="16.5" customHeight="1">
      <c r="A299" s="34"/>
      <c r="B299" s="35"/>
      <c r="C299" s="203" t="s">
        <v>1193</v>
      </c>
      <c r="D299" s="203" t="s">
        <v>152</v>
      </c>
      <c r="E299" s="204" t="s">
        <v>1194</v>
      </c>
      <c r="F299" s="205" t="s">
        <v>1195</v>
      </c>
      <c r="G299" s="206" t="s">
        <v>722</v>
      </c>
      <c r="H299" s="207">
        <v>2</v>
      </c>
      <c r="I299" s="208"/>
      <c r="J299" s="209">
        <f>ROUND(I299*H299,2)</f>
        <v>0</v>
      </c>
      <c r="K299" s="205" t="s">
        <v>1</v>
      </c>
      <c r="L299" s="39"/>
      <c r="M299" s="210" t="s">
        <v>1</v>
      </c>
      <c r="N299" s="211" t="s">
        <v>48</v>
      </c>
      <c r="O299" s="71"/>
      <c r="P299" s="212">
        <f>O299*H299</f>
        <v>0</v>
      </c>
      <c r="Q299" s="212">
        <v>0</v>
      </c>
      <c r="R299" s="212">
        <f>Q299*H299</f>
        <v>0</v>
      </c>
      <c r="S299" s="212">
        <v>0</v>
      </c>
      <c r="T299" s="213">
        <f>S299*H299</f>
        <v>0</v>
      </c>
      <c r="U299" s="34"/>
      <c r="V299" s="34"/>
      <c r="W299" s="34"/>
      <c r="X299" s="34"/>
      <c r="Y299" s="34"/>
      <c r="Z299" s="34"/>
      <c r="AA299" s="34"/>
      <c r="AB299" s="34"/>
      <c r="AC299" s="34"/>
      <c r="AD299" s="34"/>
      <c r="AE299" s="34"/>
      <c r="AR299" s="214" t="s">
        <v>156</v>
      </c>
      <c r="AT299" s="214" t="s">
        <v>152</v>
      </c>
      <c r="AU299" s="214" t="s">
        <v>91</v>
      </c>
      <c r="AY299" s="16" t="s">
        <v>150</v>
      </c>
      <c r="BE299" s="215">
        <f>IF(N299="základní",J299,0)</f>
        <v>0</v>
      </c>
      <c r="BF299" s="215">
        <f>IF(N299="snížená",J299,0)</f>
        <v>0</v>
      </c>
      <c r="BG299" s="215">
        <f>IF(N299="zákl. přenesená",J299,0)</f>
        <v>0</v>
      </c>
      <c r="BH299" s="215">
        <f>IF(N299="sníž. přenesená",J299,0)</f>
        <v>0</v>
      </c>
      <c r="BI299" s="215">
        <f>IF(N299="nulová",J299,0)</f>
        <v>0</v>
      </c>
      <c r="BJ299" s="16" t="s">
        <v>91</v>
      </c>
      <c r="BK299" s="215">
        <f>ROUND(I299*H299,2)</f>
        <v>0</v>
      </c>
      <c r="BL299" s="16" t="s">
        <v>156</v>
      </c>
      <c r="BM299" s="214" t="s">
        <v>1196</v>
      </c>
    </row>
    <row r="300" spans="1:65" s="2" customFormat="1" ht="11.25">
      <c r="A300" s="34"/>
      <c r="B300" s="35"/>
      <c r="C300" s="36"/>
      <c r="D300" s="216" t="s">
        <v>158</v>
      </c>
      <c r="E300" s="36"/>
      <c r="F300" s="217" t="s">
        <v>1195</v>
      </c>
      <c r="G300" s="36"/>
      <c r="H300" s="36"/>
      <c r="I300" s="115"/>
      <c r="J300" s="36"/>
      <c r="K300" s="36"/>
      <c r="L300" s="39"/>
      <c r="M300" s="218"/>
      <c r="N300" s="219"/>
      <c r="O300" s="71"/>
      <c r="P300" s="71"/>
      <c r="Q300" s="71"/>
      <c r="R300" s="71"/>
      <c r="S300" s="71"/>
      <c r="T300" s="72"/>
      <c r="U300" s="34"/>
      <c r="V300" s="34"/>
      <c r="W300" s="34"/>
      <c r="X300" s="34"/>
      <c r="Y300" s="34"/>
      <c r="Z300" s="34"/>
      <c r="AA300" s="34"/>
      <c r="AB300" s="34"/>
      <c r="AC300" s="34"/>
      <c r="AD300" s="34"/>
      <c r="AE300" s="34"/>
      <c r="AT300" s="16" t="s">
        <v>158</v>
      </c>
      <c r="AU300" s="16" t="s">
        <v>91</v>
      </c>
    </row>
    <row r="301" spans="1:65" s="2" customFormat="1" ht="16.5" customHeight="1">
      <c r="A301" s="34"/>
      <c r="B301" s="35"/>
      <c r="C301" s="203" t="s">
        <v>1197</v>
      </c>
      <c r="D301" s="203" t="s">
        <v>152</v>
      </c>
      <c r="E301" s="204" t="s">
        <v>1198</v>
      </c>
      <c r="F301" s="205" t="s">
        <v>1199</v>
      </c>
      <c r="G301" s="206" t="s">
        <v>722</v>
      </c>
      <c r="H301" s="207">
        <v>2</v>
      </c>
      <c r="I301" s="208"/>
      <c r="J301" s="209">
        <f>ROUND(I301*H301,2)</f>
        <v>0</v>
      </c>
      <c r="K301" s="205" t="s">
        <v>1</v>
      </c>
      <c r="L301" s="39"/>
      <c r="M301" s="210" t="s">
        <v>1</v>
      </c>
      <c r="N301" s="211" t="s">
        <v>48</v>
      </c>
      <c r="O301" s="71"/>
      <c r="P301" s="212">
        <f>O301*H301</f>
        <v>0</v>
      </c>
      <c r="Q301" s="212">
        <v>0</v>
      </c>
      <c r="R301" s="212">
        <f>Q301*H301</f>
        <v>0</v>
      </c>
      <c r="S301" s="212">
        <v>0</v>
      </c>
      <c r="T301" s="213">
        <f>S301*H301</f>
        <v>0</v>
      </c>
      <c r="U301" s="34"/>
      <c r="V301" s="34"/>
      <c r="W301" s="34"/>
      <c r="X301" s="34"/>
      <c r="Y301" s="34"/>
      <c r="Z301" s="34"/>
      <c r="AA301" s="34"/>
      <c r="AB301" s="34"/>
      <c r="AC301" s="34"/>
      <c r="AD301" s="34"/>
      <c r="AE301" s="34"/>
      <c r="AR301" s="214" t="s">
        <v>156</v>
      </c>
      <c r="AT301" s="214" t="s">
        <v>152</v>
      </c>
      <c r="AU301" s="214" t="s">
        <v>91</v>
      </c>
      <c r="AY301" s="16" t="s">
        <v>150</v>
      </c>
      <c r="BE301" s="215">
        <f>IF(N301="základní",J301,0)</f>
        <v>0</v>
      </c>
      <c r="BF301" s="215">
        <f>IF(N301="snížená",J301,0)</f>
        <v>0</v>
      </c>
      <c r="BG301" s="215">
        <f>IF(N301="zákl. přenesená",J301,0)</f>
        <v>0</v>
      </c>
      <c r="BH301" s="215">
        <f>IF(N301="sníž. přenesená",J301,0)</f>
        <v>0</v>
      </c>
      <c r="BI301" s="215">
        <f>IF(N301="nulová",J301,0)</f>
        <v>0</v>
      </c>
      <c r="BJ301" s="16" t="s">
        <v>91</v>
      </c>
      <c r="BK301" s="215">
        <f>ROUND(I301*H301,2)</f>
        <v>0</v>
      </c>
      <c r="BL301" s="16" t="s">
        <v>156</v>
      </c>
      <c r="BM301" s="214" t="s">
        <v>1200</v>
      </c>
    </row>
    <row r="302" spans="1:65" s="2" customFormat="1" ht="11.25">
      <c r="A302" s="34"/>
      <c r="B302" s="35"/>
      <c r="C302" s="36"/>
      <c r="D302" s="216" t="s">
        <v>158</v>
      </c>
      <c r="E302" s="36"/>
      <c r="F302" s="217" t="s">
        <v>1199</v>
      </c>
      <c r="G302" s="36"/>
      <c r="H302" s="36"/>
      <c r="I302" s="115"/>
      <c r="J302" s="36"/>
      <c r="K302" s="36"/>
      <c r="L302" s="39"/>
      <c r="M302" s="218"/>
      <c r="N302" s="219"/>
      <c r="O302" s="71"/>
      <c r="P302" s="71"/>
      <c r="Q302" s="71"/>
      <c r="R302" s="71"/>
      <c r="S302" s="71"/>
      <c r="T302" s="72"/>
      <c r="U302" s="34"/>
      <c r="V302" s="34"/>
      <c r="W302" s="34"/>
      <c r="X302" s="34"/>
      <c r="Y302" s="34"/>
      <c r="Z302" s="34"/>
      <c r="AA302" s="34"/>
      <c r="AB302" s="34"/>
      <c r="AC302" s="34"/>
      <c r="AD302" s="34"/>
      <c r="AE302" s="34"/>
      <c r="AT302" s="16" t="s">
        <v>158</v>
      </c>
      <c r="AU302" s="16" t="s">
        <v>91</v>
      </c>
    </row>
    <row r="303" spans="1:65" s="2" customFormat="1" ht="16.5" customHeight="1">
      <c r="A303" s="34"/>
      <c r="B303" s="35"/>
      <c r="C303" s="203" t="s">
        <v>1201</v>
      </c>
      <c r="D303" s="203" t="s">
        <v>152</v>
      </c>
      <c r="E303" s="204" t="s">
        <v>1202</v>
      </c>
      <c r="F303" s="205" t="s">
        <v>1203</v>
      </c>
      <c r="G303" s="206" t="s">
        <v>722</v>
      </c>
      <c r="H303" s="207">
        <v>15</v>
      </c>
      <c r="I303" s="208"/>
      <c r="J303" s="209">
        <f>ROUND(I303*H303,2)</f>
        <v>0</v>
      </c>
      <c r="K303" s="205" t="s">
        <v>1</v>
      </c>
      <c r="L303" s="39"/>
      <c r="M303" s="210" t="s">
        <v>1</v>
      </c>
      <c r="N303" s="211" t="s">
        <v>48</v>
      </c>
      <c r="O303" s="71"/>
      <c r="P303" s="212">
        <f>O303*H303</f>
        <v>0</v>
      </c>
      <c r="Q303" s="212">
        <v>0</v>
      </c>
      <c r="R303" s="212">
        <f>Q303*H303</f>
        <v>0</v>
      </c>
      <c r="S303" s="212">
        <v>0</v>
      </c>
      <c r="T303" s="213">
        <f>S303*H303</f>
        <v>0</v>
      </c>
      <c r="U303" s="34"/>
      <c r="V303" s="34"/>
      <c r="W303" s="34"/>
      <c r="X303" s="34"/>
      <c r="Y303" s="34"/>
      <c r="Z303" s="34"/>
      <c r="AA303" s="34"/>
      <c r="AB303" s="34"/>
      <c r="AC303" s="34"/>
      <c r="AD303" s="34"/>
      <c r="AE303" s="34"/>
      <c r="AR303" s="214" t="s">
        <v>156</v>
      </c>
      <c r="AT303" s="214" t="s">
        <v>152</v>
      </c>
      <c r="AU303" s="214" t="s">
        <v>91</v>
      </c>
      <c r="AY303" s="16" t="s">
        <v>150</v>
      </c>
      <c r="BE303" s="215">
        <f>IF(N303="základní",J303,0)</f>
        <v>0</v>
      </c>
      <c r="BF303" s="215">
        <f>IF(N303="snížená",J303,0)</f>
        <v>0</v>
      </c>
      <c r="BG303" s="215">
        <f>IF(N303="zákl. přenesená",J303,0)</f>
        <v>0</v>
      </c>
      <c r="BH303" s="215">
        <f>IF(N303="sníž. přenesená",J303,0)</f>
        <v>0</v>
      </c>
      <c r="BI303" s="215">
        <f>IF(N303="nulová",J303,0)</f>
        <v>0</v>
      </c>
      <c r="BJ303" s="16" t="s">
        <v>91</v>
      </c>
      <c r="BK303" s="215">
        <f>ROUND(I303*H303,2)</f>
        <v>0</v>
      </c>
      <c r="BL303" s="16" t="s">
        <v>156</v>
      </c>
      <c r="BM303" s="214" t="s">
        <v>1204</v>
      </c>
    </row>
    <row r="304" spans="1:65" s="2" customFormat="1" ht="11.25">
      <c r="A304" s="34"/>
      <c r="B304" s="35"/>
      <c r="C304" s="36"/>
      <c r="D304" s="216" t="s">
        <v>158</v>
      </c>
      <c r="E304" s="36"/>
      <c r="F304" s="217" t="s">
        <v>1203</v>
      </c>
      <c r="G304" s="36"/>
      <c r="H304" s="36"/>
      <c r="I304" s="115"/>
      <c r="J304" s="36"/>
      <c r="K304" s="36"/>
      <c r="L304" s="39"/>
      <c r="M304" s="218"/>
      <c r="N304" s="219"/>
      <c r="O304" s="71"/>
      <c r="P304" s="71"/>
      <c r="Q304" s="71"/>
      <c r="R304" s="71"/>
      <c r="S304" s="71"/>
      <c r="T304" s="72"/>
      <c r="U304" s="34"/>
      <c r="V304" s="34"/>
      <c r="W304" s="34"/>
      <c r="X304" s="34"/>
      <c r="Y304" s="34"/>
      <c r="Z304" s="34"/>
      <c r="AA304" s="34"/>
      <c r="AB304" s="34"/>
      <c r="AC304" s="34"/>
      <c r="AD304" s="34"/>
      <c r="AE304" s="34"/>
      <c r="AT304" s="16" t="s">
        <v>158</v>
      </c>
      <c r="AU304" s="16" t="s">
        <v>91</v>
      </c>
    </row>
    <row r="305" spans="1:65" s="2" customFormat="1" ht="16.5" customHeight="1">
      <c r="A305" s="34"/>
      <c r="B305" s="35"/>
      <c r="C305" s="203" t="s">
        <v>1205</v>
      </c>
      <c r="D305" s="203" t="s">
        <v>152</v>
      </c>
      <c r="E305" s="204" t="s">
        <v>1206</v>
      </c>
      <c r="F305" s="205" t="s">
        <v>1207</v>
      </c>
      <c r="G305" s="206" t="s">
        <v>194</v>
      </c>
      <c r="H305" s="207">
        <v>168</v>
      </c>
      <c r="I305" s="208"/>
      <c r="J305" s="209">
        <f>ROUND(I305*H305,2)</f>
        <v>0</v>
      </c>
      <c r="K305" s="205" t="s">
        <v>1</v>
      </c>
      <c r="L305" s="39"/>
      <c r="M305" s="210" t="s">
        <v>1</v>
      </c>
      <c r="N305" s="211" t="s">
        <v>48</v>
      </c>
      <c r="O305" s="71"/>
      <c r="P305" s="212">
        <f>O305*H305</f>
        <v>0</v>
      </c>
      <c r="Q305" s="212">
        <v>0</v>
      </c>
      <c r="R305" s="212">
        <f>Q305*H305</f>
        <v>0</v>
      </c>
      <c r="S305" s="212">
        <v>0</v>
      </c>
      <c r="T305" s="213">
        <f>S305*H305</f>
        <v>0</v>
      </c>
      <c r="U305" s="34"/>
      <c r="V305" s="34"/>
      <c r="W305" s="34"/>
      <c r="X305" s="34"/>
      <c r="Y305" s="34"/>
      <c r="Z305" s="34"/>
      <c r="AA305" s="34"/>
      <c r="AB305" s="34"/>
      <c r="AC305" s="34"/>
      <c r="AD305" s="34"/>
      <c r="AE305" s="34"/>
      <c r="AR305" s="214" t="s">
        <v>156</v>
      </c>
      <c r="AT305" s="214" t="s">
        <v>152</v>
      </c>
      <c r="AU305" s="214" t="s">
        <v>91</v>
      </c>
      <c r="AY305" s="16" t="s">
        <v>150</v>
      </c>
      <c r="BE305" s="215">
        <f>IF(N305="základní",J305,0)</f>
        <v>0</v>
      </c>
      <c r="BF305" s="215">
        <f>IF(N305="snížená",J305,0)</f>
        <v>0</v>
      </c>
      <c r="BG305" s="215">
        <f>IF(N305="zákl. přenesená",J305,0)</f>
        <v>0</v>
      </c>
      <c r="BH305" s="215">
        <f>IF(N305="sníž. přenesená",J305,0)</f>
        <v>0</v>
      </c>
      <c r="BI305" s="215">
        <f>IF(N305="nulová",J305,0)</f>
        <v>0</v>
      </c>
      <c r="BJ305" s="16" t="s">
        <v>91</v>
      </c>
      <c r="BK305" s="215">
        <f>ROUND(I305*H305,2)</f>
        <v>0</v>
      </c>
      <c r="BL305" s="16" t="s">
        <v>156</v>
      </c>
      <c r="BM305" s="214" t="s">
        <v>1208</v>
      </c>
    </row>
    <row r="306" spans="1:65" s="2" customFormat="1" ht="11.25">
      <c r="A306" s="34"/>
      <c r="B306" s="35"/>
      <c r="C306" s="36"/>
      <c r="D306" s="216" t="s">
        <v>158</v>
      </c>
      <c r="E306" s="36"/>
      <c r="F306" s="217" t="s">
        <v>1207</v>
      </c>
      <c r="G306" s="36"/>
      <c r="H306" s="36"/>
      <c r="I306" s="115"/>
      <c r="J306" s="36"/>
      <c r="K306" s="36"/>
      <c r="L306" s="39"/>
      <c r="M306" s="218"/>
      <c r="N306" s="219"/>
      <c r="O306" s="71"/>
      <c r="P306" s="71"/>
      <c r="Q306" s="71"/>
      <c r="R306" s="71"/>
      <c r="S306" s="71"/>
      <c r="T306" s="72"/>
      <c r="U306" s="34"/>
      <c r="V306" s="34"/>
      <c r="W306" s="34"/>
      <c r="X306" s="34"/>
      <c r="Y306" s="34"/>
      <c r="Z306" s="34"/>
      <c r="AA306" s="34"/>
      <c r="AB306" s="34"/>
      <c r="AC306" s="34"/>
      <c r="AD306" s="34"/>
      <c r="AE306" s="34"/>
      <c r="AT306" s="16" t="s">
        <v>158</v>
      </c>
      <c r="AU306" s="16" t="s">
        <v>91</v>
      </c>
    </row>
    <row r="307" spans="1:65" s="2" customFormat="1" ht="16.5" customHeight="1">
      <c r="A307" s="34"/>
      <c r="B307" s="35"/>
      <c r="C307" s="203" t="s">
        <v>1209</v>
      </c>
      <c r="D307" s="203" t="s">
        <v>152</v>
      </c>
      <c r="E307" s="204" t="s">
        <v>1210</v>
      </c>
      <c r="F307" s="205" t="s">
        <v>1211</v>
      </c>
      <c r="G307" s="206" t="s">
        <v>722</v>
      </c>
      <c r="H307" s="207">
        <v>93</v>
      </c>
      <c r="I307" s="208"/>
      <c r="J307" s="209">
        <f>ROUND(I307*H307,2)</f>
        <v>0</v>
      </c>
      <c r="K307" s="205" t="s">
        <v>1</v>
      </c>
      <c r="L307" s="39"/>
      <c r="M307" s="210" t="s">
        <v>1</v>
      </c>
      <c r="N307" s="211" t="s">
        <v>48</v>
      </c>
      <c r="O307" s="71"/>
      <c r="P307" s="212">
        <f>O307*H307</f>
        <v>0</v>
      </c>
      <c r="Q307" s="212">
        <v>0</v>
      </c>
      <c r="R307" s="212">
        <f>Q307*H307</f>
        <v>0</v>
      </c>
      <c r="S307" s="212">
        <v>0</v>
      </c>
      <c r="T307" s="213">
        <f>S307*H307</f>
        <v>0</v>
      </c>
      <c r="U307" s="34"/>
      <c r="V307" s="34"/>
      <c r="W307" s="34"/>
      <c r="X307" s="34"/>
      <c r="Y307" s="34"/>
      <c r="Z307" s="34"/>
      <c r="AA307" s="34"/>
      <c r="AB307" s="34"/>
      <c r="AC307" s="34"/>
      <c r="AD307" s="34"/>
      <c r="AE307" s="34"/>
      <c r="AR307" s="214" t="s">
        <v>156</v>
      </c>
      <c r="AT307" s="214" t="s">
        <v>152</v>
      </c>
      <c r="AU307" s="214" t="s">
        <v>91</v>
      </c>
      <c r="AY307" s="16" t="s">
        <v>150</v>
      </c>
      <c r="BE307" s="215">
        <f>IF(N307="základní",J307,0)</f>
        <v>0</v>
      </c>
      <c r="BF307" s="215">
        <f>IF(N307="snížená",J307,0)</f>
        <v>0</v>
      </c>
      <c r="BG307" s="215">
        <f>IF(N307="zákl. přenesená",J307,0)</f>
        <v>0</v>
      </c>
      <c r="BH307" s="215">
        <f>IF(N307="sníž. přenesená",J307,0)</f>
        <v>0</v>
      </c>
      <c r="BI307" s="215">
        <f>IF(N307="nulová",J307,0)</f>
        <v>0</v>
      </c>
      <c r="BJ307" s="16" t="s">
        <v>91</v>
      </c>
      <c r="BK307" s="215">
        <f>ROUND(I307*H307,2)</f>
        <v>0</v>
      </c>
      <c r="BL307" s="16" t="s">
        <v>156</v>
      </c>
      <c r="BM307" s="214" t="s">
        <v>1212</v>
      </c>
    </row>
    <row r="308" spans="1:65" s="2" customFormat="1" ht="11.25">
      <c r="A308" s="34"/>
      <c r="B308" s="35"/>
      <c r="C308" s="36"/>
      <c r="D308" s="216" t="s">
        <v>158</v>
      </c>
      <c r="E308" s="36"/>
      <c r="F308" s="217" t="s">
        <v>1211</v>
      </c>
      <c r="G308" s="36"/>
      <c r="H308" s="36"/>
      <c r="I308" s="115"/>
      <c r="J308" s="36"/>
      <c r="K308" s="36"/>
      <c r="L308" s="39"/>
      <c r="M308" s="218"/>
      <c r="N308" s="219"/>
      <c r="O308" s="71"/>
      <c r="P308" s="71"/>
      <c r="Q308" s="71"/>
      <c r="R308" s="71"/>
      <c r="S308" s="71"/>
      <c r="T308" s="72"/>
      <c r="U308" s="34"/>
      <c r="V308" s="34"/>
      <c r="W308" s="34"/>
      <c r="X308" s="34"/>
      <c r="Y308" s="34"/>
      <c r="Z308" s="34"/>
      <c r="AA308" s="34"/>
      <c r="AB308" s="34"/>
      <c r="AC308" s="34"/>
      <c r="AD308" s="34"/>
      <c r="AE308" s="34"/>
      <c r="AT308" s="16" t="s">
        <v>158</v>
      </c>
      <c r="AU308" s="16" t="s">
        <v>91</v>
      </c>
    </row>
    <row r="309" spans="1:65" s="2" customFormat="1" ht="16.5" customHeight="1">
      <c r="A309" s="34"/>
      <c r="B309" s="35"/>
      <c r="C309" s="203" t="s">
        <v>1213</v>
      </c>
      <c r="D309" s="203" t="s">
        <v>152</v>
      </c>
      <c r="E309" s="204" t="s">
        <v>1214</v>
      </c>
      <c r="F309" s="205" t="s">
        <v>1215</v>
      </c>
      <c r="G309" s="206" t="s">
        <v>722</v>
      </c>
      <c r="H309" s="207">
        <v>33</v>
      </c>
      <c r="I309" s="208"/>
      <c r="J309" s="209">
        <f>ROUND(I309*H309,2)</f>
        <v>0</v>
      </c>
      <c r="K309" s="205" t="s">
        <v>1</v>
      </c>
      <c r="L309" s="39"/>
      <c r="M309" s="210" t="s">
        <v>1</v>
      </c>
      <c r="N309" s="211" t="s">
        <v>48</v>
      </c>
      <c r="O309" s="71"/>
      <c r="P309" s="212">
        <f>O309*H309</f>
        <v>0</v>
      </c>
      <c r="Q309" s="212">
        <v>0</v>
      </c>
      <c r="R309" s="212">
        <f>Q309*H309</f>
        <v>0</v>
      </c>
      <c r="S309" s="212">
        <v>0</v>
      </c>
      <c r="T309" s="213">
        <f>S309*H309</f>
        <v>0</v>
      </c>
      <c r="U309" s="34"/>
      <c r="V309" s="34"/>
      <c r="W309" s="34"/>
      <c r="X309" s="34"/>
      <c r="Y309" s="34"/>
      <c r="Z309" s="34"/>
      <c r="AA309" s="34"/>
      <c r="AB309" s="34"/>
      <c r="AC309" s="34"/>
      <c r="AD309" s="34"/>
      <c r="AE309" s="34"/>
      <c r="AR309" s="214" t="s">
        <v>156</v>
      </c>
      <c r="AT309" s="214" t="s">
        <v>152</v>
      </c>
      <c r="AU309" s="214" t="s">
        <v>91</v>
      </c>
      <c r="AY309" s="16" t="s">
        <v>150</v>
      </c>
      <c r="BE309" s="215">
        <f>IF(N309="základní",J309,0)</f>
        <v>0</v>
      </c>
      <c r="BF309" s="215">
        <f>IF(N309="snížená",J309,0)</f>
        <v>0</v>
      </c>
      <c r="BG309" s="215">
        <f>IF(N309="zákl. přenesená",J309,0)</f>
        <v>0</v>
      </c>
      <c r="BH309" s="215">
        <f>IF(N309="sníž. přenesená",J309,0)</f>
        <v>0</v>
      </c>
      <c r="BI309" s="215">
        <f>IF(N309="nulová",J309,0)</f>
        <v>0</v>
      </c>
      <c r="BJ309" s="16" t="s">
        <v>91</v>
      </c>
      <c r="BK309" s="215">
        <f>ROUND(I309*H309,2)</f>
        <v>0</v>
      </c>
      <c r="BL309" s="16" t="s">
        <v>156</v>
      </c>
      <c r="BM309" s="214" t="s">
        <v>1216</v>
      </c>
    </row>
    <row r="310" spans="1:65" s="2" customFormat="1" ht="11.25">
      <c r="A310" s="34"/>
      <c r="B310" s="35"/>
      <c r="C310" s="36"/>
      <c r="D310" s="216" t="s">
        <v>158</v>
      </c>
      <c r="E310" s="36"/>
      <c r="F310" s="217" t="s">
        <v>1215</v>
      </c>
      <c r="G310" s="36"/>
      <c r="H310" s="36"/>
      <c r="I310" s="115"/>
      <c r="J310" s="36"/>
      <c r="K310" s="36"/>
      <c r="L310" s="39"/>
      <c r="M310" s="218"/>
      <c r="N310" s="219"/>
      <c r="O310" s="71"/>
      <c r="P310" s="71"/>
      <c r="Q310" s="71"/>
      <c r="R310" s="71"/>
      <c r="S310" s="71"/>
      <c r="T310" s="72"/>
      <c r="U310" s="34"/>
      <c r="V310" s="34"/>
      <c r="W310" s="34"/>
      <c r="X310" s="34"/>
      <c r="Y310" s="34"/>
      <c r="Z310" s="34"/>
      <c r="AA310" s="34"/>
      <c r="AB310" s="34"/>
      <c r="AC310" s="34"/>
      <c r="AD310" s="34"/>
      <c r="AE310" s="34"/>
      <c r="AT310" s="16" t="s">
        <v>158</v>
      </c>
      <c r="AU310" s="16" t="s">
        <v>91</v>
      </c>
    </row>
    <row r="311" spans="1:65" s="2" customFormat="1" ht="16.5" customHeight="1">
      <c r="A311" s="34"/>
      <c r="B311" s="35"/>
      <c r="C311" s="203" t="s">
        <v>1217</v>
      </c>
      <c r="D311" s="203" t="s">
        <v>152</v>
      </c>
      <c r="E311" s="204" t="s">
        <v>1218</v>
      </c>
      <c r="F311" s="205" t="s">
        <v>1219</v>
      </c>
      <c r="G311" s="206" t="s">
        <v>722</v>
      </c>
      <c r="H311" s="207">
        <v>128</v>
      </c>
      <c r="I311" s="208"/>
      <c r="J311" s="209">
        <f>ROUND(I311*H311,2)</f>
        <v>0</v>
      </c>
      <c r="K311" s="205" t="s">
        <v>1</v>
      </c>
      <c r="L311" s="39"/>
      <c r="M311" s="210" t="s">
        <v>1</v>
      </c>
      <c r="N311" s="211" t="s">
        <v>48</v>
      </c>
      <c r="O311" s="71"/>
      <c r="P311" s="212">
        <f>O311*H311</f>
        <v>0</v>
      </c>
      <c r="Q311" s="212">
        <v>0</v>
      </c>
      <c r="R311" s="212">
        <f>Q311*H311</f>
        <v>0</v>
      </c>
      <c r="S311" s="212">
        <v>0</v>
      </c>
      <c r="T311" s="213">
        <f>S311*H311</f>
        <v>0</v>
      </c>
      <c r="U311" s="34"/>
      <c r="V311" s="34"/>
      <c r="W311" s="34"/>
      <c r="X311" s="34"/>
      <c r="Y311" s="34"/>
      <c r="Z311" s="34"/>
      <c r="AA311" s="34"/>
      <c r="AB311" s="34"/>
      <c r="AC311" s="34"/>
      <c r="AD311" s="34"/>
      <c r="AE311" s="34"/>
      <c r="AR311" s="214" t="s">
        <v>156</v>
      </c>
      <c r="AT311" s="214" t="s">
        <v>152</v>
      </c>
      <c r="AU311" s="214" t="s">
        <v>91</v>
      </c>
      <c r="AY311" s="16" t="s">
        <v>150</v>
      </c>
      <c r="BE311" s="215">
        <f>IF(N311="základní",J311,0)</f>
        <v>0</v>
      </c>
      <c r="BF311" s="215">
        <f>IF(N311="snížená",J311,0)</f>
        <v>0</v>
      </c>
      <c r="BG311" s="215">
        <f>IF(N311="zákl. přenesená",J311,0)</f>
        <v>0</v>
      </c>
      <c r="BH311" s="215">
        <f>IF(N311="sníž. přenesená",J311,0)</f>
        <v>0</v>
      </c>
      <c r="BI311" s="215">
        <f>IF(N311="nulová",J311,0)</f>
        <v>0</v>
      </c>
      <c r="BJ311" s="16" t="s">
        <v>91</v>
      </c>
      <c r="BK311" s="215">
        <f>ROUND(I311*H311,2)</f>
        <v>0</v>
      </c>
      <c r="BL311" s="16" t="s">
        <v>156</v>
      </c>
      <c r="BM311" s="214" t="s">
        <v>1220</v>
      </c>
    </row>
    <row r="312" spans="1:65" s="2" customFormat="1" ht="11.25">
      <c r="A312" s="34"/>
      <c r="B312" s="35"/>
      <c r="C312" s="36"/>
      <c r="D312" s="216" t="s">
        <v>158</v>
      </c>
      <c r="E312" s="36"/>
      <c r="F312" s="217" t="s">
        <v>1219</v>
      </c>
      <c r="G312" s="36"/>
      <c r="H312" s="36"/>
      <c r="I312" s="115"/>
      <c r="J312" s="36"/>
      <c r="K312" s="36"/>
      <c r="L312" s="39"/>
      <c r="M312" s="218"/>
      <c r="N312" s="219"/>
      <c r="O312" s="71"/>
      <c r="P312" s="71"/>
      <c r="Q312" s="71"/>
      <c r="R312" s="71"/>
      <c r="S312" s="71"/>
      <c r="T312" s="72"/>
      <c r="U312" s="34"/>
      <c r="V312" s="34"/>
      <c r="W312" s="34"/>
      <c r="X312" s="34"/>
      <c r="Y312" s="34"/>
      <c r="Z312" s="34"/>
      <c r="AA312" s="34"/>
      <c r="AB312" s="34"/>
      <c r="AC312" s="34"/>
      <c r="AD312" s="34"/>
      <c r="AE312" s="34"/>
      <c r="AT312" s="16" t="s">
        <v>158</v>
      </c>
      <c r="AU312" s="16" t="s">
        <v>91</v>
      </c>
    </row>
    <row r="313" spans="1:65" s="2" customFormat="1" ht="16.5" customHeight="1">
      <c r="A313" s="34"/>
      <c r="B313" s="35"/>
      <c r="C313" s="203" t="s">
        <v>1221</v>
      </c>
      <c r="D313" s="203" t="s">
        <v>152</v>
      </c>
      <c r="E313" s="204" t="s">
        <v>1222</v>
      </c>
      <c r="F313" s="205" t="s">
        <v>1223</v>
      </c>
      <c r="G313" s="206" t="s">
        <v>722</v>
      </c>
      <c r="H313" s="207">
        <v>2</v>
      </c>
      <c r="I313" s="208"/>
      <c r="J313" s="209">
        <f>ROUND(I313*H313,2)</f>
        <v>0</v>
      </c>
      <c r="K313" s="205" t="s">
        <v>1</v>
      </c>
      <c r="L313" s="39"/>
      <c r="M313" s="210" t="s">
        <v>1</v>
      </c>
      <c r="N313" s="211" t="s">
        <v>48</v>
      </c>
      <c r="O313" s="71"/>
      <c r="P313" s="212">
        <f>O313*H313</f>
        <v>0</v>
      </c>
      <c r="Q313" s="212">
        <v>0</v>
      </c>
      <c r="R313" s="212">
        <f>Q313*H313</f>
        <v>0</v>
      </c>
      <c r="S313" s="212">
        <v>0</v>
      </c>
      <c r="T313" s="213">
        <f>S313*H313</f>
        <v>0</v>
      </c>
      <c r="U313" s="34"/>
      <c r="V313" s="34"/>
      <c r="W313" s="34"/>
      <c r="X313" s="34"/>
      <c r="Y313" s="34"/>
      <c r="Z313" s="34"/>
      <c r="AA313" s="34"/>
      <c r="AB313" s="34"/>
      <c r="AC313" s="34"/>
      <c r="AD313" s="34"/>
      <c r="AE313" s="34"/>
      <c r="AR313" s="214" t="s">
        <v>156</v>
      </c>
      <c r="AT313" s="214" t="s">
        <v>152</v>
      </c>
      <c r="AU313" s="214" t="s">
        <v>91</v>
      </c>
      <c r="AY313" s="16" t="s">
        <v>150</v>
      </c>
      <c r="BE313" s="215">
        <f>IF(N313="základní",J313,0)</f>
        <v>0</v>
      </c>
      <c r="BF313" s="215">
        <f>IF(N313="snížená",J313,0)</f>
        <v>0</v>
      </c>
      <c r="BG313" s="215">
        <f>IF(N313="zákl. přenesená",J313,0)</f>
        <v>0</v>
      </c>
      <c r="BH313" s="215">
        <f>IF(N313="sníž. přenesená",J313,0)</f>
        <v>0</v>
      </c>
      <c r="BI313" s="215">
        <f>IF(N313="nulová",J313,0)</f>
        <v>0</v>
      </c>
      <c r="BJ313" s="16" t="s">
        <v>91</v>
      </c>
      <c r="BK313" s="215">
        <f>ROUND(I313*H313,2)</f>
        <v>0</v>
      </c>
      <c r="BL313" s="16" t="s">
        <v>156</v>
      </c>
      <c r="BM313" s="214" t="s">
        <v>1224</v>
      </c>
    </row>
    <row r="314" spans="1:65" s="2" customFormat="1" ht="11.25">
      <c r="A314" s="34"/>
      <c r="B314" s="35"/>
      <c r="C314" s="36"/>
      <c r="D314" s="216" t="s">
        <v>158</v>
      </c>
      <c r="E314" s="36"/>
      <c r="F314" s="217" t="s">
        <v>1223</v>
      </c>
      <c r="G314" s="36"/>
      <c r="H314" s="36"/>
      <c r="I314" s="115"/>
      <c r="J314" s="36"/>
      <c r="K314" s="36"/>
      <c r="L314" s="39"/>
      <c r="M314" s="218"/>
      <c r="N314" s="219"/>
      <c r="O314" s="71"/>
      <c r="P314" s="71"/>
      <c r="Q314" s="71"/>
      <c r="R314" s="71"/>
      <c r="S314" s="71"/>
      <c r="T314" s="72"/>
      <c r="U314" s="34"/>
      <c r="V314" s="34"/>
      <c r="W314" s="34"/>
      <c r="X314" s="34"/>
      <c r="Y314" s="34"/>
      <c r="Z314" s="34"/>
      <c r="AA314" s="34"/>
      <c r="AB314" s="34"/>
      <c r="AC314" s="34"/>
      <c r="AD314" s="34"/>
      <c r="AE314" s="34"/>
      <c r="AT314" s="16" t="s">
        <v>158</v>
      </c>
      <c r="AU314" s="16" t="s">
        <v>91</v>
      </c>
    </row>
    <row r="315" spans="1:65" s="2" customFormat="1" ht="16.5" customHeight="1">
      <c r="A315" s="34"/>
      <c r="B315" s="35"/>
      <c r="C315" s="203" t="s">
        <v>1225</v>
      </c>
      <c r="D315" s="203" t="s">
        <v>152</v>
      </c>
      <c r="E315" s="204" t="s">
        <v>1226</v>
      </c>
      <c r="F315" s="205" t="s">
        <v>1227</v>
      </c>
      <c r="G315" s="206" t="s">
        <v>722</v>
      </c>
      <c r="H315" s="207">
        <v>8</v>
      </c>
      <c r="I315" s="208"/>
      <c r="J315" s="209">
        <f>ROUND(I315*H315,2)</f>
        <v>0</v>
      </c>
      <c r="K315" s="205" t="s">
        <v>1</v>
      </c>
      <c r="L315" s="39"/>
      <c r="M315" s="210" t="s">
        <v>1</v>
      </c>
      <c r="N315" s="211" t="s">
        <v>48</v>
      </c>
      <c r="O315" s="71"/>
      <c r="P315" s="212">
        <f>O315*H315</f>
        <v>0</v>
      </c>
      <c r="Q315" s="212">
        <v>0</v>
      </c>
      <c r="R315" s="212">
        <f>Q315*H315</f>
        <v>0</v>
      </c>
      <c r="S315" s="212">
        <v>0</v>
      </c>
      <c r="T315" s="213">
        <f>S315*H315</f>
        <v>0</v>
      </c>
      <c r="U315" s="34"/>
      <c r="V315" s="34"/>
      <c r="W315" s="34"/>
      <c r="X315" s="34"/>
      <c r="Y315" s="34"/>
      <c r="Z315" s="34"/>
      <c r="AA315" s="34"/>
      <c r="AB315" s="34"/>
      <c r="AC315" s="34"/>
      <c r="AD315" s="34"/>
      <c r="AE315" s="34"/>
      <c r="AR315" s="214" t="s">
        <v>156</v>
      </c>
      <c r="AT315" s="214" t="s">
        <v>152</v>
      </c>
      <c r="AU315" s="214" t="s">
        <v>91</v>
      </c>
      <c r="AY315" s="16" t="s">
        <v>150</v>
      </c>
      <c r="BE315" s="215">
        <f>IF(N315="základní",J315,0)</f>
        <v>0</v>
      </c>
      <c r="BF315" s="215">
        <f>IF(N315="snížená",J315,0)</f>
        <v>0</v>
      </c>
      <c r="BG315" s="215">
        <f>IF(N315="zákl. přenesená",J315,0)</f>
        <v>0</v>
      </c>
      <c r="BH315" s="215">
        <f>IF(N315="sníž. přenesená",J315,0)</f>
        <v>0</v>
      </c>
      <c r="BI315" s="215">
        <f>IF(N315="nulová",J315,0)</f>
        <v>0</v>
      </c>
      <c r="BJ315" s="16" t="s">
        <v>91</v>
      </c>
      <c r="BK315" s="215">
        <f>ROUND(I315*H315,2)</f>
        <v>0</v>
      </c>
      <c r="BL315" s="16" t="s">
        <v>156</v>
      </c>
      <c r="BM315" s="214" t="s">
        <v>1228</v>
      </c>
    </row>
    <row r="316" spans="1:65" s="2" customFormat="1" ht="11.25">
      <c r="A316" s="34"/>
      <c r="B316" s="35"/>
      <c r="C316" s="36"/>
      <c r="D316" s="216" t="s">
        <v>158</v>
      </c>
      <c r="E316" s="36"/>
      <c r="F316" s="217" t="s">
        <v>1227</v>
      </c>
      <c r="G316" s="36"/>
      <c r="H316" s="36"/>
      <c r="I316" s="115"/>
      <c r="J316" s="36"/>
      <c r="K316" s="36"/>
      <c r="L316" s="39"/>
      <c r="M316" s="218"/>
      <c r="N316" s="219"/>
      <c r="O316" s="71"/>
      <c r="P316" s="71"/>
      <c r="Q316" s="71"/>
      <c r="R316" s="71"/>
      <c r="S316" s="71"/>
      <c r="T316" s="72"/>
      <c r="U316" s="34"/>
      <c r="V316" s="34"/>
      <c r="W316" s="34"/>
      <c r="X316" s="34"/>
      <c r="Y316" s="34"/>
      <c r="Z316" s="34"/>
      <c r="AA316" s="34"/>
      <c r="AB316" s="34"/>
      <c r="AC316" s="34"/>
      <c r="AD316" s="34"/>
      <c r="AE316" s="34"/>
      <c r="AT316" s="16" t="s">
        <v>158</v>
      </c>
      <c r="AU316" s="16" t="s">
        <v>91</v>
      </c>
    </row>
    <row r="317" spans="1:65" s="2" customFormat="1" ht="16.5" customHeight="1">
      <c r="A317" s="34"/>
      <c r="B317" s="35"/>
      <c r="C317" s="203" t="s">
        <v>1229</v>
      </c>
      <c r="D317" s="203" t="s">
        <v>152</v>
      </c>
      <c r="E317" s="204" t="s">
        <v>1230</v>
      </c>
      <c r="F317" s="205" t="s">
        <v>1231</v>
      </c>
      <c r="G317" s="206" t="s">
        <v>722</v>
      </c>
      <c r="H317" s="207">
        <v>10</v>
      </c>
      <c r="I317" s="208"/>
      <c r="J317" s="209">
        <f>ROUND(I317*H317,2)</f>
        <v>0</v>
      </c>
      <c r="K317" s="205" t="s">
        <v>1</v>
      </c>
      <c r="L317" s="39"/>
      <c r="M317" s="210" t="s">
        <v>1</v>
      </c>
      <c r="N317" s="211" t="s">
        <v>48</v>
      </c>
      <c r="O317" s="71"/>
      <c r="P317" s="212">
        <f>O317*H317</f>
        <v>0</v>
      </c>
      <c r="Q317" s="212">
        <v>0</v>
      </c>
      <c r="R317" s="212">
        <f>Q317*H317</f>
        <v>0</v>
      </c>
      <c r="S317" s="212">
        <v>0</v>
      </c>
      <c r="T317" s="213">
        <f>S317*H317</f>
        <v>0</v>
      </c>
      <c r="U317" s="34"/>
      <c r="V317" s="34"/>
      <c r="W317" s="34"/>
      <c r="X317" s="34"/>
      <c r="Y317" s="34"/>
      <c r="Z317" s="34"/>
      <c r="AA317" s="34"/>
      <c r="AB317" s="34"/>
      <c r="AC317" s="34"/>
      <c r="AD317" s="34"/>
      <c r="AE317" s="34"/>
      <c r="AR317" s="214" t="s">
        <v>156</v>
      </c>
      <c r="AT317" s="214" t="s">
        <v>152</v>
      </c>
      <c r="AU317" s="214" t="s">
        <v>91</v>
      </c>
      <c r="AY317" s="16" t="s">
        <v>150</v>
      </c>
      <c r="BE317" s="215">
        <f>IF(N317="základní",J317,0)</f>
        <v>0</v>
      </c>
      <c r="BF317" s="215">
        <f>IF(N317="snížená",J317,0)</f>
        <v>0</v>
      </c>
      <c r="BG317" s="215">
        <f>IF(N317="zákl. přenesená",J317,0)</f>
        <v>0</v>
      </c>
      <c r="BH317" s="215">
        <f>IF(N317="sníž. přenesená",J317,0)</f>
        <v>0</v>
      </c>
      <c r="BI317" s="215">
        <f>IF(N317="nulová",J317,0)</f>
        <v>0</v>
      </c>
      <c r="BJ317" s="16" t="s">
        <v>91</v>
      </c>
      <c r="BK317" s="215">
        <f>ROUND(I317*H317,2)</f>
        <v>0</v>
      </c>
      <c r="BL317" s="16" t="s">
        <v>156</v>
      </c>
      <c r="BM317" s="214" t="s">
        <v>1232</v>
      </c>
    </row>
    <row r="318" spans="1:65" s="2" customFormat="1" ht="11.25">
      <c r="A318" s="34"/>
      <c r="B318" s="35"/>
      <c r="C318" s="36"/>
      <c r="D318" s="216" t="s">
        <v>158</v>
      </c>
      <c r="E318" s="36"/>
      <c r="F318" s="217" t="s">
        <v>1231</v>
      </c>
      <c r="G318" s="36"/>
      <c r="H318" s="36"/>
      <c r="I318" s="115"/>
      <c r="J318" s="36"/>
      <c r="K318" s="36"/>
      <c r="L318" s="39"/>
      <c r="M318" s="218"/>
      <c r="N318" s="219"/>
      <c r="O318" s="71"/>
      <c r="P318" s="71"/>
      <c r="Q318" s="71"/>
      <c r="R318" s="71"/>
      <c r="S318" s="71"/>
      <c r="T318" s="72"/>
      <c r="U318" s="34"/>
      <c r="V318" s="34"/>
      <c r="W318" s="34"/>
      <c r="X318" s="34"/>
      <c r="Y318" s="34"/>
      <c r="Z318" s="34"/>
      <c r="AA318" s="34"/>
      <c r="AB318" s="34"/>
      <c r="AC318" s="34"/>
      <c r="AD318" s="34"/>
      <c r="AE318" s="34"/>
      <c r="AT318" s="16" t="s">
        <v>158</v>
      </c>
      <c r="AU318" s="16" t="s">
        <v>91</v>
      </c>
    </row>
    <row r="319" spans="1:65" s="2" customFormat="1" ht="16.5" customHeight="1">
      <c r="A319" s="34"/>
      <c r="B319" s="35"/>
      <c r="C319" s="203" t="s">
        <v>1233</v>
      </c>
      <c r="D319" s="203" t="s">
        <v>152</v>
      </c>
      <c r="E319" s="204" t="s">
        <v>1234</v>
      </c>
      <c r="F319" s="205" t="s">
        <v>1235</v>
      </c>
      <c r="G319" s="206" t="s">
        <v>722</v>
      </c>
      <c r="H319" s="207">
        <v>10</v>
      </c>
      <c r="I319" s="208"/>
      <c r="J319" s="209">
        <f>ROUND(I319*H319,2)</f>
        <v>0</v>
      </c>
      <c r="K319" s="205" t="s">
        <v>1</v>
      </c>
      <c r="L319" s="39"/>
      <c r="M319" s="210" t="s">
        <v>1</v>
      </c>
      <c r="N319" s="211" t="s">
        <v>48</v>
      </c>
      <c r="O319" s="71"/>
      <c r="P319" s="212">
        <f>O319*H319</f>
        <v>0</v>
      </c>
      <c r="Q319" s="212">
        <v>0</v>
      </c>
      <c r="R319" s="212">
        <f>Q319*H319</f>
        <v>0</v>
      </c>
      <c r="S319" s="212">
        <v>0</v>
      </c>
      <c r="T319" s="213">
        <f>S319*H319</f>
        <v>0</v>
      </c>
      <c r="U319" s="34"/>
      <c r="V319" s="34"/>
      <c r="W319" s="34"/>
      <c r="X319" s="34"/>
      <c r="Y319" s="34"/>
      <c r="Z319" s="34"/>
      <c r="AA319" s="34"/>
      <c r="AB319" s="34"/>
      <c r="AC319" s="34"/>
      <c r="AD319" s="34"/>
      <c r="AE319" s="34"/>
      <c r="AR319" s="214" t="s">
        <v>156</v>
      </c>
      <c r="AT319" s="214" t="s">
        <v>152</v>
      </c>
      <c r="AU319" s="214" t="s">
        <v>91</v>
      </c>
      <c r="AY319" s="16" t="s">
        <v>150</v>
      </c>
      <c r="BE319" s="215">
        <f>IF(N319="základní",J319,0)</f>
        <v>0</v>
      </c>
      <c r="BF319" s="215">
        <f>IF(N319="snížená",J319,0)</f>
        <v>0</v>
      </c>
      <c r="BG319" s="215">
        <f>IF(N319="zákl. přenesená",J319,0)</f>
        <v>0</v>
      </c>
      <c r="BH319" s="215">
        <f>IF(N319="sníž. přenesená",J319,0)</f>
        <v>0</v>
      </c>
      <c r="BI319" s="215">
        <f>IF(N319="nulová",J319,0)</f>
        <v>0</v>
      </c>
      <c r="BJ319" s="16" t="s">
        <v>91</v>
      </c>
      <c r="BK319" s="215">
        <f>ROUND(I319*H319,2)</f>
        <v>0</v>
      </c>
      <c r="BL319" s="16" t="s">
        <v>156</v>
      </c>
      <c r="BM319" s="214" t="s">
        <v>1236</v>
      </c>
    </row>
    <row r="320" spans="1:65" s="2" customFormat="1" ht="11.25">
      <c r="A320" s="34"/>
      <c r="B320" s="35"/>
      <c r="C320" s="36"/>
      <c r="D320" s="216" t="s">
        <v>158</v>
      </c>
      <c r="E320" s="36"/>
      <c r="F320" s="217" t="s">
        <v>1235</v>
      </c>
      <c r="G320" s="36"/>
      <c r="H320" s="36"/>
      <c r="I320" s="115"/>
      <c r="J320" s="36"/>
      <c r="K320" s="36"/>
      <c r="L320" s="39"/>
      <c r="M320" s="218"/>
      <c r="N320" s="219"/>
      <c r="O320" s="71"/>
      <c r="P320" s="71"/>
      <c r="Q320" s="71"/>
      <c r="R320" s="71"/>
      <c r="S320" s="71"/>
      <c r="T320" s="72"/>
      <c r="U320" s="34"/>
      <c r="V320" s="34"/>
      <c r="W320" s="34"/>
      <c r="X320" s="34"/>
      <c r="Y320" s="34"/>
      <c r="Z320" s="34"/>
      <c r="AA320" s="34"/>
      <c r="AB320" s="34"/>
      <c r="AC320" s="34"/>
      <c r="AD320" s="34"/>
      <c r="AE320" s="34"/>
      <c r="AT320" s="16" t="s">
        <v>158</v>
      </c>
      <c r="AU320" s="16" t="s">
        <v>91</v>
      </c>
    </row>
    <row r="321" spans="1:65" s="2" customFormat="1" ht="16.5" customHeight="1">
      <c r="A321" s="34"/>
      <c r="B321" s="35"/>
      <c r="C321" s="203" t="s">
        <v>1237</v>
      </c>
      <c r="D321" s="203" t="s">
        <v>152</v>
      </c>
      <c r="E321" s="204" t="s">
        <v>1238</v>
      </c>
      <c r="F321" s="205" t="s">
        <v>1239</v>
      </c>
      <c r="G321" s="206" t="s">
        <v>722</v>
      </c>
      <c r="H321" s="207">
        <v>120</v>
      </c>
      <c r="I321" s="208"/>
      <c r="J321" s="209">
        <f>ROUND(I321*H321,2)</f>
        <v>0</v>
      </c>
      <c r="K321" s="205" t="s">
        <v>1</v>
      </c>
      <c r="L321" s="39"/>
      <c r="M321" s="210" t="s">
        <v>1</v>
      </c>
      <c r="N321" s="211" t="s">
        <v>48</v>
      </c>
      <c r="O321" s="71"/>
      <c r="P321" s="212">
        <f>O321*H321</f>
        <v>0</v>
      </c>
      <c r="Q321" s="212">
        <v>0</v>
      </c>
      <c r="R321" s="212">
        <f>Q321*H321</f>
        <v>0</v>
      </c>
      <c r="S321" s="212">
        <v>0</v>
      </c>
      <c r="T321" s="213">
        <f>S321*H321</f>
        <v>0</v>
      </c>
      <c r="U321" s="34"/>
      <c r="V321" s="34"/>
      <c r="W321" s="34"/>
      <c r="X321" s="34"/>
      <c r="Y321" s="34"/>
      <c r="Z321" s="34"/>
      <c r="AA321" s="34"/>
      <c r="AB321" s="34"/>
      <c r="AC321" s="34"/>
      <c r="AD321" s="34"/>
      <c r="AE321" s="34"/>
      <c r="AR321" s="214" t="s">
        <v>156</v>
      </c>
      <c r="AT321" s="214" t="s">
        <v>152</v>
      </c>
      <c r="AU321" s="214" t="s">
        <v>91</v>
      </c>
      <c r="AY321" s="16" t="s">
        <v>150</v>
      </c>
      <c r="BE321" s="215">
        <f>IF(N321="základní",J321,0)</f>
        <v>0</v>
      </c>
      <c r="BF321" s="215">
        <f>IF(N321="snížená",J321,0)</f>
        <v>0</v>
      </c>
      <c r="BG321" s="215">
        <f>IF(N321="zákl. přenesená",J321,0)</f>
        <v>0</v>
      </c>
      <c r="BH321" s="215">
        <f>IF(N321="sníž. přenesená",J321,0)</f>
        <v>0</v>
      </c>
      <c r="BI321" s="215">
        <f>IF(N321="nulová",J321,0)</f>
        <v>0</v>
      </c>
      <c r="BJ321" s="16" t="s">
        <v>91</v>
      </c>
      <c r="BK321" s="215">
        <f>ROUND(I321*H321,2)</f>
        <v>0</v>
      </c>
      <c r="BL321" s="16" t="s">
        <v>156</v>
      </c>
      <c r="BM321" s="214" t="s">
        <v>1240</v>
      </c>
    </row>
    <row r="322" spans="1:65" s="2" customFormat="1" ht="11.25">
      <c r="A322" s="34"/>
      <c r="B322" s="35"/>
      <c r="C322" s="36"/>
      <c r="D322" s="216" t="s">
        <v>158</v>
      </c>
      <c r="E322" s="36"/>
      <c r="F322" s="217" t="s">
        <v>1239</v>
      </c>
      <c r="G322" s="36"/>
      <c r="H322" s="36"/>
      <c r="I322" s="115"/>
      <c r="J322" s="36"/>
      <c r="K322" s="36"/>
      <c r="L322" s="39"/>
      <c r="M322" s="218"/>
      <c r="N322" s="219"/>
      <c r="O322" s="71"/>
      <c r="P322" s="71"/>
      <c r="Q322" s="71"/>
      <c r="R322" s="71"/>
      <c r="S322" s="71"/>
      <c r="T322" s="72"/>
      <c r="U322" s="34"/>
      <c r="V322" s="34"/>
      <c r="W322" s="34"/>
      <c r="X322" s="34"/>
      <c r="Y322" s="34"/>
      <c r="Z322" s="34"/>
      <c r="AA322" s="34"/>
      <c r="AB322" s="34"/>
      <c r="AC322" s="34"/>
      <c r="AD322" s="34"/>
      <c r="AE322" s="34"/>
      <c r="AT322" s="16" t="s">
        <v>158</v>
      </c>
      <c r="AU322" s="16" t="s">
        <v>91</v>
      </c>
    </row>
    <row r="323" spans="1:65" s="2" customFormat="1" ht="21.75" customHeight="1">
      <c r="A323" s="34"/>
      <c r="B323" s="35"/>
      <c r="C323" s="203" t="s">
        <v>1241</v>
      </c>
      <c r="D323" s="203" t="s">
        <v>152</v>
      </c>
      <c r="E323" s="204" t="s">
        <v>1242</v>
      </c>
      <c r="F323" s="205" t="s">
        <v>1243</v>
      </c>
      <c r="G323" s="206" t="s">
        <v>722</v>
      </c>
      <c r="H323" s="207">
        <v>2</v>
      </c>
      <c r="I323" s="208"/>
      <c r="J323" s="209">
        <f>ROUND(I323*H323,2)</f>
        <v>0</v>
      </c>
      <c r="K323" s="205" t="s">
        <v>1</v>
      </c>
      <c r="L323" s="39"/>
      <c r="M323" s="210" t="s">
        <v>1</v>
      </c>
      <c r="N323" s="211" t="s">
        <v>48</v>
      </c>
      <c r="O323" s="71"/>
      <c r="P323" s="212">
        <f>O323*H323</f>
        <v>0</v>
      </c>
      <c r="Q323" s="212">
        <v>0</v>
      </c>
      <c r="R323" s="212">
        <f>Q323*H323</f>
        <v>0</v>
      </c>
      <c r="S323" s="212">
        <v>0</v>
      </c>
      <c r="T323" s="213">
        <f>S323*H323</f>
        <v>0</v>
      </c>
      <c r="U323" s="34"/>
      <c r="V323" s="34"/>
      <c r="W323" s="34"/>
      <c r="X323" s="34"/>
      <c r="Y323" s="34"/>
      <c r="Z323" s="34"/>
      <c r="AA323" s="34"/>
      <c r="AB323" s="34"/>
      <c r="AC323" s="34"/>
      <c r="AD323" s="34"/>
      <c r="AE323" s="34"/>
      <c r="AR323" s="214" t="s">
        <v>156</v>
      </c>
      <c r="AT323" s="214" t="s">
        <v>152</v>
      </c>
      <c r="AU323" s="214" t="s">
        <v>91</v>
      </c>
      <c r="AY323" s="16" t="s">
        <v>150</v>
      </c>
      <c r="BE323" s="215">
        <f>IF(N323="základní",J323,0)</f>
        <v>0</v>
      </c>
      <c r="BF323" s="215">
        <f>IF(N323="snížená",J323,0)</f>
        <v>0</v>
      </c>
      <c r="BG323" s="215">
        <f>IF(N323="zákl. přenesená",J323,0)</f>
        <v>0</v>
      </c>
      <c r="BH323" s="215">
        <f>IF(N323="sníž. přenesená",J323,0)</f>
        <v>0</v>
      </c>
      <c r="BI323" s="215">
        <f>IF(N323="nulová",J323,0)</f>
        <v>0</v>
      </c>
      <c r="BJ323" s="16" t="s">
        <v>91</v>
      </c>
      <c r="BK323" s="215">
        <f>ROUND(I323*H323,2)</f>
        <v>0</v>
      </c>
      <c r="BL323" s="16" t="s">
        <v>156</v>
      </c>
      <c r="BM323" s="214" t="s">
        <v>1244</v>
      </c>
    </row>
    <row r="324" spans="1:65" s="2" customFormat="1" ht="11.25">
      <c r="A324" s="34"/>
      <c r="B324" s="35"/>
      <c r="C324" s="36"/>
      <c r="D324" s="216" t="s">
        <v>158</v>
      </c>
      <c r="E324" s="36"/>
      <c r="F324" s="217" t="s">
        <v>1243</v>
      </c>
      <c r="G324" s="36"/>
      <c r="H324" s="36"/>
      <c r="I324" s="115"/>
      <c r="J324" s="36"/>
      <c r="K324" s="36"/>
      <c r="L324" s="39"/>
      <c r="M324" s="218"/>
      <c r="N324" s="219"/>
      <c r="O324" s="71"/>
      <c r="P324" s="71"/>
      <c r="Q324" s="71"/>
      <c r="R324" s="71"/>
      <c r="S324" s="71"/>
      <c r="T324" s="72"/>
      <c r="U324" s="34"/>
      <c r="V324" s="34"/>
      <c r="W324" s="34"/>
      <c r="X324" s="34"/>
      <c r="Y324" s="34"/>
      <c r="Z324" s="34"/>
      <c r="AA324" s="34"/>
      <c r="AB324" s="34"/>
      <c r="AC324" s="34"/>
      <c r="AD324" s="34"/>
      <c r="AE324" s="34"/>
      <c r="AT324" s="16" t="s">
        <v>158</v>
      </c>
      <c r="AU324" s="16" t="s">
        <v>91</v>
      </c>
    </row>
    <row r="325" spans="1:65" s="2" customFormat="1" ht="16.5" customHeight="1">
      <c r="A325" s="34"/>
      <c r="B325" s="35"/>
      <c r="C325" s="203" t="s">
        <v>1245</v>
      </c>
      <c r="D325" s="203" t="s">
        <v>152</v>
      </c>
      <c r="E325" s="204" t="s">
        <v>1246</v>
      </c>
      <c r="F325" s="205" t="s">
        <v>1247</v>
      </c>
      <c r="G325" s="206" t="s">
        <v>722</v>
      </c>
      <c r="H325" s="207">
        <v>30</v>
      </c>
      <c r="I325" s="208"/>
      <c r="J325" s="209">
        <f>ROUND(I325*H325,2)</f>
        <v>0</v>
      </c>
      <c r="K325" s="205" t="s">
        <v>1</v>
      </c>
      <c r="L325" s="39"/>
      <c r="M325" s="210" t="s">
        <v>1</v>
      </c>
      <c r="N325" s="211" t="s">
        <v>48</v>
      </c>
      <c r="O325" s="71"/>
      <c r="P325" s="212">
        <f>O325*H325</f>
        <v>0</v>
      </c>
      <c r="Q325" s="212">
        <v>0</v>
      </c>
      <c r="R325" s="212">
        <f>Q325*H325</f>
        <v>0</v>
      </c>
      <c r="S325" s="212">
        <v>0</v>
      </c>
      <c r="T325" s="213">
        <f>S325*H325</f>
        <v>0</v>
      </c>
      <c r="U325" s="34"/>
      <c r="V325" s="34"/>
      <c r="W325" s="34"/>
      <c r="X325" s="34"/>
      <c r="Y325" s="34"/>
      <c r="Z325" s="34"/>
      <c r="AA325" s="34"/>
      <c r="AB325" s="34"/>
      <c r="AC325" s="34"/>
      <c r="AD325" s="34"/>
      <c r="AE325" s="34"/>
      <c r="AR325" s="214" t="s">
        <v>156</v>
      </c>
      <c r="AT325" s="214" t="s">
        <v>152</v>
      </c>
      <c r="AU325" s="214" t="s">
        <v>91</v>
      </c>
      <c r="AY325" s="16" t="s">
        <v>150</v>
      </c>
      <c r="BE325" s="215">
        <f>IF(N325="základní",J325,0)</f>
        <v>0</v>
      </c>
      <c r="BF325" s="215">
        <f>IF(N325="snížená",J325,0)</f>
        <v>0</v>
      </c>
      <c r="BG325" s="215">
        <f>IF(N325="zákl. přenesená",J325,0)</f>
        <v>0</v>
      </c>
      <c r="BH325" s="215">
        <f>IF(N325="sníž. přenesená",J325,0)</f>
        <v>0</v>
      </c>
      <c r="BI325" s="215">
        <f>IF(N325="nulová",J325,0)</f>
        <v>0</v>
      </c>
      <c r="BJ325" s="16" t="s">
        <v>91</v>
      </c>
      <c r="BK325" s="215">
        <f>ROUND(I325*H325,2)</f>
        <v>0</v>
      </c>
      <c r="BL325" s="16" t="s">
        <v>156</v>
      </c>
      <c r="BM325" s="214" t="s">
        <v>1248</v>
      </c>
    </row>
    <row r="326" spans="1:65" s="2" customFormat="1" ht="11.25">
      <c r="A326" s="34"/>
      <c r="B326" s="35"/>
      <c r="C326" s="36"/>
      <c r="D326" s="216" t="s">
        <v>158</v>
      </c>
      <c r="E326" s="36"/>
      <c r="F326" s="217" t="s">
        <v>1247</v>
      </c>
      <c r="G326" s="36"/>
      <c r="H326" s="36"/>
      <c r="I326" s="115"/>
      <c r="J326" s="36"/>
      <c r="K326" s="36"/>
      <c r="L326" s="39"/>
      <c r="M326" s="218"/>
      <c r="N326" s="219"/>
      <c r="O326" s="71"/>
      <c r="P326" s="71"/>
      <c r="Q326" s="71"/>
      <c r="R326" s="71"/>
      <c r="S326" s="71"/>
      <c r="T326" s="72"/>
      <c r="U326" s="34"/>
      <c r="V326" s="34"/>
      <c r="W326" s="34"/>
      <c r="X326" s="34"/>
      <c r="Y326" s="34"/>
      <c r="Z326" s="34"/>
      <c r="AA326" s="34"/>
      <c r="AB326" s="34"/>
      <c r="AC326" s="34"/>
      <c r="AD326" s="34"/>
      <c r="AE326" s="34"/>
      <c r="AT326" s="16" t="s">
        <v>158</v>
      </c>
      <c r="AU326" s="16" t="s">
        <v>91</v>
      </c>
    </row>
    <row r="327" spans="1:65" s="2" customFormat="1" ht="16.5" customHeight="1">
      <c r="A327" s="34"/>
      <c r="B327" s="35"/>
      <c r="C327" s="203" t="s">
        <v>1249</v>
      </c>
      <c r="D327" s="203" t="s">
        <v>152</v>
      </c>
      <c r="E327" s="204" t="s">
        <v>1182</v>
      </c>
      <c r="F327" s="205" t="s">
        <v>1183</v>
      </c>
      <c r="G327" s="206" t="s">
        <v>722</v>
      </c>
      <c r="H327" s="207">
        <v>1</v>
      </c>
      <c r="I327" s="208"/>
      <c r="J327" s="209">
        <f>ROUND(I327*H327,2)</f>
        <v>0</v>
      </c>
      <c r="K327" s="205" t="s">
        <v>1</v>
      </c>
      <c r="L327" s="39"/>
      <c r="M327" s="210" t="s">
        <v>1</v>
      </c>
      <c r="N327" s="211" t="s">
        <v>48</v>
      </c>
      <c r="O327" s="71"/>
      <c r="P327" s="212">
        <f>O327*H327</f>
        <v>0</v>
      </c>
      <c r="Q327" s="212">
        <v>0</v>
      </c>
      <c r="R327" s="212">
        <f>Q327*H327</f>
        <v>0</v>
      </c>
      <c r="S327" s="212">
        <v>0</v>
      </c>
      <c r="T327" s="213">
        <f>S327*H327</f>
        <v>0</v>
      </c>
      <c r="U327" s="34"/>
      <c r="V327" s="34"/>
      <c r="W327" s="34"/>
      <c r="X327" s="34"/>
      <c r="Y327" s="34"/>
      <c r="Z327" s="34"/>
      <c r="AA327" s="34"/>
      <c r="AB327" s="34"/>
      <c r="AC327" s="34"/>
      <c r="AD327" s="34"/>
      <c r="AE327" s="34"/>
      <c r="AR327" s="214" t="s">
        <v>156</v>
      </c>
      <c r="AT327" s="214" t="s">
        <v>152</v>
      </c>
      <c r="AU327" s="214" t="s">
        <v>91</v>
      </c>
      <c r="AY327" s="16" t="s">
        <v>150</v>
      </c>
      <c r="BE327" s="215">
        <f>IF(N327="základní",J327,0)</f>
        <v>0</v>
      </c>
      <c r="BF327" s="215">
        <f>IF(N327="snížená",J327,0)</f>
        <v>0</v>
      </c>
      <c r="BG327" s="215">
        <f>IF(N327="zákl. přenesená",J327,0)</f>
        <v>0</v>
      </c>
      <c r="BH327" s="215">
        <f>IF(N327="sníž. přenesená",J327,0)</f>
        <v>0</v>
      </c>
      <c r="BI327" s="215">
        <f>IF(N327="nulová",J327,0)</f>
        <v>0</v>
      </c>
      <c r="BJ327" s="16" t="s">
        <v>91</v>
      </c>
      <c r="BK327" s="215">
        <f>ROUND(I327*H327,2)</f>
        <v>0</v>
      </c>
      <c r="BL327" s="16" t="s">
        <v>156</v>
      </c>
      <c r="BM327" s="214" t="s">
        <v>1250</v>
      </c>
    </row>
    <row r="328" spans="1:65" s="2" customFormat="1" ht="11.25">
      <c r="A328" s="34"/>
      <c r="B328" s="35"/>
      <c r="C328" s="36"/>
      <c r="D328" s="216" t="s">
        <v>158</v>
      </c>
      <c r="E328" s="36"/>
      <c r="F328" s="217" t="s">
        <v>1183</v>
      </c>
      <c r="G328" s="36"/>
      <c r="H328" s="36"/>
      <c r="I328" s="115"/>
      <c r="J328" s="36"/>
      <c r="K328" s="36"/>
      <c r="L328" s="39"/>
      <c r="M328" s="218"/>
      <c r="N328" s="219"/>
      <c r="O328" s="71"/>
      <c r="P328" s="71"/>
      <c r="Q328" s="71"/>
      <c r="R328" s="71"/>
      <c r="S328" s="71"/>
      <c r="T328" s="72"/>
      <c r="U328" s="34"/>
      <c r="V328" s="34"/>
      <c r="W328" s="34"/>
      <c r="X328" s="34"/>
      <c r="Y328" s="34"/>
      <c r="Z328" s="34"/>
      <c r="AA328" s="34"/>
      <c r="AB328" s="34"/>
      <c r="AC328" s="34"/>
      <c r="AD328" s="34"/>
      <c r="AE328" s="34"/>
      <c r="AT328" s="16" t="s">
        <v>158</v>
      </c>
      <c r="AU328" s="16" t="s">
        <v>91</v>
      </c>
    </row>
    <row r="329" spans="1:65" s="2" customFormat="1" ht="16.5" customHeight="1">
      <c r="A329" s="34"/>
      <c r="B329" s="35"/>
      <c r="C329" s="203" t="s">
        <v>1251</v>
      </c>
      <c r="D329" s="203" t="s">
        <v>152</v>
      </c>
      <c r="E329" s="204" t="s">
        <v>1186</v>
      </c>
      <c r="F329" s="205" t="s">
        <v>1187</v>
      </c>
      <c r="G329" s="206" t="s">
        <v>722</v>
      </c>
      <c r="H329" s="207">
        <v>1</v>
      </c>
      <c r="I329" s="208"/>
      <c r="J329" s="209">
        <f>ROUND(I329*H329,2)</f>
        <v>0</v>
      </c>
      <c r="K329" s="205" t="s">
        <v>1</v>
      </c>
      <c r="L329" s="39"/>
      <c r="M329" s="210" t="s">
        <v>1</v>
      </c>
      <c r="N329" s="211" t="s">
        <v>48</v>
      </c>
      <c r="O329" s="71"/>
      <c r="P329" s="212">
        <f>O329*H329</f>
        <v>0</v>
      </c>
      <c r="Q329" s="212">
        <v>0</v>
      </c>
      <c r="R329" s="212">
        <f>Q329*H329</f>
        <v>0</v>
      </c>
      <c r="S329" s="212">
        <v>0</v>
      </c>
      <c r="T329" s="213">
        <f>S329*H329</f>
        <v>0</v>
      </c>
      <c r="U329" s="34"/>
      <c r="V329" s="34"/>
      <c r="W329" s="34"/>
      <c r="X329" s="34"/>
      <c r="Y329" s="34"/>
      <c r="Z329" s="34"/>
      <c r="AA329" s="34"/>
      <c r="AB329" s="34"/>
      <c r="AC329" s="34"/>
      <c r="AD329" s="34"/>
      <c r="AE329" s="34"/>
      <c r="AR329" s="214" t="s">
        <v>156</v>
      </c>
      <c r="AT329" s="214" t="s">
        <v>152</v>
      </c>
      <c r="AU329" s="214" t="s">
        <v>91</v>
      </c>
      <c r="AY329" s="16" t="s">
        <v>150</v>
      </c>
      <c r="BE329" s="215">
        <f>IF(N329="základní",J329,0)</f>
        <v>0</v>
      </c>
      <c r="BF329" s="215">
        <f>IF(N329="snížená",J329,0)</f>
        <v>0</v>
      </c>
      <c r="BG329" s="215">
        <f>IF(N329="zákl. přenesená",J329,0)</f>
        <v>0</v>
      </c>
      <c r="BH329" s="215">
        <f>IF(N329="sníž. přenesená",J329,0)</f>
        <v>0</v>
      </c>
      <c r="BI329" s="215">
        <f>IF(N329="nulová",J329,0)</f>
        <v>0</v>
      </c>
      <c r="BJ329" s="16" t="s">
        <v>91</v>
      </c>
      <c r="BK329" s="215">
        <f>ROUND(I329*H329,2)</f>
        <v>0</v>
      </c>
      <c r="BL329" s="16" t="s">
        <v>156</v>
      </c>
      <c r="BM329" s="214" t="s">
        <v>1252</v>
      </c>
    </row>
    <row r="330" spans="1:65" s="2" customFormat="1" ht="11.25">
      <c r="A330" s="34"/>
      <c r="B330" s="35"/>
      <c r="C330" s="36"/>
      <c r="D330" s="216" t="s">
        <v>158</v>
      </c>
      <c r="E330" s="36"/>
      <c r="F330" s="217" t="s">
        <v>1187</v>
      </c>
      <c r="G330" s="36"/>
      <c r="H330" s="36"/>
      <c r="I330" s="115"/>
      <c r="J330" s="36"/>
      <c r="K330" s="36"/>
      <c r="L330" s="39"/>
      <c r="M330" s="218"/>
      <c r="N330" s="219"/>
      <c r="O330" s="71"/>
      <c r="P330" s="71"/>
      <c r="Q330" s="71"/>
      <c r="R330" s="71"/>
      <c r="S330" s="71"/>
      <c r="T330" s="72"/>
      <c r="U330" s="34"/>
      <c r="V330" s="34"/>
      <c r="W330" s="34"/>
      <c r="X330" s="34"/>
      <c r="Y330" s="34"/>
      <c r="Z330" s="34"/>
      <c r="AA330" s="34"/>
      <c r="AB330" s="34"/>
      <c r="AC330" s="34"/>
      <c r="AD330" s="34"/>
      <c r="AE330" s="34"/>
      <c r="AT330" s="16" t="s">
        <v>158</v>
      </c>
      <c r="AU330" s="16" t="s">
        <v>91</v>
      </c>
    </row>
    <row r="331" spans="1:65" s="2" customFormat="1" ht="16.5" customHeight="1">
      <c r="A331" s="34"/>
      <c r="B331" s="35"/>
      <c r="C331" s="203" t="s">
        <v>1253</v>
      </c>
      <c r="D331" s="203" t="s">
        <v>152</v>
      </c>
      <c r="E331" s="204" t="s">
        <v>1190</v>
      </c>
      <c r="F331" s="205" t="s">
        <v>1191</v>
      </c>
      <c r="G331" s="206" t="s">
        <v>722</v>
      </c>
      <c r="H331" s="207">
        <v>1</v>
      </c>
      <c r="I331" s="208"/>
      <c r="J331" s="209">
        <f>ROUND(I331*H331,2)</f>
        <v>0</v>
      </c>
      <c r="K331" s="205" t="s">
        <v>1</v>
      </c>
      <c r="L331" s="39"/>
      <c r="M331" s="210" t="s">
        <v>1</v>
      </c>
      <c r="N331" s="211" t="s">
        <v>48</v>
      </c>
      <c r="O331" s="71"/>
      <c r="P331" s="212">
        <f>O331*H331</f>
        <v>0</v>
      </c>
      <c r="Q331" s="212">
        <v>0</v>
      </c>
      <c r="R331" s="212">
        <f>Q331*H331</f>
        <v>0</v>
      </c>
      <c r="S331" s="212">
        <v>0</v>
      </c>
      <c r="T331" s="213">
        <f>S331*H331</f>
        <v>0</v>
      </c>
      <c r="U331" s="34"/>
      <c r="V331" s="34"/>
      <c r="W331" s="34"/>
      <c r="X331" s="34"/>
      <c r="Y331" s="34"/>
      <c r="Z331" s="34"/>
      <c r="AA331" s="34"/>
      <c r="AB331" s="34"/>
      <c r="AC331" s="34"/>
      <c r="AD331" s="34"/>
      <c r="AE331" s="34"/>
      <c r="AR331" s="214" t="s">
        <v>156</v>
      </c>
      <c r="AT331" s="214" t="s">
        <v>152</v>
      </c>
      <c r="AU331" s="214" t="s">
        <v>91</v>
      </c>
      <c r="AY331" s="16" t="s">
        <v>150</v>
      </c>
      <c r="BE331" s="215">
        <f>IF(N331="základní",J331,0)</f>
        <v>0</v>
      </c>
      <c r="BF331" s="215">
        <f>IF(N331="snížená",J331,0)</f>
        <v>0</v>
      </c>
      <c r="BG331" s="215">
        <f>IF(N331="zákl. přenesená",J331,0)</f>
        <v>0</v>
      </c>
      <c r="BH331" s="215">
        <f>IF(N331="sníž. přenesená",J331,0)</f>
        <v>0</v>
      </c>
      <c r="BI331" s="215">
        <f>IF(N331="nulová",J331,0)</f>
        <v>0</v>
      </c>
      <c r="BJ331" s="16" t="s">
        <v>91</v>
      </c>
      <c r="BK331" s="215">
        <f>ROUND(I331*H331,2)</f>
        <v>0</v>
      </c>
      <c r="BL331" s="16" t="s">
        <v>156</v>
      </c>
      <c r="BM331" s="214" t="s">
        <v>1254</v>
      </c>
    </row>
    <row r="332" spans="1:65" s="2" customFormat="1" ht="11.25">
      <c r="A332" s="34"/>
      <c r="B332" s="35"/>
      <c r="C332" s="36"/>
      <c r="D332" s="216" t="s">
        <v>158</v>
      </c>
      <c r="E332" s="36"/>
      <c r="F332" s="217" t="s">
        <v>1191</v>
      </c>
      <c r="G332" s="36"/>
      <c r="H332" s="36"/>
      <c r="I332" s="115"/>
      <c r="J332" s="36"/>
      <c r="K332" s="36"/>
      <c r="L332" s="39"/>
      <c r="M332" s="218"/>
      <c r="N332" s="219"/>
      <c r="O332" s="71"/>
      <c r="P332" s="71"/>
      <c r="Q332" s="71"/>
      <c r="R332" s="71"/>
      <c r="S332" s="71"/>
      <c r="T332" s="72"/>
      <c r="U332" s="34"/>
      <c r="V332" s="34"/>
      <c r="W332" s="34"/>
      <c r="X332" s="34"/>
      <c r="Y332" s="34"/>
      <c r="Z332" s="34"/>
      <c r="AA332" s="34"/>
      <c r="AB332" s="34"/>
      <c r="AC332" s="34"/>
      <c r="AD332" s="34"/>
      <c r="AE332" s="34"/>
      <c r="AT332" s="16" t="s">
        <v>158</v>
      </c>
      <c r="AU332" s="16" t="s">
        <v>91</v>
      </c>
    </row>
    <row r="333" spans="1:65" s="2" customFormat="1" ht="16.5" customHeight="1">
      <c r="A333" s="34"/>
      <c r="B333" s="35"/>
      <c r="C333" s="203" t="s">
        <v>1255</v>
      </c>
      <c r="D333" s="203" t="s">
        <v>152</v>
      </c>
      <c r="E333" s="204" t="s">
        <v>1198</v>
      </c>
      <c r="F333" s="205" t="s">
        <v>1199</v>
      </c>
      <c r="G333" s="206" t="s">
        <v>722</v>
      </c>
      <c r="H333" s="207">
        <v>1</v>
      </c>
      <c r="I333" s="208"/>
      <c r="J333" s="209">
        <f>ROUND(I333*H333,2)</f>
        <v>0</v>
      </c>
      <c r="K333" s="205" t="s">
        <v>1</v>
      </c>
      <c r="L333" s="39"/>
      <c r="M333" s="210" t="s">
        <v>1</v>
      </c>
      <c r="N333" s="211" t="s">
        <v>48</v>
      </c>
      <c r="O333" s="71"/>
      <c r="P333" s="212">
        <f>O333*H333</f>
        <v>0</v>
      </c>
      <c r="Q333" s="212">
        <v>0</v>
      </c>
      <c r="R333" s="212">
        <f>Q333*H333</f>
        <v>0</v>
      </c>
      <c r="S333" s="212">
        <v>0</v>
      </c>
      <c r="T333" s="213">
        <f>S333*H333</f>
        <v>0</v>
      </c>
      <c r="U333" s="34"/>
      <c r="V333" s="34"/>
      <c r="W333" s="34"/>
      <c r="X333" s="34"/>
      <c r="Y333" s="34"/>
      <c r="Z333" s="34"/>
      <c r="AA333" s="34"/>
      <c r="AB333" s="34"/>
      <c r="AC333" s="34"/>
      <c r="AD333" s="34"/>
      <c r="AE333" s="34"/>
      <c r="AR333" s="214" t="s">
        <v>156</v>
      </c>
      <c r="AT333" s="214" t="s">
        <v>152</v>
      </c>
      <c r="AU333" s="214" t="s">
        <v>91</v>
      </c>
      <c r="AY333" s="16" t="s">
        <v>150</v>
      </c>
      <c r="BE333" s="215">
        <f>IF(N333="základní",J333,0)</f>
        <v>0</v>
      </c>
      <c r="BF333" s="215">
        <f>IF(N333="snížená",J333,0)</f>
        <v>0</v>
      </c>
      <c r="BG333" s="215">
        <f>IF(N333="zákl. přenesená",J333,0)</f>
        <v>0</v>
      </c>
      <c r="BH333" s="215">
        <f>IF(N333="sníž. přenesená",J333,0)</f>
        <v>0</v>
      </c>
      <c r="BI333" s="215">
        <f>IF(N333="nulová",J333,0)</f>
        <v>0</v>
      </c>
      <c r="BJ333" s="16" t="s">
        <v>91</v>
      </c>
      <c r="BK333" s="215">
        <f>ROUND(I333*H333,2)</f>
        <v>0</v>
      </c>
      <c r="BL333" s="16" t="s">
        <v>156</v>
      </c>
      <c r="BM333" s="214" t="s">
        <v>1256</v>
      </c>
    </row>
    <row r="334" spans="1:65" s="2" customFormat="1" ht="11.25">
      <c r="A334" s="34"/>
      <c r="B334" s="35"/>
      <c r="C334" s="36"/>
      <c r="D334" s="216" t="s">
        <v>158</v>
      </c>
      <c r="E334" s="36"/>
      <c r="F334" s="217" t="s">
        <v>1199</v>
      </c>
      <c r="G334" s="36"/>
      <c r="H334" s="36"/>
      <c r="I334" s="115"/>
      <c r="J334" s="36"/>
      <c r="K334" s="36"/>
      <c r="L334" s="39"/>
      <c r="M334" s="218"/>
      <c r="N334" s="219"/>
      <c r="O334" s="71"/>
      <c r="P334" s="71"/>
      <c r="Q334" s="71"/>
      <c r="R334" s="71"/>
      <c r="S334" s="71"/>
      <c r="T334" s="72"/>
      <c r="U334" s="34"/>
      <c r="V334" s="34"/>
      <c r="W334" s="34"/>
      <c r="X334" s="34"/>
      <c r="Y334" s="34"/>
      <c r="Z334" s="34"/>
      <c r="AA334" s="34"/>
      <c r="AB334" s="34"/>
      <c r="AC334" s="34"/>
      <c r="AD334" s="34"/>
      <c r="AE334" s="34"/>
      <c r="AT334" s="16" t="s">
        <v>158</v>
      </c>
      <c r="AU334" s="16" t="s">
        <v>91</v>
      </c>
    </row>
    <row r="335" spans="1:65" s="2" customFormat="1" ht="16.5" customHeight="1">
      <c r="A335" s="34"/>
      <c r="B335" s="35"/>
      <c r="C335" s="203" t="s">
        <v>1257</v>
      </c>
      <c r="D335" s="203" t="s">
        <v>152</v>
      </c>
      <c r="E335" s="204" t="s">
        <v>1258</v>
      </c>
      <c r="F335" s="205" t="s">
        <v>1259</v>
      </c>
      <c r="G335" s="206" t="s">
        <v>194</v>
      </c>
      <c r="H335" s="207">
        <v>539</v>
      </c>
      <c r="I335" s="208"/>
      <c r="J335" s="209">
        <f>ROUND(I335*H335,2)</f>
        <v>0</v>
      </c>
      <c r="K335" s="205" t="s">
        <v>1</v>
      </c>
      <c r="L335" s="39"/>
      <c r="M335" s="210" t="s">
        <v>1</v>
      </c>
      <c r="N335" s="211" t="s">
        <v>48</v>
      </c>
      <c r="O335" s="71"/>
      <c r="P335" s="212">
        <f>O335*H335</f>
        <v>0</v>
      </c>
      <c r="Q335" s="212">
        <v>0</v>
      </c>
      <c r="R335" s="212">
        <f>Q335*H335</f>
        <v>0</v>
      </c>
      <c r="S335" s="212">
        <v>0</v>
      </c>
      <c r="T335" s="213">
        <f>S335*H335</f>
        <v>0</v>
      </c>
      <c r="U335" s="34"/>
      <c r="V335" s="34"/>
      <c r="W335" s="34"/>
      <c r="X335" s="34"/>
      <c r="Y335" s="34"/>
      <c r="Z335" s="34"/>
      <c r="AA335" s="34"/>
      <c r="AB335" s="34"/>
      <c r="AC335" s="34"/>
      <c r="AD335" s="34"/>
      <c r="AE335" s="34"/>
      <c r="AR335" s="214" t="s">
        <v>156</v>
      </c>
      <c r="AT335" s="214" t="s">
        <v>152</v>
      </c>
      <c r="AU335" s="214" t="s">
        <v>91</v>
      </c>
      <c r="AY335" s="16" t="s">
        <v>150</v>
      </c>
      <c r="BE335" s="215">
        <f>IF(N335="základní",J335,0)</f>
        <v>0</v>
      </c>
      <c r="BF335" s="215">
        <f>IF(N335="snížená",J335,0)</f>
        <v>0</v>
      </c>
      <c r="BG335" s="215">
        <f>IF(N335="zákl. přenesená",J335,0)</f>
        <v>0</v>
      </c>
      <c r="BH335" s="215">
        <f>IF(N335="sníž. přenesená",J335,0)</f>
        <v>0</v>
      </c>
      <c r="BI335" s="215">
        <f>IF(N335="nulová",J335,0)</f>
        <v>0</v>
      </c>
      <c r="BJ335" s="16" t="s">
        <v>91</v>
      </c>
      <c r="BK335" s="215">
        <f>ROUND(I335*H335,2)</f>
        <v>0</v>
      </c>
      <c r="BL335" s="16" t="s">
        <v>156</v>
      </c>
      <c r="BM335" s="214" t="s">
        <v>1260</v>
      </c>
    </row>
    <row r="336" spans="1:65" s="2" customFormat="1" ht="11.25">
      <c r="A336" s="34"/>
      <c r="B336" s="35"/>
      <c r="C336" s="36"/>
      <c r="D336" s="216" t="s">
        <v>158</v>
      </c>
      <c r="E336" s="36"/>
      <c r="F336" s="217" t="s">
        <v>1259</v>
      </c>
      <c r="G336" s="36"/>
      <c r="H336" s="36"/>
      <c r="I336" s="115"/>
      <c r="J336" s="36"/>
      <c r="K336" s="36"/>
      <c r="L336" s="39"/>
      <c r="M336" s="218"/>
      <c r="N336" s="219"/>
      <c r="O336" s="71"/>
      <c r="P336" s="71"/>
      <c r="Q336" s="71"/>
      <c r="R336" s="71"/>
      <c r="S336" s="71"/>
      <c r="T336" s="72"/>
      <c r="U336" s="34"/>
      <c r="V336" s="34"/>
      <c r="W336" s="34"/>
      <c r="X336" s="34"/>
      <c r="Y336" s="34"/>
      <c r="Z336" s="34"/>
      <c r="AA336" s="34"/>
      <c r="AB336" s="34"/>
      <c r="AC336" s="34"/>
      <c r="AD336" s="34"/>
      <c r="AE336" s="34"/>
      <c r="AT336" s="16" t="s">
        <v>158</v>
      </c>
      <c r="AU336" s="16" t="s">
        <v>91</v>
      </c>
    </row>
    <row r="337" spans="1:65" s="2" customFormat="1" ht="16.5" customHeight="1">
      <c r="A337" s="34"/>
      <c r="B337" s="35"/>
      <c r="C337" s="203" t="s">
        <v>1261</v>
      </c>
      <c r="D337" s="203" t="s">
        <v>152</v>
      </c>
      <c r="E337" s="204" t="s">
        <v>1262</v>
      </c>
      <c r="F337" s="205" t="s">
        <v>1263</v>
      </c>
      <c r="G337" s="206" t="s">
        <v>194</v>
      </c>
      <c r="H337" s="207">
        <v>63</v>
      </c>
      <c r="I337" s="208"/>
      <c r="J337" s="209">
        <f>ROUND(I337*H337,2)</f>
        <v>0</v>
      </c>
      <c r="K337" s="205" t="s">
        <v>1</v>
      </c>
      <c r="L337" s="39"/>
      <c r="M337" s="210" t="s">
        <v>1</v>
      </c>
      <c r="N337" s="211" t="s">
        <v>48</v>
      </c>
      <c r="O337" s="71"/>
      <c r="P337" s="212">
        <f>O337*H337</f>
        <v>0</v>
      </c>
      <c r="Q337" s="212">
        <v>0</v>
      </c>
      <c r="R337" s="212">
        <f>Q337*H337</f>
        <v>0</v>
      </c>
      <c r="S337" s="212">
        <v>0</v>
      </c>
      <c r="T337" s="213">
        <f>S337*H337</f>
        <v>0</v>
      </c>
      <c r="U337" s="34"/>
      <c r="V337" s="34"/>
      <c r="W337" s="34"/>
      <c r="X337" s="34"/>
      <c r="Y337" s="34"/>
      <c r="Z337" s="34"/>
      <c r="AA337" s="34"/>
      <c r="AB337" s="34"/>
      <c r="AC337" s="34"/>
      <c r="AD337" s="34"/>
      <c r="AE337" s="34"/>
      <c r="AR337" s="214" t="s">
        <v>156</v>
      </c>
      <c r="AT337" s="214" t="s">
        <v>152</v>
      </c>
      <c r="AU337" s="214" t="s">
        <v>91</v>
      </c>
      <c r="AY337" s="16" t="s">
        <v>150</v>
      </c>
      <c r="BE337" s="215">
        <f>IF(N337="základní",J337,0)</f>
        <v>0</v>
      </c>
      <c r="BF337" s="215">
        <f>IF(N337="snížená",J337,0)</f>
        <v>0</v>
      </c>
      <c r="BG337" s="215">
        <f>IF(N337="zákl. přenesená",J337,0)</f>
        <v>0</v>
      </c>
      <c r="BH337" s="215">
        <f>IF(N337="sníž. přenesená",J337,0)</f>
        <v>0</v>
      </c>
      <c r="BI337" s="215">
        <f>IF(N337="nulová",J337,0)</f>
        <v>0</v>
      </c>
      <c r="BJ337" s="16" t="s">
        <v>91</v>
      </c>
      <c r="BK337" s="215">
        <f>ROUND(I337*H337,2)</f>
        <v>0</v>
      </c>
      <c r="BL337" s="16" t="s">
        <v>156</v>
      </c>
      <c r="BM337" s="214" t="s">
        <v>1264</v>
      </c>
    </row>
    <row r="338" spans="1:65" s="2" customFormat="1" ht="11.25">
      <c r="A338" s="34"/>
      <c r="B338" s="35"/>
      <c r="C338" s="36"/>
      <c r="D338" s="216" t="s">
        <v>158</v>
      </c>
      <c r="E338" s="36"/>
      <c r="F338" s="217" t="s">
        <v>1263</v>
      </c>
      <c r="G338" s="36"/>
      <c r="H338" s="36"/>
      <c r="I338" s="115"/>
      <c r="J338" s="36"/>
      <c r="K338" s="36"/>
      <c r="L338" s="39"/>
      <c r="M338" s="218"/>
      <c r="N338" s="219"/>
      <c r="O338" s="71"/>
      <c r="P338" s="71"/>
      <c r="Q338" s="71"/>
      <c r="R338" s="71"/>
      <c r="S338" s="71"/>
      <c r="T338" s="72"/>
      <c r="U338" s="34"/>
      <c r="V338" s="34"/>
      <c r="W338" s="34"/>
      <c r="X338" s="34"/>
      <c r="Y338" s="34"/>
      <c r="Z338" s="34"/>
      <c r="AA338" s="34"/>
      <c r="AB338" s="34"/>
      <c r="AC338" s="34"/>
      <c r="AD338" s="34"/>
      <c r="AE338" s="34"/>
      <c r="AT338" s="16" t="s">
        <v>158</v>
      </c>
      <c r="AU338" s="16" t="s">
        <v>91</v>
      </c>
    </row>
    <row r="339" spans="1:65" s="2" customFormat="1" ht="16.5" customHeight="1">
      <c r="A339" s="34"/>
      <c r="B339" s="35"/>
      <c r="C339" s="203" t="s">
        <v>1265</v>
      </c>
      <c r="D339" s="203" t="s">
        <v>152</v>
      </c>
      <c r="E339" s="204" t="s">
        <v>1266</v>
      </c>
      <c r="F339" s="205" t="s">
        <v>1267</v>
      </c>
      <c r="G339" s="206" t="s">
        <v>194</v>
      </c>
      <c r="H339" s="207">
        <v>257</v>
      </c>
      <c r="I339" s="208"/>
      <c r="J339" s="209">
        <f>ROUND(I339*H339,2)</f>
        <v>0</v>
      </c>
      <c r="K339" s="205" t="s">
        <v>1</v>
      </c>
      <c r="L339" s="39"/>
      <c r="M339" s="210" t="s">
        <v>1</v>
      </c>
      <c r="N339" s="211" t="s">
        <v>48</v>
      </c>
      <c r="O339" s="71"/>
      <c r="P339" s="212">
        <f>O339*H339</f>
        <v>0</v>
      </c>
      <c r="Q339" s="212">
        <v>0</v>
      </c>
      <c r="R339" s="212">
        <f>Q339*H339</f>
        <v>0</v>
      </c>
      <c r="S339" s="212">
        <v>0</v>
      </c>
      <c r="T339" s="213">
        <f>S339*H339</f>
        <v>0</v>
      </c>
      <c r="U339" s="34"/>
      <c r="V339" s="34"/>
      <c r="W339" s="34"/>
      <c r="X339" s="34"/>
      <c r="Y339" s="34"/>
      <c r="Z339" s="34"/>
      <c r="AA339" s="34"/>
      <c r="AB339" s="34"/>
      <c r="AC339" s="34"/>
      <c r="AD339" s="34"/>
      <c r="AE339" s="34"/>
      <c r="AR339" s="214" t="s">
        <v>156</v>
      </c>
      <c r="AT339" s="214" t="s">
        <v>152</v>
      </c>
      <c r="AU339" s="214" t="s">
        <v>91</v>
      </c>
      <c r="AY339" s="16" t="s">
        <v>150</v>
      </c>
      <c r="BE339" s="215">
        <f>IF(N339="základní",J339,0)</f>
        <v>0</v>
      </c>
      <c r="BF339" s="215">
        <f>IF(N339="snížená",J339,0)</f>
        <v>0</v>
      </c>
      <c r="BG339" s="215">
        <f>IF(N339="zákl. přenesená",J339,0)</f>
        <v>0</v>
      </c>
      <c r="BH339" s="215">
        <f>IF(N339="sníž. přenesená",J339,0)</f>
        <v>0</v>
      </c>
      <c r="BI339" s="215">
        <f>IF(N339="nulová",J339,0)</f>
        <v>0</v>
      </c>
      <c r="BJ339" s="16" t="s">
        <v>91</v>
      </c>
      <c r="BK339" s="215">
        <f>ROUND(I339*H339,2)</f>
        <v>0</v>
      </c>
      <c r="BL339" s="16" t="s">
        <v>156</v>
      </c>
      <c r="BM339" s="214" t="s">
        <v>1268</v>
      </c>
    </row>
    <row r="340" spans="1:65" s="2" customFormat="1" ht="11.25">
      <c r="A340" s="34"/>
      <c r="B340" s="35"/>
      <c r="C340" s="36"/>
      <c r="D340" s="216" t="s">
        <v>158</v>
      </c>
      <c r="E340" s="36"/>
      <c r="F340" s="217" t="s">
        <v>1267</v>
      </c>
      <c r="G340" s="36"/>
      <c r="H340" s="36"/>
      <c r="I340" s="115"/>
      <c r="J340" s="36"/>
      <c r="K340" s="36"/>
      <c r="L340" s="39"/>
      <c r="M340" s="218"/>
      <c r="N340" s="219"/>
      <c r="O340" s="71"/>
      <c r="P340" s="71"/>
      <c r="Q340" s="71"/>
      <c r="R340" s="71"/>
      <c r="S340" s="71"/>
      <c r="T340" s="72"/>
      <c r="U340" s="34"/>
      <c r="V340" s="34"/>
      <c r="W340" s="34"/>
      <c r="X340" s="34"/>
      <c r="Y340" s="34"/>
      <c r="Z340" s="34"/>
      <c r="AA340" s="34"/>
      <c r="AB340" s="34"/>
      <c r="AC340" s="34"/>
      <c r="AD340" s="34"/>
      <c r="AE340" s="34"/>
      <c r="AT340" s="16" t="s">
        <v>158</v>
      </c>
      <c r="AU340" s="16" t="s">
        <v>91</v>
      </c>
    </row>
    <row r="341" spans="1:65" s="2" customFormat="1" ht="16.5" customHeight="1">
      <c r="A341" s="34"/>
      <c r="B341" s="35"/>
      <c r="C341" s="203" t="s">
        <v>1269</v>
      </c>
      <c r="D341" s="203" t="s">
        <v>152</v>
      </c>
      <c r="E341" s="204" t="s">
        <v>1270</v>
      </c>
      <c r="F341" s="205" t="s">
        <v>1271</v>
      </c>
      <c r="G341" s="206" t="s">
        <v>194</v>
      </c>
      <c r="H341" s="207">
        <v>216</v>
      </c>
      <c r="I341" s="208"/>
      <c r="J341" s="209">
        <f>ROUND(I341*H341,2)</f>
        <v>0</v>
      </c>
      <c r="K341" s="205" t="s">
        <v>1</v>
      </c>
      <c r="L341" s="39"/>
      <c r="M341" s="210" t="s">
        <v>1</v>
      </c>
      <c r="N341" s="211" t="s">
        <v>48</v>
      </c>
      <c r="O341" s="71"/>
      <c r="P341" s="212">
        <f>O341*H341</f>
        <v>0</v>
      </c>
      <c r="Q341" s="212">
        <v>0</v>
      </c>
      <c r="R341" s="212">
        <f>Q341*H341</f>
        <v>0</v>
      </c>
      <c r="S341" s="212">
        <v>0</v>
      </c>
      <c r="T341" s="213">
        <f>S341*H341</f>
        <v>0</v>
      </c>
      <c r="U341" s="34"/>
      <c r="V341" s="34"/>
      <c r="W341" s="34"/>
      <c r="X341" s="34"/>
      <c r="Y341" s="34"/>
      <c r="Z341" s="34"/>
      <c r="AA341" s="34"/>
      <c r="AB341" s="34"/>
      <c r="AC341" s="34"/>
      <c r="AD341" s="34"/>
      <c r="AE341" s="34"/>
      <c r="AR341" s="214" t="s">
        <v>156</v>
      </c>
      <c r="AT341" s="214" t="s">
        <v>152</v>
      </c>
      <c r="AU341" s="214" t="s">
        <v>91</v>
      </c>
      <c r="AY341" s="16" t="s">
        <v>150</v>
      </c>
      <c r="BE341" s="215">
        <f>IF(N341="základní",J341,0)</f>
        <v>0</v>
      </c>
      <c r="BF341" s="215">
        <f>IF(N341="snížená",J341,0)</f>
        <v>0</v>
      </c>
      <c r="BG341" s="215">
        <f>IF(N341="zákl. přenesená",J341,0)</f>
        <v>0</v>
      </c>
      <c r="BH341" s="215">
        <f>IF(N341="sníž. přenesená",J341,0)</f>
        <v>0</v>
      </c>
      <c r="BI341" s="215">
        <f>IF(N341="nulová",J341,0)</f>
        <v>0</v>
      </c>
      <c r="BJ341" s="16" t="s">
        <v>91</v>
      </c>
      <c r="BK341" s="215">
        <f>ROUND(I341*H341,2)</f>
        <v>0</v>
      </c>
      <c r="BL341" s="16" t="s">
        <v>156</v>
      </c>
      <c r="BM341" s="214" t="s">
        <v>1272</v>
      </c>
    </row>
    <row r="342" spans="1:65" s="2" customFormat="1" ht="11.25">
      <c r="A342" s="34"/>
      <c r="B342" s="35"/>
      <c r="C342" s="36"/>
      <c r="D342" s="216" t="s">
        <v>158</v>
      </c>
      <c r="E342" s="36"/>
      <c r="F342" s="217" t="s">
        <v>1271</v>
      </c>
      <c r="G342" s="36"/>
      <c r="H342" s="36"/>
      <c r="I342" s="115"/>
      <c r="J342" s="36"/>
      <c r="K342" s="36"/>
      <c r="L342" s="39"/>
      <c r="M342" s="218"/>
      <c r="N342" s="219"/>
      <c r="O342" s="71"/>
      <c r="P342" s="71"/>
      <c r="Q342" s="71"/>
      <c r="R342" s="71"/>
      <c r="S342" s="71"/>
      <c r="T342" s="72"/>
      <c r="U342" s="34"/>
      <c r="V342" s="34"/>
      <c r="W342" s="34"/>
      <c r="X342" s="34"/>
      <c r="Y342" s="34"/>
      <c r="Z342" s="34"/>
      <c r="AA342" s="34"/>
      <c r="AB342" s="34"/>
      <c r="AC342" s="34"/>
      <c r="AD342" s="34"/>
      <c r="AE342" s="34"/>
      <c r="AT342" s="16" t="s">
        <v>158</v>
      </c>
      <c r="AU342" s="16" t="s">
        <v>91</v>
      </c>
    </row>
    <row r="343" spans="1:65" s="2" customFormat="1" ht="16.5" customHeight="1">
      <c r="A343" s="34"/>
      <c r="B343" s="35"/>
      <c r="C343" s="203" t="s">
        <v>1273</v>
      </c>
      <c r="D343" s="203" t="s">
        <v>152</v>
      </c>
      <c r="E343" s="204" t="s">
        <v>1274</v>
      </c>
      <c r="F343" s="205" t="s">
        <v>1275</v>
      </c>
      <c r="G343" s="206" t="s">
        <v>194</v>
      </c>
      <c r="H343" s="207">
        <v>12</v>
      </c>
      <c r="I343" s="208"/>
      <c r="J343" s="209">
        <f>ROUND(I343*H343,2)</f>
        <v>0</v>
      </c>
      <c r="K343" s="205" t="s">
        <v>1</v>
      </c>
      <c r="L343" s="39"/>
      <c r="M343" s="210" t="s">
        <v>1</v>
      </c>
      <c r="N343" s="211" t="s">
        <v>48</v>
      </c>
      <c r="O343" s="71"/>
      <c r="P343" s="212">
        <f>O343*H343</f>
        <v>0</v>
      </c>
      <c r="Q343" s="212">
        <v>0</v>
      </c>
      <c r="R343" s="212">
        <f>Q343*H343</f>
        <v>0</v>
      </c>
      <c r="S343" s="212">
        <v>0</v>
      </c>
      <c r="T343" s="213">
        <f>S343*H343</f>
        <v>0</v>
      </c>
      <c r="U343" s="34"/>
      <c r="V343" s="34"/>
      <c r="W343" s="34"/>
      <c r="X343" s="34"/>
      <c r="Y343" s="34"/>
      <c r="Z343" s="34"/>
      <c r="AA343" s="34"/>
      <c r="AB343" s="34"/>
      <c r="AC343" s="34"/>
      <c r="AD343" s="34"/>
      <c r="AE343" s="34"/>
      <c r="AR343" s="214" t="s">
        <v>156</v>
      </c>
      <c r="AT343" s="214" t="s">
        <v>152</v>
      </c>
      <c r="AU343" s="214" t="s">
        <v>91</v>
      </c>
      <c r="AY343" s="16" t="s">
        <v>150</v>
      </c>
      <c r="BE343" s="215">
        <f>IF(N343="základní",J343,0)</f>
        <v>0</v>
      </c>
      <c r="BF343" s="215">
        <f>IF(N343="snížená",J343,0)</f>
        <v>0</v>
      </c>
      <c r="BG343" s="215">
        <f>IF(N343="zákl. přenesená",J343,0)</f>
        <v>0</v>
      </c>
      <c r="BH343" s="215">
        <f>IF(N343="sníž. přenesená",J343,0)</f>
        <v>0</v>
      </c>
      <c r="BI343" s="215">
        <f>IF(N343="nulová",J343,0)</f>
        <v>0</v>
      </c>
      <c r="BJ343" s="16" t="s">
        <v>91</v>
      </c>
      <c r="BK343" s="215">
        <f>ROUND(I343*H343,2)</f>
        <v>0</v>
      </c>
      <c r="BL343" s="16" t="s">
        <v>156</v>
      </c>
      <c r="BM343" s="214" t="s">
        <v>1276</v>
      </c>
    </row>
    <row r="344" spans="1:65" s="2" customFormat="1" ht="11.25">
      <c r="A344" s="34"/>
      <c r="B344" s="35"/>
      <c r="C344" s="36"/>
      <c r="D344" s="216" t="s">
        <v>158</v>
      </c>
      <c r="E344" s="36"/>
      <c r="F344" s="217" t="s">
        <v>1275</v>
      </c>
      <c r="G344" s="36"/>
      <c r="H344" s="36"/>
      <c r="I344" s="115"/>
      <c r="J344" s="36"/>
      <c r="K344" s="36"/>
      <c r="L344" s="39"/>
      <c r="M344" s="218"/>
      <c r="N344" s="219"/>
      <c r="O344" s="71"/>
      <c r="P344" s="71"/>
      <c r="Q344" s="71"/>
      <c r="R344" s="71"/>
      <c r="S344" s="71"/>
      <c r="T344" s="72"/>
      <c r="U344" s="34"/>
      <c r="V344" s="34"/>
      <c r="W344" s="34"/>
      <c r="X344" s="34"/>
      <c r="Y344" s="34"/>
      <c r="Z344" s="34"/>
      <c r="AA344" s="34"/>
      <c r="AB344" s="34"/>
      <c r="AC344" s="34"/>
      <c r="AD344" s="34"/>
      <c r="AE344" s="34"/>
      <c r="AT344" s="16" t="s">
        <v>158</v>
      </c>
      <c r="AU344" s="16" t="s">
        <v>91</v>
      </c>
    </row>
    <row r="345" spans="1:65" s="2" customFormat="1" ht="16.5" customHeight="1">
      <c r="A345" s="34"/>
      <c r="B345" s="35"/>
      <c r="C345" s="203" t="s">
        <v>1277</v>
      </c>
      <c r="D345" s="203" t="s">
        <v>152</v>
      </c>
      <c r="E345" s="204" t="s">
        <v>1278</v>
      </c>
      <c r="F345" s="205" t="s">
        <v>1279</v>
      </c>
      <c r="G345" s="206" t="s">
        <v>1023</v>
      </c>
      <c r="H345" s="207">
        <v>448.5</v>
      </c>
      <c r="I345" s="208"/>
      <c r="J345" s="209">
        <f>ROUND(I345*H345,2)</f>
        <v>0</v>
      </c>
      <c r="K345" s="205" t="s">
        <v>1</v>
      </c>
      <c r="L345" s="39"/>
      <c r="M345" s="210" t="s">
        <v>1</v>
      </c>
      <c r="N345" s="211" t="s">
        <v>48</v>
      </c>
      <c r="O345" s="71"/>
      <c r="P345" s="212">
        <f>O345*H345</f>
        <v>0</v>
      </c>
      <c r="Q345" s="212">
        <v>0</v>
      </c>
      <c r="R345" s="212">
        <f>Q345*H345</f>
        <v>0</v>
      </c>
      <c r="S345" s="212">
        <v>0</v>
      </c>
      <c r="T345" s="213">
        <f>S345*H345</f>
        <v>0</v>
      </c>
      <c r="U345" s="34"/>
      <c r="V345" s="34"/>
      <c r="W345" s="34"/>
      <c r="X345" s="34"/>
      <c r="Y345" s="34"/>
      <c r="Z345" s="34"/>
      <c r="AA345" s="34"/>
      <c r="AB345" s="34"/>
      <c r="AC345" s="34"/>
      <c r="AD345" s="34"/>
      <c r="AE345" s="34"/>
      <c r="AR345" s="214" t="s">
        <v>156</v>
      </c>
      <c r="AT345" s="214" t="s">
        <v>152</v>
      </c>
      <c r="AU345" s="214" t="s">
        <v>91</v>
      </c>
      <c r="AY345" s="16" t="s">
        <v>150</v>
      </c>
      <c r="BE345" s="215">
        <f>IF(N345="základní",J345,0)</f>
        <v>0</v>
      </c>
      <c r="BF345" s="215">
        <f>IF(N345="snížená",J345,0)</f>
        <v>0</v>
      </c>
      <c r="BG345" s="215">
        <f>IF(N345="zákl. přenesená",J345,0)</f>
        <v>0</v>
      </c>
      <c r="BH345" s="215">
        <f>IF(N345="sníž. přenesená",J345,0)</f>
        <v>0</v>
      </c>
      <c r="BI345" s="215">
        <f>IF(N345="nulová",J345,0)</f>
        <v>0</v>
      </c>
      <c r="BJ345" s="16" t="s">
        <v>91</v>
      </c>
      <c r="BK345" s="215">
        <f>ROUND(I345*H345,2)</f>
        <v>0</v>
      </c>
      <c r="BL345" s="16" t="s">
        <v>156</v>
      </c>
      <c r="BM345" s="214" t="s">
        <v>1280</v>
      </c>
    </row>
    <row r="346" spans="1:65" s="2" customFormat="1" ht="11.25">
      <c r="A346" s="34"/>
      <c r="B346" s="35"/>
      <c r="C346" s="36"/>
      <c r="D346" s="216" t="s">
        <v>158</v>
      </c>
      <c r="E346" s="36"/>
      <c r="F346" s="217" t="s">
        <v>1279</v>
      </c>
      <c r="G346" s="36"/>
      <c r="H346" s="36"/>
      <c r="I346" s="115"/>
      <c r="J346" s="36"/>
      <c r="K346" s="36"/>
      <c r="L346" s="39"/>
      <c r="M346" s="218"/>
      <c r="N346" s="219"/>
      <c r="O346" s="71"/>
      <c r="P346" s="71"/>
      <c r="Q346" s="71"/>
      <c r="R346" s="71"/>
      <c r="S346" s="71"/>
      <c r="T346" s="72"/>
      <c r="U346" s="34"/>
      <c r="V346" s="34"/>
      <c r="W346" s="34"/>
      <c r="X346" s="34"/>
      <c r="Y346" s="34"/>
      <c r="Z346" s="34"/>
      <c r="AA346" s="34"/>
      <c r="AB346" s="34"/>
      <c r="AC346" s="34"/>
      <c r="AD346" s="34"/>
      <c r="AE346" s="34"/>
      <c r="AT346" s="16" t="s">
        <v>158</v>
      </c>
      <c r="AU346" s="16" t="s">
        <v>91</v>
      </c>
    </row>
    <row r="347" spans="1:65" s="2" customFormat="1" ht="16.5" customHeight="1">
      <c r="A347" s="34"/>
      <c r="B347" s="35"/>
      <c r="C347" s="203" t="s">
        <v>1281</v>
      </c>
      <c r="D347" s="203" t="s">
        <v>152</v>
      </c>
      <c r="E347" s="204" t="s">
        <v>1282</v>
      </c>
      <c r="F347" s="205" t="s">
        <v>1283</v>
      </c>
      <c r="G347" s="206" t="s">
        <v>194</v>
      </c>
      <c r="H347" s="207">
        <v>580</v>
      </c>
      <c r="I347" s="208"/>
      <c r="J347" s="209">
        <f>ROUND(I347*H347,2)</f>
        <v>0</v>
      </c>
      <c r="K347" s="205" t="s">
        <v>1</v>
      </c>
      <c r="L347" s="39"/>
      <c r="M347" s="210" t="s">
        <v>1</v>
      </c>
      <c r="N347" s="211" t="s">
        <v>48</v>
      </c>
      <c r="O347" s="71"/>
      <c r="P347" s="212">
        <f>O347*H347</f>
        <v>0</v>
      </c>
      <c r="Q347" s="212">
        <v>0</v>
      </c>
      <c r="R347" s="212">
        <f>Q347*H347</f>
        <v>0</v>
      </c>
      <c r="S347" s="212">
        <v>0</v>
      </c>
      <c r="T347" s="213">
        <f>S347*H347</f>
        <v>0</v>
      </c>
      <c r="U347" s="34"/>
      <c r="V347" s="34"/>
      <c r="W347" s="34"/>
      <c r="X347" s="34"/>
      <c r="Y347" s="34"/>
      <c r="Z347" s="34"/>
      <c r="AA347" s="34"/>
      <c r="AB347" s="34"/>
      <c r="AC347" s="34"/>
      <c r="AD347" s="34"/>
      <c r="AE347" s="34"/>
      <c r="AR347" s="214" t="s">
        <v>156</v>
      </c>
      <c r="AT347" s="214" t="s">
        <v>152</v>
      </c>
      <c r="AU347" s="214" t="s">
        <v>91</v>
      </c>
      <c r="AY347" s="16" t="s">
        <v>150</v>
      </c>
      <c r="BE347" s="215">
        <f>IF(N347="základní",J347,0)</f>
        <v>0</v>
      </c>
      <c r="BF347" s="215">
        <f>IF(N347="snížená",J347,0)</f>
        <v>0</v>
      </c>
      <c r="BG347" s="215">
        <f>IF(N347="zákl. přenesená",J347,0)</f>
        <v>0</v>
      </c>
      <c r="BH347" s="215">
        <f>IF(N347="sníž. přenesená",J347,0)</f>
        <v>0</v>
      </c>
      <c r="BI347" s="215">
        <f>IF(N347="nulová",J347,0)</f>
        <v>0</v>
      </c>
      <c r="BJ347" s="16" t="s">
        <v>91</v>
      </c>
      <c r="BK347" s="215">
        <f>ROUND(I347*H347,2)</f>
        <v>0</v>
      </c>
      <c r="BL347" s="16" t="s">
        <v>156</v>
      </c>
      <c r="BM347" s="214" t="s">
        <v>1284</v>
      </c>
    </row>
    <row r="348" spans="1:65" s="2" customFormat="1" ht="11.25">
      <c r="A348" s="34"/>
      <c r="B348" s="35"/>
      <c r="C348" s="36"/>
      <c r="D348" s="216" t="s">
        <v>158</v>
      </c>
      <c r="E348" s="36"/>
      <c r="F348" s="217" t="s">
        <v>1283</v>
      </c>
      <c r="G348" s="36"/>
      <c r="H348" s="36"/>
      <c r="I348" s="115"/>
      <c r="J348" s="36"/>
      <c r="K348" s="36"/>
      <c r="L348" s="39"/>
      <c r="M348" s="218"/>
      <c r="N348" s="219"/>
      <c r="O348" s="71"/>
      <c r="P348" s="71"/>
      <c r="Q348" s="71"/>
      <c r="R348" s="71"/>
      <c r="S348" s="71"/>
      <c r="T348" s="72"/>
      <c r="U348" s="34"/>
      <c r="V348" s="34"/>
      <c r="W348" s="34"/>
      <c r="X348" s="34"/>
      <c r="Y348" s="34"/>
      <c r="Z348" s="34"/>
      <c r="AA348" s="34"/>
      <c r="AB348" s="34"/>
      <c r="AC348" s="34"/>
      <c r="AD348" s="34"/>
      <c r="AE348" s="34"/>
      <c r="AT348" s="16" t="s">
        <v>158</v>
      </c>
      <c r="AU348" s="16" t="s">
        <v>91</v>
      </c>
    </row>
    <row r="349" spans="1:65" s="2" customFormat="1" ht="16.5" customHeight="1">
      <c r="A349" s="34"/>
      <c r="B349" s="35"/>
      <c r="C349" s="203" t="s">
        <v>1285</v>
      </c>
      <c r="D349" s="203" t="s">
        <v>152</v>
      </c>
      <c r="E349" s="204" t="s">
        <v>1286</v>
      </c>
      <c r="F349" s="205" t="s">
        <v>1287</v>
      </c>
      <c r="G349" s="206" t="s">
        <v>194</v>
      </c>
      <c r="H349" s="207">
        <v>207</v>
      </c>
      <c r="I349" s="208"/>
      <c r="J349" s="209">
        <f>ROUND(I349*H349,2)</f>
        <v>0</v>
      </c>
      <c r="K349" s="205" t="s">
        <v>1</v>
      </c>
      <c r="L349" s="39"/>
      <c r="M349" s="210" t="s">
        <v>1</v>
      </c>
      <c r="N349" s="211" t="s">
        <v>48</v>
      </c>
      <c r="O349" s="71"/>
      <c r="P349" s="212">
        <f>O349*H349</f>
        <v>0</v>
      </c>
      <c r="Q349" s="212">
        <v>0</v>
      </c>
      <c r="R349" s="212">
        <f>Q349*H349</f>
        <v>0</v>
      </c>
      <c r="S349" s="212">
        <v>0</v>
      </c>
      <c r="T349" s="213">
        <f>S349*H349</f>
        <v>0</v>
      </c>
      <c r="U349" s="34"/>
      <c r="V349" s="34"/>
      <c r="W349" s="34"/>
      <c r="X349" s="34"/>
      <c r="Y349" s="34"/>
      <c r="Z349" s="34"/>
      <c r="AA349" s="34"/>
      <c r="AB349" s="34"/>
      <c r="AC349" s="34"/>
      <c r="AD349" s="34"/>
      <c r="AE349" s="34"/>
      <c r="AR349" s="214" t="s">
        <v>156</v>
      </c>
      <c r="AT349" s="214" t="s">
        <v>152</v>
      </c>
      <c r="AU349" s="214" t="s">
        <v>91</v>
      </c>
      <c r="AY349" s="16" t="s">
        <v>150</v>
      </c>
      <c r="BE349" s="215">
        <f>IF(N349="základní",J349,0)</f>
        <v>0</v>
      </c>
      <c r="BF349" s="215">
        <f>IF(N349="snížená",J349,0)</f>
        <v>0</v>
      </c>
      <c r="BG349" s="215">
        <f>IF(N349="zákl. přenesená",J349,0)</f>
        <v>0</v>
      </c>
      <c r="BH349" s="215">
        <f>IF(N349="sníž. přenesená",J349,0)</f>
        <v>0</v>
      </c>
      <c r="BI349" s="215">
        <f>IF(N349="nulová",J349,0)</f>
        <v>0</v>
      </c>
      <c r="BJ349" s="16" t="s">
        <v>91</v>
      </c>
      <c r="BK349" s="215">
        <f>ROUND(I349*H349,2)</f>
        <v>0</v>
      </c>
      <c r="BL349" s="16" t="s">
        <v>156</v>
      </c>
      <c r="BM349" s="214" t="s">
        <v>1288</v>
      </c>
    </row>
    <row r="350" spans="1:65" s="2" customFormat="1" ht="11.25">
      <c r="A350" s="34"/>
      <c r="B350" s="35"/>
      <c r="C350" s="36"/>
      <c r="D350" s="216" t="s">
        <v>158</v>
      </c>
      <c r="E350" s="36"/>
      <c r="F350" s="217" t="s">
        <v>1287</v>
      </c>
      <c r="G350" s="36"/>
      <c r="H350" s="36"/>
      <c r="I350" s="115"/>
      <c r="J350" s="36"/>
      <c r="K350" s="36"/>
      <c r="L350" s="39"/>
      <c r="M350" s="218"/>
      <c r="N350" s="219"/>
      <c r="O350" s="71"/>
      <c r="P350" s="71"/>
      <c r="Q350" s="71"/>
      <c r="R350" s="71"/>
      <c r="S350" s="71"/>
      <c r="T350" s="72"/>
      <c r="U350" s="34"/>
      <c r="V350" s="34"/>
      <c r="W350" s="34"/>
      <c r="X350" s="34"/>
      <c r="Y350" s="34"/>
      <c r="Z350" s="34"/>
      <c r="AA350" s="34"/>
      <c r="AB350" s="34"/>
      <c r="AC350" s="34"/>
      <c r="AD350" s="34"/>
      <c r="AE350" s="34"/>
      <c r="AT350" s="16" t="s">
        <v>158</v>
      </c>
      <c r="AU350" s="16" t="s">
        <v>91</v>
      </c>
    </row>
    <row r="351" spans="1:65" s="2" customFormat="1" ht="16.5" customHeight="1">
      <c r="A351" s="34"/>
      <c r="B351" s="35"/>
      <c r="C351" s="203" t="s">
        <v>1289</v>
      </c>
      <c r="D351" s="203" t="s">
        <v>152</v>
      </c>
      <c r="E351" s="204" t="s">
        <v>1290</v>
      </c>
      <c r="F351" s="205" t="s">
        <v>1291</v>
      </c>
      <c r="G351" s="206" t="s">
        <v>194</v>
      </c>
      <c r="H351" s="207">
        <v>115</v>
      </c>
      <c r="I351" s="208"/>
      <c r="J351" s="209">
        <f>ROUND(I351*H351,2)</f>
        <v>0</v>
      </c>
      <c r="K351" s="205" t="s">
        <v>1</v>
      </c>
      <c r="L351" s="39"/>
      <c r="M351" s="210" t="s">
        <v>1</v>
      </c>
      <c r="N351" s="211" t="s">
        <v>48</v>
      </c>
      <c r="O351" s="71"/>
      <c r="P351" s="212">
        <f>O351*H351</f>
        <v>0</v>
      </c>
      <c r="Q351" s="212">
        <v>0</v>
      </c>
      <c r="R351" s="212">
        <f>Q351*H351</f>
        <v>0</v>
      </c>
      <c r="S351" s="212">
        <v>0</v>
      </c>
      <c r="T351" s="213">
        <f>S351*H351</f>
        <v>0</v>
      </c>
      <c r="U351" s="34"/>
      <c r="V351" s="34"/>
      <c r="W351" s="34"/>
      <c r="X351" s="34"/>
      <c r="Y351" s="34"/>
      <c r="Z351" s="34"/>
      <c r="AA351" s="34"/>
      <c r="AB351" s="34"/>
      <c r="AC351" s="34"/>
      <c r="AD351" s="34"/>
      <c r="AE351" s="34"/>
      <c r="AR351" s="214" t="s">
        <v>156</v>
      </c>
      <c r="AT351" s="214" t="s">
        <v>152</v>
      </c>
      <c r="AU351" s="214" t="s">
        <v>91</v>
      </c>
      <c r="AY351" s="16" t="s">
        <v>150</v>
      </c>
      <c r="BE351" s="215">
        <f>IF(N351="základní",J351,0)</f>
        <v>0</v>
      </c>
      <c r="BF351" s="215">
        <f>IF(N351="snížená",J351,0)</f>
        <v>0</v>
      </c>
      <c r="BG351" s="215">
        <f>IF(N351="zákl. přenesená",J351,0)</f>
        <v>0</v>
      </c>
      <c r="BH351" s="215">
        <f>IF(N351="sníž. přenesená",J351,0)</f>
        <v>0</v>
      </c>
      <c r="BI351" s="215">
        <f>IF(N351="nulová",J351,0)</f>
        <v>0</v>
      </c>
      <c r="BJ351" s="16" t="s">
        <v>91</v>
      </c>
      <c r="BK351" s="215">
        <f>ROUND(I351*H351,2)</f>
        <v>0</v>
      </c>
      <c r="BL351" s="16" t="s">
        <v>156</v>
      </c>
      <c r="BM351" s="214" t="s">
        <v>1292</v>
      </c>
    </row>
    <row r="352" spans="1:65" s="2" customFormat="1" ht="11.25">
      <c r="A352" s="34"/>
      <c r="B352" s="35"/>
      <c r="C352" s="36"/>
      <c r="D352" s="216" t="s">
        <v>158</v>
      </c>
      <c r="E352" s="36"/>
      <c r="F352" s="217" t="s">
        <v>1291</v>
      </c>
      <c r="G352" s="36"/>
      <c r="H352" s="36"/>
      <c r="I352" s="115"/>
      <c r="J352" s="36"/>
      <c r="K352" s="36"/>
      <c r="L352" s="39"/>
      <c r="M352" s="218"/>
      <c r="N352" s="219"/>
      <c r="O352" s="71"/>
      <c r="P352" s="71"/>
      <c r="Q352" s="71"/>
      <c r="R352" s="71"/>
      <c r="S352" s="71"/>
      <c r="T352" s="72"/>
      <c r="U352" s="34"/>
      <c r="V352" s="34"/>
      <c r="W352" s="34"/>
      <c r="X352" s="34"/>
      <c r="Y352" s="34"/>
      <c r="Z352" s="34"/>
      <c r="AA352" s="34"/>
      <c r="AB352" s="34"/>
      <c r="AC352" s="34"/>
      <c r="AD352" s="34"/>
      <c r="AE352" s="34"/>
      <c r="AT352" s="16" t="s">
        <v>158</v>
      </c>
      <c r="AU352" s="16" t="s">
        <v>91</v>
      </c>
    </row>
    <row r="353" spans="1:65" s="2" customFormat="1" ht="16.5" customHeight="1">
      <c r="A353" s="34"/>
      <c r="B353" s="35"/>
      <c r="C353" s="203" t="s">
        <v>1293</v>
      </c>
      <c r="D353" s="203" t="s">
        <v>152</v>
      </c>
      <c r="E353" s="204" t="s">
        <v>1294</v>
      </c>
      <c r="F353" s="205" t="s">
        <v>1295</v>
      </c>
      <c r="G353" s="206" t="s">
        <v>194</v>
      </c>
      <c r="H353" s="207">
        <v>63</v>
      </c>
      <c r="I353" s="208"/>
      <c r="J353" s="209">
        <f>ROUND(I353*H353,2)</f>
        <v>0</v>
      </c>
      <c r="K353" s="205" t="s">
        <v>1</v>
      </c>
      <c r="L353" s="39"/>
      <c r="M353" s="210" t="s">
        <v>1</v>
      </c>
      <c r="N353" s="211" t="s">
        <v>48</v>
      </c>
      <c r="O353" s="71"/>
      <c r="P353" s="212">
        <f>O353*H353</f>
        <v>0</v>
      </c>
      <c r="Q353" s="212">
        <v>0</v>
      </c>
      <c r="R353" s="212">
        <f>Q353*H353</f>
        <v>0</v>
      </c>
      <c r="S353" s="212">
        <v>0</v>
      </c>
      <c r="T353" s="213">
        <f>S353*H353</f>
        <v>0</v>
      </c>
      <c r="U353" s="34"/>
      <c r="V353" s="34"/>
      <c r="W353" s="34"/>
      <c r="X353" s="34"/>
      <c r="Y353" s="34"/>
      <c r="Z353" s="34"/>
      <c r="AA353" s="34"/>
      <c r="AB353" s="34"/>
      <c r="AC353" s="34"/>
      <c r="AD353" s="34"/>
      <c r="AE353" s="34"/>
      <c r="AR353" s="214" t="s">
        <v>156</v>
      </c>
      <c r="AT353" s="214" t="s">
        <v>152</v>
      </c>
      <c r="AU353" s="214" t="s">
        <v>91</v>
      </c>
      <c r="AY353" s="16" t="s">
        <v>150</v>
      </c>
      <c r="BE353" s="215">
        <f>IF(N353="základní",J353,0)</f>
        <v>0</v>
      </c>
      <c r="BF353" s="215">
        <f>IF(N353="snížená",J353,0)</f>
        <v>0</v>
      </c>
      <c r="BG353" s="215">
        <f>IF(N353="zákl. přenesená",J353,0)</f>
        <v>0</v>
      </c>
      <c r="BH353" s="215">
        <f>IF(N353="sníž. přenesená",J353,0)</f>
        <v>0</v>
      </c>
      <c r="BI353" s="215">
        <f>IF(N353="nulová",J353,0)</f>
        <v>0</v>
      </c>
      <c r="BJ353" s="16" t="s">
        <v>91</v>
      </c>
      <c r="BK353" s="215">
        <f>ROUND(I353*H353,2)</f>
        <v>0</v>
      </c>
      <c r="BL353" s="16" t="s">
        <v>156</v>
      </c>
      <c r="BM353" s="214" t="s">
        <v>1296</v>
      </c>
    </row>
    <row r="354" spans="1:65" s="2" customFormat="1" ht="11.25">
      <c r="A354" s="34"/>
      <c r="B354" s="35"/>
      <c r="C354" s="36"/>
      <c r="D354" s="216" t="s">
        <v>158</v>
      </c>
      <c r="E354" s="36"/>
      <c r="F354" s="217" t="s">
        <v>1295</v>
      </c>
      <c r="G354" s="36"/>
      <c r="H354" s="36"/>
      <c r="I354" s="115"/>
      <c r="J354" s="36"/>
      <c r="K354" s="36"/>
      <c r="L354" s="39"/>
      <c r="M354" s="218"/>
      <c r="N354" s="219"/>
      <c r="O354" s="71"/>
      <c r="P354" s="71"/>
      <c r="Q354" s="71"/>
      <c r="R354" s="71"/>
      <c r="S354" s="71"/>
      <c r="T354" s="72"/>
      <c r="U354" s="34"/>
      <c r="V354" s="34"/>
      <c r="W354" s="34"/>
      <c r="X354" s="34"/>
      <c r="Y354" s="34"/>
      <c r="Z354" s="34"/>
      <c r="AA354" s="34"/>
      <c r="AB354" s="34"/>
      <c r="AC354" s="34"/>
      <c r="AD354" s="34"/>
      <c r="AE354" s="34"/>
      <c r="AT354" s="16" t="s">
        <v>158</v>
      </c>
      <c r="AU354" s="16" t="s">
        <v>91</v>
      </c>
    </row>
    <row r="355" spans="1:65" s="2" customFormat="1" ht="16.5" customHeight="1">
      <c r="A355" s="34"/>
      <c r="B355" s="35"/>
      <c r="C355" s="203" t="s">
        <v>1297</v>
      </c>
      <c r="D355" s="203" t="s">
        <v>152</v>
      </c>
      <c r="E355" s="204" t="s">
        <v>1298</v>
      </c>
      <c r="F355" s="205" t="s">
        <v>1299</v>
      </c>
      <c r="G355" s="206" t="s">
        <v>194</v>
      </c>
      <c r="H355" s="207">
        <v>427</v>
      </c>
      <c r="I355" s="208"/>
      <c r="J355" s="209">
        <f>ROUND(I355*H355,2)</f>
        <v>0</v>
      </c>
      <c r="K355" s="205" t="s">
        <v>1</v>
      </c>
      <c r="L355" s="39"/>
      <c r="M355" s="210" t="s">
        <v>1</v>
      </c>
      <c r="N355" s="211" t="s">
        <v>48</v>
      </c>
      <c r="O355" s="71"/>
      <c r="P355" s="212">
        <f>O355*H355</f>
        <v>0</v>
      </c>
      <c r="Q355" s="212">
        <v>0</v>
      </c>
      <c r="R355" s="212">
        <f>Q355*H355</f>
        <v>0</v>
      </c>
      <c r="S355" s="212">
        <v>0</v>
      </c>
      <c r="T355" s="213">
        <f>S355*H355</f>
        <v>0</v>
      </c>
      <c r="U355" s="34"/>
      <c r="V355" s="34"/>
      <c r="W355" s="34"/>
      <c r="X355" s="34"/>
      <c r="Y355" s="34"/>
      <c r="Z355" s="34"/>
      <c r="AA355" s="34"/>
      <c r="AB355" s="34"/>
      <c r="AC355" s="34"/>
      <c r="AD355" s="34"/>
      <c r="AE355" s="34"/>
      <c r="AR355" s="214" t="s">
        <v>156</v>
      </c>
      <c r="AT355" s="214" t="s">
        <v>152</v>
      </c>
      <c r="AU355" s="214" t="s">
        <v>91</v>
      </c>
      <c r="AY355" s="16" t="s">
        <v>150</v>
      </c>
      <c r="BE355" s="215">
        <f>IF(N355="základní",J355,0)</f>
        <v>0</v>
      </c>
      <c r="BF355" s="215">
        <f>IF(N355="snížená",J355,0)</f>
        <v>0</v>
      </c>
      <c r="BG355" s="215">
        <f>IF(N355="zákl. přenesená",J355,0)</f>
        <v>0</v>
      </c>
      <c r="BH355" s="215">
        <f>IF(N355="sníž. přenesená",J355,0)</f>
        <v>0</v>
      </c>
      <c r="BI355" s="215">
        <f>IF(N355="nulová",J355,0)</f>
        <v>0</v>
      </c>
      <c r="BJ355" s="16" t="s">
        <v>91</v>
      </c>
      <c r="BK355" s="215">
        <f>ROUND(I355*H355,2)</f>
        <v>0</v>
      </c>
      <c r="BL355" s="16" t="s">
        <v>156</v>
      </c>
      <c r="BM355" s="214" t="s">
        <v>1300</v>
      </c>
    </row>
    <row r="356" spans="1:65" s="2" customFormat="1" ht="11.25">
      <c r="A356" s="34"/>
      <c r="B356" s="35"/>
      <c r="C356" s="36"/>
      <c r="D356" s="216" t="s">
        <v>158</v>
      </c>
      <c r="E356" s="36"/>
      <c r="F356" s="217" t="s">
        <v>1299</v>
      </c>
      <c r="G356" s="36"/>
      <c r="H356" s="36"/>
      <c r="I356" s="115"/>
      <c r="J356" s="36"/>
      <c r="K356" s="36"/>
      <c r="L356" s="39"/>
      <c r="M356" s="218"/>
      <c r="N356" s="219"/>
      <c r="O356" s="71"/>
      <c r="P356" s="71"/>
      <c r="Q356" s="71"/>
      <c r="R356" s="71"/>
      <c r="S356" s="71"/>
      <c r="T356" s="72"/>
      <c r="U356" s="34"/>
      <c r="V356" s="34"/>
      <c r="W356" s="34"/>
      <c r="X356" s="34"/>
      <c r="Y356" s="34"/>
      <c r="Z356" s="34"/>
      <c r="AA356" s="34"/>
      <c r="AB356" s="34"/>
      <c r="AC356" s="34"/>
      <c r="AD356" s="34"/>
      <c r="AE356" s="34"/>
      <c r="AT356" s="16" t="s">
        <v>158</v>
      </c>
      <c r="AU356" s="16" t="s">
        <v>91</v>
      </c>
    </row>
    <row r="357" spans="1:65" s="2" customFormat="1" ht="16.5" customHeight="1">
      <c r="A357" s="34"/>
      <c r="B357" s="35"/>
      <c r="C357" s="203" t="s">
        <v>1301</v>
      </c>
      <c r="D357" s="203" t="s">
        <v>152</v>
      </c>
      <c r="E357" s="204" t="s">
        <v>1302</v>
      </c>
      <c r="F357" s="205" t="s">
        <v>1303</v>
      </c>
      <c r="G357" s="206" t="s">
        <v>194</v>
      </c>
      <c r="H357" s="207">
        <v>235</v>
      </c>
      <c r="I357" s="208"/>
      <c r="J357" s="209">
        <f>ROUND(I357*H357,2)</f>
        <v>0</v>
      </c>
      <c r="K357" s="205" t="s">
        <v>1</v>
      </c>
      <c r="L357" s="39"/>
      <c r="M357" s="210" t="s">
        <v>1</v>
      </c>
      <c r="N357" s="211" t="s">
        <v>48</v>
      </c>
      <c r="O357" s="71"/>
      <c r="P357" s="212">
        <f>O357*H357</f>
        <v>0</v>
      </c>
      <c r="Q357" s="212">
        <v>0</v>
      </c>
      <c r="R357" s="212">
        <f>Q357*H357</f>
        <v>0</v>
      </c>
      <c r="S357" s="212">
        <v>0</v>
      </c>
      <c r="T357" s="213">
        <f>S357*H357</f>
        <v>0</v>
      </c>
      <c r="U357" s="34"/>
      <c r="V357" s="34"/>
      <c r="W357" s="34"/>
      <c r="X357" s="34"/>
      <c r="Y357" s="34"/>
      <c r="Z357" s="34"/>
      <c r="AA357" s="34"/>
      <c r="AB357" s="34"/>
      <c r="AC357" s="34"/>
      <c r="AD357" s="34"/>
      <c r="AE357" s="34"/>
      <c r="AR357" s="214" t="s">
        <v>156</v>
      </c>
      <c r="AT357" s="214" t="s">
        <v>152</v>
      </c>
      <c r="AU357" s="214" t="s">
        <v>91</v>
      </c>
      <c r="AY357" s="16" t="s">
        <v>150</v>
      </c>
      <c r="BE357" s="215">
        <f>IF(N357="základní",J357,0)</f>
        <v>0</v>
      </c>
      <c r="BF357" s="215">
        <f>IF(N357="snížená",J357,0)</f>
        <v>0</v>
      </c>
      <c r="BG357" s="215">
        <f>IF(N357="zákl. přenesená",J357,0)</f>
        <v>0</v>
      </c>
      <c r="BH357" s="215">
        <f>IF(N357="sníž. přenesená",J357,0)</f>
        <v>0</v>
      </c>
      <c r="BI357" s="215">
        <f>IF(N357="nulová",J357,0)</f>
        <v>0</v>
      </c>
      <c r="BJ357" s="16" t="s">
        <v>91</v>
      </c>
      <c r="BK357" s="215">
        <f>ROUND(I357*H357,2)</f>
        <v>0</v>
      </c>
      <c r="BL357" s="16" t="s">
        <v>156</v>
      </c>
      <c r="BM357" s="214" t="s">
        <v>1304</v>
      </c>
    </row>
    <row r="358" spans="1:65" s="2" customFormat="1" ht="11.25">
      <c r="A358" s="34"/>
      <c r="B358" s="35"/>
      <c r="C358" s="36"/>
      <c r="D358" s="216" t="s">
        <v>158</v>
      </c>
      <c r="E358" s="36"/>
      <c r="F358" s="217" t="s">
        <v>1303</v>
      </c>
      <c r="G358" s="36"/>
      <c r="H358" s="36"/>
      <c r="I358" s="115"/>
      <c r="J358" s="36"/>
      <c r="K358" s="36"/>
      <c r="L358" s="39"/>
      <c r="M358" s="218"/>
      <c r="N358" s="219"/>
      <c r="O358" s="71"/>
      <c r="P358" s="71"/>
      <c r="Q358" s="71"/>
      <c r="R358" s="71"/>
      <c r="S358" s="71"/>
      <c r="T358" s="72"/>
      <c r="U358" s="34"/>
      <c r="V358" s="34"/>
      <c r="W358" s="34"/>
      <c r="X358" s="34"/>
      <c r="Y358" s="34"/>
      <c r="Z358" s="34"/>
      <c r="AA358" s="34"/>
      <c r="AB358" s="34"/>
      <c r="AC358" s="34"/>
      <c r="AD358" s="34"/>
      <c r="AE358" s="34"/>
      <c r="AT358" s="16" t="s">
        <v>158</v>
      </c>
      <c r="AU358" s="16" t="s">
        <v>91</v>
      </c>
    </row>
    <row r="359" spans="1:65" s="2" customFormat="1" ht="16.5" customHeight="1">
      <c r="A359" s="34"/>
      <c r="B359" s="35"/>
      <c r="C359" s="203" t="s">
        <v>1305</v>
      </c>
      <c r="D359" s="203" t="s">
        <v>152</v>
      </c>
      <c r="E359" s="204" t="s">
        <v>1306</v>
      </c>
      <c r="F359" s="205" t="s">
        <v>1307</v>
      </c>
      <c r="G359" s="206" t="s">
        <v>194</v>
      </c>
      <c r="H359" s="207">
        <v>63</v>
      </c>
      <c r="I359" s="208"/>
      <c r="J359" s="209">
        <f>ROUND(I359*H359,2)</f>
        <v>0</v>
      </c>
      <c r="K359" s="205" t="s">
        <v>1</v>
      </c>
      <c r="L359" s="39"/>
      <c r="M359" s="210" t="s">
        <v>1</v>
      </c>
      <c r="N359" s="211" t="s">
        <v>48</v>
      </c>
      <c r="O359" s="71"/>
      <c r="P359" s="212">
        <f>O359*H359</f>
        <v>0</v>
      </c>
      <c r="Q359" s="212">
        <v>0</v>
      </c>
      <c r="R359" s="212">
        <f>Q359*H359</f>
        <v>0</v>
      </c>
      <c r="S359" s="212">
        <v>0</v>
      </c>
      <c r="T359" s="213">
        <f>S359*H359</f>
        <v>0</v>
      </c>
      <c r="U359" s="34"/>
      <c r="V359" s="34"/>
      <c r="W359" s="34"/>
      <c r="X359" s="34"/>
      <c r="Y359" s="34"/>
      <c r="Z359" s="34"/>
      <c r="AA359" s="34"/>
      <c r="AB359" s="34"/>
      <c r="AC359" s="34"/>
      <c r="AD359" s="34"/>
      <c r="AE359" s="34"/>
      <c r="AR359" s="214" t="s">
        <v>156</v>
      </c>
      <c r="AT359" s="214" t="s">
        <v>152</v>
      </c>
      <c r="AU359" s="214" t="s">
        <v>91</v>
      </c>
      <c r="AY359" s="16" t="s">
        <v>150</v>
      </c>
      <c r="BE359" s="215">
        <f>IF(N359="základní",J359,0)</f>
        <v>0</v>
      </c>
      <c r="BF359" s="215">
        <f>IF(N359="snížená",J359,0)</f>
        <v>0</v>
      </c>
      <c r="BG359" s="215">
        <f>IF(N359="zákl. přenesená",J359,0)</f>
        <v>0</v>
      </c>
      <c r="BH359" s="215">
        <f>IF(N359="sníž. přenesená",J359,0)</f>
        <v>0</v>
      </c>
      <c r="BI359" s="215">
        <f>IF(N359="nulová",J359,0)</f>
        <v>0</v>
      </c>
      <c r="BJ359" s="16" t="s">
        <v>91</v>
      </c>
      <c r="BK359" s="215">
        <f>ROUND(I359*H359,2)</f>
        <v>0</v>
      </c>
      <c r="BL359" s="16" t="s">
        <v>156</v>
      </c>
      <c r="BM359" s="214" t="s">
        <v>1308</v>
      </c>
    </row>
    <row r="360" spans="1:65" s="2" customFormat="1" ht="11.25">
      <c r="A360" s="34"/>
      <c r="B360" s="35"/>
      <c r="C360" s="36"/>
      <c r="D360" s="216" t="s">
        <v>158</v>
      </c>
      <c r="E360" s="36"/>
      <c r="F360" s="217" t="s">
        <v>1307</v>
      </c>
      <c r="G360" s="36"/>
      <c r="H360" s="36"/>
      <c r="I360" s="115"/>
      <c r="J360" s="36"/>
      <c r="K360" s="36"/>
      <c r="L360" s="39"/>
      <c r="M360" s="218"/>
      <c r="N360" s="219"/>
      <c r="O360" s="71"/>
      <c r="P360" s="71"/>
      <c r="Q360" s="71"/>
      <c r="R360" s="71"/>
      <c r="S360" s="71"/>
      <c r="T360" s="72"/>
      <c r="U360" s="34"/>
      <c r="V360" s="34"/>
      <c r="W360" s="34"/>
      <c r="X360" s="34"/>
      <c r="Y360" s="34"/>
      <c r="Z360" s="34"/>
      <c r="AA360" s="34"/>
      <c r="AB360" s="34"/>
      <c r="AC360" s="34"/>
      <c r="AD360" s="34"/>
      <c r="AE360" s="34"/>
      <c r="AT360" s="16" t="s">
        <v>158</v>
      </c>
      <c r="AU360" s="16" t="s">
        <v>91</v>
      </c>
    </row>
    <row r="361" spans="1:65" s="2" customFormat="1" ht="16.5" customHeight="1">
      <c r="A361" s="34"/>
      <c r="B361" s="35"/>
      <c r="C361" s="203" t="s">
        <v>1309</v>
      </c>
      <c r="D361" s="203" t="s">
        <v>152</v>
      </c>
      <c r="E361" s="204" t="s">
        <v>1310</v>
      </c>
      <c r="F361" s="205" t="s">
        <v>1311</v>
      </c>
      <c r="G361" s="206" t="s">
        <v>194</v>
      </c>
      <c r="H361" s="207">
        <v>263</v>
      </c>
      <c r="I361" s="208"/>
      <c r="J361" s="209">
        <f>ROUND(I361*H361,2)</f>
        <v>0</v>
      </c>
      <c r="K361" s="205" t="s">
        <v>1</v>
      </c>
      <c r="L361" s="39"/>
      <c r="M361" s="210" t="s">
        <v>1</v>
      </c>
      <c r="N361" s="211" t="s">
        <v>48</v>
      </c>
      <c r="O361" s="71"/>
      <c r="P361" s="212">
        <f>O361*H361</f>
        <v>0</v>
      </c>
      <c r="Q361" s="212">
        <v>0</v>
      </c>
      <c r="R361" s="212">
        <f>Q361*H361</f>
        <v>0</v>
      </c>
      <c r="S361" s="212">
        <v>0</v>
      </c>
      <c r="T361" s="213">
        <f>S361*H361</f>
        <v>0</v>
      </c>
      <c r="U361" s="34"/>
      <c r="V361" s="34"/>
      <c r="W361" s="34"/>
      <c r="X361" s="34"/>
      <c r="Y361" s="34"/>
      <c r="Z361" s="34"/>
      <c r="AA361" s="34"/>
      <c r="AB361" s="34"/>
      <c r="AC361" s="34"/>
      <c r="AD361" s="34"/>
      <c r="AE361" s="34"/>
      <c r="AR361" s="214" t="s">
        <v>156</v>
      </c>
      <c r="AT361" s="214" t="s">
        <v>152</v>
      </c>
      <c r="AU361" s="214" t="s">
        <v>91</v>
      </c>
      <c r="AY361" s="16" t="s">
        <v>150</v>
      </c>
      <c r="BE361" s="215">
        <f>IF(N361="základní",J361,0)</f>
        <v>0</v>
      </c>
      <c r="BF361" s="215">
        <f>IF(N361="snížená",J361,0)</f>
        <v>0</v>
      </c>
      <c r="BG361" s="215">
        <f>IF(N361="zákl. přenesená",J361,0)</f>
        <v>0</v>
      </c>
      <c r="BH361" s="215">
        <f>IF(N361="sníž. přenesená",J361,0)</f>
        <v>0</v>
      </c>
      <c r="BI361" s="215">
        <f>IF(N361="nulová",J361,0)</f>
        <v>0</v>
      </c>
      <c r="BJ361" s="16" t="s">
        <v>91</v>
      </c>
      <c r="BK361" s="215">
        <f>ROUND(I361*H361,2)</f>
        <v>0</v>
      </c>
      <c r="BL361" s="16" t="s">
        <v>156</v>
      </c>
      <c r="BM361" s="214" t="s">
        <v>1312</v>
      </c>
    </row>
    <row r="362" spans="1:65" s="2" customFormat="1" ht="11.25">
      <c r="A362" s="34"/>
      <c r="B362" s="35"/>
      <c r="C362" s="36"/>
      <c r="D362" s="216" t="s">
        <v>158</v>
      </c>
      <c r="E362" s="36"/>
      <c r="F362" s="217" t="s">
        <v>1311</v>
      </c>
      <c r="G362" s="36"/>
      <c r="H362" s="36"/>
      <c r="I362" s="115"/>
      <c r="J362" s="36"/>
      <c r="K362" s="36"/>
      <c r="L362" s="39"/>
      <c r="M362" s="218"/>
      <c r="N362" s="219"/>
      <c r="O362" s="71"/>
      <c r="P362" s="71"/>
      <c r="Q362" s="71"/>
      <c r="R362" s="71"/>
      <c r="S362" s="71"/>
      <c r="T362" s="72"/>
      <c r="U362" s="34"/>
      <c r="V362" s="34"/>
      <c r="W362" s="34"/>
      <c r="X362" s="34"/>
      <c r="Y362" s="34"/>
      <c r="Z362" s="34"/>
      <c r="AA362" s="34"/>
      <c r="AB362" s="34"/>
      <c r="AC362" s="34"/>
      <c r="AD362" s="34"/>
      <c r="AE362" s="34"/>
      <c r="AT362" s="16" t="s">
        <v>158</v>
      </c>
      <c r="AU362" s="16" t="s">
        <v>91</v>
      </c>
    </row>
    <row r="363" spans="1:65" s="2" customFormat="1" ht="16.5" customHeight="1">
      <c r="A363" s="34"/>
      <c r="B363" s="35"/>
      <c r="C363" s="203" t="s">
        <v>1313</v>
      </c>
      <c r="D363" s="203" t="s">
        <v>152</v>
      </c>
      <c r="E363" s="204" t="s">
        <v>1314</v>
      </c>
      <c r="F363" s="205" t="s">
        <v>1315</v>
      </c>
      <c r="G363" s="206" t="s">
        <v>194</v>
      </c>
      <c r="H363" s="207">
        <v>216</v>
      </c>
      <c r="I363" s="208"/>
      <c r="J363" s="209">
        <f>ROUND(I363*H363,2)</f>
        <v>0</v>
      </c>
      <c r="K363" s="205" t="s">
        <v>1</v>
      </c>
      <c r="L363" s="39"/>
      <c r="M363" s="210" t="s">
        <v>1</v>
      </c>
      <c r="N363" s="211" t="s">
        <v>48</v>
      </c>
      <c r="O363" s="71"/>
      <c r="P363" s="212">
        <f>O363*H363</f>
        <v>0</v>
      </c>
      <c r="Q363" s="212">
        <v>0</v>
      </c>
      <c r="R363" s="212">
        <f>Q363*H363</f>
        <v>0</v>
      </c>
      <c r="S363" s="212">
        <v>0</v>
      </c>
      <c r="T363" s="213">
        <f>S363*H363</f>
        <v>0</v>
      </c>
      <c r="U363" s="34"/>
      <c r="V363" s="34"/>
      <c r="W363" s="34"/>
      <c r="X363" s="34"/>
      <c r="Y363" s="34"/>
      <c r="Z363" s="34"/>
      <c r="AA363" s="34"/>
      <c r="AB363" s="34"/>
      <c r="AC363" s="34"/>
      <c r="AD363" s="34"/>
      <c r="AE363" s="34"/>
      <c r="AR363" s="214" t="s">
        <v>156</v>
      </c>
      <c r="AT363" s="214" t="s">
        <v>152</v>
      </c>
      <c r="AU363" s="214" t="s">
        <v>91</v>
      </c>
      <c r="AY363" s="16" t="s">
        <v>150</v>
      </c>
      <c r="BE363" s="215">
        <f>IF(N363="základní",J363,0)</f>
        <v>0</v>
      </c>
      <c r="BF363" s="215">
        <f>IF(N363="snížená",J363,0)</f>
        <v>0</v>
      </c>
      <c r="BG363" s="215">
        <f>IF(N363="zákl. přenesená",J363,0)</f>
        <v>0</v>
      </c>
      <c r="BH363" s="215">
        <f>IF(N363="sníž. přenesená",J363,0)</f>
        <v>0</v>
      </c>
      <c r="BI363" s="215">
        <f>IF(N363="nulová",J363,0)</f>
        <v>0</v>
      </c>
      <c r="BJ363" s="16" t="s">
        <v>91</v>
      </c>
      <c r="BK363" s="215">
        <f>ROUND(I363*H363,2)</f>
        <v>0</v>
      </c>
      <c r="BL363" s="16" t="s">
        <v>156</v>
      </c>
      <c r="BM363" s="214" t="s">
        <v>1316</v>
      </c>
    </row>
    <row r="364" spans="1:65" s="2" customFormat="1" ht="11.25">
      <c r="A364" s="34"/>
      <c r="B364" s="35"/>
      <c r="C364" s="36"/>
      <c r="D364" s="216" t="s">
        <v>158</v>
      </c>
      <c r="E364" s="36"/>
      <c r="F364" s="217" t="s">
        <v>1315</v>
      </c>
      <c r="G364" s="36"/>
      <c r="H364" s="36"/>
      <c r="I364" s="115"/>
      <c r="J364" s="36"/>
      <c r="K364" s="36"/>
      <c r="L364" s="39"/>
      <c r="M364" s="218"/>
      <c r="N364" s="219"/>
      <c r="O364" s="71"/>
      <c r="P364" s="71"/>
      <c r="Q364" s="71"/>
      <c r="R364" s="71"/>
      <c r="S364" s="71"/>
      <c r="T364" s="72"/>
      <c r="U364" s="34"/>
      <c r="V364" s="34"/>
      <c r="W364" s="34"/>
      <c r="X364" s="34"/>
      <c r="Y364" s="34"/>
      <c r="Z364" s="34"/>
      <c r="AA364" s="34"/>
      <c r="AB364" s="34"/>
      <c r="AC364" s="34"/>
      <c r="AD364" s="34"/>
      <c r="AE364" s="34"/>
      <c r="AT364" s="16" t="s">
        <v>158</v>
      </c>
      <c r="AU364" s="16" t="s">
        <v>91</v>
      </c>
    </row>
    <row r="365" spans="1:65" s="2" customFormat="1" ht="16.5" customHeight="1">
      <c r="A365" s="34"/>
      <c r="B365" s="35"/>
      <c r="C365" s="203" t="s">
        <v>1317</v>
      </c>
      <c r="D365" s="203" t="s">
        <v>152</v>
      </c>
      <c r="E365" s="204" t="s">
        <v>1318</v>
      </c>
      <c r="F365" s="205" t="s">
        <v>1319</v>
      </c>
      <c r="G365" s="206" t="s">
        <v>722</v>
      </c>
      <c r="H365" s="207">
        <v>1</v>
      </c>
      <c r="I365" s="208"/>
      <c r="J365" s="209">
        <f>ROUND(I365*H365,2)</f>
        <v>0</v>
      </c>
      <c r="K365" s="205" t="s">
        <v>1</v>
      </c>
      <c r="L365" s="39"/>
      <c r="M365" s="210" t="s">
        <v>1</v>
      </c>
      <c r="N365" s="211" t="s">
        <v>48</v>
      </c>
      <c r="O365" s="71"/>
      <c r="P365" s="212">
        <f>O365*H365</f>
        <v>0</v>
      </c>
      <c r="Q365" s="212">
        <v>0</v>
      </c>
      <c r="R365" s="212">
        <f>Q365*H365</f>
        <v>0</v>
      </c>
      <c r="S365" s="212">
        <v>0</v>
      </c>
      <c r="T365" s="213">
        <f>S365*H365</f>
        <v>0</v>
      </c>
      <c r="U365" s="34"/>
      <c r="V365" s="34"/>
      <c r="W365" s="34"/>
      <c r="X365" s="34"/>
      <c r="Y365" s="34"/>
      <c r="Z365" s="34"/>
      <c r="AA365" s="34"/>
      <c r="AB365" s="34"/>
      <c r="AC365" s="34"/>
      <c r="AD365" s="34"/>
      <c r="AE365" s="34"/>
      <c r="AR365" s="214" t="s">
        <v>156</v>
      </c>
      <c r="AT365" s="214" t="s">
        <v>152</v>
      </c>
      <c r="AU365" s="214" t="s">
        <v>91</v>
      </c>
      <c r="AY365" s="16" t="s">
        <v>150</v>
      </c>
      <c r="BE365" s="215">
        <f>IF(N365="základní",J365,0)</f>
        <v>0</v>
      </c>
      <c r="BF365" s="215">
        <f>IF(N365="snížená",J365,0)</f>
        <v>0</v>
      </c>
      <c r="BG365" s="215">
        <f>IF(N365="zákl. přenesená",J365,0)</f>
        <v>0</v>
      </c>
      <c r="BH365" s="215">
        <f>IF(N365="sníž. přenesená",J365,0)</f>
        <v>0</v>
      </c>
      <c r="BI365" s="215">
        <f>IF(N365="nulová",J365,0)</f>
        <v>0</v>
      </c>
      <c r="BJ365" s="16" t="s">
        <v>91</v>
      </c>
      <c r="BK365" s="215">
        <f>ROUND(I365*H365,2)</f>
        <v>0</v>
      </c>
      <c r="BL365" s="16" t="s">
        <v>156</v>
      </c>
      <c r="BM365" s="214" t="s">
        <v>1320</v>
      </c>
    </row>
    <row r="366" spans="1:65" s="2" customFormat="1" ht="11.25">
      <c r="A366" s="34"/>
      <c r="B366" s="35"/>
      <c r="C366" s="36"/>
      <c r="D366" s="216" t="s">
        <v>158</v>
      </c>
      <c r="E366" s="36"/>
      <c r="F366" s="217" t="s">
        <v>1319</v>
      </c>
      <c r="G366" s="36"/>
      <c r="H366" s="36"/>
      <c r="I366" s="115"/>
      <c r="J366" s="36"/>
      <c r="K366" s="36"/>
      <c r="L366" s="39"/>
      <c r="M366" s="218"/>
      <c r="N366" s="219"/>
      <c r="O366" s="71"/>
      <c r="P366" s="71"/>
      <c r="Q366" s="71"/>
      <c r="R366" s="71"/>
      <c r="S366" s="71"/>
      <c r="T366" s="72"/>
      <c r="U366" s="34"/>
      <c r="V366" s="34"/>
      <c r="W366" s="34"/>
      <c r="X366" s="34"/>
      <c r="Y366" s="34"/>
      <c r="Z366" s="34"/>
      <c r="AA366" s="34"/>
      <c r="AB366" s="34"/>
      <c r="AC366" s="34"/>
      <c r="AD366" s="34"/>
      <c r="AE366" s="34"/>
      <c r="AT366" s="16" t="s">
        <v>158</v>
      </c>
      <c r="AU366" s="16" t="s">
        <v>91</v>
      </c>
    </row>
    <row r="367" spans="1:65" s="2" customFormat="1" ht="16.5" customHeight="1">
      <c r="A367" s="34"/>
      <c r="B367" s="35"/>
      <c r="C367" s="203" t="s">
        <v>1321</v>
      </c>
      <c r="D367" s="203" t="s">
        <v>152</v>
      </c>
      <c r="E367" s="204" t="s">
        <v>1322</v>
      </c>
      <c r="F367" s="205" t="s">
        <v>1323</v>
      </c>
      <c r="G367" s="206" t="s">
        <v>194</v>
      </c>
      <c r="H367" s="207">
        <v>24</v>
      </c>
      <c r="I367" s="208"/>
      <c r="J367" s="209">
        <f>ROUND(I367*H367,2)</f>
        <v>0</v>
      </c>
      <c r="K367" s="205" t="s">
        <v>1</v>
      </c>
      <c r="L367" s="39"/>
      <c r="M367" s="210" t="s">
        <v>1</v>
      </c>
      <c r="N367" s="211" t="s">
        <v>48</v>
      </c>
      <c r="O367" s="71"/>
      <c r="P367" s="212">
        <f>O367*H367</f>
        <v>0</v>
      </c>
      <c r="Q367" s="212">
        <v>0</v>
      </c>
      <c r="R367" s="212">
        <f>Q367*H367</f>
        <v>0</v>
      </c>
      <c r="S367" s="212">
        <v>0</v>
      </c>
      <c r="T367" s="213">
        <f>S367*H367</f>
        <v>0</v>
      </c>
      <c r="U367" s="34"/>
      <c r="V367" s="34"/>
      <c r="W367" s="34"/>
      <c r="X367" s="34"/>
      <c r="Y367" s="34"/>
      <c r="Z367" s="34"/>
      <c r="AA367" s="34"/>
      <c r="AB367" s="34"/>
      <c r="AC367" s="34"/>
      <c r="AD367" s="34"/>
      <c r="AE367" s="34"/>
      <c r="AR367" s="214" t="s">
        <v>156</v>
      </c>
      <c r="AT367" s="214" t="s">
        <v>152</v>
      </c>
      <c r="AU367" s="214" t="s">
        <v>91</v>
      </c>
      <c r="AY367" s="16" t="s">
        <v>150</v>
      </c>
      <c r="BE367" s="215">
        <f>IF(N367="základní",J367,0)</f>
        <v>0</v>
      </c>
      <c r="BF367" s="215">
        <f>IF(N367="snížená",J367,0)</f>
        <v>0</v>
      </c>
      <c r="BG367" s="215">
        <f>IF(N367="zákl. přenesená",J367,0)</f>
        <v>0</v>
      </c>
      <c r="BH367" s="215">
        <f>IF(N367="sníž. přenesená",J367,0)</f>
        <v>0</v>
      </c>
      <c r="BI367" s="215">
        <f>IF(N367="nulová",J367,0)</f>
        <v>0</v>
      </c>
      <c r="BJ367" s="16" t="s">
        <v>91</v>
      </c>
      <c r="BK367" s="215">
        <f>ROUND(I367*H367,2)</f>
        <v>0</v>
      </c>
      <c r="BL367" s="16" t="s">
        <v>156</v>
      </c>
      <c r="BM367" s="214" t="s">
        <v>1324</v>
      </c>
    </row>
    <row r="368" spans="1:65" s="2" customFormat="1" ht="11.25">
      <c r="A368" s="34"/>
      <c r="B368" s="35"/>
      <c r="C368" s="36"/>
      <c r="D368" s="216" t="s">
        <v>158</v>
      </c>
      <c r="E368" s="36"/>
      <c r="F368" s="217" t="s">
        <v>1323</v>
      </c>
      <c r="G368" s="36"/>
      <c r="H368" s="36"/>
      <c r="I368" s="115"/>
      <c r="J368" s="36"/>
      <c r="K368" s="36"/>
      <c r="L368" s="39"/>
      <c r="M368" s="218"/>
      <c r="N368" s="219"/>
      <c r="O368" s="71"/>
      <c r="P368" s="71"/>
      <c r="Q368" s="71"/>
      <c r="R368" s="71"/>
      <c r="S368" s="71"/>
      <c r="T368" s="72"/>
      <c r="U368" s="34"/>
      <c r="V368" s="34"/>
      <c r="W368" s="34"/>
      <c r="X368" s="34"/>
      <c r="Y368" s="34"/>
      <c r="Z368" s="34"/>
      <c r="AA368" s="34"/>
      <c r="AB368" s="34"/>
      <c r="AC368" s="34"/>
      <c r="AD368" s="34"/>
      <c r="AE368" s="34"/>
      <c r="AT368" s="16" t="s">
        <v>158</v>
      </c>
      <c r="AU368" s="16" t="s">
        <v>91</v>
      </c>
    </row>
    <row r="369" spans="1:65" s="2" customFormat="1" ht="16.5" customHeight="1">
      <c r="A369" s="34"/>
      <c r="B369" s="35"/>
      <c r="C369" s="203" t="s">
        <v>1325</v>
      </c>
      <c r="D369" s="203" t="s">
        <v>152</v>
      </c>
      <c r="E369" s="204" t="s">
        <v>1326</v>
      </c>
      <c r="F369" s="205" t="s">
        <v>1327</v>
      </c>
      <c r="G369" s="206" t="s">
        <v>168</v>
      </c>
      <c r="H369" s="207">
        <v>3</v>
      </c>
      <c r="I369" s="208"/>
      <c r="J369" s="209">
        <f>ROUND(I369*H369,2)</f>
        <v>0</v>
      </c>
      <c r="K369" s="205" t="s">
        <v>1</v>
      </c>
      <c r="L369" s="39"/>
      <c r="M369" s="210" t="s">
        <v>1</v>
      </c>
      <c r="N369" s="211" t="s">
        <v>48</v>
      </c>
      <c r="O369" s="71"/>
      <c r="P369" s="212">
        <f>O369*H369</f>
        <v>0</v>
      </c>
      <c r="Q369" s="212">
        <v>0</v>
      </c>
      <c r="R369" s="212">
        <f>Q369*H369</f>
        <v>0</v>
      </c>
      <c r="S369" s="212">
        <v>0</v>
      </c>
      <c r="T369" s="213">
        <f>S369*H369</f>
        <v>0</v>
      </c>
      <c r="U369" s="34"/>
      <c r="V369" s="34"/>
      <c r="W369" s="34"/>
      <c r="X369" s="34"/>
      <c r="Y369" s="34"/>
      <c r="Z369" s="34"/>
      <c r="AA369" s="34"/>
      <c r="AB369" s="34"/>
      <c r="AC369" s="34"/>
      <c r="AD369" s="34"/>
      <c r="AE369" s="34"/>
      <c r="AR369" s="214" t="s">
        <v>156</v>
      </c>
      <c r="AT369" s="214" t="s">
        <v>152</v>
      </c>
      <c r="AU369" s="214" t="s">
        <v>91</v>
      </c>
      <c r="AY369" s="16" t="s">
        <v>150</v>
      </c>
      <c r="BE369" s="215">
        <f>IF(N369="základní",J369,0)</f>
        <v>0</v>
      </c>
      <c r="BF369" s="215">
        <f>IF(N369="snížená",J369,0)</f>
        <v>0</v>
      </c>
      <c r="BG369" s="215">
        <f>IF(N369="zákl. přenesená",J369,0)</f>
        <v>0</v>
      </c>
      <c r="BH369" s="215">
        <f>IF(N369="sníž. přenesená",J369,0)</f>
        <v>0</v>
      </c>
      <c r="BI369" s="215">
        <f>IF(N369="nulová",J369,0)</f>
        <v>0</v>
      </c>
      <c r="BJ369" s="16" t="s">
        <v>91</v>
      </c>
      <c r="BK369" s="215">
        <f>ROUND(I369*H369,2)</f>
        <v>0</v>
      </c>
      <c r="BL369" s="16" t="s">
        <v>156</v>
      </c>
      <c r="BM369" s="214" t="s">
        <v>1328</v>
      </c>
    </row>
    <row r="370" spans="1:65" s="2" customFormat="1" ht="11.25">
      <c r="A370" s="34"/>
      <c r="B370" s="35"/>
      <c r="C370" s="36"/>
      <c r="D370" s="216" t="s">
        <v>158</v>
      </c>
      <c r="E370" s="36"/>
      <c r="F370" s="217" t="s">
        <v>1327</v>
      </c>
      <c r="G370" s="36"/>
      <c r="H370" s="36"/>
      <c r="I370" s="115"/>
      <c r="J370" s="36"/>
      <c r="K370" s="36"/>
      <c r="L370" s="39"/>
      <c r="M370" s="218"/>
      <c r="N370" s="219"/>
      <c r="O370" s="71"/>
      <c r="P370" s="71"/>
      <c r="Q370" s="71"/>
      <c r="R370" s="71"/>
      <c r="S370" s="71"/>
      <c r="T370" s="72"/>
      <c r="U370" s="34"/>
      <c r="V370" s="34"/>
      <c r="W370" s="34"/>
      <c r="X370" s="34"/>
      <c r="Y370" s="34"/>
      <c r="Z370" s="34"/>
      <c r="AA370" s="34"/>
      <c r="AB370" s="34"/>
      <c r="AC370" s="34"/>
      <c r="AD370" s="34"/>
      <c r="AE370" s="34"/>
      <c r="AT370" s="16" t="s">
        <v>158</v>
      </c>
      <c r="AU370" s="16" t="s">
        <v>91</v>
      </c>
    </row>
    <row r="371" spans="1:65" s="2" customFormat="1" ht="16.5" customHeight="1">
      <c r="A371" s="34"/>
      <c r="B371" s="35"/>
      <c r="C371" s="203" t="s">
        <v>1329</v>
      </c>
      <c r="D371" s="203" t="s">
        <v>152</v>
      </c>
      <c r="E371" s="204" t="s">
        <v>1330</v>
      </c>
      <c r="F371" s="205" t="s">
        <v>1331</v>
      </c>
      <c r="G371" s="206" t="s">
        <v>168</v>
      </c>
      <c r="H371" s="207">
        <v>3</v>
      </c>
      <c r="I371" s="208"/>
      <c r="J371" s="209">
        <f>ROUND(I371*H371,2)</f>
        <v>0</v>
      </c>
      <c r="K371" s="205" t="s">
        <v>1</v>
      </c>
      <c r="L371" s="39"/>
      <c r="M371" s="210" t="s">
        <v>1</v>
      </c>
      <c r="N371" s="211" t="s">
        <v>48</v>
      </c>
      <c r="O371" s="71"/>
      <c r="P371" s="212">
        <f>O371*H371</f>
        <v>0</v>
      </c>
      <c r="Q371" s="212">
        <v>0</v>
      </c>
      <c r="R371" s="212">
        <f>Q371*H371</f>
        <v>0</v>
      </c>
      <c r="S371" s="212">
        <v>0</v>
      </c>
      <c r="T371" s="213">
        <f>S371*H371</f>
        <v>0</v>
      </c>
      <c r="U371" s="34"/>
      <c r="V371" s="34"/>
      <c r="W371" s="34"/>
      <c r="X371" s="34"/>
      <c r="Y371" s="34"/>
      <c r="Z371" s="34"/>
      <c r="AA371" s="34"/>
      <c r="AB371" s="34"/>
      <c r="AC371" s="34"/>
      <c r="AD371" s="34"/>
      <c r="AE371" s="34"/>
      <c r="AR371" s="214" t="s">
        <v>156</v>
      </c>
      <c r="AT371" s="214" t="s">
        <v>152</v>
      </c>
      <c r="AU371" s="214" t="s">
        <v>91</v>
      </c>
      <c r="AY371" s="16" t="s">
        <v>150</v>
      </c>
      <c r="BE371" s="215">
        <f>IF(N371="základní",J371,0)</f>
        <v>0</v>
      </c>
      <c r="BF371" s="215">
        <f>IF(N371="snížená",J371,0)</f>
        <v>0</v>
      </c>
      <c r="BG371" s="215">
        <f>IF(N371="zákl. přenesená",J371,0)</f>
        <v>0</v>
      </c>
      <c r="BH371" s="215">
        <f>IF(N371="sníž. přenesená",J371,0)</f>
        <v>0</v>
      </c>
      <c r="BI371" s="215">
        <f>IF(N371="nulová",J371,0)</f>
        <v>0</v>
      </c>
      <c r="BJ371" s="16" t="s">
        <v>91</v>
      </c>
      <c r="BK371" s="215">
        <f>ROUND(I371*H371,2)</f>
        <v>0</v>
      </c>
      <c r="BL371" s="16" t="s">
        <v>156</v>
      </c>
      <c r="BM371" s="214" t="s">
        <v>1332</v>
      </c>
    </row>
    <row r="372" spans="1:65" s="2" customFormat="1" ht="11.25">
      <c r="A372" s="34"/>
      <c r="B372" s="35"/>
      <c r="C372" s="36"/>
      <c r="D372" s="216" t="s">
        <v>158</v>
      </c>
      <c r="E372" s="36"/>
      <c r="F372" s="217" t="s">
        <v>1331</v>
      </c>
      <c r="G372" s="36"/>
      <c r="H372" s="36"/>
      <c r="I372" s="115"/>
      <c r="J372" s="36"/>
      <c r="K372" s="36"/>
      <c r="L372" s="39"/>
      <c r="M372" s="218"/>
      <c r="N372" s="219"/>
      <c r="O372" s="71"/>
      <c r="P372" s="71"/>
      <c r="Q372" s="71"/>
      <c r="R372" s="71"/>
      <c r="S372" s="71"/>
      <c r="T372" s="72"/>
      <c r="U372" s="34"/>
      <c r="V372" s="34"/>
      <c r="W372" s="34"/>
      <c r="X372" s="34"/>
      <c r="Y372" s="34"/>
      <c r="Z372" s="34"/>
      <c r="AA372" s="34"/>
      <c r="AB372" s="34"/>
      <c r="AC372" s="34"/>
      <c r="AD372" s="34"/>
      <c r="AE372" s="34"/>
      <c r="AT372" s="16" t="s">
        <v>158</v>
      </c>
      <c r="AU372" s="16" t="s">
        <v>91</v>
      </c>
    </row>
    <row r="373" spans="1:65" s="2" customFormat="1" ht="16.5" customHeight="1">
      <c r="A373" s="34"/>
      <c r="B373" s="35"/>
      <c r="C373" s="203" t="s">
        <v>1333</v>
      </c>
      <c r="D373" s="203" t="s">
        <v>152</v>
      </c>
      <c r="E373" s="204" t="s">
        <v>1334</v>
      </c>
      <c r="F373" s="205" t="s">
        <v>1335</v>
      </c>
      <c r="G373" s="206" t="s">
        <v>168</v>
      </c>
      <c r="H373" s="207">
        <v>56.5</v>
      </c>
      <c r="I373" s="208"/>
      <c r="J373" s="209">
        <f>ROUND(I373*H373,2)</f>
        <v>0</v>
      </c>
      <c r="K373" s="205" t="s">
        <v>1</v>
      </c>
      <c r="L373" s="39"/>
      <c r="M373" s="210" t="s">
        <v>1</v>
      </c>
      <c r="N373" s="211" t="s">
        <v>48</v>
      </c>
      <c r="O373" s="71"/>
      <c r="P373" s="212">
        <f>O373*H373</f>
        <v>0</v>
      </c>
      <c r="Q373" s="212">
        <v>0</v>
      </c>
      <c r="R373" s="212">
        <f>Q373*H373</f>
        <v>0</v>
      </c>
      <c r="S373" s="212">
        <v>0</v>
      </c>
      <c r="T373" s="213">
        <f>S373*H373</f>
        <v>0</v>
      </c>
      <c r="U373" s="34"/>
      <c r="V373" s="34"/>
      <c r="W373" s="34"/>
      <c r="X373" s="34"/>
      <c r="Y373" s="34"/>
      <c r="Z373" s="34"/>
      <c r="AA373" s="34"/>
      <c r="AB373" s="34"/>
      <c r="AC373" s="34"/>
      <c r="AD373" s="34"/>
      <c r="AE373" s="34"/>
      <c r="AR373" s="214" t="s">
        <v>156</v>
      </c>
      <c r="AT373" s="214" t="s">
        <v>152</v>
      </c>
      <c r="AU373" s="214" t="s">
        <v>91</v>
      </c>
      <c r="AY373" s="16" t="s">
        <v>150</v>
      </c>
      <c r="BE373" s="215">
        <f>IF(N373="základní",J373,0)</f>
        <v>0</v>
      </c>
      <c r="BF373" s="215">
        <f>IF(N373="snížená",J373,0)</f>
        <v>0</v>
      </c>
      <c r="BG373" s="215">
        <f>IF(N373="zákl. přenesená",J373,0)</f>
        <v>0</v>
      </c>
      <c r="BH373" s="215">
        <f>IF(N373="sníž. přenesená",J373,0)</f>
        <v>0</v>
      </c>
      <c r="BI373" s="215">
        <f>IF(N373="nulová",J373,0)</f>
        <v>0</v>
      </c>
      <c r="BJ373" s="16" t="s">
        <v>91</v>
      </c>
      <c r="BK373" s="215">
        <f>ROUND(I373*H373,2)</f>
        <v>0</v>
      </c>
      <c r="BL373" s="16" t="s">
        <v>156</v>
      </c>
      <c r="BM373" s="214" t="s">
        <v>1336</v>
      </c>
    </row>
    <row r="374" spans="1:65" s="2" customFormat="1" ht="11.25">
      <c r="A374" s="34"/>
      <c r="B374" s="35"/>
      <c r="C374" s="36"/>
      <c r="D374" s="216" t="s">
        <v>158</v>
      </c>
      <c r="E374" s="36"/>
      <c r="F374" s="217" t="s">
        <v>1335</v>
      </c>
      <c r="G374" s="36"/>
      <c r="H374" s="36"/>
      <c r="I374" s="115"/>
      <c r="J374" s="36"/>
      <c r="K374" s="36"/>
      <c r="L374" s="39"/>
      <c r="M374" s="218"/>
      <c r="N374" s="219"/>
      <c r="O374" s="71"/>
      <c r="P374" s="71"/>
      <c r="Q374" s="71"/>
      <c r="R374" s="71"/>
      <c r="S374" s="71"/>
      <c r="T374" s="72"/>
      <c r="U374" s="34"/>
      <c r="V374" s="34"/>
      <c r="W374" s="34"/>
      <c r="X374" s="34"/>
      <c r="Y374" s="34"/>
      <c r="Z374" s="34"/>
      <c r="AA374" s="34"/>
      <c r="AB374" s="34"/>
      <c r="AC374" s="34"/>
      <c r="AD374" s="34"/>
      <c r="AE374" s="34"/>
      <c r="AT374" s="16" t="s">
        <v>158</v>
      </c>
      <c r="AU374" s="16" t="s">
        <v>91</v>
      </c>
    </row>
    <row r="375" spans="1:65" s="2" customFormat="1" ht="16.5" customHeight="1">
      <c r="A375" s="34"/>
      <c r="B375" s="35"/>
      <c r="C375" s="203" t="s">
        <v>1337</v>
      </c>
      <c r="D375" s="203" t="s">
        <v>152</v>
      </c>
      <c r="E375" s="204" t="s">
        <v>1338</v>
      </c>
      <c r="F375" s="205" t="s">
        <v>1339</v>
      </c>
      <c r="G375" s="206" t="s">
        <v>168</v>
      </c>
      <c r="H375" s="207">
        <v>58.5</v>
      </c>
      <c r="I375" s="208"/>
      <c r="J375" s="209">
        <f>ROUND(I375*H375,2)</f>
        <v>0</v>
      </c>
      <c r="K375" s="205" t="s">
        <v>1</v>
      </c>
      <c r="L375" s="39"/>
      <c r="M375" s="210" t="s">
        <v>1</v>
      </c>
      <c r="N375" s="211" t="s">
        <v>48</v>
      </c>
      <c r="O375" s="71"/>
      <c r="P375" s="212">
        <f>O375*H375</f>
        <v>0</v>
      </c>
      <c r="Q375" s="212">
        <v>0</v>
      </c>
      <c r="R375" s="212">
        <f>Q375*H375</f>
        <v>0</v>
      </c>
      <c r="S375" s="212">
        <v>0</v>
      </c>
      <c r="T375" s="213">
        <f>S375*H375</f>
        <v>0</v>
      </c>
      <c r="U375" s="34"/>
      <c r="V375" s="34"/>
      <c r="W375" s="34"/>
      <c r="X375" s="34"/>
      <c r="Y375" s="34"/>
      <c r="Z375" s="34"/>
      <c r="AA375" s="34"/>
      <c r="AB375" s="34"/>
      <c r="AC375" s="34"/>
      <c r="AD375" s="34"/>
      <c r="AE375" s="34"/>
      <c r="AR375" s="214" t="s">
        <v>156</v>
      </c>
      <c r="AT375" s="214" t="s">
        <v>152</v>
      </c>
      <c r="AU375" s="214" t="s">
        <v>91</v>
      </c>
      <c r="AY375" s="16" t="s">
        <v>150</v>
      </c>
      <c r="BE375" s="215">
        <f>IF(N375="základní",J375,0)</f>
        <v>0</v>
      </c>
      <c r="BF375" s="215">
        <f>IF(N375="snížená",J375,0)</f>
        <v>0</v>
      </c>
      <c r="BG375" s="215">
        <f>IF(N375="zákl. přenesená",J375,0)</f>
        <v>0</v>
      </c>
      <c r="BH375" s="215">
        <f>IF(N375="sníž. přenesená",J375,0)</f>
        <v>0</v>
      </c>
      <c r="BI375" s="215">
        <f>IF(N375="nulová",J375,0)</f>
        <v>0</v>
      </c>
      <c r="BJ375" s="16" t="s">
        <v>91</v>
      </c>
      <c r="BK375" s="215">
        <f>ROUND(I375*H375,2)</f>
        <v>0</v>
      </c>
      <c r="BL375" s="16" t="s">
        <v>156</v>
      </c>
      <c r="BM375" s="214" t="s">
        <v>1340</v>
      </c>
    </row>
    <row r="376" spans="1:65" s="2" customFormat="1" ht="11.25">
      <c r="A376" s="34"/>
      <c r="B376" s="35"/>
      <c r="C376" s="36"/>
      <c r="D376" s="216" t="s">
        <v>158</v>
      </c>
      <c r="E376" s="36"/>
      <c r="F376" s="217" t="s">
        <v>1339</v>
      </c>
      <c r="G376" s="36"/>
      <c r="H376" s="36"/>
      <c r="I376" s="115"/>
      <c r="J376" s="36"/>
      <c r="K376" s="36"/>
      <c r="L376" s="39"/>
      <c r="M376" s="218"/>
      <c r="N376" s="219"/>
      <c r="O376" s="71"/>
      <c r="P376" s="71"/>
      <c r="Q376" s="71"/>
      <c r="R376" s="71"/>
      <c r="S376" s="71"/>
      <c r="T376" s="72"/>
      <c r="U376" s="34"/>
      <c r="V376" s="34"/>
      <c r="W376" s="34"/>
      <c r="X376" s="34"/>
      <c r="Y376" s="34"/>
      <c r="Z376" s="34"/>
      <c r="AA376" s="34"/>
      <c r="AB376" s="34"/>
      <c r="AC376" s="34"/>
      <c r="AD376" s="34"/>
      <c r="AE376" s="34"/>
      <c r="AT376" s="16" t="s">
        <v>158</v>
      </c>
      <c r="AU376" s="16" t="s">
        <v>91</v>
      </c>
    </row>
    <row r="377" spans="1:65" s="2" customFormat="1" ht="16.5" customHeight="1">
      <c r="A377" s="34"/>
      <c r="B377" s="35"/>
      <c r="C377" s="203" t="s">
        <v>1341</v>
      </c>
      <c r="D377" s="203" t="s">
        <v>152</v>
      </c>
      <c r="E377" s="204" t="s">
        <v>1342</v>
      </c>
      <c r="F377" s="205" t="s">
        <v>1343</v>
      </c>
      <c r="G377" s="206" t="s">
        <v>168</v>
      </c>
      <c r="H377" s="207">
        <v>58.5</v>
      </c>
      <c r="I377" s="208"/>
      <c r="J377" s="209">
        <f>ROUND(I377*H377,2)</f>
        <v>0</v>
      </c>
      <c r="K377" s="205" t="s">
        <v>1</v>
      </c>
      <c r="L377" s="39"/>
      <c r="M377" s="210" t="s">
        <v>1</v>
      </c>
      <c r="N377" s="211" t="s">
        <v>48</v>
      </c>
      <c r="O377" s="71"/>
      <c r="P377" s="212">
        <f>O377*H377</f>
        <v>0</v>
      </c>
      <c r="Q377" s="212">
        <v>0</v>
      </c>
      <c r="R377" s="212">
        <f>Q377*H377</f>
        <v>0</v>
      </c>
      <c r="S377" s="212">
        <v>0</v>
      </c>
      <c r="T377" s="213">
        <f>S377*H377</f>
        <v>0</v>
      </c>
      <c r="U377" s="34"/>
      <c r="V377" s="34"/>
      <c r="W377" s="34"/>
      <c r="X377" s="34"/>
      <c r="Y377" s="34"/>
      <c r="Z377" s="34"/>
      <c r="AA377" s="34"/>
      <c r="AB377" s="34"/>
      <c r="AC377" s="34"/>
      <c r="AD377" s="34"/>
      <c r="AE377" s="34"/>
      <c r="AR377" s="214" t="s">
        <v>156</v>
      </c>
      <c r="AT377" s="214" t="s">
        <v>152</v>
      </c>
      <c r="AU377" s="214" t="s">
        <v>91</v>
      </c>
      <c r="AY377" s="16" t="s">
        <v>150</v>
      </c>
      <c r="BE377" s="215">
        <f>IF(N377="základní",J377,0)</f>
        <v>0</v>
      </c>
      <c r="BF377" s="215">
        <f>IF(N377="snížená",J377,0)</f>
        <v>0</v>
      </c>
      <c r="BG377" s="215">
        <f>IF(N377="zákl. přenesená",J377,0)</f>
        <v>0</v>
      </c>
      <c r="BH377" s="215">
        <f>IF(N377="sníž. přenesená",J377,0)</f>
        <v>0</v>
      </c>
      <c r="BI377" s="215">
        <f>IF(N377="nulová",J377,0)</f>
        <v>0</v>
      </c>
      <c r="BJ377" s="16" t="s">
        <v>91</v>
      </c>
      <c r="BK377" s="215">
        <f>ROUND(I377*H377,2)</f>
        <v>0</v>
      </c>
      <c r="BL377" s="16" t="s">
        <v>156</v>
      </c>
      <c r="BM377" s="214" t="s">
        <v>1344</v>
      </c>
    </row>
    <row r="378" spans="1:65" s="2" customFormat="1" ht="11.25">
      <c r="A378" s="34"/>
      <c r="B378" s="35"/>
      <c r="C378" s="36"/>
      <c r="D378" s="216" t="s">
        <v>158</v>
      </c>
      <c r="E378" s="36"/>
      <c r="F378" s="217" t="s">
        <v>1343</v>
      </c>
      <c r="G378" s="36"/>
      <c r="H378" s="36"/>
      <c r="I378" s="115"/>
      <c r="J378" s="36"/>
      <c r="K378" s="36"/>
      <c r="L378" s="39"/>
      <c r="M378" s="218"/>
      <c r="N378" s="219"/>
      <c r="O378" s="71"/>
      <c r="P378" s="71"/>
      <c r="Q378" s="71"/>
      <c r="R378" s="71"/>
      <c r="S378" s="71"/>
      <c r="T378" s="72"/>
      <c r="U378" s="34"/>
      <c r="V378" s="34"/>
      <c r="W378" s="34"/>
      <c r="X378" s="34"/>
      <c r="Y378" s="34"/>
      <c r="Z378" s="34"/>
      <c r="AA378" s="34"/>
      <c r="AB378" s="34"/>
      <c r="AC378" s="34"/>
      <c r="AD378" s="34"/>
      <c r="AE378" s="34"/>
      <c r="AT378" s="16" t="s">
        <v>158</v>
      </c>
      <c r="AU378" s="16" t="s">
        <v>91</v>
      </c>
    </row>
    <row r="379" spans="1:65" s="2" customFormat="1" ht="21.75" customHeight="1">
      <c r="A379" s="34"/>
      <c r="B379" s="35"/>
      <c r="C379" s="203" t="s">
        <v>1345</v>
      </c>
      <c r="D379" s="203" t="s">
        <v>152</v>
      </c>
      <c r="E379" s="204" t="s">
        <v>1346</v>
      </c>
      <c r="F379" s="205" t="s">
        <v>1347</v>
      </c>
      <c r="G379" s="206" t="s">
        <v>254</v>
      </c>
      <c r="H379" s="207">
        <v>56.88</v>
      </c>
      <c r="I379" s="208"/>
      <c r="J379" s="209">
        <f>ROUND(I379*H379,2)</f>
        <v>0</v>
      </c>
      <c r="K379" s="205" t="s">
        <v>1</v>
      </c>
      <c r="L379" s="39"/>
      <c r="M379" s="210" t="s">
        <v>1</v>
      </c>
      <c r="N379" s="211" t="s">
        <v>48</v>
      </c>
      <c r="O379" s="71"/>
      <c r="P379" s="212">
        <f>O379*H379</f>
        <v>0</v>
      </c>
      <c r="Q379" s="212">
        <v>0</v>
      </c>
      <c r="R379" s="212">
        <f>Q379*H379</f>
        <v>0</v>
      </c>
      <c r="S379" s="212">
        <v>0</v>
      </c>
      <c r="T379" s="213">
        <f>S379*H379</f>
        <v>0</v>
      </c>
      <c r="U379" s="34"/>
      <c r="V379" s="34"/>
      <c r="W379" s="34"/>
      <c r="X379" s="34"/>
      <c r="Y379" s="34"/>
      <c r="Z379" s="34"/>
      <c r="AA379" s="34"/>
      <c r="AB379" s="34"/>
      <c r="AC379" s="34"/>
      <c r="AD379" s="34"/>
      <c r="AE379" s="34"/>
      <c r="AR379" s="214" t="s">
        <v>156</v>
      </c>
      <c r="AT379" s="214" t="s">
        <v>152</v>
      </c>
      <c r="AU379" s="214" t="s">
        <v>91</v>
      </c>
      <c r="AY379" s="16" t="s">
        <v>150</v>
      </c>
      <c r="BE379" s="215">
        <f>IF(N379="základní",J379,0)</f>
        <v>0</v>
      </c>
      <c r="BF379" s="215">
        <f>IF(N379="snížená",J379,0)</f>
        <v>0</v>
      </c>
      <c r="BG379" s="215">
        <f>IF(N379="zákl. přenesená",J379,0)</f>
        <v>0</v>
      </c>
      <c r="BH379" s="215">
        <f>IF(N379="sníž. přenesená",J379,0)</f>
        <v>0</v>
      </c>
      <c r="BI379" s="215">
        <f>IF(N379="nulová",J379,0)</f>
        <v>0</v>
      </c>
      <c r="BJ379" s="16" t="s">
        <v>91</v>
      </c>
      <c r="BK379" s="215">
        <f>ROUND(I379*H379,2)</f>
        <v>0</v>
      </c>
      <c r="BL379" s="16" t="s">
        <v>156</v>
      </c>
      <c r="BM379" s="214" t="s">
        <v>1348</v>
      </c>
    </row>
    <row r="380" spans="1:65" s="2" customFormat="1" ht="11.25">
      <c r="A380" s="34"/>
      <c r="B380" s="35"/>
      <c r="C380" s="36"/>
      <c r="D380" s="216" t="s">
        <v>158</v>
      </c>
      <c r="E380" s="36"/>
      <c r="F380" s="217" t="s">
        <v>1347</v>
      </c>
      <c r="G380" s="36"/>
      <c r="H380" s="36"/>
      <c r="I380" s="115"/>
      <c r="J380" s="36"/>
      <c r="K380" s="36"/>
      <c r="L380" s="39"/>
      <c r="M380" s="218"/>
      <c r="N380" s="219"/>
      <c r="O380" s="71"/>
      <c r="P380" s="71"/>
      <c r="Q380" s="71"/>
      <c r="R380" s="71"/>
      <c r="S380" s="71"/>
      <c r="T380" s="72"/>
      <c r="U380" s="34"/>
      <c r="V380" s="34"/>
      <c r="W380" s="34"/>
      <c r="X380" s="34"/>
      <c r="Y380" s="34"/>
      <c r="Z380" s="34"/>
      <c r="AA380" s="34"/>
      <c r="AB380" s="34"/>
      <c r="AC380" s="34"/>
      <c r="AD380" s="34"/>
      <c r="AE380" s="34"/>
      <c r="AT380" s="16" t="s">
        <v>158</v>
      </c>
      <c r="AU380" s="16" t="s">
        <v>91</v>
      </c>
    </row>
    <row r="381" spans="1:65" s="2" customFormat="1" ht="16.5" customHeight="1">
      <c r="A381" s="34"/>
      <c r="B381" s="35"/>
      <c r="C381" s="203" t="s">
        <v>1349</v>
      </c>
      <c r="D381" s="203" t="s">
        <v>152</v>
      </c>
      <c r="E381" s="204" t="s">
        <v>1350</v>
      </c>
      <c r="F381" s="205" t="s">
        <v>1351</v>
      </c>
      <c r="G381" s="206" t="s">
        <v>722</v>
      </c>
      <c r="H381" s="207">
        <v>17</v>
      </c>
      <c r="I381" s="208"/>
      <c r="J381" s="209">
        <f>ROUND(I381*H381,2)</f>
        <v>0</v>
      </c>
      <c r="K381" s="205" t="s">
        <v>1</v>
      </c>
      <c r="L381" s="39"/>
      <c r="M381" s="210" t="s">
        <v>1</v>
      </c>
      <c r="N381" s="211" t="s">
        <v>48</v>
      </c>
      <c r="O381" s="71"/>
      <c r="P381" s="212">
        <f>O381*H381</f>
        <v>0</v>
      </c>
      <c r="Q381" s="212">
        <v>0</v>
      </c>
      <c r="R381" s="212">
        <f>Q381*H381</f>
        <v>0</v>
      </c>
      <c r="S381" s="212">
        <v>0</v>
      </c>
      <c r="T381" s="213">
        <f>S381*H381</f>
        <v>0</v>
      </c>
      <c r="U381" s="34"/>
      <c r="V381" s="34"/>
      <c r="W381" s="34"/>
      <c r="X381" s="34"/>
      <c r="Y381" s="34"/>
      <c r="Z381" s="34"/>
      <c r="AA381" s="34"/>
      <c r="AB381" s="34"/>
      <c r="AC381" s="34"/>
      <c r="AD381" s="34"/>
      <c r="AE381" s="34"/>
      <c r="AR381" s="214" t="s">
        <v>156</v>
      </c>
      <c r="AT381" s="214" t="s">
        <v>152</v>
      </c>
      <c r="AU381" s="214" t="s">
        <v>91</v>
      </c>
      <c r="AY381" s="16" t="s">
        <v>150</v>
      </c>
      <c r="BE381" s="215">
        <f>IF(N381="základní",J381,0)</f>
        <v>0</v>
      </c>
      <c r="BF381" s="215">
        <f>IF(N381="snížená",J381,0)</f>
        <v>0</v>
      </c>
      <c r="BG381" s="215">
        <f>IF(N381="zákl. přenesená",J381,0)</f>
        <v>0</v>
      </c>
      <c r="BH381" s="215">
        <f>IF(N381="sníž. přenesená",J381,0)</f>
        <v>0</v>
      </c>
      <c r="BI381" s="215">
        <f>IF(N381="nulová",J381,0)</f>
        <v>0</v>
      </c>
      <c r="BJ381" s="16" t="s">
        <v>91</v>
      </c>
      <c r="BK381" s="215">
        <f>ROUND(I381*H381,2)</f>
        <v>0</v>
      </c>
      <c r="BL381" s="16" t="s">
        <v>156</v>
      </c>
      <c r="BM381" s="214" t="s">
        <v>1352</v>
      </c>
    </row>
    <row r="382" spans="1:65" s="2" customFormat="1" ht="11.25">
      <c r="A382" s="34"/>
      <c r="B382" s="35"/>
      <c r="C382" s="36"/>
      <c r="D382" s="216" t="s">
        <v>158</v>
      </c>
      <c r="E382" s="36"/>
      <c r="F382" s="217" t="s">
        <v>1351</v>
      </c>
      <c r="G382" s="36"/>
      <c r="H382" s="36"/>
      <c r="I382" s="115"/>
      <c r="J382" s="36"/>
      <c r="K382" s="36"/>
      <c r="L382" s="39"/>
      <c r="M382" s="218"/>
      <c r="N382" s="219"/>
      <c r="O382" s="71"/>
      <c r="P382" s="71"/>
      <c r="Q382" s="71"/>
      <c r="R382" s="71"/>
      <c r="S382" s="71"/>
      <c r="T382" s="72"/>
      <c r="U382" s="34"/>
      <c r="V382" s="34"/>
      <c r="W382" s="34"/>
      <c r="X382" s="34"/>
      <c r="Y382" s="34"/>
      <c r="Z382" s="34"/>
      <c r="AA382" s="34"/>
      <c r="AB382" s="34"/>
      <c r="AC382" s="34"/>
      <c r="AD382" s="34"/>
      <c r="AE382" s="34"/>
      <c r="AT382" s="16" t="s">
        <v>158</v>
      </c>
      <c r="AU382" s="16" t="s">
        <v>91</v>
      </c>
    </row>
    <row r="383" spans="1:65" s="2" customFormat="1" ht="16.5" customHeight="1">
      <c r="A383" s="34"/>
      <c r="B383" s="35"/>
      <c r="C383" s="203" t="s">
        <v>1353</v>
      </c>
      <c r="D383" s="203" t="s">
        <v>152</v>
      </c>
      <c r="E383" s="204" t="s">
        <v>1354</v>
      </c>
      <c r="F383" s="205" t="s">
        <v>1355</v>
      </c>
      <c r="G383" s="206" t="s">
        <v>722</v>
      </c>
      <c r="H383" s="207">
        <v>1</v>
      </c>
      <c r="I383" s="208"/>
      <c r="J383" s="209">
        <f>ROUND(I383*H383,2)</f>
        <v>0</v>
      </c>
      <c r="K383" s="205" t="s">
        <v>1</v>
      </c>
      <c r="L383" s="39"/>
      <c r="M383" s="210" t="s">
        <v>1</v>
      </c>
      <c r="N383" s="211" t="s">
        <v>48</v>
      </c>
      <c r="O383" s="71"/>
      <c r="P383" s="212">
        <f>O383*H383</f>
        <v>0</v>
      </c>
      <c r="Q383" s="212">
        <v>0</v>
      </c>
      <c r="R383" s="212">
        <f>Q383*H383</f>
        <v>0</v>
      </c>
      <c r="S383" s="212">
        <v>0</v>
      </c>
      <c r="T383" s="213">
        <f>S383*H383</f>
        <v>0</v>
      </c>
      <c r="U383" s="34"/>
      <c r="V383" s="34"/>
      <c r="W383" s="34"/>
      <c r="X383" s="34"/>
      <c r="Y383" s="34"/>
      <c r="Z383" s="34"/>
      <c r="AA383" s="34"/>
      <c r="AB383" s="34"/>
      <c r="AC383" s="34"/>
      <c r="AD383" s="34"/>
      <c r="AE383" s="34"/>
      <c r="AR383" s="214" t="s">
        <v>156</v>
      </c>
      <c r="AT383" s="214" t="s">
        <v>152</v>
      </c>
      <c r="AU383" s="214" t="s">
        <v>91</v>
      </c>
      <c r="AY383" s="16" t="s">
        <v>150</v>
      </c>
      <c r="BE383" s="215">
        <f>IF(N383="základní",J383,0)</f>
        <v>0</v>
      </c>
      <c r="BF383" s="215">
        <f>IF(N383="snížená",J383,0)</f>
        <v>0</v>
      </c>
      <c r="BG383" s="215">
        <f>IF(N383="zákl. přenesená",J383,0)</f>
        <v>0</v>
      </c>
      <c r="BH383" s="215">
        <f>IF(N383="sníž. přenesená",J383,0)</f>
        <v>0</v>
      </c>
      <c r="BI383" s="215">
        <f>IF(N383="nulová",J383,0)</f>
        <v>0</v>
      </c>
      <c r="BJ383" s="16" t="s">
        <v>91</v>
      </c>
      <c r="BK383" s="215">
        <f>ROUND(I383*H383,2)</f>
        <v>0</v>
      </c>
      <c r="BL383" s="16" t="s">
        <v>156</v>
      </c>
      <c r="BM383" s="214" t="s">
        <v>1356</v>
      </c>
    </row>
    <row r="384" spans="1:65" s="2" customFormat="1" ht="11.25">
      <c r="A384" s="34"/>
      <c r="B384" s="35"/>
      <c r="C384" s="36"/>
      <c r="D384" s="216" t="s">
        <v>158</v>
      </c>
      <c r="E384" s="36"/>
      <c r="F384" s="217" t="s">
        <v>1355</v>
      </c>
      <c r="G384" s="36"/>
      <c r="H384" s="36"/>
      <c r="I384" s="115"/>
      <c r="J384" s="36"/>
      <c r="K384" s="36"/>
      <c r="L384" s="39"/>
      <c r="M384" s="218"/>
      <c r="N384" s="219"/>
      <c r="O384" s="71"/>
      <c r="P384" s="71"/>
      <c r="Q384" s="71"/>
      <c r="R384" s="71"/>
      <c r="S384" s="71"/>
      <c r="T384" s="72"/>
      <c r="U384" s="34"/>
      <c r="V384" s="34"/>
      <c r="W384" s="34"/>
      <c r="X384" s="34"/>
      <c r="Y384" s="34"/>
      <c r="Z384" s="34"/>
      <c r="AA384" s="34"/>
      <c r="AB384" s="34"/>
      <c r="AC384" s="34"/>
      <c r="AD384" s="34"/>
      <c r="AE384" s="34"/>
      <c r="AT384" s="16" t="s">
        <v>158</v>
      </c>
      <c r="AU384" s="16" t="s">
        <v>91</v>
      </c>
    </row>
    <row r="385" spans="1:65" s="2" customFormat="1" ht="16.5" customHeight="1">
      <c r="A385" s="34"/>
      <c r="B385" s="35"/>
      <c r="C385" s="203" t="s">
        <v>1357</v>
      </c>
      <c r="D385" s="203" t="s">
        <v>152</v>
      </c>
      <c r="E385" s="204" t="s">
        <v>1358</v>
      </c>
      <c r="F385" s="205" t="s">
        <v>1359</v>
      </c>
      <c r="G385" s="206" t="s">
        <v>722</v>
      </c>
      <c r="H385" s="207">
        <v>1</v>
      </c>
      <c r="I385" s="208"/>
      <c r="J385" s="209">
        <f>ROUND(I385*H385,2)</f>
        <v>0</v>
      </c>
      <c r="K385" s="205" t="s">
        <v>1</v>
      </c>
      <c r="L385" s="39"/>
      <c r="M385" s="210" t="s">
        <v>1</v>
      </c>
      <c r="N385" s="211" t="s">
        <v>48</v>
      </c>
      <c r="O385" s="71"/>
      <c r="P385" s="212">
        <f>O385*H385</f>
        <v>0</v>
      </c>
      <c r="Q385" s="212">
        <v>0</v>
      </c>
      <c r="R385" s="212">
        <f>Q385*H385</f>
        <v>0</v>
      </c>
      <c r="S385" s="212">
        <v>0</v>
      </c>
      <c r="T385" s="213">
        <f>S385*H385</f>
        <v>0</v>
      </c>
      <c r="U385" s="34"/>
      <c r="V385" s="34"/>
      <c r="W385" s="34"/>
      <c r="X385" s="34"/>
      <c r="Y385" s="34"/>
      <c r="Z385" s="34"/>
      <c r="AA385" s="34"/>
      <c r="AB385" s="34"/>
      <c r="AC385" s="34"/>
      <c r="AD385" s="34"/>
      <c r="AE385" s="34"/>
      <c r="AR385" s="214" t="s">
        <v>156</v>
      </c>
      <c r="AT385" s="214" t="s">
        <v>152</v>
      </c>
      <c r="AU385" s="214" t="s">
        <v>91</v>
      </c>
      <c r="AY385" s="16" t="s">
        <v>150</v>
      </c>
      <c r="BE385" s="215">
        <f>IF(N385="základní",J385,0)</f>
        <v>0</v>
      </c>
      <c r="BF385" s="215">
        <f>IF(N385="snížená",J385,0)</f>
        <v>0</v>
      </c>
      <c r="BG385" s="215">
        <f>IF(N385="zákl. přenesená",J385,0)</f>
        <v>0</v>
      </c>
      <c r="BH385" s="215">
        <f>IF(N385="sníž. přenesená",J385,0)</f>
        <v>0</v>
      </c>
      <c r="BI385" s="215">
        <f>IF(N385="nulová",J385,0)</f>
        <v>0</v>
      </c>
      <c r="BJ385" s="16" t="s">
        <v>91</v>
      </c>
      <c r="BK385" s="215">
        <f>ROUND(I385*H385,2)</f>
        <v>0</v>
      </c>
      <c r="BL385" s="16" t="s">
        <v>156</v>
      </c>
      <c r="BM385" s="214" t="s">
        <v>1360</v>
      </c>
    </row>
    <row r="386" spans="1:65" s="2" customFormat="1" ht="11.25">
      <c r="A386" s="34"/>
      <c r="B386" s="35"/>
      <c r="C386" s="36"/>
      <c r="D386" s="216" t="s">
        <v>158</v>
      </c>
      <c r="E386" s="36"/>
      <c r="F386" s="217" t="s">
        <v>1359</v>
      </c>
      <c r="G386" s="36"/>
      <c r="H386" s="36"/>
      <c r="I386" s="115"/>
      <c r="J386" s="36"/>
      <c r="K386" s="36"/>
      <c r="L386" s="39"/>
      <c r="M386" s="218"/>
      <c r="N386" s="219"/>
      <c r="O386" s="71"/>
      <c r="P386" s="71"/>
      <c r="Q386" s="71"/>
      <c r="R386" s="71"/>
      <c r="S386" s="71"/>
      <c r="T386" s="72"/>
      <c r="U386" s="34"/>
      <c r="V386" s="34"/>
      <c r="W386" s="34"/>
      <c r="X386" s="34"/>
      <c r="Y386" s="34"/>
      <c r="Z386" s="34"/>
      <c r="AA386" s="34"/>
      <c r="AB386" s="34"/>
      <c r="AC386" s="34"/>
      <c r="AD386" s="34"/>
      <c r="AE386" s="34"/>
      <c r="AT386" s="16" t="s">
        <v>158</v>
      </c>
      <c r="AU386" s="16" t="s">
        <v>91</v>
      </c>
    </row>
    <row r="387" spans="1:65" s="2" customFormat="1" ht="16.5" customHeight="1">
      <c r="A387" s="34"/>
      <c r="B387" s="35"/>
      <c r="C387" s="203" t="s">
        <v>1361</v>
      </c>
      <c r="D387" s="203" t="s">
        <v>152</v>
      </c>
      <c r="E387" s="204" t="s">
        <v>1362</v>
      </c>
      <c r="F387" s="205" t="s">
        <v>1363</v>
      </c>
      <c r="G387" s="206" t="s">
        <v>722</v>
      </c>
      <c r="H387" s="207">
        <v>1</v>
      </c>
      <c r="I387" s="208"/>
      <c r="J387" s="209">
        <f>ROUND(I387*H387,2)</f>
        <v>0</v>
      </c>
      <c r="K387" s="205" t="s">
        <v>1</v>
      </c>
      <c r="L387" s="39"/>
      <c r="M387" s="210" t="s">
        <v>1</v>
      </c>
      <c r="N387" s="211" t="s">
        <v>48</v>
      </c>
      <c r="O387" s="71"/>
      <c r="P387" s="212">
        <f>O387*H387</f>
        <v>0</v>
      </c>
      <c r="Q387" s="212">
        <v>0</v>
      </c>
      <c r="R387" s="212">
        <f>Q387*H387</f>
        <v>0</v>
      </c>
      <c r="S387" s="212">
        <v>0</v>
      </c>
      <c r="T387" s="213">
        <f>S387*H387</f>
        <v>0</v>
      </c>
      <c r="U387" s="34"/>
      <c r="V387" s="34"/>
      <c r="W387" s="34"/>
      <c r="X387" s="34"/>
      <c r="Y387" s="34"/>
      <c r="Z387" s="34"/>
      <c r="AA387" s="34"/>
      <c r="AB387" s="34"/>
      <c r="AC387" s="34"/>
      <c r="AD387" s="34"/>
      <c r="AE387" s="34"/>
      <c r="AR387" s="214" t="s">
        <v>156</v>
      </c>
      <c r="AT387" s="214" t="s">
        <v>152</v>
      </c>
      <c r="AU387" s="214" t="s">
        <v>91</v>
      </c>
      <c r="AY387" s="16" t="s">
        <v>150</v>
      </c>
      <c r="BE387" s="215">
        <f>IF(N387="základní",J387,0)</f>
        <v>0</v>
      </c>
      <c r="BF387" s="215">
        <f>IF(N387="snížená",J387,0)</f>
        <v>0</v>
      </c>
      <c r="BG387" s="215">
        <f>IF(N387="zákl. přenesená",J387,0)</f>
        <v>0</v>
      </c>
      <c r="BH387" s="215">
        <f>IF(N387="sníž. přenesená",J387,0)</f>
        <v>0</v>
      </c>
      <c r="BI387" s="215">
        <f>IF(N387="nulová",J387,0)</f>
        <v>0</v>
      </c>
      <c r="BJ387" s="16" t="s">
        <v>91</v>
      </c>
      <c r="BK387" s="215">
        <f>ROUND(I387*H387,2)</f>
        <v>0</v>
      </c>
      <c r="BL387" s="16" t="s">
        <v>156</v>
      </c>
      <c r="BM387" s="214" t="s">
        <v>1364</v>
      </c>
    </row>
    <row r="388" spans="1:65" s="2" customFormat="1" ht="11.25">
      <c r="A388" s="34"/>
      <c r="B388" s="35"/>
      <c r="C388" s="36"/>
      <c r="D388" s="216" t="s">
        <v>158</v>
      </c>
      <c r="E388" s="36"/>
      <c r="F388" s="217" t="s">
        <v>1363</v>
      </c>
      <c r="G388" s="36"/>
      <c r="H388" s="36"/>
      <c r="I388" s="115"/>
      <c r="J388" s="36"/>
      <c r="K388" s="36"/>
      <c r="L388" s="39"/>
      <c r="M388" s="218"/>
      <c r="N388" s="219"/>
      <c r="O388" s="71"/>
      <c r="P388" s="71"/>
      <c r="Q388" s="71"/>
      <c r="R388" s="71"/>
      <c r="S388" s="71"/>
      <c r="T388" s="72"/>
      <c r="U388" s="34"/>
      <c r="V388" s="34"/>
      <c r="W388" s="34"/>
      <c r="X388" s="34"/>
      <c r="Y388" s="34"/>
      <c r="Z388" s="34"/>
      <c r="AA388" s="34"/>
      <c r="AB388" s="34"/>
      <c r="AC388" s="34"/>
      <c r="AD388" s="34"/>
      <c r="AE388" s="34"/>
      <c r="AT388" s="16" t="s">
        <v>158</v>
      </c>
      <c r="AU388" s="16" t="s">
        <v>91</v>
      </c>
    </row>
    <row r="389" spans="1:65" s="2" customFormat="1" ht="87.75">
      <c r="A389" s="34"/>
      <c r="B389" s="35"/>
      <c r="C389" s="36"/>
      <c r="D389" s="216" t="s">
        <v>159</v>
      </c>
      <c r="E389" s="36"/>
      <c r="F389" s="220" t="s">
        <v>1365</v>
      </c>
      <c r="G389" s="36"/>
      <c r="H389" s="36"/>
      <c r="I389" s="115"/>
      <c r="J389" s="36"/>
      <c r="K389" s="36"/>
      <c r="L389" s="39"/>
      <c r="M389" s="259"/>
      <c r="N389" s="260"/>
      <c r="O389" s="261"/>
      <c r="P389" s="261"/>
      <c r="Q389" s="261"/>
      <c r="R389" s="261"/>
      <c r="S389" s="261"/>
      <c r="T389" s="262"/>
      <c r="U389" s="34"/>
      <c r="V389" s="34"/>
      <c r="W389" s="34"/>
      <c r="X389" s="34"/>
      <c r="Y389" s="34"/>
      <c r="Z389" s="34"/>
      <c r="AA389" s="34"/>
      <c r="AB389" s="34"/>
      <c r="AC389" s="34"/>
      <c r="AD389" s="34"/>
      <c r="AE389" s="34"/>
      <c r="AT389" s="16" t="s">
        <v>159</v>
      </c>
      <c r="AU389" s="16" t="s">
        <v>91</v>
      </c>
    </row>
    <row r="390" spans="1:65" s="2" customFormat="1" ht="6.95" customHeight="1">
      <c r="A390" s="34"/>
      <c r="B390" s="54"/>
      <c r="C390" s="55"/>
      <c r="D390" s="55"/>
      <c r="E390" s="55"/>
      <c r="F390" s="55"/>
      <c r="G390" s="55"/>
      <c r="H390" s="55"/>
      <c r="I390" s="152"/>
      <c r="J390" s="55"/>
      <c r="K390" s="55"/>
      <c r="L390" s="39"/>
      <c r="M390" s="34"/>
      <c r="O390" s="34"/>
      <c r="P390" s="34"/>
      <c r="Q390" s="34"/>
      <c r="R390" s="34"/>
      <c r="S390" s="34"/>
      <c r="T390" s="34"/>
      <c r="U390" s="34"/>
      <c r="V390" s="34"/>
      <c r="W390" s="34"/>
      <c r="X390" s="34"/>
      <c r="Y390" s="34"/>
      <c r="Z390" s="34"/>
      <c r="AA390" s="34"/>
      <c r="AB390" s="34"/>
      <c r="AC390" s="34"/>
      <c r="AD390" s="34"/>
      <c r="AE390" s="34"/>
    </row>
  </sheetData>
  <sheetProtection algorithmName="SHA-512" hashValue="VERQmeP09Mc25pBRX6LSQa5DDa+5yqgIbwT+2YJK1QAxJzRwddnQQJ0W3X6Gh2Fw75q/FOmeHI/P3PvFbvjm0w==" saltValue="fqWGoytmeVdtxn7LEyLU5exkt8i7AQ0LS/9hr/3aIUEvjMTVqsCVjV6YdBcOIfTpflfnfBDnpNp/6GMZ5cOg1Q==" spinCount="100000" sheet="1" objects="1" scenarios="1" formatColumns="0" formatRows="0" autoFilter="0"/>
  <autoFilter ref="C116:K389"/>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8"/>
      <c r="L2" s="289"/>
      <c r="M2" s="289"/>
      <c r="N2" s="289"/>
      <c r="O2" s="289"/>
      <c r="P2" s="289"/>
      <c r="Q2" s="289"/>
      <c r="R2" s="289"/>
      <c r="S2" s="289"/>
      <c r="T2" s="289"/>
      <c r="U2" s="289"/>
      <c r="V2" s="289"/>
      <c r="AT2" s="16" t="s">
        <v>104</v>
      </c>
    </row>
    <row r="3" spans="1:46" s="1" customFormat="1" ht="6.95" customHeight="1">
      <c r="B3" s="109"/>
      <c r="C3" s="110"/>
      <c r="D3" s="110"/>
      <c r="E3" s="110"/>
      <c r="F3" s="110"/>
      <c r="G3" s="110"/>
      <c r="H3" s="110"/>
      <c r="I3" s="111"/>
      <c r="J3" s="110"/>
      <c r="K3" s="110"/>
      <c r="L3" s="19"/>
      <c r="AT3" s="16" t="s">
        <v>21</v>
      </c>
    </row>
    <row r="4" spans="1:46" s="1" customFormat="1" ht="24.95" customHeight="1">
      <c r="B4" s="19"/>
      <c r="D4" s="112" t="s">
        <v>120</v>
      </c>
      <c r="I4" s="108"/>
      <c r="L4" s="19"/>
      <c r="M4" s="113" t="s">
        <v>10</v>
      </c>
      <c r="AT4" s="16" t="s">
        <v>4</v>
      </c>
    </row>
    <row r="5" spans="1:46" s="1" customFormat="1" ht="6.95" customHeight="1">
      <c r="B5" s="19"/>
      <c r="I5" s="108"/>
      <c r="L5" s="19"/>
    </row>
    <row r="6" spans="1:46" s="1" customFormat="1" ht="12" customHeight="1">
      <c r="B6" s="19"/>
      <c r="D6" s="114" t="s">
        <v>16</v>
      </c>
      <c r="I6" s="108"/>
      <c r="L6" s="19"/>
    </row>
    <row r="7" spans="1:46" s="1" customFormat="1" ht="16.5" customHeight="1">
      <c r="B7" s="19"/>
      <c r="E7" s="304" t="str">
        <f>'Rekapitulace stavby'!K6</f>
        <v>762017 Cyklostezka Cheb - Dřenice - Etapa IA</v>
      </c>
      <c r="F7" s="305"/>
      <c r="G7" s="305"/>
      <c r="H7" s="305"/>
      <c r="I7" s="108"/>
      <c r="L7" s="19"/>
    </row>
    <row r="8" spans="1:46" s="2" customFormat="1" ht="12" customHeight="1">
      <c r="A8" s="34"/>
      <c r="B8" s="39"/>
      <c r="C8" s="34"/>
      <c r="D8" s="114" t="s">
        <v>121</v>
      </c>
      <c r="E8" s="34"/>
      <c r="F8" s="34"/>
      <c r="G8" s="34"/>
      <c r="H8" s="34"/>
      <c r="I8" s="115"/>
      <c r="J8" s="34"/>
      <c r="K8" s="34"/>
      <c r="L8" s="51"/>
      <c r="S8" s="34"/>
      <c r="T8" s="34"/>
      <c r="U8" s="34"/>
      <c r="V8" s="34"/>
      <c r="W8" s="34"/>
      <c r="X8" s="34"/>
      <c r="Y8" s="34"/>
      <c r="Z8" s="34"/>
      <c r="AA8" s="34"/>
      <c r="AB8" s="34"/>
      <c r="AC8" s="34"/>
      <c r="AD8" s="34"/>
      <c r="AE8" s="34"/>
    </row>
    <row r="9" spans="1:46" s="2" customFormat="1" ht="16.5" customHeight="1">
      <c r="A9" s="34"/>
      <c r="B9" s="39"/>
      <c r="C9" s="34"/>
      <c r="D9" s="34"/>
      <c r="E9" s="306" t="s">
        <v>1366</v>
      </c>
      <c r="F9" s="307"/>
      <c r="G9" s="307"/>
      <c r="H9" s="307"/>
      <c r="I9" s="115"/>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15"/>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4" t="s">
        <v>18</v>
      </c>
      <c r="E11" s="34"/>
      <c r="F11" s="116" t="s">
        <v>19</v>
      </c>
      <c r="G11" s="34"/>
      <c r="H11" s="34"/>
      <c r="I11" s="117" t="s">
        <v>20</v>
      </c>
      <c r="J11" s="116"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4" t="s">
        <v>22</v>
      </c>
      <c r="E12" s="34"/>
      <c r="F12" s="116" t="s">
        <v>123</v>
      </c>
      <c r="G12" s="34"/>
      <c r="H12" s="34"/>
      <c r="I12" s="117" t="s">
        <v>24</v>
      </c>
      <c r="J12" s="118" t="str">
        <f>'Rekapitulace stavby'!AN8</f>
        <v>10. 10. 2019</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15"/>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4" t="s">
        <v>30</v>
      </c>
      <c r="E14" s="34"/>
      <c r="F14" s="34"/>
      <c r="G14" s="34"/>
      <c r="H14" s="34"/>
      <c r="I14" s="117" t="s">
        <v>31</v>
      </c>
      <c r="J14" s="116"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6" t="s">
        <v>33</v>
      </c>
      <c r="F15" s="34"/>
      <c r="G15" s="34"/>
      <c r="H15" s="34"/>
      <c r="I15" s="117" t="s">
        <v>34</v>
      </c>
      <c r="J15" s="116"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15"/>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4" t="s">
        <v>35</v>
      </c>
      <c r="E17" s="34"/>
      <c r="F17" s="34"/>
      <c r="G17" s="34"/>
      <c r="H17" s="34"/>
      <c r="I17" s="117" t="s">
        <v>31</v>
      </c>
      <c r="J17" s="29"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08" t="str">
        <f>'Rekapitulace stavby'!E14</f>
        <v>Vyplň údaj</v>
      </c>
      <c r="F18" s="309"/>
      <c r="G18" s="309"/>
      <c r="H18" s="309"/>
      <c r="I18" s="117" t="s">
        <v>34</v>
      </c>
      <c r="J18" s="29"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15"/>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4" t="s">
        <v>37</v>
      </c>
      <c r="E20" s="34"/>
      <c r="F20" s="34"/>
      <c r="G20" s="34"/>
      <c r="H20" s="34"/>
      <c r="I20" s="117" t="s">
        <v>31</v>
      </c>
      <c r="J20" s="116"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6" t="s">
        <v>39</v>
      </c>
      <c r="F21" s="34"/>
      <c r="G21" s="34"/>
      <c r="H21" s="34"/>
      <c r="I21" s="117" t="s">
        <v>34</v>
      </c>
      <c r="J21" s="116"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15"/>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4" t="s">
        <v>41</v>
      </c>
      <c r="E23" s="34"/>
      <c r="F23" s="34"/>
      <c r="G23" s="34"/>
      <c r="H23" s="34"/>
      <c r="I23" s="117" t="s">
        <v>31</v>
      </c>
      <c r="J23" s="116"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6" t="s">
        <v>39</v>
      </c>
      <c r="F24" s="34"/>
      <c r="G24" s="34"/>
      <c r="H24" s="34"/>
      <c r="I24" s="117" t="s">
        <v>34</v>
      </c>
      <c r="J24" s="116"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15"/>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4" t="s">
        <v>42</v>
      </c>
      <c r="E26" s="34"/>
      <c r="F26" s="34"/>
      <c r="G26" s="34"/>
      <c r="H26" s="34"/>
      <c r="I26" s="115"/>
      <c r="J26" s="34"/>
      <c r="K26" s="34"/>
      <c r="L26" s="51"/>
      <c r="S26" s="34"/>
      <c r="T26" s="34"/>
      <c r="U26" s="34"/>
      <c r="V26" s="34"/>
      <c r="W26" s="34"/>
      <c r="X26" s="34"/>
      <c r="Y26" s="34"/>
      <c r="Z26" s="34"/>
      <c r="AA26" s="34"/>
      <c r="AB26" s="34"/>
      <c r="AC26" s="34"/>
      <c r="AD26" s="34"/>
      <c r="AE26" s="34"/>
    </row>
    <row r="27" spans="1:31" s="8" customFormat="1" ht="16.5" customHeight="1">
      <c r="A27" s="119"/>
      <c r="B27" s="120"/>
      <c r="C27" s="119"/>
      <c r="D27" s="119"/>
      <c r="E27" s="310" t="s">
        <v>1</v>
      </c>
      <c r="F27" s="310"/>
      <c r="G27" s="310"/>
      <c r="H27" s="310"/>
      <c r="I27" s="121"/>
      <c r="J27" s="119"/>
      <c r="K27" s="119"/>
      <c r="L27" s="122"/>
      <c r="S27" s="119"/>
      <c r="T27" s="119"/>
      <c r="U27" s="119"/>
      <c r="V27" s="119"/>
      <c r="W27" s="119"/>
      <c r="X27" s="119"/>
      <c r="Y27" s="119"/>
      <c r="Z27" s="119"/>
      <c r="AA27" s="119"/>
      <c r="AB27" s="119"/>
      <c r="AC27" s="119"/>
      <c r="AD27" s="119"/>
      <c r="AE27" s="119"/>
    </row>
    <row r="28" spans="1:31" s="2" customFormat="1" ht="6.95" customHeight="1">
      <c r="A28" s="34"/>
      <c r="B28" s="39"/>
      <c r="C28" s="34"/>
      <c r="D28" s="34"/>
      <c r="E28" s="34"/>
      <c r="F28" s="34"/>
      <c r="G28" s="34"/>
      <c r="H28" s="34"/>
      <c r="I28" s="115"/>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3"/>
      <c r="E29" s="123"/>
      <c r="F29" s="123"/>
      <c r="G29" s="123"/>
      <c r="H29" s="123"/>
      <c r="I29" s="124"/>
      <c r="J29" s="123"/>
      <c r="K29" s="123"/>
      <c r="L29" s="51"/>
      <c r="S29" s="34"/>
      <c r="T29" s="34"/>
      <c r="U29" s="34"/>
      <c r="V29" s="34"/>
      <c r="W29" s="34"/>
      <c r="X29" s="34"/>
      <c r="Y29" s="34"/>
      <c r="Z29" s="34"/>
      <c r="AA29" s="34"/>
      <c r="AB29" s="34"/>
      <c r="AC29" s="34"/>
      <c r="AD29" s="34"/>
      <c r="AE29" s="34"/>
    </row>
    <row r="30" spans="1:31" s="2" customFormat="1" ht="25.35" customHeight="1">
      <c r="A30" s="34"/>
      <c r="B30" s="39"/>
      <c r="C30" s="34"/>
      <c r="D30" s="125" t="s">
        <v>43</v>
      </c>
      <c r="E30" s="34"/>
      <c r="F30" s="34"/>
      <c r="G30" s="34"/>
      <c r="H30" s="34"/>
      <c r="I30" s="115"/>
      <c r="J30" s="126">
        <f>ROUND(J117,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3"/>
      <c r="E31" s="123"/>
      <c r="F31" s="123"/>
      <c r="G31" s="123"/>
      <c r="H31" s="123"/>
      <c r="I31" s="124"/>
      <c r="J31" s="123"/>
      <c r="K31" s="123"/>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7" t="s">
        <v>45</v>
      </c>
      <c r="G32" s="34"/>
      <c r="H32" s="34"/>
      <c r="I32" s="128" t="s">
        <v>44</v>
      </c>
      <c r="J32" s="127" t="s">
        <v>46</v>
      </c>
      <c r="K32" s="34"/>
      <c r="L32" s="51"/>
      <c r="S32" s="34"/>
      <c r="T32" s="34"/>
      <c r="U32" s="34"/>
      <c r="V32" s="34"/>
      <c r="W32" s="34"/>
      <c r="X32" s="34"/>
      <c r="Y32" s="34"/>
      <c r="Z32" s="34"/>
      <c r="AA32" s="34"/>
      <c r="AB32" s="34"/>
      <c r="AC32" s="34"/>
      <c r="AD32" s="34"/>
      <c r="AE32" s="34"/>
    </row>
    <row r="33" spans="1:31" s="2" customFormat="1" ht="14.45" customHeight="1">
      <c r="A33" s="34"/>
      <c r="B33" s="39"/>
      <c r="C33" s="34"/>
      <c r="D33" s="129" t="s">
        <v>47</v>
      </c>
      <c r="E33" s="114" t="s">
        <v>48</v>
      </c>
      <c r="F33" s="130">
        <f>ROUND((SUM(BE117:BE169)),  2)</f>
        <v>0</v>
      </c>
      <c r="G33" s="34"/>
      <c r="H33" s="34"/>
      <c r="I33" s="131">
        <v>0.21</v>
      </c>
      <c r="J33" s="130">
        <f>ROUND(((SUM(BE117:BE169))*I33),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4" t="s">
        <v>49</v>
      </c>
      <c r="F34" s="130">
        <f>ROUND((SUM(BF117:BF169)),  2)</f>
        <v>0</v>
      </c>
      <c r="G34" s="34"/>
      <c r="H34" s="34"/>
      <c r="I34" s="131">
        <v>0.15</v>
      </c>
      <c r="J34" s="130">
        <f>ROUND(((SUM(BF117:BF169))*I34),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4" t="s">
        <v>50</v>
      </c>
      <c r="F35" s="130">
        <f>ROUND((SUM(BG117:BG169)),  2)</f>
        <v>0</v>
      </c>
      <c r="G35" s="34"/>
      <c r="H35" s="34"/>
      <c r="I35" s="131">
        <v>0.21</v>
      </c>
      <c r="J35" s="130">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4" t="s">
        <v>51</v>
      </c>
      <c r="F36" s="130">
        <f>ROUND((SUM(BH117:BH169)),  2)</f>
        <v>0</v>
      </c>
      <c r="G36" s="34"/>
      <c r="H36" s="34"/>
      <c r="I36" s="131">
        <v>0.15</v>
      </c>
      <c r="J36" s="130">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4" t="s">
        <v>52</v>
      </c>
      <c r="F37" s="130">
        <f>ROUND((SUM(BI117:BI169)),  2)</f>
        <v>0</v>
      </c>
      <c r="G37" s="34"/>
      <c r="H37" s="34"/>
      <c r="I37" s="131">
        <v>0</v>
      </c>
      <c r="J37" s="130">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15"/>
      <c r="J38" s="34"/>
      <c r="K38" s="34"/>
      <c r="L38" s="51"/>
      <c r="S38" s="34"/>
      <c r="T38" s="34"/>
      <c r="U38" s="34"/>
      <c r="V38" s="34"/>
      <c r="W38" s="34"/>
      <c r="X38" s="34"/>
      <c r="Y38" s="34"/>
      <c r="Z38" s="34"/>
      <c r="AA38" s="34"/>
      <c r="AB38" s="34"/>
      <c r="AC38" s="34"/>
      <c r="AD38" s="34"/>
      <c r="AE38" s="34"/>
    </row>
    <row r="39" spans="1:31" s="2" customFormat="1" ht="25.35" customHeight="1">
      <c r="A39" s="34"/>
      <c r="B39" s="39"/>
      <c r="C39" s="132"/>
      <c r="D39" s="133" t="s">
        <v>53</v>
      </c>
      <c r="E39" s="134"/>
      <c r="F39" s="134"/>
      <c r="G39" s="135" t="s">
        <v>54</v>
      </c>
      <c r="H39" s="136" t="s">
        <v>55</v>
      </c>
      <c r="I39" s="137"/>
      <c r="J39" s="138">
        <f>SUM(J30:J37)</f>
        <v>0</v>
      </c>
      <c r="K39" s="139"/>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15"/>
      <c r="J40" s="34"/>
      <c r="K40" s="34"/>
      <c r="L40" s="51"/>
      <c r="S40" s="34"/>
      <c r="T40" s="34"/>
      <c r="U40" s="34"/>
      <c r="V40" s="34"/>
      <c r="W40" s="34"/>
      <c r="X40" s="34"/>
      <c r="Y40" s="34"/>
      <c r="Z40" s="34"/>
      <c r="AA40" s="34"/>
      <c r="AB40" s="34"/>
      <c r="AC40" s="34"/>
      <c r="AD40" s="34"/>
      <c r="AE40" s="34"/>
    </row>
    <row r="41" spans="1:31" s="1" customFormat="1" ht="14.45" customHeight="1">
      <c r="B41" s="19"/>
      <c r="I41" s="108"/>
      <c r="L41" s="19"/>
    </row>
    <row r="42" spans="1:31" s="1" customFormat="1" ht="14.45" customHeight="1">
      <c r="B42" s="19"/>
      <c r="I42" s="108"/>
      <c r="L42" s="19"/>
    </row>
    <row r="43" spans="1:31" s="1" customFormat="1" ht="14.45" customHeight="1">
      <c r="B43" s="19"/>
      <c r="I43" s="108"/>
      <c r="L43" s="19"/>
    </row>
    <row r="44" spans="1:31" s="1" customFormat="1" ht="14.45" customHeight="1">
      <c r="B44" s="19"/>
      <c r="I44" s="108"/>
      <c r="L44" s="19"/>
    </row>
    <row r="45" spans="1:31" s="1" customFormat="1" ht="14.45" customHeight="1">
      <c r="B45" s="19"/>
      <c r="I45" s="108"/>
      <c r="L45" s="19"/>
    </row>
    <row r="46" spans="1:31" s="1" customFormat="1" ht="14.45" customHeight="1">
      <c r="B46" s="19"/>
      <c r="I46" s="108"/>
      <c r="L46" s="19"/>
    </row>
    <row r="47" spans="1:31" s="1" customFormat="1" ht="14.45" customHeight="1">
      <c r="B47" s="19"/>
      <c r="I47" s="108"/>
      <c r="L47" s="19"/>
    </row>
    <row r="48" spans="1:31" s="1" customFormat="1" ht="14.45" customHeight="1">
      <c r="B48" s="19"/>
      <c r="I48" s="108"/>
      <c r="L48" s="19"/>
    </row>
    <row r="49" spans="1:31" s="1" customFormat="1" ht="14.45" customHeight="1">
      <c r="B49" s="19"/>
      <c r="I49" s="108"/>
      <c r="L49" s="19"/>
    </row>
    <row r="50" spans="1:31" s="2" customFormat="1" ht="14.45" customHeight="1">
      <c r="B50" s="51"/>
      <c r="D50" s="140" t="s">
        <v>56</v>
      </c>
      <c r="E50" s="141"/>
      <c r="F50" s="141"/>
      <c r="G50" s="140" t="s">
        <v>57</v>
      </c>
      <c r="H50" s="141"/>
      <c r="I50" s="142"/>
      <c r="J50" s="141"/>
      <c r="K50" s="141"/>
      <c r="L50" s="51"/>
    </row>
    <row r="51" spans="1:31" ht="11.25">
      <c r="B51" s="19"/>
      <c r="L51" s="19"/>
    </row>
    <row r="52" spans="1:31" ht="11.25">
      <c r="B52" s="19"/>
      <c r="L52" s="19"/>
    </row>
    <row r="53" spans="1:31" ht="11.25">
      <c r="B53" s="19"/>
      <c r="L53" s="19"/>
    </row>
    <row r="54" spans="1:31" ht="11.25">
      <c r="B54" s="19"/>
      <c r="L54" s="19"/>
    </row>
    <row r="55" spans="1:31" ht="11.25">
      <c r="B55" s="19"/>
      <c r="L55" s="19"/>
    </row>
    <row r="56" spans="1:31" ht="11.25">
      <c r="B56" s="19"/>
      <c r="L56" s="19"/>
    </row>
    <row r="57" spans="1:31" ht="11.25">
      <c r="B57" s="19"/>
      <c r="L57" s="19"/>
    </row>
    <row r="58" spans="1:31" ht="11.25">
      <c r="B58" s="19"/>
      <c r="L58" s="19"/>
    </row>
    <row r="59" spans="1:31" ht="11.25">
      <c r="B59" s="19"/>
      <c r="L59" s="19"/>
    </row>
    <row r="60" spans="1:31" ht="11.25">
      <c r="B60" s="19"/>
      <c r="L60" s="19"/>
    </row>
    <row r="61" spans="1:31" s="2" customFormat="1" ht="12.75">
      <c r="A61" s="34"/>
      <c r="B61" s="39"/>
      <c r="C61" s="34"/>
      <c r="D61" s="143" t="s">
        <v>58</v>
      </c>
      <c r="E61" s="144"/>
      <c r="F61" s="145" t="s">
        <v>59</v>
      </c>
      <c r="G61" s="143" t="s">
        <v>58</v>
      </c>
      <c r="H61" s="144"/>
      <c r="I61" s="146"/>
      <c r="J61" s="147" t="s">
        <v>59</v>
      </c>
      <c r="K61" s="144"/>
      <c r="L61" s="51"/>
      <c r="S61" s="34"/>
      <c r="T61" s="34"/>
      <c r="U61" s="34"/>
      <c r="V61" s="34"/>
      <c r="W61" s="34"/>
      <c r="X61" s="34"/>
      <c r="Y61" s="34"/>
      <c r="Z61" s="34"/>
      <c r="AA61" s="34"/>
      <c r="AB61" s="34"/>
      <c r="AC61" s="34"/>
      <c r="AD61" s="34"/>
      <c r="AE61" s="34"/>
    </row>
    <row r="62" spans="1:31" ht="11.25">
      <c r="B62" s="19"/>
      <c r="L62" s="19"/>
    </row>
    <row r="63" spans="1:31" ht="11.25">
      <c r="B63" s="19"/>
      <c r="L63" s="19"/>
    </row>
    <row r="64" spans="1:31" ht="11.25">
      <c r="B64" s="19"/>
      <c r="L64" s="19"/>
    </row>
    <row r="65" spans="1:31" s="2" customFormat="1" ht="12.75">
      <c r="A65" s="34"/>
      <c r="B65" s="39"/>
      <c r="C65" s="34"/>
      <c r="D65" s="140" t="s">
        <v>60</v>
      </c>
      <c r="E65" s="148"/>
      <c r="F65" s="148"/>
      <c r="G65" s="140" t="s">
        <v>61</v>
      </c>
      <c r="H65" s="148"/>
      <c r="I65" s="149"/>
      <c r="J65" s="148"/>
      <c r="K65" s="148"/>
      <c r="L65" s="51"/>
      <c r="S65" s="34"/>
      <c r="T65" s="34"/>
      <c r="U65" s="34"/>
      <c r="V65" s="34"/>
      <c r="W65" s="34"/>
      <c r="X65" s="34"/>
      <c r="Y65" s="34"/>
      <c r="Z65" s="34"/>
      <c r="AA65" s="34"/>
      <c r="AB65" s="34"/>
      <c r="AC65" s="34"/>
      <c r="AD65" s="34"/>
      <c r="AE65" s="34"/>
    </row>
    <row r="66" spans="1:31" ht="11.25">
      <c r="B66" s="19"/>
      <c r="L66" s="19"/>
    </row>
    <row r="67" spans="1:31" ht="11.25">
      <c r="B67" s="19"/>
      <c r="L67" s="19"/>
    </row>
    <row r="68" spans="1:31" ht="11.25">
      <c r="B68" s="19"/>
      <c r="L68" s="19"/>
    </row>
    <row r="69" spans="1:31" ht="11.25">
      <c r="B69" s="19"/>
      <c r="L69" s="19"/>
    </row>
    <row r="70" spans="1:31" ht="11.25">
      <c r="B70" s="19"/>
      <c r="L70" s="19"/>
    </row>
    <row r="71" spans="1:31" ht="11.25">
      <c r="B71" s="19"/>
      <c r="L71" s="19"/>
    </row>
    <row r="72" spans="1:31" ht="11.25">
      <c r="B72" s="19"/>
      <c r="L72" s="19"/>
    </row>
    <row r="73" spans="1:31" ht="11.25">
      <c r="B73" s="19"/>
      <c r="L73" s="19"/>
    </row>
    <row r="74" spans="1:31" ht="11.25">
      <c r="B74" s="19"/>
      <c r="L74" s="19"/>
    </row>
    <row r="75" spans="1:31" ht="11.25">
      <c r="B75" s="19"/>
      <c r="L75" s="19"/>
    </row>
    <row r="76" spans="1:31" s="2" customFormat="1" ht="12.75">
      <c r="A76" s="34"/>
      <c r="B76" s="39"/>
      <c r="C76" s="34"/>
      <c r="D76" s="143" t="s">
        <v>58</v>
      </c>
      <c r="E76" s="144"/>
      <c r="F76" s="145" t="s">
        <v>59</v>
      </c>
      <c r="G76" s="143" t="s">
        <v>58</v>
      </c>
      <c r="H76" s="144"/>
      <c r="I76" s="146"/>
      <c r="J76" s="147" t="s">
        <v>59</v>
      </c>
      <c r="K76" s="144"/>
      <c r="L76" s="51"/>
      <c r="S76" s="34"/>
      <c r="T76" s="34"/>
      <c r="U76" s="34"/>
      <c r="V76" s="34"/>
      <c r="W76" s="34"/>
      <c r="X76" s="34"/>
      <c r="Y76" s="34"/>
      <c r="Z76" s="34"/>
      <c r="AA76" s="34"/>
      <c r="AB76" s="34"/>
      <c r="AC76" s="34"/>
      <c r="AD76" s="34"/>
      <c r="AE76" s="34"/>
    </row>
    <row r="77" spans="1:31" s="2" customFormat="1" ht="14.45" customHeight="1">
      <c r="A77" s="34"/>
      <c r="B77" s="150"/>
      <c r="C77" s="151"/>
      <c r="D77" s="151"/>
      <c r="E77" s="151"/>
      <c r="F77" s="151"/>
      <c r="G77" s="151"/>
      <c r="H77" s="151"/>
      <c r="I77" s="152"/>
      <c r="J77" s="151"/>
      <c r="K77" s="151"/>
      <c r="L77" s="51"/>
      <c r="S77" s="34"/>
      <c r="T77" s="34"/>
      <c r="U77" s="34"/>
      <c r="V77" s="34"/>
      <c r="W77" s="34"/>
      <c r="X77" s="34"/>
      <c r="Y77" s="34"/>
      <c r="Z77" s="34"/>
      <c r="AA77" s="34"/>
      <c r="AB77" s="34"/>
      <c r="AC77" s="34"/>
      <c r="AD77" s="34"/>
      <c r="AE77" s="34"/>
    </row>
    <row r="81" spans="1:47" s="2" customFormat="1" ht="6.95" customHeight="1">
      <c r="A81" s="34"/>
      <c r="B81" s="153"/>
      <c r="C81" s="154"/>
      <c r="D81" s="154"/>
      <c r="E81" s="154"/>
      <c r="F81" s="154"/>
      <c r="G81" s="154"/>
      <c r="H81" s="154"/>
      <c r="I81" s="155"/>
      <c r="J81" s="154"/>
      <c r="K81" s="154"/>
      <c r="L81" s="51"/>
      <c r="S81" s="34"/>
      <c r="T81" s="34"/>
      <c r="U81" s="34"/>
      <c r="V81" s="34"/>
      <c r="W81" s="34"/>
      <c r="X81" s="34"/>
      <c r="Y81" s="34"/>
      <c r="Z81" s="34"/>
      <c r="AA81" s="34"/>
      <c r="AB81" s="34"/>
      <c r="AC81" s="34"/>
      <c r="AD81" s="34"/>
      <c r="AE81" s="34"/>
    </row>
    <row r="82" spans="1:47" s="2" customFormat="1" ht="24.95" customHeight="1">
      <c r="A82" s="34"/>
      <c r="B82" s="35"/>
      <c r="C82" s="22" t="s">
        <v>124</v>
      </c>
      <c r="D82" s="36"/>
      <c r="E82" s="36"/>
      <c r="F82" s="36"/>
      <c r="G82" s="36"/>
      <c r="H82" s="36"/>
      <c r="I82" s="115"/>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15"/>
      <c r="J83" s="36"/>
      <c r="K83" s="36"/>
      <c r="L83" s="51"/>
      <c r="S83" s="34"/>
      <c r="T83" s="34"/>
      <c r="U83" s="34"/>
      <c r="V83" s="34"/>
      <c r="W83" s="34"/>
      <c r="X83" s="34"/>
      <c r="Y83" s="34"/>
      <c r="Z83" s="34"/>
      <c r="AA83" s="34"/>
      <c r="AB83" s="34"/>
      <c r="AC83" s="34"/>
      <c r="AD83" s="34"/>
      <c r="AE83" s="34"/>
    </row>
    <row r="84" spans="1:47" s="2" customFormat="1" ht="12" customHeight="1">
      <c r="A84" s="34"/>
      <c r="B84" s="35"/>
      <c r="C84" s="28" t="s">
        <v>16</v>
      </c>
      <c r="D84" s="36"/>
      <c r="E84" s="36"/>
      <c r="F84" s="36"/>
      <c r="G84" s="36"/>
      <c r="H84" s="36"/>
      <c r="I84" s="115"/>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11" t="str">
        <f>E7</f>
        <v>762017 Cyklostezka Cheb - Dřenice - Etapa IA</v>
      </c>
      <c r="F85" s="312"/>
      <c r="G85" s="312"/>
      <c r="H85" s="312"/>
      <c r="I85" s="115"/>
      <c r="J85" s="36"/>
      <c r="K85" s="36"/>
      <c r="L85" s="51"/>
      <c r="S85" s="34"/>
      <c r="T85" s="34"/>
      <c r="U85" s="34"/>
      <c r="V85" s="34"/>
      <c r="W85" s="34"/>
      <c r="X85" s="34"/>
      <c r="Y85" s="34"/>
      <c r="Z85" s="34"/>
      <c r="AA85" s="34"/>
      <c r="AB85" s="34"/>
      <c r="AC85" s="34"/>
      <c r="AD85" s="34"/>
      <c r="AE85" s="34"/>
    </row>
    <row r="86" spans="1:47" s="2" customFormat="1" ht="12" customHeight="1">
      <c r="A86" s="34"/>
      <c r="B86" s="35"/>
      <c r="C86" s="28" t="s">
        <v>121</v>
      </c>
      <c r="D86" s="36"/>
      <c r="E86" s="36"/>
      <c r="F86" s="36"/>
      <c r="G86" s="36"/>
      <c r="H86" s="36"/>
      <c r="I86" s="115"/>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67" t="str">
        <f>E9</f>
        <v>SO 431-2 - SO 431-2 Část 1 Optické vedení</v>
      </c>
      <c r="F87" s="313"/>
      <c r="G87" s="313"/>
      <c r="H87" s="313"/>
      <c r="I87" s="115"/>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15"/>
      <c r="J88" s="36"/>
      <c r="K88" s="36"/>
      <c r="L88" s="51"/>
      <c r="S88" s="34"/>
      <c r="T88" s="34"/>
      <c r="U88" s="34"/>
      <c r="V88" s="34"/>
      <c r="W88" s="34"/>
      <c r="X88" s="34"/>
      <c r="Y88" s="34"/>
      <c r="Z88" s="34"/>
      <c r="AA88" s="34"/>
      <c r="AB88" s="34"/>
      <c r="AC88" s="34"/>
      <c r="AD88" s="34"/>
      <c r="AE88" s="34"/>
    </row>
    <row r="89" spans="1:47" s="2" customFormat="1" ht="12" customHeight="1">
      <c r="A89" s="34"/>
      <c r="B89" s="35"/>
      <c r="C89" s="28" t="s">
        <v>22</v>
      </c>
      <c r="D89" s="36"/>
      <c r="E89" s="36"/>
      <c r="F89" s="26" t="str">
        <f>F12</f>
        <v>Cheb - Dřenice</v>
      </c>
      <c r="G89" s="36"/>
      <c r="H89" s="36"/>
      <c r="I89" s="117" t="s">
        <v>24</v>
      </c>
      <c r="J89" s="66" t="str">
        <f>IF(J12="","",J12)</f>
        <v>10. 10. 2019</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15"/>
      <c r="J90" s="36"/>
      <c r="K90" s="36"/>
      <c r="L90" s="51"/>
      <c r="S90" s="34"/>
      <c r="T90" s="34"/>
      <c r="U90" s="34"/>
      <c r="V90" s="34"/>
      <c r="W90" s="34"/>
      <c r="X90" s="34"/>
      <c r="Y90" s="34"/>
      <c r="Z90" s="34"/>
      <c r="AA90" s="34"/>
      <c r="AB90" s="34"/>
      <c r="AC90" s="34"/>
      <c r="AD90" s="34"/>
      <c r="AE90" s="34"/>
    </row>
    <row r="91" spans="1:47" s="2" customFormat="1" ht="15.2" customHeight="1">
      <c r="A91" s="34"/>
      <c r="B91" s="35"/>
      <c r="C91" s="28" t="s">
        <v>30</v>
      </c>
      <c r="D91" s="36"/>
      <c r="E91" s="36"/>
      <c r="F91" s="26" t="str">
        <f>E15</f>
        <v>Město Cheb</v>
      </c>
      <c r="G91" s="36"/>
      <c r="H91" s="36"/>
      <c r="I91" s="117" t="s">
        <v>37</v>
      </c>
      <c r="J91" s="32" t="str">
        <f>E21</f>
        <v>DSVA s.r.o.</v>
      </c>
      <c r="K91" s="36"/>
      <c r="L91" s="51"/>
      <c r="S91" s="34"/>
      <c r="T91" s="34"/>
      <c r="U91" s="34"/>
      <c r="V91" s="34"/>
      <c r="W91" s="34"/>
      <c r="X91" s="34"/>
      <c r="Y91" s="34"/>
      <c r="Z91" s="34"/>
      <c r="AA91" s="34"/>
      <c r="AB91" s="34"/>
      <c r="AC91" s="34"/>
      <c r="AD91" s="34"/>
      <c r="AE91" s="34"/>
    </row>
    <row r="92" spans="1:47" s="2" customFormat="1" ht="15.2" customHeight="1">
      <c r="A92" s="34"/>
      <c r="B92" s="35"/>
      <c r="C92" s="28" t="s">
        <v>35</v>
      </c>
      <c r="D92" s="36"/>
      <c r="E92" s="36"/>
      <c r="F92" s="26" t="str">
        <f>IF(E18="","",E18)</f>
        <v>Vyplň údaj</v>
      </c>
      <c r="G92" s="36"/>
      <c r="H92" s="36"/>
      <c r="I92" s="117" t="s">
        <v>41</v>
      </c>
      <c r="J92" s="32" t="str">
        <f>E24</f>
        <v>DSVA s.r.o.</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15"/>
      <c r="J93" s="36"/>
      <c r="K93" s="36"/>
      <c r="L93" s="51"/>
      <c r="S93" s="34"/>
      <c r="T93" s="34"/>
      <c r="U93" s="34"/>
      <c r="V93" s="34"/>
      <c r="W93" s="34"/>
      <c r="X93" s="34"/>
      <c r="Y93" s="34"/>
      <c r="Z93" s="34"/>
      <c r="AA93" s="34"/>
      <c r="AB93" s="34"/>
      <c r="AC93" s="34"/>
      <c r="AD93" s="34"/>
      <c r="AE93" s="34"/>
    </row>
    <row r="94" spans="1:47" s="2" customFormat="1" ht="29.25" customHeight="1">
      <c r="A94" s="34"/>
      <c r="B94" s="35"/>
      <c r="C94" s="156" t="s">
        <v>125</v>
      </c>
      <c r="D94" s="157"/>
      <c r="E94" s="157"/>
      <c r="F94" s="157"/>
      <c r="G94" s="157"/>
      <c r="H94" s="157"/>
      <c r="I94" s="158"/>
      <c r="J94" s="159" t="s">
        <v>126</v>
      </c>
      <c r="K94" s="157"/>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15"/>
      <c r="J95" s="36"/>
      <c r="K95" s="36"/>
      <c r="L95" s="51"/>
      <c r="S95" s="34"/>
      <c r="T95" s="34"/>
      <c r="U95" s="34"/>
      <c r="V95" s="34"/>
      <c r="W95" s="34"/>
      <c r="X95" s="34"/>
      <c r="Y95" s="34"/>
      <c r="Z95" s="34"/>
      <c r="AA95" s="34"/>
      <c r="AB95" s="34"/>
      <c r="AC95" s="34"/>
      <c r="AD95" s="34"/>
      <c r="AE95" s="34"/>
    </row>
    <row r="96" spans="1:47" s="2" customFormat="1" ht="22.9" customHeight="1">
      <c r="A96" s="34"/>
      <c r="B96" s="35"/>
      <c r="C96" s="160" t="s">
        <v>127</v>
      </c>
      <c r="D96" s="36"/>
      <c r="E96" s="36"/>
      <c r="F96" s="36"/>
      <c r="G96" s="36"/>
      <c r="H96" s="36"/>
      <c r="I96" s="115"/>
      <c r="J96" s="84">
        <f>J117</f>
        <v>0</v>
      </c>
      <c r="K96" s="36"/>
      <c r="L96" s="51"/>
      <c r="S96" s="34"/>
      <c r="T96" s="34"/>
      <c r="U96" s="34"/>
      <c r="V96" s="34"/>
      <c r="W96" s="34"/>
      <c r="X96" s="34"/>
      <c r="Y96" s="34"/>
      <c r="Z96" s="34"/>
      <c r="AA96" s="34"/>
      <c r="AB96" s="34"/>
      <c r="AC96" s="34"/>
      <c r="AD96" s="34"/>
      <c r="AE96" s="34"/>
      <c r="AU96" s="16" t="s">
        <v>128</v>
      </c>
    </row>
    <row r="97" spans="1:31" s="9" customFormat="1" ht="24.95" customHeight="1">
      <c r="B97" s="161"/>
      <c r="C97" s="162"/>
      <c r="D97" s="163" t="s">
        <v>1367</v>
      </c>
      <c r="E97" s="164"/>
      <c r="F97" s="164"/>
      <c r="G97" s="164"/>
      <c r="H97" s="164"/>
      <c r="I97" s="165"/>
      <c r="J97" s="166">
        <f>J118</f>
        <v>0</v>
      </c>
      <c r="K97" s="162"/>
      <c r="L97" s="167"/>
    </row>
    <row r="98" spans="1:31" s="2" customFormat="1" ht="21.75" customHeight="1">
      <c r="A98" s="34"/>
      <c r="B98" s="35"/>
      <c r="C98" s="36"/>
      <c r="D98" s="36"/>
      <c r="E98" s="36"/>
      <c r="F98" s="36"/>
      <c r="G98" s="36"/>
      <c r="H98" s="36"/>
      <c r="I98" s="115"/>
      <c r="J98" s="36"/>
      <c r="K98" s="36"/>
      <c r="L98" s="51"/>
      <c r="S98" s="34"/>
      <c r="T98" s="34"/>
      <c r="U98" s="34"/>
      <c r="V98" s="34"/>
      <c r="W98" s="34"/>
      <c r="X98" s="34"/>
      <c r="Y98" s="34"/>
      <c r="Z98" s="34"/>
      <c r="AA98" s="34"/>
      <c r="AB98" s="34"/>
      <c r="AC98" s="34"/>
      <c r="AD98" s="34"/>
      <c r="AE98" s="34"/>
    </row>
    <row r="99" spans="1:31" s="2" customFormat="1" ht="6.95" customHeight="1">
      <c r="A99" s="34"/>
      <c r="B99" s="54"/>
      <c r="C99" s="55"/>
      <c r="D99" s="55"/>
      <c r="E99" s="55"/>
      <c r="F99" s="55"/>
      <c r="G99" s="55"/>
      <c r="H99" s="55"/>
      <c r="I99" s="152"/>
      <c r="J99" s="55"/>
      <c r="K99" s="55"/>
      <c r="L99" s="51"/>
      <c r="S99" s="34"/>
      <c r="T99" s="34"/>
      <c r="U99" s="34"/>
      <c r="V99" s="34"/>
      <c r="W99" s="34"/>
      <c r="X99" s="34"/>
      <c r="Y99" s="34"/>
      <c r="Z99" s="34"/>
      <c r="AA99" s="34"/>
      <c r="AB99" s="34"/>
      <c r="AC99" s="34"/>
      <c r="AD99" s="34"/>
      <c r="AE99" s="34"/>
    </row>
    <row r="103" spans="1:31" s="2" customFormat="1" ht="6.95" customHeight="1">
      <c r="A103" s="34"/>
      <c r="B103" s="56"/>
      <c r="C103" s="57"/>
      <c r="D103" s="57"/>
      <c r="E103" s="57"/>
      <c r="F103" s="57"/>
      <c r="G103" s="57"/>
      <c r="H103" s="57"/>
      <c r="I103" s="155"/>
      <c r="J103" s="57"/>
      <c r="K103" s="57"/>
      <c r="L103" s="51"/>
      <c r="S103" s="34"/>
      <c r="T103" s="34"/>
      <c r="U103" s="34"/>
      <c r="V103" s="34"/>
      <c r="W103" s="34"/>
      <c r="X103" s="34"/>
      <c r="Y103" s="34"/>
      <c r="Z103" s="34"/>
      <c r="AA103" s="34"/>
      <c r="AB103" s="34"/>
      <c r="AC103" s="34"/>
      <c r="AD103" s="34"/>
      <c r="AE103" s="34"/>
    </row>
    <row r="104" spans="1:31" s="2" customFormat="1" ht="24.95" customHeight="1">
      <c r="A104" s="34"/>
      <c r="B104" s="35"/>
      <c r="C104" s="22" t="s">
        <v>135</v>
      </c>
      <c r="D104" s="36"/>
      <c r="E104" s="36"/>
      <c r="F104" s="36"/>
      <c r="G104" s="36"/>
      <c r="H104" s="36"/>
      <c r="I104" s="115"/>
      <c r="J104" s="36"/>
      <c r="K104" s="36"/>
      <c r="L104" s="51"/>
      <c r="S104" s="34"/>
      <c r="T104" s="34"/>
      <c r="U104" s="34"/>
      <c r="V104" s="34"/>
      <c r="W104" s="34"/>
      <c r="X104" s="34"/>
      <c r="Y104" s="34"/>
      <c r="Z104" s="34"/>
      <c r="AA104" s="34"/>
      <c r="AB104" s="34"/>
      <c r="AC104" s="34"/>
      <c r="AD104" s="34"/>
      <c r="AE104" s="34"/>
    </row>
    <row r="105" spans="1:31" s="2" customFormat="1" ht="6.95" customHeight="1">
      <c r="A105" s="34"/>
      <c r="B105" s="35"/>
      <c r="C105" s="36"/>
      <c r="D105" s="36"/>
      <c r="E105" s="36"/>
      <c r="F105" s="36"/>
      <c r="G105" s="36"/>
      <c r="H105" s="36"/>
      <c r="I105" s="115"/>
      <c r="J105" s="36"/>
      <c r="K105" s="36"/>
      <c r="L105" s="51"/>
      <c r="S105" s="34"/>
      <c r="T105" s="34"/>
      <c r="U105" s="34"/>
      <c r="V105" s="34"/>
      <c r="W105" s="34"/>
      <c r="X105" s="34"/>
      <c r="Y105" s="34"/>
      <c r="Z105" s="34"/>
      <c r="AA105" s="34"/>
      <c r="AB105" s="34"/>
      <c r="AC105" s="34"/>
      <c r="AD105" s="34"/>
      <c r="AE105" s="34"/>
    </row>
    <row r="106" spans="1:31" s="2" customFormat="1" ht="12" customHeight="1">
      <c r="A106" s="34"/>
      <c r="B106" s="35"/>
      <c r="C106" s="28" t="s">
        <v>16</v>
      </c>
      <c r="D106" s="36"/>
      <c r="E106" s="36"/>
      <c r="F106" s="36"/>
      <c r="G106" s="36"/>
      <c r="H106" s="36"/>
      <c r="I106" s="115"/>
      <c r="J106" s="36"/>
      <c r="K106" s="36"/>
      <c r="L106" s="51"/>
      <c r="S106" s="34"/>
      <c r="T106" s="34"/>
      <c r="U106" s="34"/>
      <c r="V106" s="34"/>
      <c r="W106" s="34"/>
      <c r="X106" s="34"/>
      <c r="Y106" s="34"/>
      <c r="Z106" s="34"/>
      <c r="AA106" s="34"/>
      <c r="AB106" s="34"/>
      <c r="AC106" s="34"/>
      <c r="AD106" s="34"/>
      <c r="AE106" s="34"/>
    </row>
    <row r="107" spans="1:31" s="2" customFormat="1" ht="16.5" customHeight="1">
      <c r="A107" s="34"/>
      <c r="B107" s="35"/>
      <c r="C107" s="36"/>
      <c r="D107" s="36"/>
      <c r="E107" s="311" t="str">
        <f>E7</f>
        <v>762017 Cyklostezka Cheb - Dřenice - Etapa IA</v>
      </c>
      <c r="F107" s="312"/>
      <c r="G107" s="312"/>
      <c r="H107" s="312"/>
      <c r="I107" s="115"/>
      <c r="J107" s="36"/>
      <c r="K107" s="36"/>
      <c r="L107" s="51"/>
      <c r="S107" s="34"/>
      <c r="T107" s="34"/>
      <c r="U107" s="34"/>
      <c r="V107" s="34"/>
      <c r="W107" s="34"/>
      <c r="X107" s="34"/>
      <c r="Y107" s="34"/>
      <c r="Z107" s="34"/>
      <c r="AA107" s="34"/>
      <c r="AB107" s="34"/>
      <c r="AC107" s="34"/>
      <c r="AD107" s="34"/>
      <c r="AE107" s="34"/>
    </row>
    <row r="108" spans="1:31" s="2" customFormat="1" ht="12" customHeight="1">
      <c r="A108" s="34"/>
      <c r="B108" s="35"/>
      <c r="C108" s="28" t="s">
        <v>121</v>
      </c>
      <c r="D108" s="36"/>
      <c r="E108" s="36"/>
      <c r="F108" s="36"/>
      <c r="G108" s="36"/>
      <c r="H108" s="36"/>
      <c r="I108" s="115"/>
      <c r="J108" s="36"/>
      <c r="K108" s="36"/>
      <c r="L108" s="51"/>
      <c r="S108" s="34"/>
      <c r="T108" s="34"/>
      <c r="U108" s="34"/>
      <c r="V108" s="34"/>
      <c r="W108" s="34"/>
      <c r="X108" s="34"/>
      <c r="Y108" s="34"/>
      <c r="Z108" s="34"/>
      <c r="AA108" s="34"/>
      <c r="AB108" s="34"/>
      <c r="AC108" s="34"/>
      <c r="AD108" s="34"/>
      <c r="AE108" s="34"/>
    </row>
    <row r="109" spans="1:31" s="2" customFormat="1" ht="16.5" customHeight="1">
      <c r="A109" s="34"/>
      <c r="B109" s="35"/>
      <c r="C109" s="36"/>
      <c r="D109" s="36"/>
      <c r="E109" s="267" t="str">
        <f>E9</f>
        <v>SO 431-2 - SO 431-2 Část 1 Optické vedení</v>
      </c>
      <c r="F109" s="313"/>
      <c r="G109" s="313"/>
      <c r="H109" s="313"/>
      <c r="I109" s="115"/>
      <c r="J109" s="36"/>
      <c r="K109" s="36"/>
      <c r="L109" s="51"/>
      <c r="S109" s="34"/>
      <c r="T109" s="34"/>
      <c r="U109" s="34"/>
      <c r="V109" s="34"/>
      <c r="W109" s="34"/>
      <c r="X109" s="34"/>
      <c r="Y109" s="34"/>
      <c r="Z109" s="34"/>
      <c r="AA109" s="34"/>
      <c r="AB109" s="34"/>
      <c r="AC109" s="34"/>
      <c r="AD109" s="34"/>
      <c r="AE109" s="34"/>
    </row>
    <row r="110" spans="1:31" s="2" customFormat="1" ht="6.95" customHeight="1">
      <c r="A110" s="34"/>
      <c r="B110" s="35"/>
      <c r="C110" s="36"/>
      <c r="D110" s="36"/>
      <c r="E110" s="36"/>
      <c r="F110" s="36"/>
      <c r="G110" s="36"/>
      <c r="H110" s="36"/>
      <c r="I110" s="115"/>
      <c r="J110" s="36"/>
      <c r="K110" s="36"/>
      <c r="L110" s="51"/>
      <c r="S110" s="34"/>
      <c r="T110" s="34"/>
      <c r="U110" s="34"/>
      <c r="V110" s="34"/>
      <c r="W110" s="34"/>
      <c r="X110" s="34"/>
      <c r="Y110" s="34"/>
      <c r="Z110" s="34"/>
      <c r="AA110" s="34"/>
      <c r="AB110" s="34"/>
      <c r="AC110" s="34"/>
      <c r="AD110" s="34"/>
      <c r="AE110" s="34"/>
    </row>
    <row r="111" spans="1:31" s="2" customFormat="1" ht="12" customHeight="1">
      <c r="A111" s="34"/>
      <c r="B111" s="35"/>
      <c r="C111" s="28" t="s">
        <v>22</v>
      </c>
      <c r="D111" s="36"/>
      <c r="E111" s="36"/>
      <c r="F111" s="26" t="str">
        <f>F12</f>
        <v>Cheb - Dřenice</v>
      </c>
      <c r="G111" s="36"/>
      <c r="H111" s="36"/>
      <c r="I111" s="117" t="s">
        <v>24</v>
      </c>
      <c r="J111" s="66" t="str">
        <f>IF(J12="","",J12)</f>
        <v>10. 10. 2019</v>
      </c>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115"/>
      <c r="J112" s="36"/>
      <c r="K112" s="36"/>
      <c r="L112" s="51"/>
      <c r="S112" s="34"/>
      <c r="T112" s="34"/>
      <c r="U112" s="34"/>
      <c r="V112" s="34"/>
      <c r="W112" s="34"/>
      <c r="X112" s="34"/>
      <c r="Y112" s="34"/>
      <c r="Z112" s="34"/>
      <c r="AA112" s="34"/>
      <c r="AB112" s="34"/>
      <c r="AC112" s="34"/>
      <c r="AD112" s="34"/>
      <c r="AE112" s="34"/>
    </row>
    <row r="113" spans="1:65" s="2" customFormat="1" ht="15.2" customHeight="1">
      <c r="A113" s="34"/>
      <c r="B113" s="35"/>
      <c r="C113" s="28" t="s">
        <v>30</v>
      </c>
      <c r="D113" s="36"/>
      <c r="E113" s="36"/>
      <c r="F113" s="26" t="str">
        <f>E15</f>
        <v>Město Cheb</v>
      </c>
      <c r="G113" s="36"/>
      <c r="H113" s="36"/>
      <c r="I113" s="117" t="s">
        <v>37</v>
      </c>
      <c r="J113" s="32" t="str">
        <f>E21</f>
        <v>DSVA s.r.o.</v>
      </c>
      <c r="K113" s="36"/>
      <c r="L113" s="51"/>
      <c r="S113" s="34"/>
      <c r="T113" s="34"/>
      <c r="U113" s="34"/>
      <c r="V113" s="34"/>
      <c r="W113" s="34"/>
      <c r="X113" s="34"/>
      <c r="Y113" s="34"/>
      <c r="Z113" s="34"/>
      <c r="AA113" s="34"/>
      <c r="AB113" s="34"/>
      <c r="AC113" s="34"/>
      <c r="AD113" s="34"/>
      <c r="AE113" s="34"/>
    </row>
    <row r="114" spans="1:65" s="2" customFormat="1" ht="15.2" customHeight="1">
      <c r="A114" s="34"/>
      <c r="B114" s="35"/>
      <c r="C114" s="28" t="s">
        <v>35</v>
      </c>
      <c r="D114" s="36"/>
      <c r="E114" s="36"/>
      <c r="F114" s="26" t="str">
        <f>IF(E18="","",E18)</f>
        <v>Vyplň údaj</v>
      </c>
      <c r="G114" s="36"/>
      <c r="H114" s="36"/>
      <c r="I114" s="117" t="s">
        <v>41</v>
      </c>
      <c r="J114" s="32" t="str">
        <f>E24</f>
        <v>DSVA s.r.o.</v>
      </c>
      <c r="K114" s="36"/>
      <c r="L114" s="51"/>
      <c r="S114" s="34"/>
      <c r="T114" s="34"/>
      <c r="U114" s="34"/>
      <c r="V114" s="34"/>
      <c r="W114" s="34"/>
      <c r="X114" s="34"/>
      <c r="Y114" s="34"/>
      <c r="Z114" s="34"/>
      <c r="AA114" s="34"/>
      <c r="AB114" s="34"/>
      <c r="AC114" s="34"/>
      <c r="AD114" s="34"/>
      <c r="AE114" s="34"/>
    </row>
    <row r="115" spans="1:65" s="2" customFormat="1" ht="10.35" customHeight="1">
      <c r="A115" s="34"/>
      <c r="B115" s="35"/>
      <c r="C115" s="36"/>
      <c r="D115" s="36"/>
      <c r="E115" s="36"/>
      <c r="F115" s="36"/>
      <c r="G115" s="36"/>
      <c r="H115" s="36"/>
      <c r="I115" s="115"/>
      <c r="J115" s="36"/>
      <c r="K115" s="36"/>
      <c r="L115" s="51"/>
      <c r="S115" s="34"/>
      <c r="T115" s="34"/>
      <c r="U115" s="34"/>
      <c r="V115" s="34"/>
      <c r="W115" s="34"/>
      <c r="X115" s="34"/>
      <c r="Y115" s="34"/>
      <c r="Z115" s="34"/>
      <c r="AA115" s="34"/>
      <c r="AB115" s="34"/>
      <c r="AC115" s="34"/>
      <c r="AD115" s="34"/>
      <c r="AE115" s="34"/>
    </row>
    <row r="116" spans="1:65" s="11" customFormat="1" ht="29.25" customHeight="1">
      <c r="A116" s="175"/>
      <c r="B116" s="176"/>
      <c r="C116" s="177" t="s">
        <v>136</v>
      </c>
      <c r="D116" s="178" t="s">
        <v>68</v>
      </c>
      <c r="E116" s="178" t="s">
        <v>64</v>
      </c>
      <c r="F116" s="178" t="s">
        <v>65</v>
      </c>
      <c r="G116" s="178" t="s">
        <v>137</v>
      </c>
      <c r="H116" s="178" t="s">
        <v>138</v>
      </c>
      <c r="I116" s="179" t="s">
        <v>139</v>
      </c>
      <c r="J116" s="178" t="s">
        <v>126</v>
      </c>
      <c r="K116" s="180" t="s">
        <v>140</v>
      </c>
      <c r="L116" s="181"/>
      <c r="M116" s="75" t="s">
        <v>1</v>
      </c>
      <c r="N116" s="76" t="s">
        <v>47</v>
      </c>
      <c r="O116" s="76" t="s">
        <v>141</v>
      </c>
      <c r="P116" s="76" t="s">
        <v>142</v>
      </c>
      <c r="Q116" s="76" t="s">
        <v>143</v>
      </c>
      <c r="R116" s="76" t="s">
        <v>144</v>
      </c>
      <c r="S116" s="76" t="s">
        <v>145</v>
      </c>
      <c r="T116" s="77" t="s">
        <v>146</v>
      </c>
      <c r="U116" s="175"/>
      <c r="V116" s="175"/>
      <c r="W116" s="175"/>
      <c r="X116" s="175"/>
      <c r="Y116" s="175"/>
      <c r="Z116" s="175"/>
      <c r="AA116" s="175"/>
      <c r="AB116" s="175"/>
      <c r="AC116" s="175"/>
      <c r="AD116" s="175"/>
      <c r="AE116" s="175"/>
    </row>
    <row r="117" spans="1:65" s="2" customFormat="1" ht="22.9" customHeight="1">
      <c r="A117" s="34"/>
      <c r="B117" s="35"/>
      <c r="C117" s="82" t="s">
        <v>147</v>
      </c>
      <c r="D117" s="36"/>
      <c r="E117" s="36"/>
      <c r="F117" s="36"/>
      <c r="G117" s="36"/>
      <c r="H117" s="36"/>
      <c r="I117" s="115"/>
      <c r="J117" s="182">
        <f>BK117</f>
        <v>0</v>
      </c>
      <c r="K117" s="36"/>
      <c r="L117" s="39"/>
      <c r="M117" s="78"/>
      <c r="N117" s="183"/>
      <c r="O117" s="79"/>
      <c r="P117" s="184">
        <f>P118</f>
        <v>0</v>
      </c>
      <c r="Q117" s="79"/>
      <c r="R117" s="184">
        <f>R118</f>
        <v>0</v>
      </c>
      <c r="S117" s="79"/>
      <c r="T117" s="185">
        <f>T118</f>
        <v>0</v>
      </c>
      <c r="U117" s="34"/>
      <c r="V117" s="34"/>
      <c r="W117" s="34"/>
      <c r="X117" s="34"/>
      <c r="Y117" s="34"/>
      <c r="Z117" s="34"/>
      <c r="AA117" s="34"/>
      <c r="AB117" s="34"/>
      <c r="AC117" s="34"/>
      <c r="AD117" s="34"/>
      <c r="AE117" s="34"/>
      <c r="AT117" s="16" t="s">
        <v>82</v>
      </c>
      <c r="AU117" s="16" t="s">
        <v>128</v>
      </c>
      <c r="BK117" s="186">
        <f>BK118</f>
        <v>0</v>
      </c>
    </row>
    <row r="118" spans="1:65" s="12" customFormat="1" ht="25.9" customHeight="1">
      <c r="B118" s="187"/>
      <c r="C118" s="188"/>
      <c r="D118" s="189" t="s">
        <v>82</v>
      </c>
      <c r="E118" s="190" t="s">
        <v>908</v>
      </c>
      <c r="F118" s="190" t="s">
        <v>1368</v>
      </c>
      <c r="G118" s="188"/>
      <c r="H118" s="188"/>
      <c r="I118" s="191"/>
      <c r="J118" s="192">
        <f>BK118</f>
        <v>0</v>
      </c>
      <c r="K118" s="188"/>
      <c r="L118" s="193"/>
      <c r="M118" s="194"/>
      <c r="N118" s="195"/>
      <c r="O118" s="195"/>
      <c r="P118" s="196">
        <f>SUM(P119:P169)</f>
        <v>0</v>
      </c>
      <c r="Q118" s="195"/>
      <c r="R118" s="196">
        <f>SUM(R119:R169)</f>
        <v>0</v>
      </c>
      <c r="S118" s="195"/>
      <c r="T118" s="197">
        <f>SUM(T119:T169)</f>
        <v>0</v>
      </c>
      <c r="AR118" s="198" t="s">
        <v>21</v>
      </c>
      <c r="AT118" s="199" t="s">
        <v>82</v>
      </c>
      <c r="AU118" s="199" t="s">
        <v>83</v>
      </c>
      <c r="AY118" s="198" t="s">
        <v>150</v>
      </c>
      <c r="BK118" s="200">
        <f>SUM(BK119:BK169)</f>
        <v>0</v>
      </c>
    </row>
    <row r="119" spans="1:65" s="2" customFormat="1" ht="21.75" customHeight="1">
      <c r="A119" s="34"/>
      <c r="B119" s="35"/>
      <c r="C119" s="203" t="s">
        <v>91</v>
      </c>
      <c r="D119" s="203" t="s">
        <v>152</v>
      </c>
      <c r="E119" s="204" t="s">
        <v>1369</v>
      </c>
      <c r="F119" s="205" t="s">
        <v>1370</v>
      </c>
      <c r="G119" s="206" t="s">
        <v>194</v>
      </c>
      <c r="H119" s="207">
        <v>83</v>
      </c>
      <c r="I119" s="208"/>
      <c r="J119" s="209">
        <f>ROUND(I119*H119,2)</f>
        <v>0</v>
      </c>
      <c r="K119" s="205" t="s">
        <v>1</v>
      </c>
      <c r="L119" s="39"/>
      <c r="M119" s="210" t="s">
        <v>1</v>
      </c>
      <c r="N119" s="211" t="s">
        <v>48</v>
      </c>
      <c r="O119" s="71"/>
      <c r="P119" s="212">
        <f>O119*H119</f>
        <v>0</v>
      </c>
      <c r="Q119" s="212">
        <v>0</v>
      </c>
      <c r="R119" s="212">
        <f>Q119*H119</f>
        <v>0</v>
      </c>
      <c r="S119" s="212">
        <v>0</v>
      </c>
      <c r="T119" s="213">
        <f>S119*H119</f>
        <v>0</v>
      </c>
      <c r="U119" s="34"/>
      <c r="V119" s="34"/>
      <c r="W119" s="34"/>
      <c r="X119" s="34"/>
      <c r="Y119" s="34"/>
      <c r="Z119" s="34"/>
      <c r="AA119" s="34"/>
      <c r="AB119" s="34"/>
      <c r="AC119" s="34"/>
      <c r="AD119" s="34"/>
      <c r="AE119" s="34"/>
      <c r="AR119" s="214" t="s">
        <v>156</v>
      </c>
      <c r="AT119" s="214" t="s">
        <v>152</v>
      </c>
      <c r="AU119" s="214" t="s">
        <v>91</v>
      </c>
      <c r="AY119" s="16" t="s">
        <v>150</v>
      </c>
      <c r="BE119" s="215">
        <f>IF(N119="základní",J119,0)</f>
        <v>0</v>
      </c>
      <c r="BF119" s="215">
        <f>IF(N119="snížená",J119,0)</f>
        <v>0</v>
      </c>
      <c r="BG119" s="215">
        <f>IF(N119="zákl. přenesená",J119,0)</f>
        <v>0</v>
      </c>
      <c r="BH119" s="215">
        <f>IF(N119="sníž. přenesená",J119,0)</f>
        <v>0</v>
      </c>
      <c r="BI119" s="215">
        <f>IF(N119="nulová",J119,0)</f>
        <v>0</v>
      </c>
      <c r="BJ119" s="16" t="s">
        <v>91</v>
      </c>
      <c r="BK119" s="215">
        <f>ROUND(I119*H119,2)</f>
        <v>0</v>
      </c>
      <c r="BL119" s="16" t="s">
        <v>156</v>
      </c>
      <c r="BM119" s="214" t="s">
        <v>1371</v>
      </c>
    </row>
    <row r="120" spans="1:65" s="2" customFormat="1" ht="11.25">
      <c r="A120" s="34"/>
      <c r="B120" s="35"/>
      <c r="C120" s="36"/>
      <c r="D120" s="216" t="s">
        <v>158</v>
      </c>
      <c r="E120" s="36"/>
      <c r="F120" s="217" t="s">
        <v>1370</v>
      </c>
      <c r="G120" s="36"/>
      <c r="H120" s="36"/>
      <c r="I120" s="115"/>
      <c r="J120" s="36"/>
      <c r="K120" s="36"/>
      <c r="L120" s="39"/>
      <c r="M120" s="218"/>
      <c r="N120" s="219"/>
      <c r="O120" s="71"/>
      <c r="P120" s="71"/>
      <c r="Q120" s="71"/>
      <c r="R120" s="71"/>
      <c r="S120" s="71"/>
      <c r="T120" s="72"/>
      <c r="U120" s="34"/>
      <c r="V120" s="34"/>
      <c r="W120" s="34"/>
      <c r="X120" s="34"/>
      <c r="Y120" s="34"/>
      <c r="Z120" s="34"/>
      <c r="AA120" s="34"/>
      <c r="AB120" s="34"/>
      <c r="AC120" s="34"/>
      <c r="AD120" s="34"/>
      <c r="AE120" s="34"/>
      <c r="AT120" s="16" t="s">
        <v>158</v>
      </c>
      <c r="AU120" s="16" t="s">
        <v>91</v>
      </c>
    </row>
    <row r="121" spans="1:65" s="2" customFormat="1" ht="16.5" customHeight="1">
      <c r="A121" s="34"/>
      <c r="B121" s="35"/>
      <c r="C121" s="203" t="s">
        <v>21</v>
      </c>
      <c r="D121" s="203" t="s">
        <v>152</v>
      </c>
      <c r="E121" s="204" t="s">
        <v>1372</v>
      </c>
      <c r="F121" s="205" t="s">
        <v>1373</v>
      </c>
      <c r="G121" s="206" t="s">
        <v>722</v>
      </c>
      <c r="H121" s="207">
        <v>1</v>
      </c>
      <c r="I121" s="208"/>
      <c r="J121" s="209">
        <f>ROUND(I121*H121,2)</f>
        <v>0</v>
      </c>
      <c r="K121" s="205" t="s">
        <v>1</v>
      </c>
      <c r="L121" s="39"/>
      <c r="M121" s="210" t="s">
        <v>1</v>
      </c>
      <c r="N121" s="211" t="s">
        <v>48</v>
      </c>
      <c r="O121" s="71"/>
      <c r="P121" s="212">
        <f>O121*H121</f>
        <v>0</v>
      </c>
      <c r="Q121" s="212">
        <v>0</v>
      </c>
      <c r="R121" s="212">
        <f>Q121*H121</f>
        <v>0</v>
      </c>
      <c r="S121" s="212">
        <v>0</v>
      </c>
      <c r="T121" s="213">
        <f>S121*H121</f>
        <v>0</v>
      </c>
      <c r="U121" s="34"/>
      <c r="V121" s="34"/>
      <c r="W121" s="34"/>
      <c r="X121" s="34"/>
      <c r="Y121" s="34"/>
      <c r="Z121" s="34"/>
      <c r="AA121" s="34"/>
      <c r="AB121" s="34"/>
      <c r="AC121" s="34"/>
      <c r="AD121" s="34"/>
      <c r="AE121" s="34"/>
      <c r="AR121" s="214" t="s">
        <v>156</v>
      </c>
      <c r="AT121" s="214" t="s">
        <v>152</v>
      </c>
      <c r="AU121" s="214" t="s">
        <v>91</v>
      </c>
      <c r="AY121" s="16" t="s">
        <v>150</v>
      </c>
      <c r="BE121" s="215">
        <f>IF(N121="základní",J121,0)</f>
        <v>0</v>
      </c>
      <c r="BF121" s="215">
        <f>IF(N121="snížená",J121,0)</f>
        <v>0</v>
      </c>
      <c r="BG121" s="215">
        <f>IF(N121="zákl. přenesená",J121,0)</f>
        <v>0</v>
      </c>
      <c r="BH121" s="215">
        <f>IF(N121="sníž. přenesená",J121,0)</f>
        <v>0</v>
      </c>
      <c r="BI121" s="215">
        <f>IF(N121="nulová",J121,0)</f>
        <v>0</v>
      </c>
      <c r="BJ121" s="16" t="s">
        <v>91</v>
      </c>
      <c r="BK121" s="215">
        <f>ROUND(I121*H121,2)</f>
        <v>0</v>
      </c>
      <c r="BL121" s="16" t="s">
        <v>156</v>
      </c>
      <c r="BM121" s="214" t="s">
        <v>1374</v>
      </c>
    </row>
    <row r="122" spans="1:65" s="2" customFormat="1" ht="11.25">
      <c r="A122" s="34"/>
      <c r="B122" s="35"/>
      <c r="C122" s="36"/>
      <c r="D122" s="216" t="s">
        <v>158</v>
      </c>
      <c r="E122" s="36"/>
      <c r="F122" s="217" t="s">
        <v>1373</v>
      </c>
      <c r="G122" s="36"/>
      <c r="H122" s="36"/>
      <c r="I122" s="115"/>
      <c r="J122" s="36"/>
      <c r="K122" s="36"/>
      <c r="L122" s="39"/>
      <c r="M122" s="218"/>
      <c r="N122" s="219"/>
      <c r="O122" s="71"/>
      <c r="P122" s="71"/>
      <c r="Q122" s="71"/>
      <c r="R122" s="71"/>
      <c r="S122" s="71"/>
      <c r="T122" s="72"/>
      <c r="U122" s="34"/>
      <c r="V122" s="34"/>
      <c r="W122" s="34"/>
      <c r="X122" s="34"/>
      <c r="Y122" s="34"/>
      <c r="Z122" s="34"/>
      <c r="AA122" s="34"/>
      <c r="AB122" s="34"/>
      <c r="AC122" s="34"/>
      <c r="AD122" s="34"/>
      <c r="AE122" s="34"/>
      <c r="AT122" s="16" t="s">
        <v>158</v>
      </c>
      <c r="AU122" s="16" t="s">
        <v>91</v>
      </c>
    </row>
    <row r="123" spans="1:65" s="2" customFormat="1" ht="16.5" customHeight="1">
      <c r="A123" s="34"/>
      <c r="B123" s="35"/>
      <c r="C123" s="203" t="s">
        <v>165</v>
      </c>
      <c r="D123" s="203" t="s">
        <v>152</v>
      </c>
      <c r="E123" s="204" t="s">
        <v>1375</v>
      </c>
      <c r="F123" s="205" t="s">
        <v>1376</v>
      </c>
      <c r="G123" s="206" t="s">
        <v>722</v>
      </c>
      <c r="H123" s="207">
        <v>1</v>
      </c>
      <c r="I123" s="208"/>
      <c r="J123" s="209">
        <f>ROUND(I123*H123,2)</f>
        <v>0</v>
      </c>
      <c r="K123" s="205" t="s">
        <v>1</v>
      </c>
      <c r="L123" s="39"/>
      <c r="M123" s="210" t="s">
        <v>1</v>
      </c>
      <c r="N123" s="211" t="s">
        <v>48</v>
      </c>
      <c r="O123" s="71"/>
      <c r="P123" s="212">
        <f>O123*H123</f>
        <v>0</v>
      </c>
      <c r="Q123" s="212">
        <v>0</v>
      </c>
      <c r="R123" s="212">
        <f>Q123*H123</f>
        <v>0</v>
      </c>
      <c r="S123" s="212">
        <v>0</v>
      </c>
      <c r="T123" s="213">
        <f>S123*H123</f>
        <v>0</v>
      </c>
      <c r="U123" s="34"/>
      <c r="V123" s="34"/>
      <c r="W123" s="34"/>
      <c r="X123" s="34"/>
      <c r="Y123" s="34"/>
      <c r="Z123" s="34"/>
      <c r="AA123" s="34"/>
      <c r="AB123" s="34"/>
      <c r="AC123" s="34"/>
      <c r="AD123" s="34"/>
      <c r="AE123" s="34"/>
      <c r="AR123" s="214" t="s">
        <v>156</v>
      </c>
      <c r="AT123" s="214" t="s">
        <v>152</v>
      </c>
      <c r="AU123" s="214" t="s">
        <v>91</v>
      </c>
      <c r="AY123" s="16" t="s">
        <v>150</v>
      </c>
      <c r="BE123" s="215">
        <f>IF(N123="základní",J123,0)</f>
        <v>0</v>
      </c>
      <c r="BF123" s="215">
        <f>IF(N123="snížená",J123,0)</f>
        <v>0</v>
      </c>
      <c r="BG123" s="215">
        <f>IF(N123="zákl. přenesená",J123,0)</f>
        <v>0</v>
      </c>
      <c r="BH123" s="215">
        <f>IF(N123="sníž. přenesená",J123,0)</f>
        <v>0</v>
      </c>
      <c r="BI123" s="215">
        <f>IF(N123="nulová",J123,0)</f>
        <v>0</v>
      </c>
      <c r="BJ123" s="16" t="s">
        <v>91</v>
      </c>
      <c r="BK123" s="215">
        <f>ROUND(I123*H123,2)</f>
        <v>0</v>
      </c>
      <c r="BL123" s="16" t="s">
        <v>156</v>
      </c>
      <c r="BM123" s="214" t="s">
        <v>1377</v>
      </c>
    </row>
    <row r="124" spans="1:65" s="2" customFormat="1" ht="11.25">
      <c r="A124" s="34"/>
      <c r="B124" s="35"/>
      <c r="C124" s="36"/>
      <c r="D124" s="216" t="s">
        <v>158</v>
      </c>
      <c r="E124" s="36"/>
      <c r="F124" s="217" t="s">
        <v>1376</v>
      </c>
      <c r="G124" s="36"/>
      <c r="H124" s="36"/>
      <c r="I124" s="115"/>
      <c r="J124" s="36"/>
      <c r="K124" s="36"/>
      <c r="L124" s="39"/>
      <c r="M124" s="218"/>
      <c r="N124" s="219"/>
      <c r="O124" s="71"/>
      <c r="P124" s="71"/>
      <c r="Q124" s="71"/>
      <c r="R124" s="71"/>
      <c r="S124" s="71"/>
      <c r="T124" s="72"/>
      <c r="U124" s="34"/>
      <c r="V124" s="34"/>
      <c r="W124" s="34"/>
      <c r="X124" s="34"/>
      <c r="Y124" s="34"/>
      <c r="Z124" s="34"/>
      <c r="AA124" s="34"/>
      <c r="AB124" s="34"/>
      <c r="AC124" s="34"/>
      <c r="AD124" s="34"/>
      <c r="AE124" s="34"/>
      <c r="AT124" s="16" t="s">
        <v>158</v>
      </c>
      <c r="AU124" s="16" t="s">
        <v>91</v>
      </c>
    </row>
    <row r="125" spans="1:65" s="2" customFormat="1" ht="16.5" customHeight="1">
      <c r="A125" s="34"/>
      <c r="B125" s="35"/>
      <c r="C125" s="203" t="s">
        <v>156</v>
      </c>
      <c r="D125" s="203" t="s">
        <v>152</v>
      </c>
      <c r="E125" s="204" t="s">
        <v>1378</v>
      </c>
      <c r="F125" s="205" t="s">
        <v>1379</v>
      </c>
      <c r="G125" s="206" t="s">
        <v>194</v>
      </c>
      <c r="H125" s="207">
        <v>83</v>
      </c>
      <c r="I125" s="208"/>
      <c r="J125" s="209">
        <f>ROUND(I125*H125,2)</f>
        <v>0</v>
      </c>
      <c r="K125" s="205" t="s">
        <v>1</v>
      </c>
      <c r="L125" s="39"/>
      <c r="M125" s="210" t="s">
        <v>1</v>
      </c>
      <c r="N125" s="211" t="s">
        <v>48</v>
      </c>
      <c r="O125" s="71"/>
      <c r="P125" s="212">
        <f>O125*H125</f>
        <v>0</v>
      </c>
      <c r="Q125" s="212">
        <v>0</v>
      </c>
      <c r="R125" s="212">
        <f>Q125*H125</f>
        <v>0</v>
      </c>
      <c r="S125" s="212">
        <v>0</v>
      </c>
      <c r="T125" s="213">
        <f>S125*H125</f>
        <v>0</v>
      </c>
      <c r="U125" s="34"/>
      <c r="V125" s="34"/>
      <c r="W125" s="34"/>
      <c r="X125" s="34"/>
      <c r="Y125" s="34"/>
      <c r="Z125" s="34"/>
      <c r="AA125" s="34"/>
      <c r="AB125" s="34"/>
      <c r="AC125" s="34"/>
      <c r="AD125" s="34"/>
      <c r="AE125" s="34"/>
      <c r="AR125" s="214" t="s">
        <v>156</v>
      </c>
      <c r="AT125" s="214" t="s">
        <v>152</v>
      </c>
      <c r="AU125" s="214" t="s">
        <v>91</v>
      </c>
      <c r="AY125" s="16" t="s">
        <v>150</v>
      </c>
      <c r="BE125" s="215">
        <f>IF(N125="základní",J125,0)</f>
        <v>0</v>
      </c>
      <c r="BF125" s="215">
        <f>IF(N125="snížená",J125,0)</f>
        <v>0</v>
      </c>
      <c r="BG125" s="215">
        <f>IF(N125="zákl. přenesená",J125,0)</f>
        <v>0</v>
      </c>
      <c r="BH125" s="215">
        <f>IF(N125="sníž. přenesená",J125,0)</f>
        <v>0</v>
      </c>
      <c r="BI125" s="215">
        <f>IF(N125="nulová",J125,0)</f>
        <v>0</v>
      </c>
      <c r="BJ125" s="16" t="s">
        <v>91</v>
      </c>
      <c r="BK125" s="215">
        <f>ROUND(I125*H125,2)</f>
        <v>0</v>
      </c>
      <c r="BL125" s="16" t="s">
        <v>156</v>
      </c>
      <c r="BM125" s="214" t="s">
        <v>1380</v>
      </c>
    </row>
    <row r="126" spans="1:65" s="2" customFormat="1" ht="11.25">
      <c r="A126" s="34"/>
      <c r="B126" s="35"/>
      <c r="C126" s="36"/>
      <c r="D126" s="216" t="s">
        <v>158</v>
      </c>
      <c r="E126" s="36"/>
      <c r="F126" s="217" t="s">
        <v>1379</v>
      </c>
      <c r="G126" s="36"/>
      <c r="H126" s="36"/>
      <c r="I126" s="115"/>
      <c r="J126" s="36"/>
      <c r="K126" s="36"/>
      <c r="L126" s="39"/>
      <c r="M126" s="218"/>
      <c r="N126" s="219"/>
      <c r="O126" s="71"/>
      <c r="P126" s="71"/>
      <c r="Q126" s="71"/>
      <c r="R126" s="71"/>
      <c r="S126" s="71"/>
      <c r="T126" s="72"/>
      <c r="U126" s="34"/>
      <c r="V126" s="34"/>
      <c r="W126" s="34"/>
      <c r="X126" s="34"/>
      <c r="Y126" s="34"/>
      <c r="Z126" s="34"/>
      <c r="AA126" s="34"/>
      <c r="AB126" s="34"/>
      <c r="AC126" s="34"/>
      <c r="AD126" s="34"/>
      <c r="AE126" s="34"/>
      <c r="AT126" s="16" t="s">
        <v>158</v>
      </c>
      <c r="AU126" s="16" t="s">
        <v>91</v>
      </c>
    </row>
    <row r="127" spans="1:65" s="2" customFormat="1" ht="16.5" customHeight="1">
      <c r="A127" s="34"/>
      <c r="B127" s="35"/>
      <c r="C127" s="203" t="s">
        <v>175</v>
      </c>
      <c r="D127" s="203" t="s">
        <v>152</v>
      </c>
      <c r="E127" s="204" t="s">
        <v>1381</v>
      </c>
      <c r="F127" s="205" t="s">
        <v>1382</v>
      </c>
      <c r="G127" s="206" t="s">
        <v>194</v>
      </c>
      <c r="H127" s="207">
        <v>40</v>
      </c>
      <c r="I127" s="208"/>
      <c r="J127" s="209">
        <f>ROUND(I127*H127,2)</f>
        <v>0</v>
      </c>
      <c r="K127" s="205" t="s">
        <v>1</v>
      </c>
      <c r="L127" s="39"/>
      <c r="M127" s="210" t="s">
        <v>1</v>
      </c>
      <c r="N127" s="211" t="s">
        <v>48</v>
      </c>
      <c r="O127" s="71"/>
      <c r="P127" s="212">
        <f>O127*H127</f>
        <v>0</v>
      </c>
      <c r="Q127" s="212">
        <v>0</v>
      </c>
      <c r="R127" s="212">
        <f>Q127*H127</f>
        <v>0</v>
      </c>
      <c r="S127" s="212">
        <v>0</v>
      </c>
      <c r="T127" s="213">
        <f>S127*H127</f>
        <v>0</v>
      </c>
      <c r="U127" s="34"/>
      <c r="V127" s="34"/>
      <c r="W127" s="34"/>
      <c r="X127" s="34"/>
      <c r="Y127" s="34"/>
      <c r="Z127" s="34"/>
      <c r="AA127" s="34"/>
      <c r="AB127" s="34"/>
      <c r="AC127" s="34"/>
      <c r="AD127" s="34"/>
      <c r="AE127" s="34"/>
      <c r="AR127" s="214" t="s">
        <v>156</v>
      </c>
      <c r="AT127" s="214" t="s">
        <v>152</v>
      </c>
      <c r="AU127" s="214" t="s">
        <v>91</v>
      </c>
      <c r="AY127" s="16" t="s">
        <v>150</v>
      </c>
      <c r="BE127" s="215">
        <f>IF(N127="základní",J127,0)</f>
        <v>0</v>
      </c>
      <c r="BF127" s="215">
        <f>IF(N127="snížená",J127,0)</f>
        <v>0</v>
      </c>
      <c r="BG127" s="215">
        <f>IF(N127="zákl. přenesená",J127,0)</f>
        <v>0</v>
      </c>
      <c r="BH127" s="215">
        <f>IF(N127="sníž. přenesená",J127,0)</f>
        <v>0</v>
      </c>
      <c r="BI127" s="215">
        <f>IF(N127="nulová",J127,0)</f>
        <v>0</v>
      </c>
      <c r="BJ127" s="16" t="s">
        <v>91</v>
      </c>
      <c r="BK127" s="215">
        <f>ROUND(I127*H127,2)</f>
        <v>0</v>
      </c>
      <c r="BL127" s="16" t="s">
        <v>156</v>
      </c>
      <c r="BM127" s="214" t="s">
        <v>1383</v>
      </c>
    </row>
    <row r="128" spans="1:65" s="2" customFormat="1" ht="11.25">
      <c r="A128" s="34"/>
      <c r="B128" s="35"/>
      <c r="C128" s="36"/>
      <c r="D128" s="216" t="s">
        <v>158</v>
      </c>
      <c r="E128" s="36"/>
      <c r="F128" s="217" t="s">
        <v>1382</v>
      </c>
      <c r="G128" s="36"/>
      <c r="H128" s="36"/>
      <c r="I128" s="115"/>
      <c r="J128" s="36"/>
      <c r="K128" s="36"/>
      <c r="L128" s="39"/>
      <c r="M128" s="218"/>
      <c r="N128" s="219"/>
      <c r="O128" s="71"/>
      <c r="P128" s="71"/>
      <c r="Q128" s="71"/>
      <c r="R128" s="71"/>
      <c r="S128" s="71"/>
      <c r="T128" s="72"/>
      <c r="U128" s="34"/>
      <c r="V128" s="34"/>
      <c r="W128" s="34"/>
      <c r="X128" s="34"/>
      <c r="Y128" s="34"/>
      <c r="Z128" s="34"/>
      <c r="AA128" s="34"/>
      <c r="AB128" s="34"/>
      <c r="AC128" s="34"/>
      <c r="AD128" s="34"/>
      <c r="AE128" s="34"/>
      <c r="AT128" s="16" t="s">
        <v>158</v>
      </c>
      <c r="AU128" s="16" t="s">
        <v>91</v>
      </c>
    </row>
    <row r="129" spans="1:65" s="2" customFormat="1" ht="16.5" customHeight="1">
      <c r="A129" s="34"/>
      <c r="B129" s="35"/>
      <c r="C129" s="203" t="s">
        <v>179</v>
      </c>
      <c r="D129" s="203" t="s">
        <v>152</v>
      </c>
      <c r="E129" s="204" t="s">
        <v>1384</v>
      </c>
      <c r="F129" s="205" t="s">
        <v>1385</v>
      </c>
      <c r="G129" s="206" t="s">
        <v>194</v>
      </c>
      <c r="H129" s="207">
        <v>78</v>
      </c>
      <c r="I129" s="208"/>
      <c r="J129" s="209">
        <f>ROUND(I129*H129,2)</f>
        <v>0</v>
      </c>
      <c r="K129" s="205" t="s">
        <v>1</v>
      </c>
      <c r="L129" s="39"/>
      <c r="M129" s="210" t="s">
        <v>1</v>
      </c>
      <c r="N129" s="211" t="s">
        <v>48</v>
      </c>
      <c r="O129" s="71"/>
      <c r="P129" s="212">
        <f>O129*H129</f>
        <v>0</v>
      </c>
      <c r="Q129" s="212">
        <v>0</v>
      </c>
      <c r="R129" s="212">
        <f>Q129*H129</f>
        <v>0</v>
      </c>
      <c r="S129" s="212">
        <v>0</v>
      </c>
      <c r="T129" s="213">
        <f>S129*H129</f>
        <v>0</v>
      </c>
      <c r="U129" s="34"/>
      <c r="V129" s="34"/>
      <c r="W129" s="34"/>
      <c r="X129" s="34"/>
      <c r="Y129" s="34"/>
      <c r="Z129" s="34"/>
      <c r="AA129" s="34"/>
      <c r="AB129" s="34"/>
      <c r="AC129" s="34"/>
      <c r="AD129" s="34"/>
      <c r="AE129" s="34"/>
      <c r="AR129" s="214" t="s">
        <v>156</v>
      </c>
      <c r="AT129" s="214" t="s">
        <v>152</v>
      </c>
      <c r="AU129" s="214" t="s">
        <v>91</v>
      </c>
      <c r="AY129" s="16" t="s">
        <v>150</v>
      </c>
      <c r="BE129" s="215">
        <f>IF(N129="základní",J129,0)</f>
        <v>0</v>
      </c>
      <c r="BF129" s="215">
        <f>IF(N129="snížená",J129,0)</f>
        <v>0</v>
      </c>
      <c r="BG129" s="215">
        <f>IF(N129="zákl. přenesená",J129,0)</f>
        <v>0</v>
      </c>
      <c r="BH129" s="215">
        <f>IF(N129="sníž. přenesená",J129,0)</f>
        <v>0</v>
      </c>
      <c r="BI129" s="215">
        <f>IF(N129="nulová",J129,0)</f>
        <v>0</v>
      </c>
      <c r="BJ129" s="16" t="s">
        <v>91</v>
      </c>
      <c r="BK129" s="215">
        <f>ROUND(I129*H129,2)</f>
        <v>0</v>
      </c>
      <c r="BL129" s="16" t="s">
        <v>156</v>
      </c>
      <c r="BM129" s="214" t="s">
        <v>1386</v>
      </c>
    </row>
    <row r="130" spans="1:65" s="2" customFormat="1" ht="11.25">
      <c r="A130" s="34"/>
      <c r="B130" s="35"/>
      <c r="C130" s="36"/>
      <c r="D130" s="216" t="s">
        <v>158</v>
      </c>
      <c r="E130" s="36"/>
      <c r="F130" s="217" t="s">
        <v>1385</v>
      </c>
      <c r="G130" s="36"/>
      <c r="H130" s="36"/>
      <c r="I130" s="115"/>
      <c r="J130" s="36"/>
      <c r="K130" s="36"/>
      <c r="L130" s="39"/>
      <c r="M130" s="218"/>
      <c r="N130" s="219"/>
      <c r="O130" s="71"/>
      <c r="P130" s="71"/>
      <c r="Q130" s="71"/>
      <c r="R130" s="71"/>
      <c r="S130" s="71"/>
      <c r="T130" s="72"/>
      <c r="U130" s="34"/>
      <c r="V130" s="34"/>
      <c r="W130" s="34"/>
      <c r="X130" s="34"/>
      <c r="Y130" s="34"/>
      <c r="Z130" s="34"/>
      <c r="AA130" s="34"/>
      <c r="AB130" s="34"/>
      <c r="AC130" s="34"/>
      <c r="AD130" s="34"/>
      <c r="AE130" s="34"/>
      <c r="AT130" s="16" t="s">
        <v>158</v>
      </c>
      <c r="AU130" s="16" t="s">
        <v>91</v>
      </c>
    </row>
    <row r="131" spans="1:65" s="2" customFormat="1" ht="16.5" customHeight="1">
      <c r="A131" s="34"/>
      <c r="B131" s="35"/>
      <c r="C131" s="203" t="s">
        <v>183</v>
      </c>
      <c r="D131" s="203" t="s">
        <v>152</v>
      </c>
      <c r="E131" s="204" t="s">
        <v>1053</v>
      </c>
      <c r="F131" s="205" t="s">
        <v>1054</v>
      </c>
      <c r="G131" s="206" t="s">
        <v>254</v>
      </c>
      <c r="H131" s="207">
        <v>0.33</v>
      </c>
      <c r="I131" s="208"/>
      <c r="J131" s="209">
        <f>ROUND(I131*H131,2)</f>
        <v>0</v>
      </c>
      <c r="K131" s="205" t="s">
        <v>1</v>
      </c>
      <c r="L131" s="39"/>
      <c r="M131" s="210" t="s">
        <v>1</v>
      </c>
      <c r="N131" s="211" t="s">
        <v>48</v>
      </c>
      <c r="O131" s="71"/>
      <c r="P131" s="212">
        <f>O131*H131</f>
        <v>0</v>
      </c>
      <c r="Q131" s="212">
        <v>0</v>
      </c>
      <c r="R131" s="212">
        <f>Q131*H131</f>
        <v>0</v>
      </c>
      <c r="S131" s="212">
        <v>0</v>
      </c>
      <c r="T131" s="213">
        <f>S131*H131</f>
        <v>0</v>
      </c>
      <c r="U131" s="34"/>
      <c r="V131" s="34"/>
      <c r="W131" s="34"/>
      <c r="X131" s="34"/>
      <c r="Y131" s="34"/>
      <c r="Z131" s="34"/>
      <c r="AA131" s="34"/>
      <c r="AB131" s="34"/>
      <c r="AC131" s="34"/>
      <c r="AD131" s="34"/>
      <c r="AE131" s="34"/>
      <c r="AR131" s="214" t="s">
        <v>156</v>
      </c>
      <c r="AT131" s="214" t="s">
        <v>152</v>
      </c>
      <c r="AU131" s="214" t="s">
        <v>91</v>
      </c>
      <c r="AY131" s="16" t="s">
        <v>150</v>
      </c>
      <c r="BE131" s="215">
        <f>IF(N131="základní",J131,0)</f>
        <v>0</v>
      </c>
      <c r="BF131" s="215">
        <f>IF(N131="snížená",J131,0)</f>
        <v>0</v>
      </c>
      <c r="BG131" s="215">
        <f>IF(N131="zákl. přenesená",J131,0)</f>
        <v>0</v>
      </c>
      <c r="BH131" s="215">
        <f>IF(N131="sníž. přenesená",J131,0)</f>
        <v>0</v>
      </c>
      <c r="BI131" s="215">
        <f>IF(N131="nulová",J131,0)</f>
        <v>0</v>
      </c>
      <c r="BJ131" s="16" t="s">
        <v>91</v>
      </c>
      <c r="BK131" s="215">
        <f>ROUND(I131*H131,2)</f>
        <v>0</v>
      </c>
      <c r="BL131" s="16" t="s">
        <v>156</v>
      </c>
      <c r="BM131" s="214" t="s">
        <v>1387</v>
      </c>
    </row>
    <row r="132" spans="1:65" s="2" customFormat="1" ht="11.25">
      <c r="A132" s="34"/>
      <c r="B132" s="35"/>
      <c r="C132" s="36"/>
      <c r="D132" s="216" t="s">
        <v>158</v>
      </c>
      <c r="E132" s="36"/>
      <c r="F132" s="217" t="s">
        <v>1054</v>
      </c>
      <c r="G132" s="36"/>
      <c r="H132" s="36"/>
      <c r="I132" s="115"/>
      <c r="J132" s="36"/>
      <c r="K132" s="36"/>
      <c r="L132" s="39"/>
      <c r="M132" s="218"/>
      <c r="N132" s="219"/>
      <c r="O132" s="71"/>
      <c r="P132" s="71"/>
      <c r="Q132" s="71"/>
      <c r="R132" s="71"/>
      <c r="S132" s="71"/>
      <c r="T132" s="72"/>
      <c r="U132" s="34"/>
      <c r="V132" s="34"/>
      <c r="W132" s="34"/>
      <c r="X132" s="34"/>
      <c r="Y132" s="34"/>
      <c r="Z132" s="34"/>
      <c r="AA132" s="34"/>
      <c r="AB132" s="34"/>
      <c r="AC132" s="34"/>
      <c r="AD132" s="34"/>
      <c r="AE132" s="34"/>
      <c r="AT132" s="16" t="s">
        <v>158</v>
      </c>
      <c r="AU132" s="16" t="s">
        <v>91</v>
      </c>
    </row>
    <row r="133" spans="1:65" s="2" customFormat="1" ht="16.5" customHeight="1">
      <c r="A133" s="34"/>
      <c r="B133" s="35"/>
      <c r="C133" s="203" t="s">
        <v>187</v>
      </c>
      <c r="D133" s="203" t="s">
        <v>152</v>
      </c>
      <c r="E133" s="204" t="s">
        <v>1388</v>
      </c>
      <c r="F133" s="205" t="s">
        <v>1389</v>
      </c>
      <c r="G133" s="206" t="s">
        <v>722</v>
      </c>
      <c r="H133" s="207">
        <v>1</v>
      </c>
      <c r="I133" s="208"/>
      <c r="J133" s="209">
        <f>ROUND(I133*H133,2)</f>
        <v>0</v>
      </c>
      <c r="K133" s="205" t="s">
        <v>1</v>
      </c>
      <c r="L133" s="39"/>
      <c r="M133" s="210" t="s">
        <v>1</v>
      </c>
      <c r="N133" s="211" t="s">
        <v>48</v>
      </c>
      <c r="O133" s="71"/>
      <c r="P133" s="212">
        <f>O133*H133</f>
        <v>0</v>
      </c>
      <c r="Q133" s="212">
        <v>0</v>
      </c>
      <c r="R133" s="212">
        <f>Q133*H133</f>
        <v>0</v>
      </c>
      <c r="S133" s="212">
        <v>0</v>
      </c>
      <c r="T133" s="213">
        <f>S133*H133</f>
        <v>0</v>
      </c>
      <c r="U133" s="34"/>
      <c r="V133" s="34"/>
      <c r="W133" s="34"/>
      <c r="X133" s="34"/>
      <c r="Y133" s="34"/>
      <c r="Z133" s="34"/>
      <c r="AA133" s="34"/>
      <c r="AB133" s="34"/>
      <c r="AC133" s="34"/>
      <c r="AD133" s="34"/>
      <c r="AE133" s="34"/>
      <c r="AR133" s="214" t="s">
        <v>156</v>
      </c>
      <c r="AT133" s="214" t="s">
        <v>152</v>
      </c>
      <c r="AU133" s="214" t="s">
        <v>91</v>
      </c>
      <c r="AY133" s="16" t="s">
        <v>150</v>
      </c>
      <c r="BE133" s="215">
        <f>IF(N133="základní",J133,0)</f>
        <v>0</v>
      </c>
      <c r="BF133" s="215">
        <f>IF(N133="snížená",J133,0)</f>
        <v>0</v>
      </c>
      <c r="BG133" s="215">
        <f>IF(N133="zákl. přenesená",J133,0)</f>
        <v>0</v>
      </c>
      <c r="BH133" s="215">
        <f>IF(N133="sníž. přenesená",J133,0)</f>
        <v>0</v>
      </c>
      <c r="BI133" s="215">
        <f>IF(N133="nulová",J133,0)</f>
        <v>0</v>
      </c>
      <c r="BJ133" s="16" t="s">
        <v>91</v>
      </c>
      <c r="BK133" s="215">
        <f>ROUND(I133*H133,2)</f>
        <v>0</v>
      </c>
      <c r="BL133" s="16" t="s">
        <v>156</v>
      </c>
      <c r="BM133" s="214" t="s">
        <v>1390</v>
      </c>
    </row>
    <row r="134" spans="1:65" s="2" customFormat="1" ht="11.25">
      <c r="A134" s="34"/>
      <c r="B134" s="35"/>
      <c r="C134" s="36"/>
      <c r="D134" s="216" t="s">
        <v>158</v>
      </c>
      <c r="E134" s="36"/>
      <c r="F134" s="217" t="s">
        <v>1389</v>
      </c>
      <c r="G134" s="36"/>
      <c r="H134" s="36"/>
      <c r="I134" s="115"/>
      <c r="J134" s="36"/>
      <c r="K134" s="36"/>
      <c r="L134" s="39"/>
      <c r="M134" s="218"/>
      <c r="N134" s="219"/>
      <c r="O134" s="71"/>
      <c r="P134" s="71"/>
      <c r="Q134" s="71"/>
      <c r="R134" s="71"/>
      <c r="S134" s="71"/>
      <c r="T134" s="72"/>
      <c r="U134" s="34"/>
      <c r="V134" s="34"/>
      <c r="W134" s="34"/>
      <c r="X134" s="34"/>
      <c r="Y134" s="34"/>
      <c r="Z134" s="34"/>
      <c r="AA134" s="34"/>
      <c r="AB134" s="34"/>
      <c r="AC134" s="34"/>
      <c r="AD134" s="34"/>
      <c r="AE134" s="34"/>
      <c r="AT134" s="16" t="s">
        <v>158</v>
      </c>
      <c r="AU134" s="16" t="s">
        <v>91</v>
      </c>
    </row>
    <row r="135" spans="1:65" s="2" customFormat="1" ht="16.5" customHeight="1">
      <c r="A135" s="34"/>
      <c r="B135" s="35"/>
      <c r="C135" s="203" t="s">
        <v>191</v>
      </c>
      <c r="D135" s="203" t="s">
        <v>152</v>
      </c>
      <c r="E135" s="204" t="s">
        <v>1391</v>
      </c>
      <c r="F135" s="205" t="s">
        <v>1392</v>
      </c>
      <c r="G135" s="206" t="s">
        <v>722</v>
      </c>
      <c r="H135" s="207">
        <v>1</v>
      </c>
      <c r="I135" s="208"/>
      <c r="J135" s="209">
        <f>ROUND(I135*H135,2)</f>
        <v>0</v>
      </c>
      <c r="K135" s="205" t="s">
        <v>1</v>
      </c>
      <c r="L135" s="39"/>
      <c r="M135" s="210" t="s">
        <v>1</v>
      </c>
      <c r="N135" s="211" t="s">
        <v>48</v>
      </c>
      <c r="O135" s="71"/>
      <c r="P135" s="212">
        <f>O135*H135</f>
        <v>0</v>
      </c>
      <c r="Q135" s="212">
        <v>0</v>
      </c>
      <c r="R135" s="212">
        <f>Q135*H135</f>
        <v>0</v>
      </c>
      <c r="S135" s="212">
        <v>0</v>
      </c>
      <c r="T135" s="213">
        <f>S135*H135</f>
        <v>0</v>
      </c>
      <c r="U135" s="34"/>
      <c r="V135" s="34"/>
      <c r="W135" s="34"/>
      <c r="X135" s="34"/>
      <c r="Y135" s="34"/>
      <c r="Z135" s="34"/>
      <c r="AA135" s="34"/>
      <c r="AB135" s="34"/>
      <c r="AC135" s="34"/>
      <c r="AD135" s="34"/>
      <c r="AE135" s="34"/>
      <c r="AR135" s="214" t="s">
        <v>156</v>
      </c>
      <c r="AT135" s="214" t="s">
        <v>152</v>
      </c>
      <c r="AU135" s="214" t="s">
        <v>91</v>
      </c>
      <c r="AY135" s="16" t="s">
        <v>150</v>
      </c>
      <c r="BE135" s="215">
        <f>IF(N135="základní",J135,0)</f>
        <v>0</v>
      </c>
      <c r="BF135" s="215">
        <f>IF(N135="snížená",J135,0)</f>
        <v>0</v>
      </c>
      <c r="BG135" s="215">
        <f>IF(N135="zákl. přenesená",J135,0)</f>
        <v>0</v>
      </c>
      <c r="BH135" s="215">
        <f>IF(N135="sníž. přenesená",J135,0)</f>
        <v>0</v>
      </c>
      <c r="BI135" s="215">
        <f>IF(N135="nulová",J135,0)</f>
        <v>0</v>
      </c>
      <c r="BJ135" s="16" t="s">
        <v>91</v>
      </c>
      <c r="BK135" s="215">
        <f>ROUND(I135*H135,2)</f>
        <v>0</v>
      </c>
      <c r="BL135" s="16" t="s">
        <v>156</v>
      </c>
      <c r="BM135" s="214" t="s">
        <v>1393</v>
      </c>
    </row>
    <row r="136" spans="1:65" s="2" customFormat="1" ht="11.25">
      <c r="A136" s="34"/>
      <c r="B136" s="35"/>
      <c r="C136" s="36"/>
      <c r="D136" s="216" t="s">
        <v>158</v>
      </c>
      <c r="E136" s="36"/>
      <c r="F136" s="217" t="s">
        <v>1392</v>
      </c>
      <c r="G136" s="36"/>
      <c r="H136" s="36"/>
      <c r="I136" s="115"/>
      <c r="J136" s="36"/>
      <c r="K136" s="36"/>
      <c r="L136" s="39"/>
      <c r="M136" s="218"/>
      <c r="N136" s="219"/>
      <c r="O136" s="71"/>
      <c r="P136" s="71"/>
      <c r="Q136" s="71"/>
      <c r="R136" s="71"/>
      <c r="S136" s="71"/>
      <c r="T136" s="72"/>
      <c r="U136" s="34"/>
      <c r="V136" s="34"/>
      <c r="W136" s="34"/>
      <c r="X136" s="34"/>
      <c r="Y136" s="34"/>
      <c r="Z136" s="34"/>
      <c r="AA136" s="34"/>
      <c r="AB136" s="34"/>
      <c r="AC136" s="34"/>
      <c r="AD136" s="34"/>
      <c r="AE136" s="34"/>
      <c r="AT136" s="16" t="s">
        <v>158</v>
      </c>
      <c r="AU136" s="16" t="s">
        <v>91</v>
      </c>
    </row>
    <row r="137" spans="1:65" s="2" customFormat="1" ht="16.5" customHeight="1">
      <c r="A137" s="34"/>
      <c r="B137" s="35"/>
      <c r="C137" s="203" t="s">
        <v>196</v>
      </c>
      <c r="D137" s="203" t="s">
        <v>152</v>
      </c>
      <c r="E137" s="204" t="s">
        <v>1394</v>
      </c>
      <c r="F137" s="205" t="s">
        <v>1395</v>
      </c>
      <c r="G137" s="206" t="s">
        <v>722</v>
      </c>
      <c r="H137" s="207">
        <v>1</v>
      </c>
      <c r="I137" s="208"/>
      <c r="J137" s="209">
        <f>ROUND(I137*H137,2)</f>
        <v>0</v>
      </c>
      <c r="K137" s="205" t="s">
        <v>1</v>
      </c>
      <c r="L137" s="39"/>
      <c r="M137" s="210" t="s">
        <v>1</v>
      </c>
      <c r="N137" s="211" t="s">
        <v>48</v>
      </c>
      <c r="O137" s="71"/>
      <c r="P137" s="212">
        <f>O137*H137</f>
        <v>0</v>
      </c>
      <c r="Q137" s="212">
        <v>0</v>
      </c>
      <c r="R137" s="212">
        <f>Q137*H137</f>
        <v>0</v>
      </c>
      <c r="S137" s="212">
        <v>0</v>
      </c>
      <c r="T137" s="213">
        <f>S137*H137</f>
        <v>0</v>
      </c>
      <c r="U137" s="34"/>
      <c r="V137" s="34"/>
      <c r="W137" s="34"/>
      <c r="X137" s="34"/>
      <c r="Y137" s="34"/>
      <c r="Z137" s="34"/>
      <c r="AA137" s="34"/>
      <c r="AB137" s="34"/>
      <c r="AC137" s="34"/>
      <c r="AD137" s="34"/>
      <c r="AE137" s="34"/>
      <c r="AR137" s="214" t="s">
        <v>156</v>
      </c>
      <c r="AT137" s="214" t="s">
        <v>152</v>
      </c>
      <c r="AU137" s="214" t="s">
        <v>91</v>
      </c>
      <c r="AY137" s="16" t="s">
        <v>150</v>
      </c>
      <c r="BE137" s="215">
        <f>IF(N137="základní",J137,0)</f>
        <v>0</v>
      </c>
      <c r="BF137" s="215">
        <f>IF(N137="snížená",J137,0)</f>
        <v>0</v>
      </c>
      <c r="BG137" s="215">
        <f>IF(N137="zákl. přenesená",J137,0)</f>
        <v>0</v>
      </c>
      <c r="BH137" s="215">
        <f>IF(N137="sníž. přenesená",J137,0)</f>
        <v>0</v>
      </c>
      <c r="BI137" s="215">
        <f>IF(N137="nulová",J137,0)</f>
        <v>0</v>
      </c>
      <c r="BJ137" s="16" t="s">
        <v>91</v>
      </c>
      <c r="BK137" s="215">
        <f>ROUND(I137*H137,2)</f>
        <v>0</v>
      </c>
      <c r="BL137" s="16" t="s">
        <v>156</v>
      </c>
      <c r="BM137" s="214" t="s">
        <v>1396</v>
      </c>
    </row>
    <row r="138" spans="1:65" s="2" customFormat="1" ht="11.25">
      <c r="A138" s="34"/>
      <c r="B138" s="35"/>
      <c r="C138" s="36"/>
      <c r="D138" s="216" t="s">
        <v>158</v>
      </c>
      <c r="E138" s="36"/>
      <c r="F138" s="217" t="s">
        <v>1395</v>
      </c>
      <c r="G138" s="36"/>
      <c r="H138" s="36"/>
      <c r="I138" s="115"/>
      <c r="J138" s="36"/>
      <c r="K138" s="36"/>
      <c r="L138" s="39"/>
      <c r="M138" s="218"/>
      <c r="N138" s="219"/>
      <c r="O138" s="71"/>
      <c r="P138" s="71"/>
      <c r="Q138" s="71"/>
      <c r="R138" s="71"/>
      <c r="S138" s="71"/>
      <c r="T138" s="72"/>
      <c r="U138" s="34"/>
      <c r="V138" s="34"/>
      <c r="W138" s="34"/>
      <c r="X138" s="34"/>
      <c r="Y138" s="34"/>
      <c r="Z138" s="34"/>
      <c r="AA138" s="34"/>
      <c r="AB138" s="34"/>
      <c r="AC138" s="34"/>
      <c r="AD138" s="34"/>
      <c r="AE138" s="34"/>
      <c r="AT138" s="16" t="s">
        <v>158</v>
      </c>
      <c r="AU138" s="16" t="s">
        <v>91</v>
      </c>
    </row>
    <row r="139" spans="1:65" s="2" customFormat="1" ht="16.5" customHeight="1">
      <c r="A139" s="34"/>
      <c r="B139" s="35"/>
      <c r="C139" s="203" t="s">
        <v>204</v>
      </c>
      <c r="D139" s="203" t="s">
        <v>152</v>
      </c>
      <c r="E139" s="204" t="s">
        <v>1397</v>
      </c>
      <c r="F139" s="205" t="s">
        <v>1398</v>
      </c>
      <c r="G139" s="206" t="s">
        <v>194</v>
      </c>
      <c r="H139" s="207">
        <v>4</v>
      </c>
      <c r="I139" s="208"/>
      <c r="J139" s="209">
        <f>ROUND(I139*H139,2)</f>
        <v>0</v>
      </c>
      <c r="K139" s="205" t="s">
        <v>1</v>
      </c>
      <c r="L139" s="39"/>
      <c r="M139" s="210" t="s">
        <v>1</v>
      </c>
      <c r="N139" s="211" t="s">
        <v>48</v>
      </c>
      <c r="O139" s="71"/>
      <c r="P139" s="212">
        <f>O139*H139</f>
        <v>0</v>
      </c>
      <c r="Q139" s="212">
        <v>0</v>
      </c>
      <c r="R139" s="212">
        <f>Q139*H139</f>
        <v>0</v>
      </c>
      <c r="S139" s="212">
        <v>0</v>
      </c>
      <c r="T139" s="213">
        <f>S139*H139</f>
        <v>0</v>
      </c>
      <c r="U139" s="34"/>
      <c r="V139" s="34"/>
      <c r="W139" s="34"/>
      <c r="X139" s="34"/>
      <c r="Y139" s="34"/>
      <c r="Z139" s="34"/>
      <c r="AA139" s="34"/>
      <c r="AB139" s="34"/>
      <c r="AC139" s="34"/>
      <c r="AD139" s="34"/>
      <c r="AE139" s="34"/>
      <c r="AR139" s="214" t="s">
        <v>156</v>
      </c>
      <c r="AT139" s="214" t="s">
        <v>152</v>
      </c>
      <c r="AU139" s="214" t="s">
        <v>91</v>
      </c>
      <c r="AY139" s="16" t="s">
        <v>150</v>
      </c>
      <c r="BE139" s="215">
        <f>IF(N139="základní",J139,0)</f>
        <v>0</v>
      </c>
      <c r="BF139" s="215">
        <f>IF(N139="snížená",J139,0)</f>
        <v>0</v>
      </c>
      <c r="BG139" s="215">
        <f>IF(N139="zákl. přenesená",J139,0)</f>
        <v>0</v>
      </c>
      <c r="BH139" s="215">
        <f>IF(N139="sníž. přenesená",J139,0)</f>
        <v>0</v>
      </c>
      <c r="BI139" s="215">
        <f>IF(N139="nulová",J139,0)</f>
        <v>0</v>
      </c>
      <c r="BJ139" s="16" t="s">
        <v>91</v>
      </c>
      <c r="BK139" s="215">
        <f>ROUND(I139*H139,2)</f>
        <v>0</v>
      </c>
      <c r="BL139" s="16" t="s">
        <v>156</v>
      </c>
      <c r="BM139" s="214" t="s">
        <v>1399</v>
      </c>
    </row>
    <row r="140" spans="1:65" s="2" customFormat="1" ht="11.25">
      <c r="A140" s="34"/>
      <c r="B140" s="35"/>
      <c r="C140" s="36"/>
      <c r="D140" s="216" t="s">
        <v>158</v>
      </c>
      <c r="E140" s="36"/>
      <c r="F140" s="217" t="s">
        <v>1398</v>
      </c>
      <c r="G140" s="36"/>
      <c r="H140" s="36"/>
      <c r="I140" s="115"/>
      <c r="J140" s="36"/>
      <c r="K140" s="36"/>
      <c r="L140" s="39"/>
      <c r="M140" s="218"/>
      <c r="N140" s="219"/>
      <c r="O140" s="71"/>
      <c r="P140" s="71"/>
      <c r="Q140" s="71"/>
      <c r="R140" s="71"/>
      <c r="S140" s="71"/>
      <c r="T140" s="72"/>
      <c r="U140" s="34"/>
      <c r="V140" s="34"/>
      <c r="W140" s="34"/>
      <c r="X140" s="34"/>
      <c r="Y140" s="34"/>
      <c r="Z140" s="34"/>
      <c r="AA140" s="34"/>
      <c r="AB140" s="34"/>
      <c r="AC140" s="34"/>
      <c r="AD140" s="34"/>
      <c r="AE140" s="34"/>
      <c r="AT140" s="16" t="s">
        <v>158</v>
      </c>
      <c r="AU140" s="16" t="s">
        <v>91</v>
      </c>
    </row>
    <row r="141" spans="1:65" s="2" customFormat="1" ht="16.5" customHeight="1">
      <c r="A141" s="34"/>
      <c r="B141" s="35"/>
      <c r="C141" s="203" t="s">
        <v>210</v>
      </c>
      <c r="D141" s="203" t="s">
        <v>152</v>
      </c>
      <c r="E141" s="204" t="s">
        <v>1266</v>
      </c>
      <c r="F141" s="205" t="s">
        <v>1267</v>
      </c>
      <c r="G141" s="206" t="s">
        <v>194</v>
      </c>
      <c r="H141" s="207">
        <v>4</v>
      </c>
      <c r="I141" s="208"/>
      <c r="J141" s="209">
        <f>ROUND(I141*H141,2)</f>
        <v>0</v>
      </c>
      <c r="K141" s="205" t="s">
        <v>1</v>
      </c>
      <c r="L141" s="39"/>
      <c r="M141" s="210" t="s">
        <v>1</v>
      </c>
      <c r="N141" s="211" t="s">
        <v>48</v>
      </c>
      <c r="O141" s="71"/>
      <c r="P141" s="212">
        <f>O141*H141</f>
        <v>0</v>
      </c>
      <c r="Q141" s="212">
        <v>0</v>
      </c>
      <c r="R141" s="212">
        <f>Q141*H141</f>
        <v>0</v>
      </c>
      <c r="S141" s="212">
        <v>0</v>
      </c>
      <c r="T141" s="213">
        <f>S141*H141</f>
        <v>0</v>
      </c>
      <c r="U141" s="34"/>
      <c r="V141" s="34"/>
      <c r="W141" s="34"/>
      <c r="X141" s="34"/>
      <c r="Y141" s="34"/>
      <c r="Z141" s="34"/>
      <c r="AA141" s="34"/>
      <c r="AB141" s="34"/>
      <c r="AC141" s="34"/>
      <c r="AD141" s="34"/>
      <c r="AE141" s="34"/>
      <c r="AR141" s="214" t="s">
        <v>156</v>
      </c>
      <c r="AT141" s="214" t="s">
        <v>152</v>
      </c>
      <c r="AU141" s="214" t="s">
        <v>91</v>
      </c>
      <c r="AY141" s="16" t="s">
        <v>150</v>
      </c>
      <c r="BE141" s="215">
        <f>IF(N141="základní",J141,0)</f>
        <v>0</v>
      </c>
      <c r="BF141" s="215">
        <f>IF(N141="snížená",J141,0)</f>
        <v>0</v>
      </c>
      <c r="BG141" s="215">
        <f>IF(N141="zákl. přenesená",J141,0)</f>
        <v>0</v>
      </c>
      <c r="BH141" s="215">
        <f>IF(N141="sníž. přenesená",J141,0)</f>
        <v>0</v>
      </c>
      <c r="BI141" s="215">
        <f>IF(N141="nulová",J141,0)</f>
        <v>0</v>
      </c>
      <c r="BJ141" s="16" t="s">
        <v>91</v>
      </c>
      <c r="BK141" s="215">
        <f>ROUND(I141*H141,2)</f>
        <v>0</v>
      </c>
      <c r="BL141" s="16" t="s">
        <v>156</v>
      </c>
      <c r="BM141" s="214" t="s">
        <v>1400</v>
      </c>
    </row>
    <row r="142" spans="1:65" s="2" customFormat="1" ht="11.25">
      <c r="A142" s="34"/>
      <c r="B142" s="35"/>
      <c r="C142" s="36"/>
      <c r="D142" s="216" t="s">
        <v>158</v>
      </c>
      <c r="E142" s="36"/>
      <c r="F142" s="217" t="s">
        <v>1267</v>
      </c>
      <c r="G142" s="36"/>
      <c r="H142" s="36"/>
      <c r="I142" s="115"/>
      <c r="J142" s="36"/>
      <c r="K142" s="36"/>
      <c r="L142" s="39"/>
      <c r="M142" s="218"/>
      <c r="N142" s="219"/>
      <c r="O142" s="71"/>
      <c r="P142" s="71"/>
      <c r="Q142" s="71"/>
      <c r="R142" s="71"/>
      <c r="S142" s="71"/>
      <c r="T142" s="72"/>
      <c r="U142" s="34"/>
      <c r="V142" s="34"/>
      <c r="W142" s="34"/>
      <c r="X142" s="34"/>
      <c r="Y142" s="34"/>
      <c r="Z142" s="34"/>
      <c r="AA142" s="34"/>
      <c r="AB142" s="34"/>
      <c r="AC142" s="34"/>
      <c r="AD142" s="34"/>
      <c r="AE142" s="34"/>
      <c r="AT142" s="16" t="s">
        <v>158</v>
      </c>
      <c r="AU142" s="16" t="s">
        <v>91</v>
      </c>
    </row>
    <row r="143" spans="1:65" s="2" customFormat="1" ht="16.5" customHeight="1">
      <c r="A143" s="34"/>
      <c r="B143" s="35"/>
      <c r="C143" s="203" t="s">
        <v>216</v>
      </c>
      <c r="D143" s="203" t="s">
        <v>152</v>
      </c>
      <c r="E143" s="204" t="s">
        <v>1401</v>
      </c>
      <c r="F143" s="205" t="s">
        <v>1402</v>
      </c>
      <c r="G143" s="206" t="s">
        <v>194</v>
      </c>
      <c r="H143" s="207">
        <v>83</v>
      </c>
      <c r="I143" s="208"/>
      <c r="J143" s="209">
        <f>ROUND(I143*H143,2)</f>
        <v>0</v>
      </c>
      <c r="K143" s="205" t="s">
        <v>1</v>
      </c>
      <c r="L143" s="39"/>
      <c r="M143" s="210" t="s">
        <v>1</v>
      </c>
      <c r="N143" s="211" t="s">
        <v>48</v>
      </c>
      <c r="O143" s="71"/>
      <c r="P143" s="212">
        <f>O143*H143</f>
        <v>0</v>
      </c>
      <c r="Q143" s="212">
        <v>0</v>
      </c>
      <c r="R143" s="212">
        <f>Q143*H143</f>
        <v>0</v>
      </c>
      <c r="S143" s="212">
        <v>0</v>
      </c>
      <c r="T143" s="213">
        <f>S143*H143</f>
        <v>0</v>
      </c>
      <c r="U143" s="34"/>
      <c r="V143" s="34"/>
      <c r="W143" s="34"/>
      <c r="X143" s="34"/>
      <c r="Y143" s="34"/>
      <c r="Z143" s="34"/>
      <c r="AA143" s="34"/>
      <c r="AB143" s="34"/>
      <c r="AC143" s="34"/>
      <c r="AD143" s="34"/>
      <c r="AE143" s="34"/>
      <c r="AR143" s="214" t="s">
        <v>156</v>
      </c>
      <c r="AT143" s="214" t="s">
        <v>152</v>
      </c>
      <c r="AU143" s="214" t="s">
        <v>91</v>
      </c>
      <c r="AY143" s="16" t="s">
        <v>150</v>
      </c>
      <c r="BE143" s="215">
        <f>IF(N143="základní",J143,0)</f>
        <v>0</v>
      </c>
      <c r="BF143" s="215">
        <f>IF(N143="snížená",J143,0)</f>
        <v>0</v>
      </c>
      <c r="BG143" s="215">
        <f>IF(N143="zákl. přenesená",J143,0)</f>
        <v>0</v>
      </c>
      <c r="BH143" s="215">
        <f>IF(N143="sníž. přenesená",J143,0)</f>
        <v>0</v>
      </c>
      <c r="BI143" s="215">
        <f>IF(N143="nulová",J143,0)</f>
        <v>0</v>
      </c>
      <c r="BJ143" s="16" t="s">
        <v>91</v>
      </c>
      <c r="BK143" s="215">
        <f>ROUND(I143*H143,2)</f>
        <v>0</v>
      </c>
      <c r="BL143" s="16" t="s">
        <v>156</v>
      </c>
      <c r="BM143" s="214" t="s">
        <v>1403</v>
      </c>
    </row>
    <row r="144" spans="1:65" s="2" customFormat="1" ht="11.25">
      <c r="A144" s="34"/>
      <c r="B144" s="35"/>
      <c r="C144" s="36"/>
      <c r="D144" s="216" t="s">
        <v>158</v>
      </c>
      <c r="E144" s="36"/>
      <c r="F144" s="217" t="s">
        <v>1402</v>
      </c>
      <c r="G144" s="36"/>
      <c r="H144" s="36"/>
      <c r="I144" s="115"/>
      <c r="J144" s="36"/>
      <c r="K144" s="36"/>
      <c r="L144" s="39"/>
      <c r="M144" s="218"/>
      <c r="N144" s="219"/>
      <c r="O144" s="71"/>
      <c r="P144" s="71"/>
      <c r="Q144" s="71"/>
      <c r="R144" s="71"/>
      <c r="S144" s="71"/>
      <c r="T144" s="72"/>
      <c r="U144" s="34"/>
      <c r="V144" s="34"/>
      <c r="W144" s="34"/>
      <c r="X144" s="34"/>
      <c r="Y144" s="34"/>
      <c r="Z144" s="34"/>
      <c r="AA144" s="34"/>
      <c r="AB144" s="34"/>
      <c r="AC144" s="34"/>
      <c r="AD144" s="34"/>
      <c r="AE144" s="34"/>
      <c r="AT144" s="16" t="s">
        <v>158</v>
      </c>
      <c r="AU144" s="16" t="s">
        <v>91</v>
      </c>
    </row>
    <row r="145" spans="1:65" s="2" customFormat="1" ht="16.5" customHeight="1">
      <c r="A145" s="34"/>
      <c r="B145" s="35"/>
      <c r="C145" s="203" t="s">
        <v>234</v>
      </c>
      <c r="D145" s="203" t="s">
        <v>152</v>
      </c>
      <c r="E145" s="204" t="s">
        <v>1404</v>
      </c>
      <c r="F145" s="205" t="s">
        <v>1405</v>
      </c>
      <c r="G145" s="206" t="s">
        <v>194</v>
      </c>
      <c r="H145" s="207">
        <v>40</v>
      </c>
      <c r="I145" s="208"/>
      <c r="J145" s="209">
        <f>ROUND(I145*H145,2)</f>
        <v>0</v>
      </c>
      <c r="K145" s="205" t="s">
        <v>1</v>
      </c>
      <c r="L145" s="39"/>
      <c r="M145" s="210" t="s">
        <v>1</v>
      </c>
      <c r="N145" s="211" t="s">
        <v>48</v>
      </c>
      <c r="O145" s="71"/>
      <c r="P145" s="212">
        <f>O145*H145</f>
        <v>0</v>
      </c>
      <c r="Q145" s="212">
        <v>0</v>
      </c>
      <c r="R145" s="212">
        <f>Q145*H145</f>
        <v>0</v>
      </c>
      <c r="S145" s="212">
        <v>0</v>
      </c>
      <c r="T145" s="213">
        <f>S145*H145</f>
        <v>0</v>
      </c>
      <c r="U145" s="34"/>
      <c r="V145" s="34"/>
      <c r="W145" s="34"/>
      <c r="X145" s="34"/>
      <c r="Y145" s="34"/>
      <c r="Z145" s="34"/>
      <c r="AA145" s="34"/>
      <c r="AB145" s="34"/>
      <c r="AC145" s="34"/>
      <c r="AD145" s="34"/>
      <c r="AE145" s="34"/>
      <c r="AR145" s="214" t="s">
        <v>156</v>
      </c>
      <c r="AT145" s="214" t="s">
        <v>152</v>
      </c>
      <c r="AU145" s="214" t="s">
        <v>91</v>
      </c>
      <c r="AY145" s="16" t="s">
        <v>150</v>
      </c>
      <c r="BE145" s="215">
        <f>IF(N145="základní",J145,0)</f>
        <v>0</v>
      </c>
      <c r="BF145" s="215">
        <f>IF(N145="snížená",J145,0)</f>
        <v>0</v>
      </c>
      <c r="BG145" s="215">
        <f>IF(N145="zákl. přenesená",J145,0)</f>
        <v>0</v>
      </c>
      <c r="BH145" s="215">
        <f>IF(N145="sníž. přenesená",J145,0)</f>
        <v>0</v>
      </c>
      <c r="BI145" s="215">
        <f>IF(N145="nulová",J145,0)</f>
        <v>0</v>
      </c>
      <c r="BJ145" s="16" t="s">
        <v>91</v>
      </c>
      <c r="BK145" s="215">
        <f>ROUND(I145*H145,2)</f>
        <v>0</v>
      </c>
      <c r="BL145" s="16" t="s">
        <v>156</v>
      </c>
      <c r="BM145" s="214" t="s">
        <v>1406</v>
      </c>
    </row>
    <row r="146" spans="1:65" s="2" customFormat="1" ht="11.25">
      <c r="A146" s="34"/>
      <c r="B146" s="35"/>
      <c r="C146" s="36"/>
      <c r="D146" s="216" t="s">
        <v>158</v>
      </c>
      <c r="E146" s="36"/>
      <c r="F146" s="217" t="s">
        <v>1405</v>
      </c>
      <c r="G146" s="36"/>
      <c r="H146" s="36"/>
      <c r="I146" s="115"/>
      <c r="J146" s="36"/>
      <c r="K146" s="36"/>
      <c r="L146" s="39"/>
      <c r="M146" s="218"/>
      <c r="N146" s="219"/>
      <c r="O146" s="71"/>
      <c r="P146" s="71"/>
      <c r="Q146" s="71"/>
      <c r="R146" s="71"/>
      <c r="S146" s="71"/>
      <c r="T146" s="72"/>
      <c r="U146" s="34"/>
      <c r="V146" s="34"/>
      <c r="W146" s="34"/>
      <c r="X146" s="34"/>
      <c r="Y146" s="34"/>
      <c r="Z146" s="34"/>
      <c r="AA146" s="34"/>
      <c r="AB146" s="34"/>
      <c r="AC146" s="34"/>
      <c r="AD146" s="34"/>
      <c r="AE146" s="34"/>
      <c r="AT146" s="16" t="s">
        <v>158</v>
      </c>
      <c r="AU146" s="16" t="s">
        <v>91</v>
      </c>
    </row>
    <row r="147" spans="1:65" s="2" customFormat="1" ht="16.5" customHeight="1">
      <c r="A147" s="34"/>
      <c r="B147" s="35"/>
      <c r="C147" s="203" t="s">
        <v>8</v>
      </c>
      <c r="D147" s="203" t="s">
        <v>152</v>
      </c>
      <c r="E147" s="204" t="s">
        <v>1407</v>
      </c>
      <c r="F147" s="205" t="s">
        <v>1408</v>
      </c>
      <c r="G147" s="206" t="s">
        <v>194</v>
      </c>
      <c r="H147" s="207">
        <v>83</v>
      </c>
      <c r="I147" s="208"/>
      <c r="J147" s="209">
        <f>ROUND(I147*H147,2)</f>
        <v>0</v>
      </c>
      <c r="K147" s="205" t="s">
        <v>1</v>
      </c>
      <c r="L147" s="39"/>
      <c r="M147" s="210" t="s">
        <v>1</v>
      </c>
      <c r="N147" s="211" t="s">
        <v>48</v>
      </c>
      <c r="O147" s="71"/>
      <c r="P147" s="212">
        <f>O147*H147</f>
        <v>0</v>
      </c>
      <c r="Q147" s="212">
        <v>0</v>
      </c>
      <c r="R147" s="212">
        <f>Q147*H147</f>
        <v>0</v>
      </c>
      <c r="S147" s="212">
        <v>0</v>
      </c>
      <c r="T147" s="213">
        <f>S147*H147</f>
        <v>0</v>
      </c>
      <c r="U147" s="34"/>
      <c r="V147" s="34"/>
      <c r="W147" s="34"/>
      <c r="X147" s="34"/>
      <c r="Y147" s="34"/>
      <c r="Z147" s="34"/>
      <c r="AA147" s="34"/>
      <c r="AB147" s="34"/>
      <c r="AC147" s="34"/>
      <c r="AD147" s="34"/>
      <c r="AE147" s="34"/>
      <c r="AR147" s="214" t="s">
        <v>156</v>
      </c>
      <c r="AT147" s="214" t="s">
        <v>152</v>
      </c>
      <c r="AU147" s="214" t="s">
        <v>91</v>
      </c>
      <c r="AY147" s="16" t="s">
        <v>150</v>
      </c>
      <c r="BE147" s="215">
        <f>IF(N147="základní",J147,0)</f>
        <v>0</v>
      </c>
      <c r="BF147" s="215">
        <f>IF(N147="snížená",J147,0)</f>
        <v>0</v>
      </c>
      <c r="BG147" s="215">
        <f>IF(N147="zákl. přenesená",J147,0)</f>
        <v>0</v>
      </c>
      <c r="BH147" s="215">
        <f>IF(N147="sníž. přenesená",J147,0)</f>
        <v>0</v>
      </c>
      <c r="BI147" s="215">
        <f>IF(N147="nulová",J147,0)</f>
        <v>0</v>
      </c>
      <c r="BJ147" s="16" t="s">
        <v>91</v>
      </c>
      <c r="BK147" s="215">
        <f>ROUND(I147*H147,2)</f>
        <v>0</v>
      </c>
      <c r="BL147" s="16" t="s">
        <v>156</v>
      </c>
      <c r="BM147" s="214" t="s">
        <v>1409</v>
      </c>
    </row>
    <row r="148" spans="1:65" s="2" customFormat="1" ht="11.25">
      <c r="A148" s="34"/>
      <c r="B148" s="35"/>
      <c r="C148" s="36"/>
      <c r="D148" s="216" t="s">
        <v>158</v>
      </c>
      <c r="E148" s="36"/>
      <c r="F148" s="217" t="s">
        <v>1408</v>
      </c>
      <c r="G148" s="36"/>
      <c r="H148" s="36"/>
      <c r="I148" s="115"/>
      <c r="J148" s="36"/>
      <c r="K148" s="36"/>
      <c r="L148" s="39"/>
      <c r="M148" s="218"/>
      <c r="N148" s="219"/>
      <c r="O148" s="71"/>
      <c r="P148" s="71"/>
      <c r="Q148" s="71"/>
      <c r="R148" s="71"/>
      <c r="S148" s="71"/>
      <c r="T148" s="72"/>
      <c r="U148" s="34"/>
      <c r="V148" s="34"/>
      <c r="W148" s="34"/>
      <c r="X148" s="34"/>
      <c r="Y148" s="34"/>
      <c r="Z148" s="34"/>
      <c r="AA148" s="34"/>
      <c r="AB148" s="34"/>
      <c r="AC148" s="34"/>
      <c r="AD148" s="34"/>
      <c r="AE148" s="34"/>
      <c r="AT148" s="16" t="s">
        <v>158</v>
      </c>
      <c r="AU148" s="16" t="s">
        <v>91</v>
      </c>
    </row>
    <row r="149" spans="1:65" s="2" customFormat="1" ht="16.5" customHeight="1">
      <c r="A149" s="34"/>
      <c r="B149" s="35"/>
      <c r="C149" s="203" t="s">
        <v>245</v>
      </c>
      <c r="D149" s="203" t="s">
        <v>152</v>
      </c>
      <c r="E149" s="204" t="s">
        <v>1298</v>
      </c>
      <c r="F149" s="205" t="s">
        <v>1299</v>
      </c>
      <c r="G149" s="206" t="s">
        <v>194</v>
      </c>
      <c r="H149" s="207">
        <v>4</v>
      </c>
      <c r="I149" s="208"/>
      <c r="J149" s="209">
        <f>ROUND(I149*H149,2)</f>
        <v>0</v>
      </c>
      <c r="K149" s="205" t="s">
        <v>1</v>
      </c>
      <c r="L149" s="39"/>
      <c r="M149" s="210" t="s">
        <v>1</v>
      </c>
      <c r="N149" s="211" t="s">
        <v>48</v>
      </c>
      <c r="O149" s="71"/>
      <c r="P149" s="212">
        <f>O149*H149</f>
        <v>0</v>
      </c>
      <c r="Q149" s="212">
        <v>0</v>
      </c>
      <c r="R149" s="212">
        <f>Q149*H149</f>
        <v>0</v>
      </c>
      <c r="S149" s="212">
        <v>0</v>
      </c>
      <c r="T149" s="213">
        <f>S149*H149</f>
        <v>0</v>
      </c>
      <c r="U149" s="34"/>
      <c r="V149" s="34"/>
      <c r="W149" s="34"/>
      <c r="X149" s="34"/>
      <c r="Y149" s="34"/>
      <c r="Z149" s="34"/>
      <c r="AA149" s="34"/>
      <c r="AB149" s="34"/>
      <c r="AC149" s="34"/>
      <c r="AD149" s="34"/>
      <c r="AE149" s="34"/>
      <c r="AR149" s="214" t="s">
        <v>156</v>
      </c>
      <c r="AT149" s="214" t="s">
        <v>152</v>
      </c>
      <c r="AU149" s="214" t="s">
        <v>91</v>
      </c>
      <c r="AY149" s="16" t="s">
        <v>150</v>
      </c>
      <c r="BE149" s="215">
        <f>IF(N149="základní",J149,0)</f>
        <v>0</v>
      </c>
      <c r="BF149" s="215">
        <f>IF(N149="snížená",J149,0)</f>
        <v>0</v>
      </c>
      <c r="BG149" s="215">
        <f>IF(N149="zákl. přenesená",J149,0)</f>
        <v>0</v>
      </c>
      <c r="BH149" s="215">
        <f>IF(N149="sníž. přenesená",J149,0)</f>
        <v>0</v>
      </c>
      <c r="BI149" s="215">
        <f>IF(N149="nulová",J149,0)</f>
        <v>0</v>
      </c>
      <c r="BJ149" s="16" t="s">
        <v>91</v>
      </c>
      <c r="BK149" s="215">
        <f>ROUND(I149*H149,2)</f>
        <v>0</v>
      </c>
      <c r="BL149" s="16" t="s">
        <v>156</v>
      </c>
      <c r="BM149" s="214" t="s">
        <v>1410</v>
      </c>
    </row>
    <row r="150" spans="1:65" s="2" customFormat="1" ht="11.25">
      <c r="A150" s="34"/>
      <c r="B150" s="35"/>
      <c r="C150" s="36"/>
      <c r="D150" s="216" t="s">
        <v>158</v>
      </c>
      <c r="E150" s="36"/>
      <c r="F150" s="217" t="s">
        <v>1299</v>
      </c>
      <c r="G150" s="36"/>
      <c r="H150" s="36"/>
      <c r="I150" s="115"/>
      <c r="J150" s="36"/>
      <c r="K150" s="36"/>
      <c r="L150" s="39"/>
      <c r="M150" s="218"/>
      <c r="N150" s="219"/>
      <c r="O150" s="71"/>
      <c r="P150" s="71"/>
      <c r="Q150" s="71"/>
      <c r="R150" s="71"/>
      <c r="S150" s="71"/>
      <c r="T150" s="72"/>
      <c r="U150" s="34"/>
      <c r="V150" s="34"/>
      <c r="W150" s="34"/>
      <c r="X150" s="34"/>
      <c r="Y150" s="34"/>
      <c r="Z150" s="34"/>
      <c r="AA150" s="34"/>
      <c r="AB150" s="34"/>
      <c r="AC150" s="34"/>
      <c r="AD150" s="34"/>
      <c r="AE150" s="34"/>
      <c r="AT150" s="16" t="s">
        <v>158</v>
      </c>
      <c r="AU150" s="16" t="s">
        <v>91</v>
      </c>
    </row>
    <row r="151" spans="1:65" s="2" customFormat="1" ht="16.5" customHeight="1">
      <c r="A151" s="34"/>
      <c r="B151" s="35"/>
      <c r="C151" s="203" t="s">
        <v>251</v>
      </c>
      <c r="D151" s="203" t="s">
        <v>152</v>
      </c>
      <c r="E151" s="204" t="s">
        <v>1310</v>
      </c>
      <c r="F151" s="205" t="s">
        <v>1311</v>
      </c>
      <c r="G151" s="206" t="s">
        <v>194</v>
      </c>
      <c r="H151" s="207">
        <v>4</v>
      </c>
      <c r="I151" s="208"/>
      <c r="J151" s="209">
        <f>ROUND(I151*H151,2)</f>
        <v>0</v>
      </c>
      <c r="K151" s="205" t="s">
        <v>1</v>
      </c>
      <c r="L151" s="39"/>
      <c r="M151" s="210" t="s">
        <v>1</v>
      </c>
      <c r="N151" s="211" t="s">
        <v>48</v>
      </c>
      <c r="O151" s="71"/>
      <c r="P151" s="212">
        <f>O151*H151</f>
        <v>0</v>
      </c>
      <c r="Q151" s="212">
        <v>0</v>
      </c>
      <c r="R151" s="212">
        <f>Q151*H151</f>
        <v>0</v>
      </c>
      <c r="S151" s="212">
        <v>0</v>
      </c>
      <c r="T151" s="213">
        <f>S151*H151</f>
        <v>0</v>
      </c>
      <c r="U151" s="34"/>
      <c r="V151" s="34"/>
      <c r="W151" s="34"/>
      <c r="X151" s="34"/>
      <c r="Y151" s="34"/>
      <c r="Z151" s="34"/>
      <c r="AA151" s="34"/>
      <c r="AB151" s="34"/>
      <c r="AC151" s="34"/>
      <c r="AD151" s="34"/>
      <c r="AE151" s="34"/>
      <c r="AR151" s="214" t="s">
        <v>156</v>
      </c>
      <c r="AT151" s="214" t="s">
        <v>152</v>
      </c>
      <c r="AU151" s="214" t="s">
        <v>91</v>
      </c>
      <c r="AY151" s="16" t="s">
        <v>150</v>
      </c>
      <c r="BE151" s="215">
        <f>IF(N151="základní",J151,0)</f>
        <v>0</v>
      </c>
      <c r="BF151" s="215">
        <f>IF(N151="snížená",J151,0)</f>
        <v>0</v>
      </c>
      <c r="BG151" s="215">
        <f>IF(N151="zákl. přenesená",J151,0)</f>
        <v>0</v>
      </c>
      <c r="BH151" s="215">
        <f>IF(N151="sníž. přenesená",J151,0)</f>
        <v>0</v>
      </c>
      <c r="BI151" s="215">
        <f>IF(N151="nulová",J151,0)</f>
        <v>0</v>
      </c>
      <c r="BJ151" s="16" t="s">
        <v>91</v>
      </c>
      <c r="BK151" s="215">
        <f>ROUND(I151*H151,2)</f>
        <v>0</v>
      </c>
      <c r="BL151" s="16" t="s">
        <v>156</v>
      </c>
      <c r="BM151" s="214" t="s">
        <v>1411</v>
      </c>
    </row>
    <row r="152" spans="1:65" s="2" customFormat="1" ht="11.25">
      <c r="A152" s="34"/>
      <c r="B152" s="35"/>
      <c r="C152" s="36"/>
      <c r="D152" s="216" t="s">
        <v>158</v>
      </c>
      <c r="E152" s="36"/>
      <c r="F152" s="217" t="s">
        <v>1311</v>
      </c>
      <c r="G152" s="36"/>
      <c r="H152" s="36"/>
      <c r="I152" s="115"/>
      <c r="J152" s="36"/>
      <c r="K152" s="36"/>
      <c r="L152" s="39"/>
      <c r="M152" s="218"/>
      <c r="N152" s="219"/>
      <c r="O152" s="71"/>
      <c r="P152" s="71"/>
      <c r="Q152" s="71"/>
      <c r="R152" s="71"/>
      <c r="S152" s="71"/>
      <c r="T152" s="72"/>
      <c r="U152" s="34"/>
      <c r="V152" s="34"/>
      <c r="W152" s="34"/>
      <c r="X152" s="34"/>
      <c r="Y152" s="34"/>
      <c r="Z152" s="34"/>
      <c r="AA152" s="34"/>
      <c r="AB152" s="34"/>
      <c r="AC152" s="34"/>
      <c r="AD152" s="34"/>
      <c r="AE152" s="34"/>
      <c r="AT152" s="16" t="s">
        <v>158</v>
      </c>
      <c r="AU152" s="16" t="s">
        <v>91</v>
      </c>
    </row>
    <row r="153" spans="1:65" s="2" customFormat="1" ht="16.5" customHeight="1">
      <c r="A153" s="34"/>
      <c r="B153" s="35"/>
      <c r="C153" s="203" t="s">
        <v>257</v>
      </c>
      <c r="D153" s="203" t="s">
        <v>152</v>
      </c>
      <c r="E153" s="204" t="s">
        <v>1412</v>
      </c>
      <c r="F153" s="205" t="s">
        <v>1319</v>
      </c>
      <c r="G153" s="206" t="s">
        <v>722</v>
      </c>
      <c r="H153" s="207">
        <v>1</v>
      </c>
      <c r="I153" s="208"/>
      <c r="J153" s="209">
        <f>ROUND(I153*H153,2)</f>
        <v>0</v>
      </c>
      <c r="K153" s="205" t="s">
        <v>1</v>
      </c>
      <c r="L153" s="39"/>
      <c r="M153" s="210" t="s">
        <v>1</v>
      </c>
      <c r="N153" s="211" t="s">
        <v>48</v>
      </c>
      <c r="O153" s="71"/>
      <c r="P153" s="212">
        <f>O153*H153</f>
        <v>0</v>
      </c>
      <c r="Q153" s="212">
        <v>0</v>
      </c>
      <c r="R153" s="212">
        <f>Q153*H153</f>
        <v>0</v>
      </c>
      <c r="S153" s="212">
        <v>0</v>
      </c>
      <c r="T153" s="213">
        <f>S153*H153</f>
        <v>0</v>
      </c>
      <c r="U153" s="34"/>
      <c r="V153" s="34"/>
      <c r="W153" s="34"/>
      <c r="X153" s="34"/>
      <c r="Y153" s="34"/>
      <c r="Z153" s="34"/>
      <c r="AA153" s="34"/>
      <c r="AB153" s="34"/>
      <c r="AC153" s="34"/>
      <c r="AD153" s="34"/>
      <c r="AE153" s="34"/>
      <c r="AR153" s="214" t="s">
        <v>156</v>
      </c>
      <c r="AT153" s="214" t="s">
        <v>152</v>
      </c>
      <c r="AU153" s="214" t="s">
        <v>91</v>
      </c>
      <c r="AY153" s="16" t="s">
        <v>150</v>
      </c>
      <c r="BE153" s="215">
        <f>IF(N153="základní",J153,0)</f>
        <v>0</v>
      </c>
      <c r="BF153" s="215">
        <f>IF(N153="snížená",J153,0)</f>
        <v>0</v>
      </c>
      <c r="BG153" s="215">
        <f>IF(N153="zákl. přenesená",J153,0)</f>
        <v>0</v>
      </c>
      <c r="BH153" s="215">
        <f>IF(N153="sníž. přenesená",J153,0)</f>
        <v>0</v>
      </c>
      <c r="BI153" s="215">
        <f>IF(N153="nulová",J153,0)</f>
        <v>0</v>
      </c>
      <c r="BJ153" s="16" t="s">
        <v>91</v>
      </c>
      <c r="BK153" s="215">
        <f>ROUND(I153*H153,2)</f>
        <v>0</v>
      </c>
      <c r="BL153" s="16" t="s">
        <v>156</v>
      </c>
      <c r="BM153" s="214" t="s">
        <v>1413</v>
      </c>
    </row>
    <row r="154" spans="1:65" s="2" customFormat="1" ht="11.25">
      <c r="A154" s="34"/>
      <c r="B154" s="35"/>
      <c r="C154" s="36"/>
      <c r="D154" s="216" t="s">
        <v>158</v>
      </c>
      <c r="E154" s="36"/>
      <c r="F154" s="217" t="s">
        <v>1319</v>
      </c>
      <c r="G154" s="36"/>
      <c r="H154" s="36"/>
      <c r="I154" s="115"/>
      <c r="J154" s="36"/>
      <c r="K154" s="36"/>
      <c r="L154" s="39"/>
      <c r="M154" s="218"/>
      <c r="N154" s="219"/>
      <c r="O154" s="71"/>
      <c r="P154" s="71"/>
      <c r="Q154" s="71"/>
      <c r="R154" s="71"/>
      <c r="S154" s="71"/>
      <c r="T154" s="72"/>
      <c r="U154" s="34"/>
      <c r="V154" s="34"/>
      <c r="W154" s="34"/>
      <c r="X154" s="34"/>
      <c r="Y154" s="34"/>
      <c r="Z154" s="34"/>
      <c r="AA154" s="34"/>
      <c r="AB154" s="34"/>
      <c r="AC154" s="34"/>
      <c r="AD154" s="34"/>
      <c r="AE154" s="34"/>
      <c r="AT154" s="16" t="s">
        <v>158</v>
      </c>
      <c r="AU154" s="16" t="s">
        <v>91</v>
      </c>
    </row>
    <row r="155" spans="1:65" s="2" customFormat="1" ht="16.5" customHeight="1">
      <c r="A155" s="34"/>
      <c r="B155" s="35"/>
      <c r="C155" s="203" t="s">
        <v>261</v>
      </c>
      <c r="D155" s="203" t="s">
        <v>152</v>
      </c>
      <c r="E155" s="204" t="s">
        <v>1334</v>
      </c>
      <c r="F155" s="205" t="s">
        <v>1335</v>
      </c>
      <c r="G155" s="206" t="s">
        <v>168</v>
      </c>
      <c r="H155" s="207">
        <v>1.2</v>
      </c>
      <c r="I155" s="208"/>
      <c r="J155" s="209">
        <f>ROUND(I155*H155,2)</f>
        <v>0</v>
      </c>
      <c r="K155" s="205" t="s">
        <v>1</v>
      </c>
      <c r="L155" s="39"/>
      <c r="M155" s="210" t="s">
        <v>1</v>
      </c>
      <c r="N155" s="211" t="s">
        <v>48</v>
      </c>
      <c r="O155" s="71"/>
      <c r="P155" s="212">
        <f>O155*H155</f>
        <v>0</v>
      </c>
      <c r="Q155" s="212">
        <v>0</v>
      </c>
      <c r="R155" s="212">
        <f>Q155*H155</f>
        <v>0</v>
      </c>
      <c r="S155" s="212">
        <v>0</v>
      </c>
      <c r="T155" s="213">
        <f>S155*H155</f>
        <v>0</v>
      </c>
      <c r="U155" s="34"/>
      <c r="V155" s="34"/>
      <c r="W155" s="34"/>
      <c r="X155" s="34"/>
      <c r="Y155" s="34"/>
      <c r="Z155" s="34"/>
      <c r="AA155" s="34"/>
      <c r="AB155" s="34"/>
      <c r="AC155" s="34"/>
      <c r="AD155" s="34"/>
      <c r="AE155" s="34"/>
      <c r="AR155" s="214" t="s">
        <v>156</v>
      </c>
      <c r="AT155" s="214" t="s">
        <v>152</v>
      </c>
      <c r="AU155" s="214" t="s">
        <v>91</v>
      </c>
      <c r="AY155" s="16" t="s">
        <v>150</v>
      </c>
      <c r="BE155" s="215">
        <f>IF(N155="základní",J155,0)</f>
        <v>0</v>
      </c>
      <c r="BF155" s="215">
        <f>IF(N155="snížená",J155,0)</f>
        <v>0</v>
      </c>
      <c r="BG155" s="215">
        <f>IF(N155="zákl. přenesená",J155,0)</f>
        <v>0</v>
      </c>
      <c r="BH155" s="215">
        <f>IF(N155="sníž. přenesená",J155,0)</f>
        <v>0</v>
      </c>
      <c r="BI155" s="215">
        <f>IF(N155="nulová",J155,0)</f>
        <v>0</v>
      </c>
      <c r="BJ155" s="16" t="s">
        <v>91</v>
      </c>
      <c r="BK155" s="215">
        <f>ROUND(I155*H155,2)</f>
        <v>0</v>
      </c>
      <c r="BL155" s="16" t="s">
        <v>156</v>
      </c>
      <c r="BM155" s="214" t="s">
        <v>1414</v>
      </c>
    </row>
    <row r="156" spans="1:65" s="2" customFormat="1" ht="11.25">
      <c r="A156" s="34"/>
      <c r="B156" s="35"/>
      <c r="C156" s="36"/>
      <c r="D156" s="216" t="s">
        <v>158</v>
      </c>
      <c r="E156" s="36"/>
      <c r="F156" s="217" t="s">
        <v>1335</v>
      </c>
      <c r="G156" s="36"/>
      <c r="H156" s="36"/>
      <c r="I156" s="115"/>
      <c r="J156" s="36"/>
      <c r="K156" s="36"/>
      <c r="L156" s="39"/>
      <c r="M156" s="218"/>
      <c r="N156" s="219"/>
      <c r="O156" s="71"/>
      <c r="P156" s="71"/>
      <c r="Q156" s="71"/>
      <c r="R156" s="71"/>
      <c r="S156" s="71"/>
      <c r="T156" s="72"/>
      <c r="U156" s="34"/>
      <c r="V156" s="34"/>
      <c r="W156" s="34"/>
      <c r="X156" s="34"/>
      <c r="Y156" s="34"/>
      <c r="Z156" s="34"/>
      <c r="AA156" s="34"/>
      <c r="AB156" s="34"/>
      <c r="AC156" s="34"/>
      <c r="AD156" s="34"/>
      <c r="AE156" s="34"/>
      <c r="AT156" s="16" t="s">
        <v>158</v>
      </c>
      <c r="AU156" s="16" t="s">
        <v>91</v>
      </c>
    </row>
    <row r="157" spans="1:65" s="2" customFormat="1" ht="16.5" customHeight="1">
      <c r="A157" s="34"/>
      <c r="B157" s="35"/>
      <c r="C157" s="203" t="s">
        <v>267</v>
      </c>
      <c r="D157" s="203" t="s">
        <v>152</v>
      </c>
      <c r="E157" s="204" t="s">
        <v>1338</v>
      </c>
      <c r="F157" s="205" t="s">
        <v>1339</v>
      </c>
      <c r="G157" s="206" t="s">
        <v>168</v>
      </c>
      <c r="H157" s="207">
        <v>1.2</v>
      </c>
      <c r="I157" s="208"/>
      <c r="J157" s="209">
        <f>ROUND(I157*H157,2)</f>
        <v>0</v>
      </c>
      <c r="K157" s="205" t="s">
        <v>1</v>
      </c>
      <c r="L157" s="39"/>
      <c r="M157" s="210" t="s">
        <v>1</v>
      </c>
      <c r="N157" s="211" t="s">
        <v>48</v>
      </c>
      <c r="O157" s="71"/>
      <c r="P157" s="212">
        <f>O157*H157</f>
        <v>0</v>
      </c>
      <c r="Q157" s="212">
        <v>0</v>
      </c>
      <c r="R157" s="212">
        <f>Q157*H157</f>
        <v>0</v>
      </c>
      <c r="S157" s="212">
        <v>0</v>
      </c>
      <c r="T157" s="213">
        <f>S157*H157</f>
        <v>0</v>
      </c>
      <c r="U157" s="34"/>
      <c r="V157" s="34"/>
      <c r="W157" s="34"/>
      <c r="X157" s="34"/>
      <c r="Y157" s="34"/>
      <c r="Z157" s="34"/>
      <c r="AA157" s="34"/>
      <c r="AB157" s="34"/>
      <c r="AC157" s="34"/>
      <c r="AD157" s="34"/>
      <c r="AE157" s="34"/>
      <c r="AR157" s="214" t="s">
        <v>156</v>
      </c>
      <c r="AT157" s="214" t="s">
        <v>152</v>
      </c>
      <c r="AU157" s="214" t="s">
        <v>91</v>
      </c>
      <c r="AY157" s="16" t="s">
        <v>150</v>
      </c>
      <c r="BE157" s="215">
        <f>IF(N157="základní",J157,0)</f>
        <v>0</v>
      </c>
      <c r="BF157" s="215">
        <f>IF(N157="snížená",J157,0)</f>
        <v>0</v>
      </c>
      <c r="BG157" s="215">
        <f>IF(N157="zákl. přenesená",J157,0)</f>
        <v>0</v>
      </c>
      <c r="BH157" s="215">
        <f>IF(N157="sníž. přenesená",J157,0)</f>
        <v>0</v>
      </c>
      <c r="BI157" s="215">
        <f>IF(N157="nulová",J157,0)</f>
        <v>0</v>
      </c>
      <c r="BJ157" s="16" t="s">
        <v>91</v>
      </c>
      <c r="BK157" s="215">
        <f>ROUND(I157*H157,2)</f>
        <v>0</v>
      </c>
      <c r="BL157" s="16" t="s">
        <v>156</v>
      </c>
      <c r="BM157" s="214" t="s">
        <v>1415</v>
      </c>
    </row>
    <row r="158" spans="1:65" s="2" customFormat="1" ht="11.25">
      <c r="A158" s="34"/>
      <c r="B158" s="35"/>
      <c r="C158" s="36"/>
      <c r="D158" s="216" t="s">
        <v>158</v>
      </c>
      <c r="E158" s="36"/>
      <c r="F158" s="217" t="s">
        <v>1339</v>
      </c>
      <c r="G158" s="36"/>
      <c r="H158" s="36"/>
      <c r="I158" s="115"/>
      <c r="J158" s="36"/>
      <c r="K158" s="36"/>
      <c r="L158" s="39"/>
      <c r="M158" s="218"/>
      <c r="N158" s="219"/>
      <c r="O158" s="71"/>
      <c r="P158" s="71"/>
      <c r="Q158" s="71"/>
      <c r="R158" s="71"/>
      <c r="S158" s="71"/>
      <c r="T158" s="72"/>
      <c r="U158" s="34"/>
      <c r="V158" s="34"/>
      <c r="W158" s="34"/>
      <c r="X158" s="34"/>
      <c r="Y158" s="34"/>
      <c r="Z158" s="34"/>
      <c r="AA158" s="34"/>
      <c r="AB158" s="34"/>
      <c r="AC158" s="34"/>
      <c r="AD158" s="34"/>
      <c r="AE158" s="34"/>
      <c r="AT158" s="16" t="s">
        <v>158</v>
      </c>
      <c r="AU158" s="16" t="s">
        <v>91</v>
      </c>
    </row>
    <row r="159" spans="1:65" s="2" customFormat="1" ht="16.5" customHeight="1">
      <c r="A159" s="34"/>
      <c r="B159" s="35"/>
      <c r="C159" s="203" t="s">
        <v>7</v>
      </c>
      <c r="D159" s="203" t="s">
        <v>152</v>
      </c>
      <c r="E159" s="204" t="s">
        <v>1342</v>
      </c>
      <c r="F159" s="205" t="s">
        <v>1343</v>
      </c>
      <c r="G159" s="206" t="s">
        <v>168</v>
      </c>
      <c r="H159" s="207">
        <v>1.2</v>
      </c>
      <c r="I159" s="208"/>
      <c r="J159" s="209">
        <f>ROUND(I159*H159,2)</f>
        <v>0</v>
      </c>
      <c r="K159" s="205" t="s">
        <v>1</v>
      </c>
      <c r="L159" s="39"/>
      <c r="M159" s="210" t="s">
        <v>1</v>
      </c>
      <c r="N159" s="211" t="s">
        <v>48</v>
      </c>
      <c r="O159" s="71"/>
      <c r="P159" s="212">
        <f>O159*H159</f>
        <v>0</v>
      </c>
      <c r="Q159" s="212">
        <v>0</v>
      </c>
      <c r="R159" s="212">
        <f>Q159*H159</f>
        <v>0</v>
      </c>
      <c r="S159" s="212">
        <v>0</v>
      </c>
      <c r="T159" s="213">
        <f>S159*H159</f>
        <v>0</v>
      </c>
      <c r="U159" s="34"/>
      <c r="V159" s="34"/>
      <c r="W159" s="34"/>
      <c r="X159" s="34"/>
      <c r="Y159" s="34"/>
      <c r="Z159" s="34"/>
      <c r="AA159" s="34"/>
      <c r="AB159" s="34"/>
      <c r="AC159" s="34"/>
      <c r="AD159" s="34"/>
      <c r="AE159" s="34"/>
      <c r="AR159" s="214" t="s">
        <v>156</v>
      </c>
      <c r="AT159" s="214" t="s">
        <v>152</v>
      </c>
      <c r="AU159" s="214" t="s">
        <v>91</v>
      </c>
      <c r="AY159" s="16" t="s">
        <v>150</v>
      </c>
      <c r="BE159" s="215">
        <f>IF(N159="základní",J159,0)</f>
        <v>0</v>
      </c>
      <c r="BF159" s="215">
        <f>IF(N159="snížená",J159,0)</f>
        <v>0</v>
      </c>
      <c r="BG159" s="215">
        <f>IF(N159="zákl. přenesená",J159,0)</f>
        <v>0</v>
      </c>
      <c r="BH159" s="215">
        <f>IF(N159="sníž. přenesená",J159,0)</f>
        <v>0</v>
      </c>
      <c r="BI159" s="215">
        <f>IF(N159="nulová",J159,0)</f>
        <v>0</v>
      </c>
      <c r="BJ159" s="16" t="s">
        <v>91</v>
      </c>
      <c r="BK159" s="215">
        <f>ROUND(I159*H159,2)</f>
        <v>0</v>
      </c>
      <c r="BL159" s="16" t="s">
        <v>156</v>
      </c>
      <c r="BM159" s="214" t="s">
        <v>1416</v>
      </c>
    </row>
    <row r="160" spans="1:65" s="2" customFormat="1" ht="11.25">
      <c r="A160" s="34"/>
      <c r="B160" s="35"/>
      <c r="C160" s="36"/>
      <c r="D160" s="216" t="s">
        <v>158</v>
      </c>
      <c r="E160" s="36"/>
      <c r="F160" s="217" t="s">
        <v>1343</v>
      </c>
      <c r="G160" s="36"/>
      <c r="H160" s="36"/>
      <c r="I160" s="115"/>
      <c r="J160" s="36"/>
      <c r="K160" s="36"/>
      <c r="L160" s="39"/>
      <c r="M160" s="218"/>
      <c r="N160" s="219"/>
      <c r="O160" s="71"/>
      <c r="P160" s="71"/>
      <c r="Q160" s="71"/>
      <c r="R160" s="71"/>
      <c r="S160" s="71"/>
      <c r="T160" s="72"/>
      <c r="U160" s="34"/>
      <c r="V160" s="34"/>
      <c r="W160" s="34"/>
      <c r="X160" s="34"/>
      <c r="Y160" s="34"/>
      <c r="Z160" s="34"/>
      <c r="AA160" s="34"/>
      <c r="AB160" s="34"/>
      <c r="AC160" s="34"/>
      <c r="AD160" s="34"/>
      <c r="AE160" s="34"/>
      <c r="AT160" s="16" t="s">
        <v>158</v>
      </c>
      <c r="AU160" s="16" t="s">
        <v>91</v>
      </c>
    </row>
    <row r="161" spans="1:65" s="2" customFormat="1" ht="21.75" customHeight="1">
      <c r="A161" s="34"/>
      <c r="B161" s="35"/>
      <c r="C161" s="203" t="s">
        <v>277</v>
      </c>
      <c r="D161" s="203" t="s">
        <v>152</v>
      </c>
      <c r="E161" s="204" t="s">
        <v>1346</v>
      </c>
      <c r="F161" s="205" t="s">
        <v>1347</v>
      </c>
      <c r="G161" s="206" t="s">
        <v>254</v>
      </c>
      <c r="H161" s="207">
        <v>0.2</v>
      </c>
      <c r="I161" s="208"/>
      <c r="J161" s="209">
        <f>ROUND(I161*H161,2)</f>
        <v>0</v>
      </c>
      <c r="K161" s="205" t="s">
        <v>1</v>
      </c>
      <c r="L161" s="39"/>
      <c r="M161" s="210" t="s">
        <v>1</v>
      </c>
      <c r="N161" s="211" t="s">
        <v>48</v>
      </c>
      <c r="O161" s="71"/>
      <c r="P161" s="212">
        <f>O161*H161</f>
        <v>0</v>
      </c>
      <c r="Q161" s="212">
        <v>0</v>
      </c>
      <c r="R161" s="212">
        <f>Q161*H161</f>
        <v>0</v>
      </c>
      <c r="S161" s="212">
        <v>0</v>
      </c>
      <c r="T161" s="213">
        <f>S161*H161</f>
        <v>0</v>
      </c>
      <c r="U161" s="34"/>
      <c r="V161" s="34"/>
      <c r="W161" s="34"/>
      <c r="X161" s="34"/>
      <c r="Y161" s="34"/>
      <c r="Z161" s="34"/>
      <c r="AA161" s="34"/>
      <c r="AB161" s="34"/>
      <c r="AC161" s="34"/>
      <c r="AD161" s="34"/>
      <c r="AE161" s="34"/>
      <c r="AR161" s="214" t="s">
        <v>156</v>
      </c>
      <c r="AT161" s="214" t="s">
        <v>152</v>
      </c>
      <c r="AU161" s="214" t="s">
        <v>91</v>
      </c>
      <c r="AY161" s="16" t="s">
        <v>150</v>
      </c>
      <c r="BE161" s="215">
        <f>IF(N161="základní",J161,0)</f>
        <v>0</v>
      </c>
      <c r="BF161" s="215">
        <f>IF(N161="snížená",J161,0)</f>
        <v>0</v>
      </c>
      <c r="BG161" s="215">
        <f>IF(N161="zákl. přenesená",J161,0)</f>
        <v>0</v>
      </c>
      <c r="BH161" s="215">
        <f>IF(N161="sníž. přenesená",J161,0)</f>
        <v>0</v>
      </c>
      <c r="BI161" s="215">
        <f>IF(N161="nulová",J161,0)</f>
        <v>0</v>
      </c>
      <c r="BJ161" s="16" t="s">
        <v>91</v>
      </c>
      <c r="BK161" s="215">
        <f>ROUND(I161*H161,2)</f>
        <v>0</v>
      </c>
      <c r="BL161" s="16" t="s">
        <v>156</v>
      </c>
      <c r="BM161" s="214" t="s">
        <v>1417</v>
      </c>
    </row>
    <row r="162" spans="1:65" s="2" customFormat="1" ht="11.25">
      <c r="A162" s="34"/>
      <c r="B162" s="35"/>
      <c r="C162" s="36"/>
      <c r="D162" s="216" t="s">
        <v>158</v>
      </c>
      <c r="E162" s="36"/>
      <c r="F162" s="217" t="s">
        <v>1347</v>
      </c>
      <c r="G162" s="36"/>
      <c r="H162" s="36"/>
      <c r="I162" s="115"/>
      <c r="J162" s="36"/>
      <c r="K162" s="36"/>
      <c r="L162" s="39"/>
      <c r="M162" s="218"/>
      <c r="N162" s="219"/>
      <c r="O162" s="71"/>
      <c r="P162" s="71"/>
      <c r="Q162" s="71"/>
      <c r="R162" s="71"/>
      <c r="S162" s="71"/>
      <c r="T162" s="72"/>
      <c r="U162" s="34"/>
      <c r="V162" s="34"/>
      <c r="W162" s="34"/>
      <c r="X162" s="34"/>
      <c r="Y162" s="34"/>
      <c r="Z162" s="34"/>
      <c r="AA162" s="34"/>
      <c r="AB162" s="34"/>
      <c r="AC162" s="34"/>
      <c r="AD162" s="34"/>
      <c r="AE162" s="34"/>
      <c r="AT162" s="16" t="s">
        <v>158</v>
      </c>
      <c r="AU162" s="16" t="s">
        <v>91</v>
      </c>
    </row>
    <row r="163" spans="1:65" s="2" customFormat="1" ht="16.5" customHeight="1">
      <c r="A163" s="34"/>
      <c r="B163" s="35"/>
      <c r="C163" s="203" t="s">
        <v>282</v>
      </c>
      <c r="D163" s="203" t="s">
        <v>152</v>
      </c>
      <c r="E163" s="204" t="s">
        <v>1418</v>
      </c>
      <c r="F163" s="205" t="s">
        <v>1419</v>
      </c>
      <c r="G163" s="206" t="s">
        <v>722</v>
      </c>
      <c r="H163" s="207">
        <v>1</v>
      </c>
      <c r="I163" s="208"/>
      <c r="J163" s="209">
        <f>ROUND(I163*H163,2)</f>
        <v>0</v>
      </c>
      <c r="K163" s="205" t="s">
        <v>1</v>
      </c>
      <c r="L163" s="39"/>
      <c r="M163" s="210" t="s">
        <v>1</v>
      </c>
      <c r="N163" s="211" t="s">
        <v>48</v>
      </c>
      <c r="O163" s="71"/>
      <c r="P163" s="212">
        <f>O163*H163</f>
        <v>0</v>
      </c>
      <c r="Q163" s="212">
        <v>0</v>
      </c>
      <c r="R163" s="212">
        <f>Q163*H163</f>
        <v>0</v>
      </c>
      <c r="S163" s="212">
        <v>0</v>
      </c>
      <c r="T163" s="213">
        <f>S163*H163</f>
        <v>0</v>
      </c>
      <c r="U163" s="34"/>
      <c r="V163" s="34"/>
      <c r="W163" s="34"/>
      <c r="X163" s="34"/>
      <c r="Y163" s="34"/>
      <c r="Z163" s="34"/>
      <c r="AA163" s="34"/>
      <c r="AB163" s="34"/>
      <c r="AC163" s="34"/>
      <c r="AD163" s="34"/>
      <c r="AE163" s="34"/>
      <c r="AR163" s="214" t="s">
        <v>156</v>
      </c>
      <c r="AT163" s="214" t="s">
        <v>152</v>
      </c>
      <c r="AU163" s="214" t="s">
        <v>91</v>
      </c>
      <c r="AY163" s="16" t="s">
        <v>150</v>
      </c>
      <c r="BE163" s="215">
        <f>IF(N163="základní",J163,0)</f>
        <v>0</v>
      </c>
      <c r="BF163" s="215">
        <f>IF(N163="snížená",J163,0)</f>
        <v>0</v>
      </c>
      <c r="BG163" s="215">
        <f>IF(N163="zákl. přenesená",J163,0)</f>
        <v>0</v>
      </c>
      <c r="BH163" s="215">
        <f>IF(N163="sníž. přenesená",J163,0)</f>
        <v>0</v>
      </c>
      <c r="BI163" s="215">
        <f>IF(N163="nulová",J163,0)</f>
        <v>0</v>
      </c>
      <c r="BJ163" s="16" t="s">
        <v>91</v>
      </c>
      <c r="BK163" s="215">
        <f>ROUND(I163*H163,2)</f>
        <v>0</v>
      </c>
      <c r="BL163" s="16" t="s">
        <v>156</v>
      </c>
      <c r="BM163" s="214" t="s">
        <v>1420</v>
      </c>
    </row>
    <row r="164" spans="1:65" s="2" customFormat="1" ht="11.25">
      <c r="A164" s="34"/>
      <c r="B164" s="35"/>
      <c r="C164" s="36"/>
      <c r="D164" s="216" t="s">
        <v>158</v>
      </c>
      <c r="E164" s="36"/>
      <c r="F164" s="217" t="s">
        <v>1419</v>
      </c>
      <c r="G164" s="36"/>
      <c r="H164" s="36"/>
      <c r="I164" s="115"/>
      <c r="J164" s="36"/>
      <c r="K164" s="36"/>
      <c r="L164" s="39"/>
      <c r="M164" s="218"/>
      <c r="N164" s="219"/>
      <c r="O164" s="71"/>
      <c r="P164" s="71"/>
      <c r="Q164" s="71"/>
      <c r="R164" s="71"/>
      <c r="S164" s="71"/>
      <c r="T164" s="72"/>
      <c r="U164" s="34"/>
      <c r="V164" s="34"/>
      <c r="W164" s="34"/>
      <c r="X164" s="34"/>
      <c r="Y164" s="34"/>
      <c r="Z164" s="34"/>
      <c r="AA164" s="34"/>
      <c r="AB164" s="34"/>
      <c r="AC164" s="34"/>
      <c r="AD164" s="34"/>
      <c r="AE164" s="34"/>
      <c r="AT164" s="16" t="s">
        <v>158</v>
      </c>
      <c r="AU164" s="16" t="s">
        <v>91</v>
      </c>
    </row>
    <row r="165" spans="1:65" s="2" customFormat="1" ht="16.5" customHeight="1">
      <c r="A165" s="34"/>
      <c r="B165" s="35"/>
      <c r="C165" s="203" t="s">
        <v>288</v>
      </c>
      <c r="D165" s="203" t="s">
        <v>152</v>
      </c>
      <c r="E165" s="204" t="s">
        <v>1421</v>
      </c>
      <c r="F165" s="205" t="s">
        <v>1359</v>
      </c>
      <c r="G165" s="206" t="s">
        <v>722</v>
      </c>
      <c r="H165" s="207">
        <v>1</v>
      </c>
      <c r="I165" s="208"/>
      <c r="J165" s="209">
        <f>ROUND(I165*H165,2)</f>
        <v>0</v>
      </c>
      <c r="K165" s="205" t="s">
        <v>1</v>
      </c>
      <c r="L165" s="39"/>
      <c r="M165" s="210" t="s">
        <v>1</v>
      </c>
      <c r="N165" s="211" t="s">
        <v>48</v>
      </c>
      <c r="O165" s="71"/>
      <c r="P165" s="212">
        <f>O165*H165</f>
        <v>0</v>
      </c>
      <c r="Q165" s="212">
        <v>0</v>
      </c>
      <c r="R165" s="212">
        <f>Q165*H165</f>
        <v>0</v>
      </c>
      <c r="S165" s="212">
        <v>0</v>
      </c>
      <c r="T165" s="213">
        <f>S165*H165</f>
        <v>0</v>
      </c>
      <c r="U165" s="34"/>
      <c r="V165" s="34"/>
      <c r="W165" s="34"/>
      <c r="X165" s="34"/>
      <c r="Y165" s="34"/>
      <c r="Z165" s="34"/>
      <c r="AA165" s="34"/>
      <c r="AB165" s="34"/>
      <c r="AC165" s="34"/>
      <c r="AD165" s="34"/>
      <c r="AE165" s="34"/>
      <c r="AR165" s="214" t="s">
        <v>156</v>
      </c>
      <c r="AT165" s="214" t="s">
        <v>152</v>
      </c>
      <c r="AU165" s="214" t="s">
        <v>91</v>
      </c>
      <c r="AY165" s="16" t="s">
        <v>150</v>
      </c>
      <c r="BE165" s="215">
        <f>IF(N165="základní",J165,0)</f>
        <v>0</v>
      </c>
      <c r="BF165" s="215">
        <f>IF(N165="snížená",J165,0)</f>
        <v>0</v>
      </c>
      <c r="BG165" s="215">
        <f>IF(N165="zákl. přenesená",J165,0)</f>
        <v>0</v>
      </c>
      <c r="BH165" s="215">
        <f>IF(N165="sníž. přenesená",J165,0)</f>
        <v>0</v>
      </c>
      <c r="BI165" s="215">
        <f>IF(N165="nulová",J165,0)</f>
        <v>0</v>
      </c>
      <c r="BJ165" s="16" t="s">
        <v>91</v>
      </c>
      <c r="BK165" s="215">
        <f>ROUND(I165*H165,2)</f>
        <v>0</v>
      </c>
      <c r="BL165" s="16" t="s">
        <v>156</v>
      </c>
      <c r="BM165" s="214" t="s">
        <v>1422</v>
      </c>
    </row>
    <row r="166" spans="1:65" s="2" customFormat="1" ht="11.25">
      <c r="A166" s="34"/>
      <c r="B166" s="35"/>
      <c r="C166" s="36"/>
      <c r="D166" s="216" t="s">
        <v>158</v>
      </c>
      <c r="E166" s="36"/>
      <c r="F166" s="217" t="s">
        <v>1359</v>
      </c>
      <c r="G166" s="36"/>
      <c r="H166" s="36"/>
      <c r="I166" s="115"/>
      <c r="J166" s="36"/>
      <c r="K166" s="36"/>
      <c r="L166" s="39"/>
      <c r="M166" s="218"/>
      <c r="N166" s="219"/>
      <c r="O166" s="71"/>
      <c r="P166" s="71"/>
      <c r="Q166" s="71"/>
      <c r="R166" s="71"/>
      <c r="S166" s="71"/>
      <c r="T166" s="72"/>
      <c r="U166" s="34"/>
      <c r="V166" s="34"/>
      <c r="W166" s="34"/>
      <c r="X166" s="34"/>
      <c r="Y166" s="34"/>
      <c r="Z166" s="34"/>
      <c r="AA166" s="34"/>
      <c r="AB166" s="34"/>
      <c r="AC166" s="34"/>
      <c r="AD166" s="34"/>
      <c r="AE166" s="34"/>
      <c r="AT166" s="16" t="s">
        <v>158</v>
      </c>
      <c r="AU166" s="16" t="s">
        <v>91</v>
      </c>
    </row>
    <row r="167" spans="1:65" s="2" customFormat="1" ht="16.5" customHeight="1">
      <c r="A167" s="34"/>
      <c r="B167" s="35"/>
      <c r="C167" s="203" t="s">
        <v>295</v>
      </c>
      <c r="D167" s="203" t="s">
        <v>152</v>
      </c>
      <c r="E167" s="204" t="s">
        <v>1423</v>
      </c>
      <c r="F167" s="205" t="s">
        <v>1363</v>
      </c>
      <c r="G167" s="206" t="s">
        <v>722</v>
      </c>
      <c r="H167" s="207">
        <v>1</v>
      </c>
      <c r="I167" s="208"/>
      <c r="J167" s="209">
        <f>ROUND(I167*H167,2)</f>
        <v>0</v>
      </c>
      <c r="K167" s="205" t="s">
        <v>1</v>
      </c>
      <c r="L167" s="39"/>
      <c r="M167" s="210" t="s">
        <v>1</v>
      </c>
      <c r="N167" s="211" t="s">
        <v>48</v>
      </c>
      <c r="O167" s="71"/>
      <c r="P167" s="212">
        <f>O167*H167</f>
        <v>0</v>
      </c>
      <c r="Q167" s="212">
        <v>0</v>
      </c>
      <c r="R167" s="212">
        <f>Q167*H167</f>
        <v>0</v>
      </c>
      <c r="S167" s="212">
        <v>0</v>
      </c>
      <c r="T167" s="213">
        <f>S167*H167</f>
        <v>0</v>
      </c>
      <c r="U167" s="34"/>
      <c r="V167" s="34"/>
      <c r="W167" s="34"/>
      <c r="X167" s="34"/>
      <c r="Y167" s="34"/>
      <c r="Z167" s="34"/>
      <c r="AA167" s="34"/>
      <c r="AB167" s="34"/>
      <c r="AC167" s="34"/>
      <c r="AD167" s="34"/>
      <c r="AE167" s="34"/>
      <c r="AR167" s="214" t="s">
        <v>156</v>
      </c>
      <c r="AT167" s="214" t="s">
        <v>152</v>
      </c>
      <c r="AU167" s="214" t="s">
        <v>91</v>
      </c>
      <c r="AY167" s="16" t="s">
        <v>150</v>
      </c>
      <c r="BE167" s="215">
        <f>IF(N167="základní",J167,0)</f>
        <v>0</v>
      </c>
      <c r="BF167" s="215">
        <f>IF(N167="snížená",J167,0)</f>
        <v>0</v>
      </c>
      <c r="BG167" s="215">
        <f>IF(N167="zákl. přenesená",J167,0)</f>
        <v>0</v>
      </c>
      <c r="BH167" s="215">
        <f>IF(N167="sníž. přenesená",J167,0)</f>
        <v>0</v>
      </c>
      <c r="BI167" s="215">
        <f>IF(N167="nulová",J167,0)</f>
        <v>0</v>
      </c>
      <c r="BJ167" s="16" t="s">
        <v>91</v>
      </c>
      <c r="BK167" s="215">
        <f>ROUND(I167*H167,2)</f>
        <v>0</v>
      </c>
      <c r="BL167" s="16" t="s">
        <v>156</v>
      </c>
      <c r="BM167" s="214" t="s">
        <v>1424</v>
      </c>
    </row>
    <row r="168" spans="1:65" s="2" customFormat="1" ht="11.25">
      <c r="A168" s="34"/>
      <c r="B168" s="35"/>
      <c r="C168" s="36"/>
      <c r="D168" s="216" t="s">
        <v>158</v>
      </c>
      <c r="E168" s="36"/>
      <c r="F168" s="217" t="s">
        <v>1363</v>
      </c>
      <c r="G168" s="36"/>
      <c r="H168" s="36"/>
      <c r="I168" s="115"/>
      <c r="J168" s="36"/>
      <c r="K168" s="36"/>
      <c r="L168" s="39"/>
      <c r="M168" s="218"/>
      <c r="N168" s="219"/>
      <c r="O168" s="71"/>
      <c r="P168" s="71"/>
      <c r="Q168" s="71"/>
      <c r="R168" s="71"/>
      <c r="S168" s="71"/>
      <c r="T168" s="72"/>
      <c r="U168" s="34"/>
      <c r="V168" s="34"/>
      <c r="W168" s="34"/>
      <c r="X168" s="34"/>
      <c r="Y168" s="34"/>
      <c r="Z168" s="34"/>
      <c r="AA168" s="34"/>
      <c r="AB168" s="34"/>
      <c r="AC168" s="34"/>
      <c r="AD168" s="34"/>
      <c r="AE168" s="34"/>
      <c r="AT168" s="16" t="s">
        <v>158</v>
      </c>
      <c r="AU168" s="16" t="s">
        <v>91</v>
      </c>
    </row>
    <row r="169" spans="1:65" s="2" customFormat="1" ht="48.75">
      <c r="A169" s="34"/>
      <c r="B169" s="35"/>
      <c r="C169" s="36"/>
      <c r="D169" s="216" t="s">
        <v>159</v>
      </c>
      <c r="E169" s="36"/>
      <c r="F169" s="220" t="s">
        <v>1425</v>
      </c>
      <c r="G169" s="36"/>
      <c r="H169" s="36"/>
      <c r="I169" s="115"/>
      <c r="J169" s="36"/>
      <c r="K169" s="36"/>
      <c r="L169" s="39"/>
      <c r="M169" s="259"/>
      <c r="N169" s="260"/>
      <c r="O169" s="261"/>
      <c r="P169" s="261"/>
      <c r="Q169" s="261"/>
      <c r="R169" s="261"/>
      <c r="S169" s="261"/>
      <c r="T169" s="262"/>
      <c r="U169" s="34"/>
      <c r="V169" s="34"/>
      <c r="W169" s="34"/>
      <c r="X169" s="34"/>
      <c r="Y169" s="34"/>
      <c r="Z169" s="34"/>
      <c r="AA169" s="34"/>
      <c r="AB169" s="34"/>
      <c r="AC169" s="34"/>
      <c r="AD169" s="34"/>
      <c r="AE169" s="34"/>
      <c r="AT169" s="16" t="s">
        <v>159</v>
      </c>
      <c r="AU169" s="16" t="s">
        <v>91</v>
      </c>
    </row>
    <row r="170" spans="1:65" s="2" customFormat="1" ht="6.95" customHeight="1">
      <c r="A170" s="34"/>
      <c r="B170" s="54"/>
      <c r="C170" s="55"/>
      <c r="D170" s="55"/>
      <c r="E170" s="55"/>
      <c r="F170" s="55"/>
      <c r="G170" s="55"/>
      <c r="H170" s="55"/>
      <c r="I170" s="152"/>
      <c r="J170" s="55"/>
      <c r="K170" s="55"/>
      <c r="L170" s="39"/>
      <c r="M170" s="34"/>
      <c r="O170" s="34"/>
      <c r="P170" s="34"/>
      <c r="Q170" s="34"/>
      <c r="R170" s="34"/>
      <c r="S170" s="34"/>
      <c r="T170" s="34"/>
      <c r="U170" s="34"/>
      <c r="V170" s="34"/>
      <c r="W170" s="34"/>
      <c r="X170" s="34"/>
      <c r="Y170" s="34"/>
      <c r="Z170" s="34"/>
      <c r="AA170" s="34"/>
      <c r="AB170" s="34"/>
      <c r="AC170" s="34"/>
      <c r="AD170" s="34"/>
      <c r="AE170" s="34"/>
    </row>
  </sheetData>
  <sheetProtection algorithmName="SHA-512" hashValue="4ch16EdVM7QpuTFTIl2Wgz0oTdDuwFaE7xH2pVBrbpG5Bea39sh5Eim6F36ZF4Y0bcCKEJFaGZz3h7+QYhKtQw==" saltValue="L8qG6AqAcPc0mGwBuZms/IbUMnXWaSvkPVb9GN1OAwsEr+bRGWe+OQO13BOBZyuoH5I+d4gYbDA5uy0rw4fecQ==" spinCount="100000" sheet="1" objects="1" scenarios="1" formatColumns="0" formatRows="0" autoFilter="0"/>
  <autoFilter ref="C116:K169"/>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8"/>
      <c r="L2" s="289"/>
      <c r="M2" s="289"/>
      <c r="N2" s="289"/>
      <c r="O2" s="289"/>
      <c r="P2" s="289"/>
      <c r="Q2" s="289"/>
      <c r="R2" s="289"/>
      <c r="S2" s="289"/>
      <c r="T2" s="289"/>
      <c r="U2" s="289"/>
      <c r="V2" s="289"/>
      <c r="AT2" s="16" t="s">
        <v>107</v>
      </c>
    </row>
    <row r="3" spans="1:46" s="1" customFormat="1" ht="6.95" customHeight="1">
      <c r="B3" s="109"/>
      <c r="C3" s="110"/>
      <c r="D3" s="110"/>
      <c r="E3" s="110"/>
      <c r="F3" s="110"/>
      <c r="G3" s="110"/>
      <c r="H3" s="110"/>
      <c r="I3" s="111"/>
      <c r="J3" s="110"/>
      <c r="K3" s="110"/>
      <c r="L3" s="19"/>
      <c r="AT3" s="16" t="s">
        <v>21</v>
      </c>
    </row>
    <row r="4" spans="1:46" s="1" customFormat="1" ht="24.95" customHeight="1">
      <c r="B4" s="19"/>
      <c r="D4" s="112" t="s">
        <v>120</v>
      </c>
      <c r="I4" s="108"/>
      <c r="L4" s="19"/>
      <c r="M4" s="113" t="s">
        <v>10</v>
      </c>
      <c r="AT4" s="16" t="s">
        <v>4</v>
      </c>
    </row>
    <row r="5" spans="1:46" s="1" customFormat="1" ht="6.95" customHeight="1">
      <c r="B5" s="19"/>
      <c r="I5" s="108"/>
      <c r="L5" s="19"/>
    </row>
    <row r="6" spans="1:46" s="1" customFormat="1" ht="12" customHeight="1">
      <c r="B6" s="19"/>
      <c r="D6" s="114" t="s">
        <v>16</v>
      </c>
      <c r="I6" s="108"/>
      <c r="L6" s="19"/>
    </row>
    <row r="7" spans="1:46" s="1" customFormat="1" ht="16.5" customHeight="1">
      <c r="B7" s="19"/>
      <c r="E7" s="304" t="str">
        <f>'Rekapitulace stavby'!K6</f>
        <v>762017 Cyklostezka Cheb - Dřenice - Etapa IA</v>
      </c>
      <c r="F7" s="305"/>
      <c r="G7" s="305"/>
      <c r="H7" s="305"/>
      <c r="I7" s="108"/>
      <c r="L7" s="19"/>
    </row>
    <row r="8" spans="1:46" s="2" customFormat="1" ht="12" customHeight="1">
      <c r="A8" s="34"/>
      <c r="B8" s="39"/>
      <c r="C8" s="34"/>
      <c r="D8" s="114" t="s">
        <v>121</v>
      </c>
      <c r="E8" s="34"/>
      <c r="F8" s="34"/>
      <c r="G8" s="34"/>
      <c r="H8" s="34"/>
      <c r="I8" s="115"/>
      <c r="J8" s="34"/>
      <c r="K8" s="34"/>
      <c r="L8" s="51"/>
      <c r="S8" s="34"/>
      <c r="T8" s="34"/>
      <c r="U8" s="34"/>
      <c r="V8" s="34"/>
      <c r="W8" s="34"/>
      <c r="X8" s="34"/>
      <c r="Y8" s="34"/>
      <c r="Z8" s="34"/>
      <c r="AA8" s="34"/>
      <c r="AB8" s="34"/>
      <c r="AC8" s="34"/>
      <c r="AD8" s="34"/>
      <c r="AE8" s="34"/>
    </row>
    <row r="9" spans="1:46" s="2" customFormat="1" ht="16.5" customHeight="1">
      <c r="A9" s="34"/>
      <c r="B9" s="39"/>
      <c r="C9" s="34"/>
      <c r="D9" s="34"/>
      <c r="E9" s="306" t="s">
        <v>1426</v>
      </c>
      <c r="F9" s="307"/>
      <c r="G9" s="307"/>
      <c r="H9" s="307"/>
      <c r="I9" s="115"/>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15"/>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4" t="s">
        <v>18</v>
      </c>
      <c r="E11" s="34"/>
      <c r="F11" s="116" t="s">
        <v>19</v>
      </c>
      <c r="G11" s="34"/>
      <c r="H11" s="34"/>
      <c r="I11" s="117" t="s">
        <v>20</v>
      </c>
      <c r="J11" s="116"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4" t="s">
        <v>22</v>
      </c>
      <c r="E12" s="34"/>
      <c r="F12" s="116" t="s">
        <v>123</v>
      </c>
      <c r="G12" s="34"/>
      <c r="H12" s="34"/>
      <c r="I12" s="117" t="s">
        <v>24</v>
      </c>
      <c r="J12" s="118" t="str">
        <f>'Rekapitulace stavby'!AN8</f>
        <v>10. 10. 2019</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15"/>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4" t="s">
        <v>30</v>
      </c>
      <c r="E14" s="34"/>
      <c r="F14" s="34"/>
      <c r="G14" s="34"/>
      <c r="H14" s="34"/>
      <c r="I14" s="117" t="s">
        <v>31</v>
      </c>
      <c r="J14" s="116"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6" t="s">
        <v>33</v>
      </c>
      <c r="F15" s="34"/>
      <c r="G15" s="34"/>
      <c r="H15" s="34"/>
      <c r="I15" s="117" t="s">
        <v>34</v>
      </c>
      <c r="J15" s="116"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15"/>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4" t="s">
        <v>35</v>
      </c>
      <c r="E17" s="34"/>
      <c r="F17" s="34"/>
      <c r="G17" s="34"/>
      <c r="H17" s="34"/>
      <c r="I17" s="117" t="s">
        <v>31</v>
      </c>
      <c r="J17" s="29"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08" t="str">
        <f>'Rekapitulace stavby'!E14</f>
        <v>Vyplň údaj</v>
      </c>
      <c r="F18" s="309"/>
      <c r="G18" s="309"/>
      <c r="H18" s="309"/>
      <c r="I18" s="117" t="s">
        <v>34</v>
      </c>
      <c r="J18" s="29"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15"/>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4" t="s">
        <v>37</v>
      </c>
      <c r="E20" s="34"/>
      <c r="F20" s="34"/>
      <c r="G20" s="34"/>
      <c r="H20" s="34"/>
      <c r="I20" s="117" t="s">
        <v>31</v>
      </c>
      <c r="J20" s="116"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6" t="s">
        <v>39</v>
      </c>
      <c r="F21" s="34"/>
      <c r="G21" s="34"/>
      <c r="H21" s="34"/>
      <c r="I21" s="117" t="s">
        <v>34</v>
      </c>
      <c r="J21" s="116"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15"/>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4" t="s">
        <v>41</v>
      </c>
      <c r="E23" s="34"/>
      <c r="F23" s="34"/>
      <c r="G23" s="34"/>
      <c r="H23" s="34"/>
      <c r="I23" s="117" t="s">
        <v>31</v>
      </c>
      <c r="J23" s="116"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6" t="s">
        <v>39</v>
      </c>
      <c r="F24" s="34"/>
      <c r="G24" s="34"/>
      <c r="H24" s="34"/>
      <c r="I24" s="117" t="s">
        <v>34</v>
      </c>
      <c r="J24" s="116"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15"/>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4" t="s">
        <v>42</v>
      </c>
      <c r="E26" s="34"/>
      <c r="F26" s="34"/>
      <c r="G26" s="34"/>
      <c r="H26" s="34"/>
      <c r="I26" s="115"/>
      <c r="J26" s="34"/>
      <c r="K26" s="34"/>
      <c r="L26" s="51"/>
      <c r="S26" s="34"/>
      <c r="T26" s="34"/>
      <c r="U26" s="34"/>
      <c r="V26" s="34"/>
      <c r="W26" s="34"/>
      <c r="X26" s="34"/>
      <c r="Y26" s="34"/>
      <c r="Z26" s="34"/>
      <c r="AA26" s="34"/>
      <c r="AB26" s="34"/>
      <c r="AC26" s="34"/>
      <c r="AD26" s="34"/>
      <c r="AE26" s="34"/>
    </row>
    <row r="27" spans="1:31" s="8" customFormat="1" ht="16.5" customHeight="1">
      <c r="A27" s="119"/>
      <c r="B27" s="120"/>
      <c r="C27" s="119"/>
      <c r="D27" s="119"/>
      <c r="E27" s="310" t="s">
        <v>1</v>
      </c>
      <c r="F27" s="310"/>
      <c r="G27" s="310"/>
      <c r="H27" s="310"/>
      <c r="I27" s="121"/>
      <c r="J27" s="119"/>
      <c r="K27" s="119"/>
      <c r="L27" s="122"/>
      <c r="S27" s="119"/>
      <c r="T27" s="119"/>
      <c r="U27" s="119"/>
      <c r="V27" s="119"/>
      <c r="W27" s="119"/>
      <c r="X27" s="119"/>
      <c r="Y27" s="119"/>
      <c r="Z27" s="119"/>
      <c r="AA27" s="119"/>
      <c r="AB27" s="119"/>
      <c r="AC27" s="119"/>
      <c r="AD27" s="119"/>
      <c r="AE27" s="119"/>
    </row>
    <row r="28" spans="1:31" s="2" customFormat="1" ht="6.95" customHeight="1">
      <c r="A28" s="34"/>
      <c r="B28" s="39"/>
      <c r="C28" s="34"/>
      <c r="D28" s="34"/>
      <c r="E28" s="34"/>
      <c r="F28" s="34"/>
      <c r="G28" s="34"/>
      <c r="H28" s="34"/>
      <c r="I28" s="115"/>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3"/>
      <c r="E29" s="123"/>
      <c r="F29" s="123"/>
      <c r="G29" s="123"/>
      <c r="H29" s="123"/>
      <c r="I29" s="124"/>
      <c r="J29" s="123"/>
      <c r="K29" s="123"/>
      <c r="L29" s="51"/>
      <c r="S29" s="34"/>
      <c r="T29" s="34"/>
      <c r="U29" s="34"/>
      <c r="V29" s="34"/>
      <c r="W29" s="34"/>
      <c r="X29" s="34"/>
      <c r="Y29" s="34"/>
      <c r="Z29" s="34"/>
      <c r="AA29" s="34"/>
      <c r="AB29" s="34"/>
      <c r="AC29" s="34"/>
      <c r="AD29" s="34"/>
      <c r="AE29" s="34"/>
    </row>
    <row r="30" spans="1:31" s="2" customFormat="1" ht="25.35" customHeight="1">
      <c r="A30" s="34"/>
      <c r="B30" s="39"/>
      <c r="C30" s="34"/>
      <c r="D30" s="125" t="s">
        <v>43</v>
      </c>
      <c r="E30" s="34"/>
      <c r="F30" s="34"/>
      <c r="G30" s="34"/>
      <c r="H30" s="34"/>
      <c r="I30" s="115"/>
      <c r="J30" s="126">
        <f>ROUND(J117,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3"/>
      <c r="E31" s="123"/>
      <c r="F31" s="123"/>
      <c r="G31" s="123"/>
      <c r="H31" s="123"/>
      <c r="I31" s="124"/>
      <c r="J31" s="123"/>
      <c r="K31" s="123"/>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7" t="s">
        <v>45</v>
      </c>
      <c r="G32" s="34"/>
      <c r="H32" s="34"/>
      <c r="I32" s="128" t="s">
        <v>44</v>
      </c>
      <c r="J32" s="127" t="s">
        <v>46</v>
      </c>
      <c r="K32" s="34"/>
      <c r="L32" s="51"/>
      <c r="S32" s="34"/>
      <c r="T32" s="34"/>
      <c r="U32" s="34"/>
      <c r="V32" s="34"/>
      <c r="W32" s="34"/>
      <c r="X32" s="34"/>
      <c r="Y32" s="34"/>
      <c r="Z32" s="34"/>
      <c r="AA32" s="34"/>
      <c r="AB32" s="34"/>
      <c r="AC32" s="34"/>
      <c r="AD32" s="34"/>
      <c r="AE32" s="34"/>
    </row>
    <row r="33" spans="1:31" s="2" customFormat="1" ht="14.45" customHeight="1">
      <c r="A33" s="34"/>
      <c r="B33" s="39"/>
      <c r="C33" s="34"/>
      <c r="D33" s="129" t="s">
        <v>47</v>
      </c>
      <c r="E33" s="114" t="s">
        <v>48</v>
      </c>
      <c r="F33" s="130">
        <f>ROUND((SUM(BE117:BE235)),  2)</f>
        <v>0</v>
      </c>
      <c r="G33" s="34"/>
      <c r="H33" s="34"/>
      <c r="I33" s="131">
        <v>0.21</v>
      </c>
      <c r="J33" s="130">
        <f>ROUND(((SUM(BE117:BE235))*I33),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4" t="s">
        <v>49</v>
      </c>
      <c r="F34" s="130">
        <f>ROUND((SUM(BF117:BF235)),  2)</f>
        <v>0</v>
      </c>
      <c r="G34" s="34"/>
      <c r="H34" s="34"/>
      <c r="I34" s="131">
        <v>0.15</v>
      </c>
      <c r="J34" s="130">
        <f>ROUND(((SUM(BF117:BF235))*I34),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4" t="s">
        <v>50</v>
      </c>
      <c r="F35" s="130">
        <f>ROUND((SUM(BG117:BG235)),  2)</f>
        <v>0</v>
      </c>
      <c r="G35" s="34"/>
      <c r="H35" s="34"/>
      <c r="I35" s="131">
        <v>0.21</v>
      </c>
      <c r="J35" s="130">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4" t="s">
        <v>51</v>
      </c>
      <c r="F36" s="130">
        <f>ROUND((SUM(BH117:BH235)),  2)</f>
        <v>0</v>
      </c>
      <c r="G36" s="34"/>
      <c r="H36" s="34"/>
      <c r="I36" s="131">
        <v>0.15</v>
      </c>
      <c r="J36" s="130">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4" t="s">
        <v>52</v>
      </c>
      <c r="F37" s="130">
        <f>ROUND((SUM(BI117:BI235)),  2)</f>
        <v>0</v>
      </c>
      <c r="G37" s="34"/>
      <c r="H37" s="34"/>
      <c r="I37" s="131">
        <v>0</v>
      </c>
      <c r="J37" s="130">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15"/>
      <c r="J38" s="34"/>
      <c r="K38" s="34"/>
      <c r="L38" s="51"/>
      <c r="S38" s="34"/>
      <c r="T38" s="34"/>
      <c r="U38" s="34"/>
      <c r="V38" s="34"/>
      <c r="W38" s="34"/>
      <c r="X38" s="34"/>
      <c r="Y38" s="34"/>
      <c r="Z38" s="34"/>
      <c r="AA38" s="34"/>
      <c r="AB38" s="34"/>
      <c r="AC38" s="34"/>
      <c r="AD38" s="34"/>
      <c r="AE38" s="34"/>
    </row>
    <row r="39" spans="1:31" s="2" customFormat="1" ht="25.35" customHeight="1">
      <c r="A39" s="34"/>
      <c r="B39" s="39"/>
      <c r="C39" s="132"/>
      <c r="D39" s="133" t="s">
        <v>53</v>
      </c>
      <c r="E39" s="134"/>
      <c r="F39" s="134"/>
      <c r="G39" s="135" t="s">
        <v>54</v>
      </c>
      <c r="H39" s="136" t="s">
        <v>55</v>
      </c>
      <c r="I39" s="137"/>
      <c r="J39" s="138">
        <f>SUM(J30:J37)</f>
        <v>0</v>
      </c>
      <c r="K39" s="139"/>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15"/>
      <c r="J40" s="34"/>
      <c r="K40" s="34"/>
      <c r="L40" s="51"/>
      <c r="S40" s="34"/>
      <c r="T40" s="34"/>
      <c r="U40" s="34"/>
      <c r="V40" s="34"/>
      <c r="W40" s="34"/>
      <c r="X40" s="34"/>
      <c r="Y40" s="34"/>
      <c r="Z40" s="34"/>
      <c r="AA40" s="34"/>
      <c r="AB40" s="34"/>
      <c r="AC40" s="34"/>
      <c r="AD40" s="34"/>
      <c r="AE40" s="34"/>
    </row>
    <row r="41" spans="1:31" s="1" customFormat="1" ht="14.45" customHeight="1">
      <c r="B41" s="19"/>
      <c r="I41" s="108"/>
      <c r="L41" s="19"/>
    </row>
    <row r="42" spans="1:31" s="1" customFormat="1" ht="14.45" customHeight="1">
      <c r="B42" s="19"/>
      <c r="I42" s="108"/>
      <c r="L42" s="19"/>
    </row>
    <row r="43" spans="1:31" s="1" customFormat="1" ht="14.45" customHeight="1">
      <c r="B43" s="19"/>
      <c r="I43" s="108"/>
      <c r="L43" s="19"/>
    </row>
    <row r="44" spans="1:31" s="1" customFormat="1" ht="14.45" customHeight="1">
      <c r="B44" s="19"/>
      <c r="I44" s="108"/>
      <c r="L44" s="19"/>
    </row>
    <row r="45" spans="1:31" s="1" customFormat="1" ht="14.45" customHeight="1">
      <c r="B45" s="19"/>
      <c r="I45" s="108"/>
      <c r="L45" s="19"/>
    </row>
    <row r="46" spans="1:31" s="1" customFormat="1" ht="14.45" customHeight="1">
      <c r="B46" s="19"/>
      <c r="I46" s="108"/>
      <c r="L46" s="19"/>
    </row>
    <row r="47" spans="1:31" s="1" customFormat="1" ht="14.45" customHeight="1">
      <c r="B47" s="19"/>
      <c r="I47" s="108"/>
      <c r="L47" s="19"/>
    </row>
    <row r="48" spans="1:31" s="1" customFormat="1" ht="14.45" customHeight="1">
      <c r="B48" s="19"/>
      <c r="I48" s="108"/>
      <c r="L48" s="19"/>
    </row>
    <row r="49" spans="1:31" s="1" customFormat="1" ht="14.45" customHeight="1">
      <c r="B49" s="19"/>
      <c r="I49" s="108"/>
      <c r="L49" s="19"/>
    </row>
    <row r="50" spans="1:31" s="2" customFormat="1" ht="14.45" customHeight="1">
      <c r="B50" s="51"/>
      <c r="D50" s="140" t="s">
        <v>56</v>
      </c>
      <c r="E50" s="141"/>
      <c r="F50" s="141"/>
      <c r="G50" s="140" t="s">
        <v>57</v>
      </c>
      <c r="H50" s="141"/>
      <c r="I50" s="142"/>
      <c r="J50" s="141"/>
      <c r="K50" s="141"/>
      <c r="L50" s="51"/>
    </row>
    <row r="51" spans="1:31" ht="11.25">
      <c r="B51" s="19"/>
      <c r="L51" s="19"/>
    </row>
    <row r="52" spans="1:31" ht="11.25">
      <c r="B52" s="19"/>
      <c r="L52" s="19"/>
    </row>
    <row r="53" spans="1:31" ht="11.25">
      <c r="B53" s="19"/>
      <c r="L53" s="19"/>
    </row>
    <row r="54" spans="1:31" ht="11.25">
      <c r="B54" s="19"/>
      <c r="L54" s="19"/>
    </row>
    <row r="55" spans="1:31" ht="11.25">
      <c r="B55" s="19"/>
      <c r="L55" s="19"/>
    </row>
    <row r="56" spans="1:31" ht="11.25">
      <c r="B56" s="19"/>
      <c r="L56" s="19"/>
    </row>
    <row r="57" spans="1:31" ht="11.25">
      <c r="B57" s="19"/>
      <c r="L57" s="19"/>
    </row>
    <row r="58" spans="1:31" ht="11.25">
      <c r="B58" s="19"/>
      <c r="L58" s="19"/>
    </row>
    <row r="59" spans="1:31" ht="11.25">
      <c r="B59" s="19"/>
      <c r="L59" s="19"/>
    </row>
    <row r="60" spans="1:31" ht="11.25">
      <c r="B60" s="19"/>
      <c r="L60" s="19"/>
    </row>
    <row r="61" spans="1:31" s="2" customFormat="1" ht="12.75">
      <c r="A61" s="34"/>
      <c r="B61" s="39"/>
      <c r="C61" s="34"/>
      <c r="D61" s="143" t="s">
        <v>58</v>
      </c>
      <c r="E61" s="144"/>
      <c r="F61" s="145" t="s">
        <v>59</v>
      </c>
      <c r="G61" s="143" t="s">
        <v>58</v>
      </c>
      <c r="H61" s="144"/>
      <c r="I61" s="146"/>
      <c r="J61" s="147" t="s">
        <v>59</v>
      </c>
      <c r="K61" s="144"/>
      <c r="L61" s="51"/>
      <c r="S61" s="34"/>
      <c r="T61" s="34"/>
      <c r="U61" s="34"/>
      <c r="V61" s="34"/>
      <c r="W61" s="34"/>
      <c r="X61" s="34"/>
      <c r="Y61" s="34"/>
      <c r="Z61" s="34"/>
      <c r="AA61" s="34"/>
      <c r="AB61" s="34"/>
      <c r="AC61" s="34"/>
      <c r="AD61" s="34"/>
      <c r="AE61" s="34"/>
    </row>
    <row r="62" spans="1:31" ht="11.25">
      <c r="B62" s="19"/>
      <c r="L62" s="19"/>
    </row>
    <row r="63" spans="1:31" ht="11.25">
      <c r="B63" s="19"/>
      <c r="L63" s="19"/>
    </row>
    <row r="64" spans="1:31" ht="11.25">
      <c r="B64" s="19"/>
      <c r="L64" s="19"/>
    </row>
    <row r="65" spans="1:31" s="2" customFormat="1" ht="12.75">
      <c r="A65" s="34"/>
      <c r="B65" s="39"/>
      <c r="C65" s="34"/>
      <c r="D65" s="140" t="s">
        <v>60</v>
      </c>
      <c r="E65" s="148"/>
      <c r="F65" s="148"/>
      <c r="G65" s="140" t="s">
        <v>61</v>
      </c>
      <c r="H65" s="148"/>
      <c r="I65" s="149"/>
      <c r="J65" s="148"/>
      <c r="K65" s="148"/>
      <c r="L65" s="51"/>
      <c r="S65" s="34"/>
      <c r="T65" s="34"/>
      <c r="U65" s="34"/>
      <c r="V65" s="34"/>
      <c r="W65" s="34"/>
      <c r="X65" s="34"/>
      <c r="Y65" s="34"/>
      <c r="Z65" s="34"/>
      <c r="AA65" s="34"/>
      <c r="AB65" s="34"/>
      <c r="AC65" s="34"/>
      <c r="AD65" s="34"/>
      <c r="AE65" s="34"/>
    </row>
    <row r="66" spans="1:31" ht="11.25">
      <c r="B66" s="19"/>
      <c r="L66" s="19"/>
    </row>
    <row r="67" spans="1:31" ht="11.25">
      <c r="B67" s="19"/>
      <c r="L67" s="19"/>
    </row>
    <row r="68" spans="1:31" ht="11.25">
      <c r="B68" s="19"/>
      <c r="L68" s="19"/>
    </row>
    <row r="69" spans="1:31" ht="11.25">
      <c r="B69" s="19"/>
      <c r="L69" s="19"/>
    </row>
    <row r="70" spans="1:31" ht="11.25">
      <c r="B70" s="19"/>
      <c r="L70" s="19"/>
    </row>
    <row r="71" spans="1:31" ht="11.25">
      <c r="B71" s="19"/>
      <c r="L71" s="19"/>
    </row>
    <row r="72" spans="1:31" ht="11.25">
      <c r="B72" s="19"/>
      <c r="L72" s="19"/>
    </row>
    <row r="73" spans="1:31" ht="11.25">
      <c r="B73" s="19"/>
      <c r="L73" s="19"/>
    </row>
    <row r="74" spans="1:31" ht="11.25">
      <c r="B74" s="19"/>
      <c r="L74" s="19"/>
    </row>
    <row r="75" spans="1:31" ht="11.25">
      <c r="B75" s="19"/>
      <c r="L75" s="19"/>
    </row>
    <row r="76" spans="1:31" s="2" customFormat="1" ht="12.75">
      <c r="A76" s="34"/>
      <c r="B76" s="39"/>
      <c r="C76" s="34"/>
      <c r="D76" s="143" t="s">
        <v>58</v>
      </c>
      <c r="E76" s="144"/>
      <c r="F76" s="145" t="s">
        <v>59</v>
      </c>
      <c r="G76" s="143" t="s">
        <v>58</v>
      </c>
      <c r="H76" s="144"/>
      <c r="I76" s="146"/>
      <c r="J76" s="147" t="s">
        <v>59</v>
      </c>
      <c r="K76" s="144"/>
      <c r="L76" s="51"/>
      <c r="S76" s="34"/>
      <c r="T76" s="34"/>
      <c r="U76" s="34"/>
      <c r="V76" s="34"/>
      <c r="W76" s="34"/>
      <c r="X76" s="34"/>
      <c r="Y76" s="34"/>
      <c r="Z76" s="34"/>
      <c r="AA76" s="34"/>
      <c r="AB76" s="34"/>
      <c r="AC76" s="34"/>
      <c r="AD76" s="34"/>
      <c r="AE76" s="34"/>
    </row>
    <row r="77" spans="1:31" s="2" customFormat="1" ht="14.45" customHeight="1">
      <c r="A77" s="34"/>
      <c r="B77" s="150"/>
      <c r="C77" s="151"/>
      <c r="D77" s="151"/>
      <c r="E77" s="151"/>
      <c r="F77" s="151"/>
      <c r="G77" s="151"/>
      <c r="H77" s="151"/>
      <c r="I77" s="152"/>
      <c r="J77" s="151"/>
      <c r="K77" s="151"/>
      <c r="L77" s="51"/>
      <c r="S77" s="34"/>
      <c r="T77" s="34"/>
      <c r="U77" s="34"/>
      <c r="V77" s="34"/>
      <c r="W77" s="34"/>
      <c r="X77" s="34"/>
      <c r="Y77" s="34"/>
      <c r="Z77" s="34"/>
      <c r="AA77" s="34"/>
      <c r="AB77" s="34"/>
      <c r="AC77" s="34"/>
      <c r="AD77" s="34"/>
      <c r="AE77" s="34"/>
    </row>
    <row r="81" spans="1:47" s="2" customFormat="1" ht="6.95" customHeight="1">
      <c r="A81" s="34"/>
      <c r="B81" s="153"/>
      <c r="C81" s="154"/>
      <c r="D81" s="154"/>
      <c r="E81" s="154"/>
      <c r="F81" s="154"/>
      <c r="G81" s="154"/>
      <c r="H81" s="154"/>
      <c r="I81" s="155"/>
      <c r="J81" s="154"/>
      <c r="K81" s="154"/>
      <c r="L81" s="51"/>
      <c r="S81" s="34"/>
      <c r="T81" s="34"/>
      <c r="U81" s="34"/>
      <c r="V81" s="34"/>
      <c r="W81" s="34"/>
      <c r="X81" s="34"/>
      <c r="Y81" s="34"/>
      <c r="Z81" s="34"/>
      <c r="AA81" s="34"/>
      <c r="AB81" s="34"/>
      <c r="AC81" s="34"/>
      <c r="AD81" s="34"/>
      <c r="AE81" s="34"/>
    </row>
    <row r="82" spans="1:47" s="2" customFormat="1" ht="24.95" customHeight="1">
      <c r="A82" s="34"/>
      <c r="B82" s="35"/>
      <c r="C82" s="22" t="s">
        <v>124</v>
      </c>
      <c r="D82" s="36"/>
      <c r="E82" s="36"/>
      <c r="F82" s="36"/>
      <c r="G82" s="36"/>
      <c r="H82" s="36"/>
      <c r="I82" s="115"/>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15"/>
      <c r="J83" s="36"/>
      <c r="K83" s="36"/>
      <c r="L83" s="51"/>
      <c r="S83" s="34"/>
      <c r="T83" s="34"/>
      <c r="U83" s="34"/>
      <c r="V83" s="34"/>
      <c r="W83" s="34"/>
      <c r="X83" s="34"/>
      <c r="Y83" s="34"/>
      <c r="Z83" s="34"/>
      <c r="AA83" s="34"/>
      <c r="AB83" s="34"/>
      <c r="AC83" s="34"/>
      <c r="AD83" s="34"/>
      <c r="AE83" s="34"/>
    </row>
    <row r="84" spans="1:47" s="2" customFormat="1" ht="12" customHeight="1">
      <c r="A84" s="34"/>
      <c r="B84" s="35"/>
      <c r="C84" s="28" t="s">
        <v>16</v>
      </c>
      <c r="D84" s="36"/>
      <c r="E84" s="36"/>
      <c r="F84" s="36"/>
      <c r="G84" s="36"/>
      <c r="H84" s="36"/>
      <c r="I84" s="115"/>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11" t="str">
        <f>E7</f>
        <v>762017 Cyklostezka Cheb - Dřenice - Etapa IA</v>
      </c>
      <c r="F85" s="312"/>
      <c r="G85" s="312"/>
      <c r="H85" s="312"/>
      <c r="I85" s="115"/>
      <c r="J85" s="36"/>
      <c r="K85" s="36"/>
      <c r="L85" s="51"/>
      <c r="S85" s="34"/>
      <c r="T85" s="34"/>
      <c r="U85" s="34"/>
      <c r="V85" s="34"/>
      <c r="W85" s="34"/>
      <c r="X85" s="34"/>
      <c r="Y85" s="34"/>
      <c r="Z85" s="34"/>
      <c r="AA85" s="34"/>
      <c r="AB85" s="34"/>
      <c r="AC85" s="34"/>
      <c r="AD85" s="34"/>
      <c r="AE85" s="34"/>
    </row>
    <row r="86" spans="1:47" s="2" customFormat="1" ht="12" customHeight="1">
      <c r="A86" s="34"/>
      <c r="B86" s="35"/>
      <c r="C86" s="28" t="s">
        <v>121</v>
      </c>
      <c r="D86" s="36"/>
      <c r="E86" s="36"/>
      <c r="F86" s="36"/>
      <c r="G86" s="36"/>
      <c r="H86" s="36"/>
      <c r="I86" s="115"/>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67" t="str">
        <f>E9</f>
        <v>SO 481 - SO 481 Světelná signalizace</v>
      </c>
      <c r="F87" s="313"/>
      <c r="G87" s="313"/>
      <c r="H87" s="313"/>
      <c r="I87" s="115"/>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15"/>
      <c r="J88" s="36"/>
      <c r="K88" s="36"/>
      <c r="L88" s="51"/>
      <c r="S88" s="34"/>
      <c r="T88" s="34"/>
      <c r="U88" s="34"/>
      <c r="V88" s="34"/>
      <c r="W88" s="34"/>
      <c r="X88" s="34"/>
      <c r="Y88" s="34"/>
      <c r="Z88" s="34"/>
      <c r="AA88" s="34"/>
      <c r="AB88" s="34"/>
      <c r="AC88" s="34"/>
      <c r="AD88" s="34"/>
      <c r="AE88" s="34"/>
    </row>
    <row r="89" spans="1:47" s="2" customFormat="1" ht="12" customHeight="1">
      <c r="A89" s="34"/>
      <c r="B89" s="35"/>
      <c r="C89" s="28" t="s">
        <v>22</v>
      </c>
      <c r="D89" s="36"/>
      <c r="E89" s="36"/>
      <c r="F89" s="26" t="str">
        <f>F12</f>
        <v>Cheb - Dřenice</v>
      </c>
      <c r="G89" s="36"/>
      <c r="H89" s="36"/>
      <c r="I89" s="117" t="s">
        <v>24</v>
      </c>
      <c r="J89" s="66" t="str">
        <f>IF(J12="","",J12)</f>
        <v>10. 10. 2019</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15"/>
      <c r="J90" s="36"/>
      <c r="K90" s="36"/>
      <c r="L90" s="51"/>
      <c r="S90" s="34"/>
      <c r="T90" s="34"/>
      <c r="U90" s="34"/>
      <c r="V90" s="34"/>
      <c r="W90" s="34"/>
      <c r="X90" s="34"/>
      <c r="Y90" s="34"/>
      <c r="Z90" s="34"/>
      <c r="AA90" s="34"/>
      <c r="AB90" s="34"/>
      <c r="AC90" s="34"/>
      <c r="AD90" s="34"/>
      <c r="AE90" s="34"/>
    </row>
    <row r="91" spans="1:47" s="2" customFormat="1" ht="15.2" customHeight="1">
      <c r="A91" s="34"/>
      <c r="B91" s="35"/>
      <c r="C91" s="28" t="s">
        <v>30</v>
      </c>
      <c r="D91" s="36"/>
      <c r="E91" s="36"/>
      <c r="F91" s="26" t="str">
        <f>E15</f>
        <v>Město Cheb</v>
      </c>
      <c r="G91" s="36"/>
      <c r="H91" s="36"/>
      <c r="I91" s="117" t="s">
        <v>37</v>
      </c>
      <c r="J91" s="32" t="str">
        <f>E21</f>
        <v>DSVA s.r.o.</v>
      </c>
      <c r="K91" s="36"/>
      <c r="L91" s="51"/>
      <c r="S91" s="34"/>
      <c r="T91" s="34"/>
      <c r="U91" s="34"/>
      <c r="V91" s="34"/>
      <c r="W91" s="34"/>
      <c r="X91" s="34"/>
      <c r="Y91" s="34"/>
      <c r="Z91" s="34"/>
      <c r="AA91" s="34"/>
      <c r="AB91" s="34"/>
      <c r="AC91" s="34"/>
      <c r="AD91" s="34"/>
      <c r="AE91" s="34"/>
    </row>
    <row r="92" spans="1:47" s="2" customFormat="1" ht="15.2" customHeight="1">
      <c r="A92" s="34"/>
      <c r="B92" s="35"/>
      <c r="C92" s="28" t="s">
        <v>35</v>
      </c>
      <c r="D92" s="36"/>
      <c r="E92" s="36"/>
      <c r="F92" s="26" t="str">
        <f>IF(E18="","",E18)</f>
        <v>Vyplň údaj</v>
      </c>
      <c r="G92" s="36"/>
      <c r="H92" s="36"/>
      <c r="I92" s="117" t="s">
        <v>41</v>
      </c>
      <c r="J92" s="32" t="str">
        <f>E24</f>
        <v>DSVA s.r.o.</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15"/>
      <c r="J93" s="36"/>
      <c r="K93" s="36"/>
      <c r="L93" s="51"/>
      <c r="S93" s="34"/>
      <c r="T93" s="34"/>
      <c r="U93" s="34"/>
      <c r="V93" s="34"/>
      <c r="W93" s="34"/>
      <c r="X93" s="34"/>
      <c r="Y93" s="34"/>
      <c r="Z93" s="34"/>
      <c r="AA93" s="34"/>
      <c r="AB93" s="34"/>
      <c r="AC93" s="34"/>
      <c r="AD93" s="34"/>
      <c r="AE93" s="34"/>
    </row>
    <row r="94" spans="1:47" s="2" customFormat="1" ht="29.25" customHeight="1">
      <c r="A94" s="34"/>
      <c r="B94" s="35"/>
      <c r="C94" s="156" t="s">
        <v>125</v>
      </c>
      <c r="D94" s="157"/>
      <c r="E94" s="157"/>
      <c r="F94" s="157"/>
      <c r="G94" s="157"/>
      <c r="H94" s="157"/>
      <c r="I94" s="158"/>
      <c r="J94" s="159" t="s">
        <v>126</v>
      </c>
      <c r="K94" s="157"/>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15"/>
      <c r="J95" s="36"/>
      <c r="K95" s="36"/>
      <c r="L95" s="51"/>
      <c r="S95" s="34"/>
      <c r="T95" s="34"/>
      <c r="U95" s="34"/>
      <c r="V95" s="34"/>
      <c r="W95" s="34"/>
      <c r="X95" s="34"/>
      <c r="Y95" s="34"/>
      <c r="Z95" s="34"/>
      <c r="AA95" s="34"/>
      <c r="AB95" s="34"/>
      <c r="AC95" s="34"/>
      <c r="AD95" s="34"/>
      <c r="AE95" s="34"/>
    </row>
    <row r="96" spans="1:47" s="2" customFormat="1" ht="22.9" customHeight="1">
      <c r="A96" s="34"/>
      <c r="B96" s="35"/>
      <c r="C96" s="160" t="s">
        <v>127</v>
      </c>
      <c r="D96" s="36"/>
      <c r="E96" s="36"/>
      <c r="F96" s="36"/>
      <c r="G96" s="36"/>
      <c r="H96" s="36"/>
      <c r="I96" s="115"/>
      <c r="J96" s="84">
        <f>J117</f>
        <v>0</v>
      </c>
      <c r="K96" s="36"/>
      <c r="L96" s="51"/>
      <c r="S96" s="34"/>
      <c r="T96" s="34"/>
      <c r="U96" s="34"/>
      <c r="V96" s="34"/>
      <c r="W96" s="34"/>
      <c r="X96" s="34"/>
      <c r="Y96" s="34"/>
      <c r="Z96" s="34"/>
      <c r="AA96" s="34"/>
      <c r="AB96" s="34"/>
      <c r="AC96" s="34"/>
      <c r="AD96" s="34"/>
      <c r="AE96" s="34"/>
      <c r="AU96" s="16" t="s">
        <v>128</v>
      </c>
    </row>
    <row r="97" spans="1:31" s="9" customFormat="1" ht="24.95" customHeight="1">
      <c r="B97" s="161"/>
      <c r="C97" s="162"/>
      <c r="D97" s="163" t="s">
        <v>1427</v>
      </c>
      <c r="E97" s="164"/>
      <c r="F97" s="164"/>
      <c r="G97" s="164"/>
      <c r="H97" s="164"/>
      <c r="I97" s="165"/>
      <c r="J97" s="166">
        <f>J118</f>
        <v>0</v>
      </c>
      <c r="K97" s="162"/>
      <c r="L97" s="167"/>
    </row>
    <row r="98" spans="1:31" s="2" customFormat="1" ht="21.75" customHeight="1">
      <c r="A98" s="34"/>
      <c r="B98" s="35"/>
      <c r="C98" s="36"/>
      <c r="D98" s="36"/>
      <c r="E98" s="36"/>
      <c r="F98" s="36"/>
      <c r="G98" s="36"/>
      <c r="H98" s="36"/>
      <c r="I98" s="115"/>
      <c r="J98" s="36"/>
      <c r="K98" s="36"/>
      <c r="L98" s="51"/>
      <c r="S98" s="34"/>
      <c r="T98" s="34"/>
      <c r="U98" s="34"/>
      <c r="V98" s="34"/>
      <c r="W98" s="34"/>
      <c r="X98" s="34"/>
      <c r="Y98" s="34"/>
      <c r="Z98" s="34"/>
      <c r="AA98" s="34"/>
      <c r="AB98" s="34"/>
      <c r="AC98" s="34"/>
      <c r="AD98" s="34"/>
      <c r="AE98" s="34"/>
    </row>
    <row r="99" spans="1:31" s="2" customFormat="1" ht="6.95" customHeight="1">
      <c r="A99" s="34"/>
      <c r="B99" s="54"/>
      <c r="C99" s="55"/>
      <c r="D99" s="55"/>
      <c r="E99" s="55"/>
      <c r="F99" s="55"/>
      <c r="G99" s="55"/>
      <c r="H99" s="55"/>
      <c r="I99" s="152"/>
      <c r="J99" s="55"/>
      <c r="K99" s="55"/>
      <c r="L99" s="51"/>
      <c r="S99" s="34"/>
      <c r="T99" s="34"/>
      <c r="U99" s="34"/>
      <c r="V99" s="34"/>
      <c r="W99" s="34"/>
      <c r="X99" s="34"/>
      <c r="Y99" s="34"/>
      <c r="Z99" s="34"/>
      <c r="AA99" s="34"/>
      <c r="AB99" s="34"/>
      <c r="AC99" s="34"/>
      <c r="AD99" s="34"/>
      <c r="AE99" s="34"/>
    </row>
    <row r="103" spans="1:31" s="2" customFormat="1" ht="6.95" customHeight="1">
      <c r="A103" s="34"/>
      <c r="B103" s="56"/>
      <c r="C103" s="57"/>
      <c r="D103" s="57"/>
      <c r="E103" s="57"/>
      <c r="F103" s="57"/>
      <c r="G103" s="57"/>
      <c r="H103" s="57"/>
      <c r="I103" s="155"/>
      <c r="J103" s="57"/>
      <c r="K103" s="57"/>
      <c r="L103" s="51"/>
      <c r="S103" s="34"/>
      <c r="T103" s="34"/>
      <c r="U103" s="34"/>
      <c r="V103" s="34"/>
      <c r="W103" s="34"/>
      <c r="X103" s="34"/>
      <c r="Y103" s="34"/>
      <c r="Z103" s="34"/>
      <c r="AA103" s="34"/>
      <c r="AB103" s="34"/>
      <c r="AC103" s="34"/>
      <c r="AD103" s="34"/>
      <c r="AE103" s="34"/>
    </row>
    <row r="104" spans="1:31" s="2" customFormat="1" ht="24.95" customHeight="1">
      <c r="A104" s="34"/>
      <c r="B104" s="35"/>
      <c r="C104" s="22" t="s">
        <v>135</v>
      </c>
      <c r="D104" s="36"/>
      <c r="E104" s="36"/>
      <c r="F104" s="36"/>
      <c r="G104" s="36"/>
      <c r="H104" s="36"/>
      <c r="I104" s="115"/>
      <c r="J104" s="36"/>
      <c r="K104" s="36"/>
      <c r="L104" s="51"/>
      <c r="S104" s="34"/>
      <c r="T104" s="34"/>
      <c r="U104" s="34"/>
      <c r="V104" s="34"/>
      <c r="W104" s="34"/>
      <c r="X104" s="34"/>
      <c r="Y104" s="34"/>
      <c r="Z104" s="34"/>
      <c r="AA104" s="34"/>
      <c r="AB104" s="34"/>
      <c r="AC104" s="34"/>
      <c r="AD104" s="34"/>
      <c r="AE104" s="34"/>
    </row>
    <row r="105" spans="1:31" s="2" customFormat="1" ht="6.95" customHeight="1">
      <c r="A105" s="34"/>
      <c r="B105" s="35"/>
      <c r="C105" s="36"/>
      <c r="D105" s="36"/>
      <c r="E105" s="36"/>
      <c r="F105" s="36"/>
      <c r="G105" s="36"/>
      <c r="H105" s="36"/>
      <c r="I105" s="115"/>
      <c r="J105" s="36"/>
      <c r="K105" s="36"/>
      <c r="L105" s="51"/>
      <c r="S105" s="34"/>
      <c r="T105" s="34"/>
      <c r="U105" s="34"/>
      <c r="V105" s="34"/>
      <c r="W105" s="34"/>
      <c r="X105" s="34"/>
      <c r="Y105" s="34"/>
      <c r="Z105" s="34"/>
      <c r="AA105" s="34"/>
      <c r="AB105" s="34"/>
      <c r="AC105" s="34"/>
      <c r="AD105" s="34"/>
      <c r="AE105" s="34"/>
    </row>
    <row r="106" spans="1:31" s="2" customFormat="1" ht="12" customHeight="1">
      <c r="A106" s="34"/>
      <c r="B106" s="35"/>
      <c r="C106" s="28" t="s">
        <v>16</v>
      </c>
      <c r="D106" s="36"/>
      <c r="E106" s="36"/>
      <c r="F106" s="36"/>
      <c r="G106" s="36"/>
      <c r="H106" s="36"/>
      <c r="I106" s="115"/>
      <c r="J106" s="36"/>
      <c r="K106" s="36"/>
      <c r="L106" s="51"/>
      <c r="S106" s="34"/>
      <c r="T106" s="34"/>
      <c r="U106" s="34"/>
      <c r="V106" s="34"/>
      <c r="W106" s="34"/>
      <c r="X106" s="34"/>
      <c r="Y106" s="34"/>
      <c r="Z106" s="34"/>
      <c r="AA106" s="34"/>
      <c r="AB106" s="34"/>
      <c r="AC106" s="34"/>
      <c r="AD106" s="34"/>
      <c r="AE106" s="34"/>
    </row>
    <row r="107" spans="1:31" s="2" customFormat="1" ht="16.5" customHeight="1">
      <c r="A107" s="34"/>
      <c r="B107" s="35"/>
      <c r="C107" s="36"/>
      <c r="D107" s="36"/>
      <c r="E107" s="311" t="str">
        <f>E7</f>
        <v>762017 Cyklostezka Cheb - Dřenice - Etapa IA</v>
      </c>
      <c r="F107" s="312"/>
      <c r="G107" s="312"/>
      <c r="H107" s="312"/>
      <c r="I107" s="115"/>
      <c r="J107" s="36"/>
      <c r="K107" s="36"/>
      <c r="L107" s="51"/>
      <c r="S107" s="34"/>
      <c r="T107" s="34"/>
      <c r="U107" s="34"/>
      <c r="V107" s="34"/>
      <c r="W107" s="34"/>
      <c r="X107" s="34"/>
      <c r="Y107" s="34"/>
      <c r="Z107" s="34"/>
      <c r="AA107" s="34"/>
      <c r="AB107" s="34"/>
      <c r="AC107" s="34"/>
      <c r="AD107" s="34"/>
      <c r="AE107" s="34"/>
    </row>
    <row r="108" spans="1:31" s="2" customFormat="1" ht="12" customHeight="1">
      <c r="A108" s="34"/>
      <c r="B108" s="35"/>
      <c r="C108" s="28" t="s">
        <v>121</v>
      </c>
      <c r="D108" s="36"/>
      <c r="E108" s="36"/>
      <c r="F108" s="36"/>
      <c r="G108" s="36"/>
      <c r="H108" s="36"/>
      <c r="I108" s="115"/>
      <c r="J108" s="36"/>
      <c r="K108" s="36"/>
      <c r="L108" s="51"/>
      <c r="S108" s="34"/>
      <c r="T108" s="34"/>
      <c r="U108" s="34"/>
      <c r="V108" s="34"/>
      <c r="W108" s="34"/>
      <c r="X108" s="34"/>
      <c r="Y108" s="34"/>
      <c r="Z108" s="34"/>
      <c r="AA108" s="34"/>
      <c r="AB108" s="34"/>
      <c r="AC108" s="34"/>
      <c r="AD108" s="34"/>
      <c r="AE108" s="34"/>
    </row>
    <row r="109" spans="1:31" s="2" customFormat="1" ht="16.5" customHeight="1">
      <c r="A109" s="34"/>
      <c r="B109" s="35"/>
      <c r="C109" s="36"/>
      <c r="D109" s="36"/>
      <c r="E109" s="267" t="str">
        <f>E9</f>
        <v>SO 481 - SO 481 Světelná signalizace</v>
      </c>
      <c r="F109" s="313"/>
      <c r="G109" s="313"/>
      <c r="H109" s="313"/>
      <c r="I109" s="115"/>
      <c r="J109" s="36"/>
      <c r="K109" s="36"/>
      <c r="L109" s="51"/>
      <c r="S109" s="34"/>
      <c r="T109" s="34"/>
      <c r="U109" s="34"/>
      <c r="V109" s="34"/>
      <c r="W109" s="34"/>
      <c r="X109" s="34"/>
      <c r="Y109" s="34"/>
      <c r="Z109" s="34"/>
      <c r="AA109" s="34"/>
      <c r="AB109" s="34"/>
      <c r="AC109" s="34"/>
      <c r="AD109" s="34"/>
      <c r="AE109" s="34"/>
    </row>
    <row r="110" spans="1:31" s="2" customFormat="1" ht="6.95" customHeight="1">
      <c r="A110" s="34"/>
      <c r="B110" s="35"/>
      <c r="C110" s="36"/>
      <c r="D110" s="36"/>
      <c r="E110" s="36"/>
      <c r="F110" s="36"/>
      <c r="G110" s="36"/>
      <c r="H110" s="36"/>
      <c r="I110" s="115"/>
      <c r="J110" s="36"/>
      <c r="K110" s="36"/>
      <c r="L110" s="51"/>
      <c r="S110" s="34"/>
      <c r="T110" s="34"/>
      <c r="U110" s="34"/>
      <c r="V110" s="34"/>
      <c r="W110" s="34"/>
      <c r="X110" s="34"/>
      <c r="Y110" s="34"/>
      <c r="Z110" s="34"/>
      <c r="AA110" s="34"/>
      <c r="AB110" s="34"/>
      <c r="AC110" s="34"/>
      <c r="AD110" s="34"/>
      <c r="AE110" s="34"/>
    </row>
    <row r="111" spans="1:31" s="2" customFormat="1" ht="12" customHeight="1">
      <c r="A111" s="34"/>
      <c r="B111" s="35"/>
      <c r="C111" s="28" t="s">
        <v>22</v>
      </c>
      <c r="D111" s="36"/>
      <c r="E111" s="36"/>
      <c r="F111" s="26" t="str">
        <f>F12</f>
        <v>Cheb - Dřenice</v>
      </c>
      <c r="G111" s="36"/>
      <c r="H111" s="36"/>
      <c r="I111" s="117" t="s">
        <v>24</v>
      </c>
      <c r="J111" s="66" t="str">
        <f>IF(J12="","",J12)</f>
        <v>10. 10. 2019</v>
      </c>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115"/>
      <c r="J112" s="36"/>
      <c r="K112" s="36"/>
      <c r="L112" s="51"/>
      <c r="S112" s="34"/>
      <c r="T112" s="34"/>
      <c r="U112" s="34"/>
      <c r="V112" s="34"/>
      <c r="W112" s="34"/>
      <c r="X112" s="34"/>
      <c r="Y112" s="34"/>
      <c r="Z112" s="34"/>
      <c r="AA112" s="34"/>
      <c r="AB112" s="34"/>
      <c r="AC112" s="34"/>
      <c r="AD112" s="34"/>
      <c r="AE112" s="34"/>
    </row>
    <row r="113" spans="1:65" s="2" customFormat="1" ht="15.2" customHeight="1">
      <c r="A113" s="34"/>
      <c r="B113" s="35"/>
      <c r="C113" s="28" t="s">
        <v>30</v>
      </c>
      <c r="D113" s="36"/>
      <c r="E113" s="36"/>
      <c r="F113" s="26" t="str">
        <f>E15</f>
        <v>Město Cheb</v>
      </c>
      <c r="G113" s="36"/>
      <c r="H113" s="36"/>
      <c r="I113" s="117" t="s">
        <v>37</v>
      </c>
      <c r="J113" s="32" t="str">
        <f>E21</f>
        <v>DSVA s.r.o.</v>
      </c>
      <c r="K113" s="36"/>
      <c r="L113" s="51"/>
      <c r="S113" s="34"/>
      <c r="T113" s="34"/>
      <c r="U113" s="34"/>
      <c r="V113" s="34"/>
      <c r="W113" s="34"/>
      <c r="X113" s="34"/>
      <c r="Y113" s="34"/>
      <c r="Z113" s="34"/>
      <c r="AA113" s="34"/>
      <c r="AB113" s="34"/>
      <c r="AC113" s="34"/>
      <c r="AD113" s="34"/>
      <c r="AE113" s="34"/>
    </row>
    <row r="114" spans="1:65" s="2" customFormat="1" ht="15.2" customHeight="1">
      <c r="A114" s="34"/>
      <c r="B114" s="35"/>
      <c r="C114" s="28" t="s">
        <v>35</v>
      </c>
      <c r="D114" s="36"/>
      <c r="E114" s="36"/>
      <c r="F114" s="26" t="str">
        <f>IF(E18="","",E18)</f>
        <v>Vyplň údaj</v>
      </c>
      <c r="G114" s="36"/>
      <c r="H114" s="36"/>
      <c r="I114" s="117" t="s">
        <v>41</v>
      </c>
      <c r="J114" s="32" t="str">
        <f>E24</f>
        <v>DSVA s.r.o.</v>
      </c>
      <c r="K114" s="36"/>
      <c r="L114" s="51"/>
      <c r="S114" s="34"/>
      <c r="T114" s="34"/>
      <c r="U114" s="34"/>
      <c r="V114" s="34"/>
      <c r="W114" s="34"/>
      <c r="X114" s="34"/>
      <c r="Y114" s="34"/>
      <c r="Z114" s="34"/>
      <c r="AA114" s="34"/>
      <c r="AB114" s="34"/>
      <c r="AC114" s="34"/>
      <c r="AD114" s="34"/>
      <c r="AE114" s="34"/>
    </row>
    <row r="115" spans="1:65" s="2" customFormat="1" ht="10.35" customHeight="1">
      <c r="A115" s="34"/>
      <c r="B115" s="35"/>
      <c r="C115" s="36"/>
      <c r="D115" s="36"/>
      <c r="E115" s="36"/>
      <c r="F115" s="36"/>
      <c r="G115" s="36"/>
      <c r="H115" s="36"/>
      <c r="I115" s="115"/>
      <c r="J115" s="36"/>
      <c r="K115" s="36"/>
      <c r="L115" s="51"/>
      <c r="S115" s="34"/>
      <c r="T115" s="34"/>
      <c r="U115" s="34"/>
      <c r="V115" s="34"/>
      <c r="W115" s="34"/>
      <c r="X115" s="34"/>
      <c r="Y115" s="34"/>
      <c r="Z115" s="34"/>
      <c r="AA115" s="34"/>
      <c r="AB115" s="34"/>
      <c r="AC115" s="34"/>
      <c r="AD115" s="34"/>
      <c r="AE115" s="34"/>
    </row>
    <row r="116" spans="1:65" s="11" customFormat="1" ht="29.25" customHeight="1">
      <c r="A116" s="175"/>
      <c r="B116" s="176"/>
      <c r="C116" s="177" t="s">
        <v>136</v>
      </c>
      <c r="D116" s="178" t="s">
        <v>68</v>
      </c>
      <c r="E116" s="178" t="s">
        <v>64</v>
      </c>
      <c r="F116" s="178" t="s">
        <v>65</v>
      </c>
      <c r="G116" s="178" t="s">
        <v>137</v>
      </c>
      <c r="H116" s="178" t="s">
        <v>138</v>
      </c>
      <c r="I116" s="179" t="s">
        <v>139</v>
      </c>
      <c r="J116" s="178" t="s">
        <v>126</v>
      </c>
      <c r="K116" s="180" t="s">
        <v>140</v>
      </c>
      <c r="L116" s="181"/>
      <c r="M116" s="75" t="s">
        <v>1</v>
      </c>
      <c r="N116" s="76" t="s">
        <v>47</v>
      </c>
      <c r="O116" s="76" t="s">
        <v>141</v>
      </c>
      <c r="P116" s="76" t="s">
        <v>142</v>
      </c>
      <c r="Q116" s="76" t="s">
        <v>143</v>
      </c>
      <c r="R116" s="76" t="s">
        <v>144</v>
      </c>
      <c r="S116" s="76" t="s">
        <v>145</v>
      </c>
      <c r="T116" s="77" t="s">
        <v>146</v>
      </c>
      <c r="U116" s="175"/>
      <c r="V116" s="175"/>
      <c r="W116" s="175"/>
      <c r="X116" s="175"/>
      <c r="Y116" s="175"/>
      <c r="Z116" s="175"/>
      <c r="AA116" s="175"/>
      <c r="AB116" s="175"/>
      <c r="AC116" s="175"/>
      <c r="AD116" s="175"/>
      <c r="AE116" s="175"/>
    </row>
    <row r="117" spans="1:65" s="2" customFormat="1" ht="22.9" customHeight="1">
      <c r="A117" s="34"/>
      <c r="B117" s="35"/>
      <c r="C117" s="82" t="s">
        <v>147</v>
      </c>
      <c r="D117" s="36"/>
      <c r="E117" s="36"/>
      <c r="F117" s="36"/>
      <c r="G117" s="36"/>
      <c r="H117" s="36"/>
      <c r="I117" s="115"/>
      <c r="J117" s="182">
        <f>BK117</f>
        <v>0</v>
      </c>
      <c r="K117" s="36"/>
      <c r="L117" s="39"/>
      <c r="M117" s="78"/>
      <c r="N117" s="183"/>
      <c r="O117" s="79"/>
      <c r="P117" s="184">
        <f>P118</f>
        <v>0</v>
      </c>
      <c r="Q117" s="79"/>
      <c r="R117" s="184">
        <f>R118</f>
        <v>0</v>
      </c>
      <c r="S117" s="79"/>
      <c r="T117" s="185">
        <f>T118</f>
        <v>0</v>
      </c>
      <c r="U117" s="34"/>
      <c r="V117" s="34"/>
      <c r="W117" s="34"/>
      <c r="X117" s="34"/>
      <c r="Y117" s="34"/>
      <c r="Z117" s="34"/>
      <c r="AA117" s="34"/>
      <c r="AB117" s="34"/>
      <c r="AC117" s="34"/>
      <c r="AD117" s="34"/>
      <c r="AE117" s="34"/>
      <c r="AT117" s="16" t="s">
        <v>82</v>
      </c>
      <c r="AU117" s="16" t="s">
        <v>128</v>
      </c>
      <c r="BK117" s="186">
        <f>BK118</f>
        <v>0</v>
      </c>
    </row>
    <row r="118" spans="1:65" s="12" customFormat="1" ht="25.9" customHeight="1">
      <c r="B118" s="187"/>
      <c r="C118" s="188"/>
      <c r="D118" s="189" t="s">
        <v>82</v>
      </c>
      <c r="E118" s="190" t="s">
        <v>1428</v>
      </c>
      <c r="F118" s="190" t="s">
        <v>1429</v>
      </c>
      <c r="G118" s="188"/>
      <c r="H118" s="188"/>
      <c r="I118" s="191"/>
      <c r="J118" s="192">
        <f>BK118</f>
        <v>0</v>
      </c>
      <c r="K118" s="188"/>
      <c r="L118" s="193"/>
      <c r="M118" s="194"/>
      <c r="N118" s="195"/>
      <c r="O118" s="195"/>
      <c r="P118" s="196">
        <f>SUM(P119:P235)</f>
        <v>0</v>
      </c>
      <c r="Q118" s="195"/>
      <c r="R118" s="196">
        <f>SUM(R119:R235)</f>
        <v>0</v>
      </c>
      <c r="S118" s="195"/>
      <c r="T118" s="197">
        <f>SUM(T119:T235)</f>
        <v>0</v>
      </c>
      <c r="AR118" s="198" t="s">
        <v>21</v>
      </c>
      <c r="AT118" s="199" t="s">
        <v>82</v>
      </c>
      <c r="AU118" s="199" t="s">
        <v>83</v>
      </c>
      <c r="AY118" s="198" t="s">
        <v>150</v>
      </c>
      <c r="BK118" s="200">
        <f>SUM(BK119:BK235)</f>
        <v>0</v>
      </c>
    </row>
    <row r="119" spans="1:65" s="2" customFormat="1" ht="16.5" customHeight="1">
      <c r="A119" s="34"/>
      <c r="B119" s="35"/>
      <c r="C119" s="203" t="s">
        <v>91</v>
      </c>
      <c r="D119" s="203" t="s">
        <v>152</v>
      </c>
      <c r="E119" s="204" t="s">
        <v>1430</v>
      </c>
      <c r="F119" s="205" t="s">
        <v>1431</v>
      </c>
      <c r="G119" s="206" t="s">
        <v>722</v>
      </c>
      <c r="H119" s="207">
        <v>1</v>
      </c>
      <c r="I119" s="208"/>
      <c r="J119" s="209">
        <f>ROUND(I119*H119,2)</f>
        <v>0</v>
      </c>
      <c r="K119" s="205" t="s">
        <v>1</v>
      </c>
      <c r="L119" s="39"/>
      <c r="M119" s="210" t="s">
        <v>1</v>
      </c>
      <c r="N119" s="211" t="s">
        <v>48</v>
      </c>
      <c r="O119" s="71"/>
      <c r="P119" s="212">
        <f>O119*H119</f>
        <v>0</v>
      </c>
      <c r="Q119" s="212">
        <v>0</v>
      </c>
      <c r="R119" s="212">
        <f>Q119*H119</f>
        <v>0</v>
      </c>
      <c r="S119" s="212">
        <v>0</v>
      </c>
      <c r="T119" s="213">
        <f>S119*H119</f>
        <v>0</v>
      </c>
      <c r="U119" s="34"/>
      <c r="V119" s="34"/>
      <c r="W119" s="34"/>
      <c r="X119" s="34"/>
      <c r="Y119" s="34"/>
      <c r="Z119" s="34"/>
      <c r="AA119" s="34"/>
      <c r="AB119" s="34"/>
      <c r="AC119" s="34"/>
      <c r="AD119" s="34"/>
      <c r="AE119" s="34"/>
      <c r="AR119" s="214" t="s">
        <v>156</v>
      </c>
      <c r="AT119" s="214" t="s">
        <v>152</v>
      </c>
      <c r="AU119" s="214" t="s">
        <v>91</v>
      </c>
      <c r="AY119" s="16" t="s">
        <v>150</v>
      </c>
      <c r="BE119" s="215">
        <f>IF(N119="základní",J119,0)</f>
        <v>0</v>
      </c>
      <c r="BF119" s="215">
        <f>IF(N119="snížená",J119,0)</f>
        <v>0</v>
      </c>
      <c r="BG119" s="215">
        <f>IF(N119="zákl. přenesená",J119,0)</f>
        <v>0</v>
      </c>
      <c r="BH119" s="215">
        <f>IF(N119="sníž. přenesená",J119,0)</f>
        <v>0</v>
      </c>
      <c r="BI119" s="215">
        <f>IF(N119="nulová",J119,0)</f>
        <v>0</v>
      </c>
      <c r="BJ119" s="16" t="s">
        <v>91</v>
      </c>
      <c r="BK119" s="215">
        <f>ROUND(I119*H119,2)</f>
        <v>0</v>
      </c>
      <c r="BL119" s="16" t="s">
        <v>156</v>
      </c>
      <c r="BM119" s="214" t="s">
        <v>1432</v>
      </c>
    </row>
    <row r="120" spans="1:65" s="2" customFormat="1" ht="11.25">
      <c r="A120" s="34"/>
      <c r="B120" s="35"/>
      <c r="C120" s="36"/>
      <c r="D120" s="216" t="s">
        <v>158</v>
      </c>
      <c r="E120" s="36"/>
      <c r="F120" s="217" t="s">
        <v>1431</v>
      </c>
      <c r="G120" s="36"/>
      <c r="H120" s="36"/>
      <c r="I120" s="115"/>
      <c r="J120" s="36"/>
      <c r="K120" s="36"/>
      <c r="L120" s="39"/>
      <c r="M120" s="218"/>
      <c r="N120" s="219"/>
      <c r="O120" s="71"/>
      <c r="P120" s="71"/>
      <c r="Q120" s="71"/>
      <c r="R120" s="71"/>
      <c r="S120" s="71"/>
      <c r="T120" s="72"/>
      <c r="U120" s="34"/>
      <c r="V120" s="34"/>
      <c r="W120" s="34"/>
      <c r="X120" s="34"/>
      <c r="Y120" s="34"/>
      <c r="Z120" s="34"/>
      <c r="AA120" s="34"/>
      <c r="AB120" s="34"/>
      <c r="AC120" s="34"/>
      <c r="AD120" s="34"/>
      <c r="AE120" s="34"/>
      <c r="AT120" s="16" t="s">
        <v>158</v>
      </c>
      <c r="AU120" s="16" t="s">
        <v>91</v>
      </c>
    </row>
    <row r="121" spans="1:65" s="2" customFormat="1" ht="16.5" customHeight="1">
      <c r="A121" s="34"/>
      <c r="B121" s="35"/>
      <c r="C121" s="203" t="s">
        <v>21</v>
      </c>
      <c r="D121" s="203" t="s">
        <v>152</v>
      </c>
      <c r="E121" s="204" t="s">
        <v>1433</v>
      </c>
      <c r="F121" s="205" t="s">
        <v>1434</v>
      </c>
      <c r="G121" s="206" t="s">
        <v>722</v>
      </c>
      <c r="H121" s="207">
        <v>1</v>
      </c>
      <c r="I121" s="208"/>
      <c r="J121" s="209">
        <f>ROUND(I121*H121,2)</f>
        <v>0</v>
      </c>
      <c r="K121" s="205" t="s">
        <v>1</v>
      </c>
      <c r="L121" s="39"/>
      <c r="M121" s="210" t="s">
        <v>1</v>
      </c>
      <c r="N121" s="211" t="s">
        <v>48</v>
      </c>
      <c r="O121" s="71"/>
      <c r="P121" s="212">
        <f>O121*H121</f>
        <v>0</v>
      </c>
      <c r="Q121" s="212">
        <v>0</v>
      </c>
      <c r="R121" s="212">
        <f>Q121*H121</f>
        <v>0</v>
      </c>
      <c r="S121" s="212">
        <v>0</v>
      </c>
      <c r="T121" s="213">
        <f>S121*H121</f>
        <v>0</v>
      </c>
      <c r="U121" s="34"/>
      <c r="V121" s="34"/>
      <c r="W121" s="34"/>
      <c r="X121" s="34"/>
      <c r="Y121" s="34"/>
      <c r="Z121" s="34"/>
      <c r="AA121" s="34"/>
      <c r="AB121" s="34"/>
      <c r="AC121" s="34"/>
      <c r="AD121" s="34"/>
      <c r="AE121" s="34"/>
      <c r="AR121" s="214" t="s">
        <v>156</v>
      </c>
      <c r="AT121" s="214" t="s">
        <v>152</v>
      </c>
      <c r="AU121" s="214" t="s">
        <v>91</v>
      </c>
      <c r="AY121" s="16" t="s">
        <v>150</v>
      </c>
      <c r="BE121" s="215">
        <f>IF(N121="základní",J121,0)</f>
        <v>0</v>
      </c>
      <c r="BF121" s="215">
        <f>IF(N121="snížená",J121,0)</f>
        <v>0</v>
      </c>
      <c r="BG121" s="215">
        <f>IF(N121="zákl. přenesená",J121,0)</f>
        <v>0</v>
      </c>
      <c r="BH121" s="215">
        <f>IF(N121="sníž. přenesená",J121,0)</f>
        <v>0</v>
      </c>
      <c r="BI121" s="215">
        <f>IF(N121="nulová",J121,0)</f>
        <v>0</v>
      </c>
      <c r="BJ121" s="16" t="s">
        <v>91</v>
      </c>
      <c r="BK121" s="215">
        <f>ROUND(I121*H121,2)</f>
        <v>0</v>
      </c>
      <c r="BL121" s="16" t="s">
        <v>156</v>
      </c>
      <c r="BM121" s="214" t="s">
        <v>1435</v>
      </c>
    </row>
    <row r="122" spans="1:65" s="2" customFormat="1" ht="11.25">
      <c r="A122" s="34"/>
      <c r="B122" s="35"/>
      <c r="C122" s="36"/>
      <c r="D122" s="216" t="s">
        <v>158</v>
      </c>
      <c r="E122" s="36"/>
      <c r="F122" s="217" t="s">
        <v>1434</v>
      </c>
      <c r="G122" s="36"/>
      <c r="H122" s="36"/>
      <c r="I122" s="115"/>
      <c r="J122" s="36"/>
      <c r="K122" s="36"/>
      <c r="L122" s="39"/>
      <c r="M122" s="218"/>
      <c r="N122" s="219"/>
      <c r="O122" s="71"/>
      <c r="P122" s="71"/>
      <c r="Q122" s="71"/>
      <c r="R122" s="71"/>
      <c r="S122" s="71"/>
      <c r="T122" s="72"/>
      <c r="U122" s="34"/>
      <c r="V122" s="34"/>
      <c r="W122" s="34"/>
      <c r="X122" s="34"/>
      <c r="Y122" s="34"/>
      <c r="Z122" s="34"/>
      <c r="AA122" s="34"/>
      <c r="AB122" s="34"/>
      <c r="AC122" s="34"/>
      <c r="AD122" s="34"/>
      <c r="AE122" s="34"/>
      <c r="AT122" s="16" t="s">
        <v>158</v>
      </c>
      <c r="AU122" s="16" t="s">
        <v>91</v>
      </c>
    </row>
    <row r="123" spans="1:65" s="2" customFormat="1" ht="16.5" customHeight="1">
      <c r="A123" s="34"/>
      <c r="B123" s="35"/>
      <c r="C123" s="203" t="s">
        <v>165</v>
      </c>
      <c r="D123" s="203" t="s">
        <v>152</v>
      </c>
      <c r="E123" s="204" t="s">
        <v>1436</v>
      </c>
      <c r="F123" s="205" t="s">
        <v>1437</v>
      </c>
      <c r="G123" s="206" t="s">
        <v>722</v>
      </c>
      <c r="H123" s="207">
        <v>28</v>
      </c>
      <c r="I123" s="208"/>
      <c r="J123" s="209">
        <f>ROUND(I123*H123,2)</f>
        <v>0</v>
      </c>
      <c r="K123" s="205" t="s">
        <v>1</v>
      </c>
      <c r="L123" s="39"/>
      <c r="M123" s="210" t="s">
        <v>1</v>
      </c>
      <c r="N123" s="211" t="s">
        <v>48</v>
      </c>
      <c r="O123" s="71"/>
      <c r="P123" s="212">
        <f>O123*H123</f>
        <v>0</v>
      </c>
      <c r="Q123" s="212">
        <v>0</v>
      </c>
      <c r="R123" s="212">
        <f>Q123*H123</f>
        <v>0</v>
      </c>
      <c r="S123" s="212">
        <v>0</v>
      </c>
      <c r="T123" s="213">
        <f>S123*H123</f>
        <v>0</v>
      </c>
      <c r="U123" s="34"/>
      <c r="V123" s="34"/>
      <c r="W123" s="34"/>
      <c r="X123" s="34"/>
      <c r="Y123" s="34"/>
      <c r="Z123" s="34"/>
      <c r="AA123" s="34"/>
      <c r="AB123" s="34"/>
      <c r="AC123" s="34"/>
      <c r="AD123" s="34"/>
      <c r="AE123" s="34"/>
      <c r="AR123" s="214" t="s">
        <v>156</v>
      </c>
      <c r="AT123" s="214" t="s">
        <v>152</v>
      </c>
      <c r="AU123" s="214" t="s">
        <v>91</v>
      </c>
      <c r="AY123" s="16" t="s">
        <v>150</v>
      </c>
      <c r="BE123" s="215">
        <f>IF(N123="základní",J123,0)</f>
        <v>0</v>
      </c>
      <c r="BF123" s="215">
        <f>IF(N123="snížená",J123,0)</f>
        <v>0</v>
      </c>
      <c r="BG123" s="215">
        <f>IF(N123="zákl. přenesená",J123,0)</f>
        <v>0</v>
      </c>
      <c r="BH123" s="215">
        <f>IF(N123="sníž. přenesená",J123,0)</f>
        <v>0</v>
      </c>
      <c r="BI123" s="215">
        <f>IF(N123="nulová",J123,0)</f>
        <v>0</v>
      </c>
      <c r="BJ123" s="16" t="s">
        <v>91</v>
      </c>
      <c r="BK123" s="215">
        <f>ROUND(I123*H123,2)</f>
        <v>0</v>
      </c>
      <c r="BL123" s="16" t="s">
        <v>156</v>
      </c>
      <c r="BM123" s="214" t="s">
        <v>1438</v>
      </c>
    </row>
    <row r="124" spans="1:65" s="2" customFormat="1" ht="11.25">
      <c r="A124" s="34"/>
      <c r="B124" s="35"/>
      <c r="C124" s="36"/>
      <c r="D124" s="216" t="s">
        <v>158</v>
      </c>
      <c r="E124" s="36"/>
      <c r="F124" s="217" t="s">
        <v>1439</v>
      </c>
      <c r="G124" s="36"/>
      <c r="H124" s="36"/>
      <c r="I124" s="115"/>
      <c r="J124" s="36"/>
      <c r="K124" s="36"/>
      <c r="L124" s="39"/>
      <c r="M124" s="218"/>
      <c r="N124" s="219"/>
      <c r="O124" s="71"/>
      <c r="P124" s="71"/>
      <c r="Q124" s="71"/>
      <c r="R124" s="71"/>
      <c r="S124" s="71"/>
      <c r="T124" s="72"/>
      <c r="U124" s="34"/>
      <c r="V124" s="34"/>
      <c r="W124" s="34"/>
      <c r="X124" s="34"/>
      <c r="Y124" s="34"/>
      <c r="Z124" s="34"/>
      <c r="AA124" s="34"/>
      <c r="AB124" s="34"/>
      <c r="AC124" s="34"/>
      <c r="AD124" s="34"/>
      <c r="AE124" s="34"/>
      <c r="AT124" s="16" t="s">
        <v>158</v>
      </c>
      <c r="AU124" s="16" t="s">
        <v>91</v>
      </c>
    </row>
    <row r="125" spans="1:65" s="2" customFormat="1" ht="16.5" customHeight="1">
      <c r="A125" s="34"/>
      <c r="B125" s="35"/>
      <c r="C125" s="203" t="s">
        <v>156</v>
      </c>
      <c r="D125" s="203" t="s">
        <v>152</v>
      </c>
      <c r="E125" s="204" t="s">
        <v>1440</v>
      </c>
      <c r="F125" s="205" t="s">
        <v>1441</v>
      </c>
      <c r="G125" s="206" t="s">
        <v>722</v>
      </c>
      <c r="H125" s="207">
        <v>4</v>
      </c>
      <c r="I125" s="208"/>
      <c r="J125" s="209">
        <f>ROUND(I125*H125,2)</f>
        <v>0</v>
      </c>
      <c r="K125" s="205" t="s">
        <v>1</v>
      </c>
      <c r="L125" s="39"/>
      <c r="M125" s="210" t="s">
        <v>1</v>
      </c>
      <c r="N125" s="211" t="s">
        <v>48</v>
      </c>
      <c r="O125" s="71"/>
      <c r="P125" s="212">
        <f>O125*H125</f>
        <v>0</v>
      </c>
      <c r="Q125" s="212">
        <v>0</v>
      </c>
      <c r="R125" s="212">
        <f>Q125*H125</f>
        <v>0</v>
      </c>
      <c r="S125" s="212">
        <v>0</v>
      </c>
      <c r="T125" s="213">
        <f>S125*H125</f>
        <v>0</v>
      </c>
      <c r="U125" s="34"/>
      <c r="V125" s="34"/>
      <c r="W125" s="34"/>
      <c r="X125" s="34"/>
      <c r="Y125" s="34"/>
      <c r="Z125" s="34"/>
      <c r="AA125" s="34"/>
      <c r="AB125" s="34"/>
      <c r="AC125" s="34"/>
      <c r="AD125" s="34"/>
      <c r="AE125" s="34"/>
      <c r="AR125" s="214" t="s">
        <v>156</v>
      </c>
      <c r="AT125" s="214" t="s">
        <v>152</v>
      </c>
      <c r="AU125" s="214" t="s">
        <v>91</v>
      </c>
      <c r="AY125" s="16" t="s">
        <v>150</v>
      </c>
      <c r="BE125" s="215">
        <f>IF(N125="základní",J125,0)</f>
        <v>0</v>
      </c>
      <c r="BF125" s="215">
        <f>IF(N125="snížená",J125,0)</f>
        <v>0</v>
      </c>
      <c r="BG125" s="215">
        <f>IF(N125="zákl. přenesená",J125,0)</f>
        <v>0</v>
      </c>
      <c r="BH125" s="215">
        <f>IF(N125="sníž. přenesená",J125,0)</f>
        <v>0</v>
      </c>
      <c r="BI125" s="215">
        <f>IF(N125="nulová",J125,0)</f>
        <v>0</v>
      </c>
      <c r="BJ125" s="16" t="s">
        <v>91</v>
      </c>
      <c r="BK125" s="215">
        <f>ROUND(I125*H125,2)</f>
        <v>0</v>
      </c>
      <c r="BL125" s="16" t="s">
        <v>156</v>
      </c>
      <c r="BM125" s="214" t="s">
        <v>1442</v>
      </c>
    </row>
    <row r="126" spans="1:65" s="2" customFormat="1" ht="19.5">
      <c r="A126" s="34"/>
      <c r="B126" s="35"/>
      <c r="C126" s="36"/>
      <c r="D126" s="216" t="s">
        <v>158</v>
      </c>
      <c r="E126" s="36"/>
      <c r="F126" s="217" t="s">
        <v>1443</v>
      </c>
      <c r="G126" s="36"/>
      <c r="H126" s="36"/>
      <c r="I126" s="115"/>
      <c r="J126" s="36"/>
      <c r="K126" s="36"/>
      <c r="L126" s="39"/>
      <c r="M126" s="218"/>
      <c r="N126" s="219"/>
      <c r="O126" s="71"/>
      <c r="P126" s="71"/>
      <c r="Q126" s="71"/>
      <c r="R126" s="71"/>
      <c r="S126" s="71"/>
      <c r="T126" s="72"/>
      <c r="U126" s="34"/>
      <c r="V126" s="34"/>
      <c r="W126" s="34"/>
      <c r="X126" s="34"/>
      <c r="Y126" s="34"/>
      <c r="Z126" s="34"/>
      <c r="AA126" s="34"/>
      <c r="AB126" s="34"/>
      <c r="AC126" s="34"/>
      <c r="AD126" s="34"/>
      <c r="AE126" s="34"/>
      <c r="AT126" s="16" t="s">
        <v>158</v>
      </c>
      <c r="AU126" s="16" t="s">
        <v>91</v>
      </c>
    </row>
    <row r="127" spans="1:65" s="2" customFormat="1" ht="16.5" customHeight="1">
      <c r="A127" s="34"/>
      <c r="B127" s="35"/>
      <c r="C127" s="203" t="s">
        <v>175</v>
      </c>
      <c r="D127" s="203" t="s">
        <v>152</v>
      </c>
      <c r="E127" s="204" t="s">
        <v>1444</v>
      </c>
      <c r="F127" s="205" t="s">
        <v>1445</v>
      </c>
      <c r="G127" s="206" t="s">
        <v>722</v>
      </c>
      <c r="H127" s="207">
        <v>4</v>
      </c>
      <c r="I127" s="208"/>
      <c r="J127" s="209">
        <f>ROUND(I127*H127,2)</f>
        <v>0</v>
      </c>
      <c r="K127" s="205" t="s">
        <v>1</v>
      </c>
      <c r="L127" s="39"/>
      <c r="M127" s="210" t="s">
        <v>1</v>
      </c>
      <c r="N127" s="211" t="s">
        <v>48</v>
      </c>
      <c r="O127" s="71"/>
      <c r="P127" s="212">
        <f>O127*H127</f>
        <v>0</v>
      </c>
      <c r="Q127" s="212">
        <v>0</v>
      </c>
      <c r="R127" s="212">
        <f>Q127*H127</f>
        <v>0</v>
      </c>
      <c r="S127" s="212">
        <v>0</v>
      </c>
      <c r="T127" s="213">
        <f>S127*H127</f>
        <v>0</v>
      </c>
      <c r="U127" s="34"/>
      <c r="V127" s="34"/>
      <c r="W127" s="34"/>
      <c r="X127" s="34"/>
      <c r="Y127" s="34"/>
      <c r="Z127" s="34"/>
      <c r="AA127" s="34"/>
      <c r="AB127" s="34"/>
      <c r="AC127" s="34"/>
      <c r="AD127" s="34"/>
      <c r="AE127" s="34"/>
      <c r="AR127" s="214" t="s">
        <v>156</v>
      </c>
      <c r="AT127" s="214" t="s">
        <v>152</v>
      </c>
      <c r="AU127" s="214" t="s">
        <v>91</v>
      </c>
      <c r="AY127" s="16" t="s">
        <v>150</v>
      </c>
      <c r="BE127" s="215">
        <f>IF(N127="základní",J127,0)</f>
        <v>0</v>
      </c>
      <c r="BF127" s="215">
        <f>IF(N127="snížená",J127,0)</f>
        <v>0</v>
      </c>
      <c r="BG127" s="215">
        <f>IF(N127="zákl. přenesená",J127,0)</f>
        <v>0</v>
      </c>
      <c r="BH127" s="215">
        <f>IF(N127="sníž. přenesená",J127,0)</f>
        <v>0</v>
      </c>
      <c r="BI127" s="215">
        <f>IF(N127="nulová",J127,0)</f>
        <v>0</v>
      </c>
      <c r="BJ127" s="16" t="s">
        <v>91</v>
      </c>
      <c r="BK127" s="215">
        <f>ROUND(I127*H127,2)</f>
        <v>0</v>
      </c>
      <c r="BL127" s="16" t="s">
        <v>156</v>
      </c>
      <c r="BM127" s="214" t="s">
        <v>1446</v>
      </c>
    </row>
    <row r="128" spans="1:65" s="2" customFormat="1" ht="19.5">
      <c r="A128" s="34"/>
      <c r="B128" s="35"/>
      <c r="C128" s="36"/>
      <c r="D128" s="216" t="s">
        <v>158</v>
      </c>
      <c r="E128" s="36"/>
      <c r="F128" s="217" t="s">
        <v>1447</v>
      </c>
      <c r="G128" s="36"/>
      <c r="H128" s="36"/>
      <c r="I128" s="115"/>
      <c r="J128" s="36"/>
      <c r="K128" s="36"/>
      <c r="L128" s="39"/>
      <c r="M128" s="218"/>
      <c r="N128" s="219"/>
      <c r="O128" s="71"/>
      <c r="P128" s="71"/>
      <c r="Q128" s="71"/>
      <c r="R128" s="71"/>
      <c r="S128" s="71"/>
      <c r="T128" s="72"/>
      <c r="U128" s="34"/>
      <c r="V128" s="34"/>
      <c r="W128" s="34"/>
      <c r="X128" s="34"/>
      <c r="Y128" s="34"/>
      <c r="Z128" s="34"/>
      <c r="AA128" s="34"/>
      <c r="AB128" s="34"/>
      <c r="AC128" s="34"/>
      <c r="AD128" s="34"/>
      <c r="AE128" s="34"/>
      <c r="AT128" s="16" t="s">
        <v>158</v>
      </c>
      <c r="AU128" s="16" t="s">
        <v>91</v>
      </c>
    </row>
    <row r="129" spans="1:65" s="2" customFormat="1" ht="16.5" customHeight="1">
      <c r="A129" s="34"/>
      <c r="B129" s="35"/>
      <c r="C129" s="203" t="s">
        <v>179</v>
      </c>
      <c r="D129" s="203" t="s">
        <v>152</v>
      </c>
      <c r="E129" s="204" t="s">
        <v>1448</v>
      </c>
      <c r="F129" s="205" t="s">
        <v>1449</v>
      </c>
      <c r="G129" s="206" t="s">
        <v>722</v>
      </c>
      <c r="H129" s="207">
        <v>6</v>
      </c>
      <c r="I129" s="208"/>
      <c r="J129" s="209">
        <f>ROUND(I129*H129,2)</f>
        <v>0</v>
      </c>
      <c r="K129" s="205" t="s">
        <v>1</v>
      </c>
      <c r="L129" s="39"/>
      <c r="M129" s="210" t="s">
        <v>1</v>
      </c>
      <c r="N129" s="211" t="s">
        <v>48</v>
      </c>
      <c r="O129" s="71"/>
      <c r="P129" s="212">
        <f>O129*H129</f>
        <v>0</v>
      </c>
      <c r="Q129" s="212">
        <v>0</v>
      </c>
      <c r="R129" s="212">
        <f>Q129*H129</f>
        <v>0</v>
      </c>
      <c r="S129" s="212">
        <v>0</v>
      </c>
      <c r="T129" s="213">
        <f>S129*H129</f>
        <v>0</v>
      </c>
      <c r="U129" s="34"/>
      <c r="V129" s="34"/>
      <c r="W129" s="34"/>
      <c r="X129" s="34"/>
      <c r="Y129" s="34"/>
      <c r="Z129" s="34"/>
      <c r="AA129" s="34"/>
      <c r="AB129" s="34"/>
      <c r="AC129" s="34"/>
      <c r="AD129" s="34"/>
      <c r="AE129" s="34"/>
      <c r="AR129" s="214" t="s">
        <v>156</v>
      </c>
      <c r="AT129" s="214" t="s">
        <v>152</v>
      </c>
      <c r="AU129" s="214" t="s">
        <v>91</v>
      </c>
      <c r="AY129" s="16" t="s">
        <v>150</v>
      </c>
      <c r="BE129" s="215">
        <f>IF(N129="základní",J129,0)</f>
        <v>0</v>
      </c>
      <c r="BF129" s="215">
        <f>IF(N129="snížená",J129,0)</f>
        <v>0</v>
      </c>
      <c r="BG129" s="215">
        <f>IF(N129="zákl. přenesená",J129,0)</f>
        <v>0</v>
      </c>
      <c r="BH129" s="215">
        <f>IF(N129="sníž. přenesená",J129,0)</f>
        <v>0</v>
      </c>
      <c r="BI129" s="215">
        <f>IF(N129="nulová",J129,0)</f>
        <v>0</v>
      </c>
      <c r="BJ129" s="16" t="s">
        <v>91</v>
      </c>
      <c r="BK129" s="215">
        <f>ROUND(I129*H129,2)</f>
        <v>0</v>
      </c>
      <c r="BL129" s="16" t="s">
        <v>156</v>
      </c>
      <c r="BM129" s="214" t="s">
        <v>1450</v>
      </c>
    </row>
    <row r="130" spans="1:65" s="2" customFormat="1" ht="11.25">
      <c r="A130" s="34"/>
      <c r="B130" s="35"/>
      <c r="C130" s="36"/>
      <c r="D130" s="216" t="s">
        <v>158</v>
      </c>
      <c r="E130" s="36"/>
      <c r="F130" s="217" t="s">
        <v>1451</v>
      </c>
      <c r="G130" s="36"/>
      <c r="H130" s="36"/>
      <c r="I130" s="115"/>
      <c r="J130" s="36"/>
      <c r="K130" s="36"/>
      <c r="L130" s="39"/>
      <c r="M130" s="218"/>
      <c r="N130" s="219"/>
      <c r="O130" s="71"/>
      <c r="P130" s="71"/>
      <c r="Q130" s="71"/>
      <c r="R130" s="71"/>
      <c r="S130" s="71"/>
      <c r="T130" s="72"/>
      <c r="U130" s="34"/>
      <c r="V130" s="34"/>
      <c r="W130" s="34"/>
      <c r="X130" s="34"/>
      <c r="Y130" s="34"/>
      <c r="Z130" s="34"/>
      <c r="AA130" s="34"/>
      <c r="AB130" s="34"/>
      <c r="AC130" s="34"/>
      <c r="AD130" s="34"/>
      <c r="AE130" s="34"/>
      <c r="AT130" s="16" t="s">
        <v>158</v>
      </c>
      <c r="AU130" s="16" t="s">
        <v>91</v>
      </c>
    </row>
    <row r="131" spans="1:65" s="2" customFormat="1" ht="16.5" customHeight="1">
      <c r="A131" s="34"/>
      <c r="B131" s="35"/>
      <c r="C131" s="203" t="s">
        <v>183</v>
      </c>
      <c r="D131" s="203" t="s">
        <v>152</v>
      </c>
      <c r="E131" s="204" t="s">
        <v>1452</v>
      </c>
      <c r="F131" s="205" t="s">
        <v>1453</v>
      </c>
      <c r="G131" s="206" t="s">
        <v>722</v>
      </c>
      <c r="H131" s="207">
        <v>1</v>
      </c>
      <c r="I131" s="208"/>
      <c r="J131" s="209">
        <f>ROUND(I131*H131,2)</f>
        <v>0</v>
      </c>
      <c r="K131" s="205" t="s">
        <v>1</v>
      </c>
      <c r="L131" s="39"/>
      <c r="M131" s="210" t="s">
        <v>1</v>
      </c>
      <c r="N131" s="211" t="s">
        <v>48</v>
      </c>
      <c r="O131" s="71"/>
      <c r="P131" s="212">
        <f>O131*H131</f>
        <v>0</v>
      </c>
      <c r="Q131" s="212">
        <v>0</v>
      </c>
      <c r="R131" s="212">
        <f>Q131*H131</f>
        <v>0</v>
      </c>
      <c r="S131" s="212">
        <v>0</v>
      </c>
      <c r="T131" s="213">
        <f>S131*H131</f>
        <v>0</v>
      </c>
      <c r="U131" s="34"/>
      <c r="V131" s="34"/>
      <c r="W131" s="34"/>
      <c r="X131" s="34"/>
      <c r="Y131" s="34"/>
      <c r="Z131" s="34"/>
      <c r="AA131" s="34"/>
      <c r="AB131" s="34"/>
      <c r="AC131" s="34"/>
      <c r="AD131" s="34"/>
      <c r="AE131" s="34"/>
      <c r="AR131" s="214" t="s">
        <v>156</v>
      </c>
      <c r="AT131" s="214" t="s">
        <v>152</v>
      </c>
      <c r="AU131" s="214" t="s">
        <v>91</v>
      </c>
      <c r="AY131" s="16" t="s">
        <v>150</v>
      </c>
      <c r="BE131" s="215">
        <f>IF(N131="základní",J131,0)</f>
        <v>0</v>
      </c>
      <c r="BF131" s="215">
        <f>IF(N131="snížená",J131,0)</f>
        <v>0</v>
      </c>
      <c r="BG131" s="215">
        <f>IF(N131="zákl. přenesená",J131,0)</f>
        <v>0</v>
      </c>
      <c r="BH131" s="215">
        <f>IF(N131="sníž. přenesená",J131,0)</f>
        <v>0</v>
      </c>
      <c r="BI131" s="215">
        <f>IF(N131="nulová",J131,0)</f>
        <v>0</v>
      </c>
      <c r="BJ131" s="16" t="s">
        <v>91</v>
      </c>
      <c r="BK131" s="215">
        <f>ROUND(I131*H131,2)</f>
        <v>0</v>
      </c>
      <c r="BL131" s="16" t="s">
        <v>156</v>
      </c>
      <c r="BM131" s="214" t="s">
        <v>1454</v>
      </c>
    </row>
    <row r="132" spans="1:65" s="2" customFormat="1" ht="11.25">
      <c r="A132" s="34"/>
      <c r="B132" s="35"/>
      <c r="C132" s="36"/>
      <c r="D132" s="216" t="s">
        <v>158</v>
      </c>
      <c r="E132" s="36"/>
      <c r="F132" s="217" t="s">
        <v>1453</v>
      </c>
      <c r="G132" s="36"/>
      <c r="H132" s="36"/>
      <c r="I132" s="115"/>
      <c r="J132" s="36"/>
      <c r="K132" s="36"/>
      <c r="L132" s="39"/>
      <c r="M132" s="218"/>
      <c r="N132" s="219"/>
      <c r="O132" s="71"/>
      <c r="P132" s="71"/>
      <c r="Q132" s="71"/>
      <c r="R132" s="71"/>
      <c r="S132" s="71"/>
      <c r="T132" s="72"/>
      <c r="U132" s="34"/>
      <c r="V132" s="34"/>
      <c r="W132" s="34"/>
      <c r="X132" s="34"/>
      <c r="Y132" s="34"/>
      <c r="Z132" s="34"/>
      <c r="AA132" s="34"/>
      <c r="AB132" s="34"/>
      <c r="AC132" s="34"/>
      <c r="AD132" s="34"/>
      <c r="AE132" s="34"/>
      <c r="AT132" s="16" t="s">
        <v>158</v>
      </c>
      <c r="AU132" s="16" t="s">
        <v>91</v>
      </c>
    </row>
    <row r="133" spans="1:65" s="2" customFormat="1" ht="16.5" customHeight="1">
      <c r="A133" s="34"/>
      <c r="B133" s="35"/>
      <c r="C133" s="203" t="s">
        <v>187</v>
      </c>
      <c r="D133" s="203" t="s">
        <v>152</v>
      </c>
      <c r="E133" s="204" t="s">
        <v>1455</v>
      </c>
      <c r="F133" s="205" t="s">
        <v>1456</v>
      </c>
      <c r="G133" s="206" t="s">
        <v>722</v>
      </c>
      <c r="H133" s="207">
        <v>1</v>
      </c>
      <c r="I133" s="208"/>
      <c r="J133" s="209">
        <f>ROUND(I133*H133,2)</f>
        <v>0</v>
      </c>
      <c r="K133" s="205" t="s">
        <v>1</v>
      </c>
      <c r="L133" s="39"/>
      <c r="M133" s="210" t="s">
        <v>1</v>
      </c>
      <c r="N133" s="211" t="s">
        <v>48</v>
      </c>
      <c r="O133" s="71"/>
      <c r="P133" s="212">
        <f>O133*H133</f>
        <v>0</v>
      </c>
      <c r="Q133" s="212">
        <v>0</v>
      </c>
      <c r="R133" s="212">
        <f>Q133*H133</f>
        <v>0</v>
      </c>
      <c r="S133" s="212">
        <v>0</v>
      </c>
      <c r="T133" s="213">
        <f>S133*H133</f>
        <v>0</v>
      </c>
      <c r="U133" s="34"/>
      <c r="V133" s="34"/>
      <c r="W133" s="34"/>
      <c r="X133" s="34"/>
      <c r="Y133" s="34"/>
      <c r="Z133" s="34"/>
      <c r="AA133" s="34"/>
      <c r="AB133" s="34"/>
      <c r="AC133" s="34"/>
      <c r="AD133" s="34"/>
      <c r="AE133" s="34"/>
      <c r="AR133" s="214" t="s">
        <v>156</v>
      </c>
      <c r="AT133" s="214" t="s">
        <v>152</v>
      </c>
      <c r="AU133" s="214" t="s">
        <v>91</v>
      </c>
      <c r="AY133" s="16" t="s">
        <v>150</v>
      </c>
      <c r="BE133" s="215">
        <f>IF(N133="základní",J133,0)</f>
        <v>0</v>
      </c>
      <c r="BF133" s="215">
        <f>IF(N133="snížená",J133,0)</f>
        <v>0</v>
      </c>
      <c r="BG133" s="215">
        <f>IF(N133="zákl. přenesená",J133,0)</f>
        <v>0</v>
      </c>
      <c r="BH133" s="215">
        <f>IF(N133="sníž. přenesená",J133,0)</f>
        <v>0</v>
      </c>
      <c r="BI133" s="215">
        <f>IF(N133="nulová",J133,0)</f>
        <v>0</v>
      </c>
      <c r="BJ133" s="16" t="s">
        <v>91</v>
      </c>
      <c r="BK133" s="215">
        <f>ROUND(I133*H133,2)</f>
        <v>0</v>
      </c>
      <c r="BL133" s="16" t="s">
        <v>156</v>
      </c>
      <c r="BM133" s="214" t="s">
        <v>1457</v>
      </c>
    </row>
    <row r="134" spans="1:65" s="2" customFormat="1" ht="11.25">
      <c r="A134" s="34"/>
      <c r="B134" s="35"/>
      <c r="C134" s="36"/>
      <c r="D134" s="216" t="s">
        <v>158</v>
      </c>
      <c r="E134" s="36"/>
      <c r="F134" s="217" t="s">
        <v>1456</v>
      </c>
      <c r="G134" s="36"/>
      <c r="H134" s="36"/>
      <c r="I134" s="115"/>
      <c r="J134" s="36"/>
      <c r="K134" s="36"/>
      <c r="L134" s="39"/>
      <c r="M134" s="218"/>
      <c r="N134" s="219"/>
      <c r="O134" s="71"/>
      <c r="P134" s="71"/>
      <c r="Q134" s="71"/>
      <c r="R134" s="71"/>
      <c r="S134" s="71"/>
      <c r="T134" s="72"/>
      <c r="U134" s="34"/>
      <c r="V134" s="34"/>
      <c r="W134" s="34"/>
      <c r="X134" s="34"/>
      <c r="Y134" s="34"/>
      <c r="Z134" s="34"/>
      <c r="AA134" s="34"/>
      <c r="AB134" s="34"/>
      <c r="AC134" s="34"/>
      <c r="AD134" s="34"/>
      <c r="AE134" s="34"/>
      <c r="AT134" s="16" t="s">
        <v>158</v>
      </c>
      <c r="AU134" s="16" t="s">
        <v>91</v>
      </c>
    </row>
    <row r="135" spans="1:65" s="2" customFormat="1" ht="16.5" customHeight="1">
      <c r="A135" s="34"/>
      <c r="B135" s="35"/>
      <c r="C135" s="203" t="s">
        <v>191</v>
      </c>
      <c r="D135" s="203" t="s">
        <v>152</v>
      </c>
      <c r="E135" s="204" t="s">
        <v>1458</v>
      </c>
      <c r="F135" s="205" t="s">
        <v>1459</v>
      </c>
      <c r="G135" s="206" t="s">
        <v>722</v>
      </c>
      <c r="H135" s="207">
        <v>2</v>
      </c>
      <c r="I135" s="208"/>
      <c r="J135" s="209">
        <f>ROUND(I135*H135,2)</f>
        <v>0</v>
      </c>
      <c r="K135" s="205" t="s">
        <v>1</v>
      </c>
      <c r="L135" s="39"/>
      <c r="M135" s="210" t="s">
        <v>1</v>
      </c>
      <c r="N135" s="211" t="s">
        <v>48</v>
      </c>
      <c r="O135" s="71"/>
      <c r="P135" s="212">
        <f>O135*H135</f>
        <v>0</v>
      </c>
      <c r="Q135" s="212">
        <v>0</v>
      </c>
      <c r="R135" s="212">
        <f>Q135*H135</f>
        <v>0</v>
      </c>
      <c r="S135" s="212">
        <v>0</v>
      </c>
      <c r="T135" s="213">
        <f>S135*H135</f>
        <v>0</v>
      </c>
      <c r="U135" s="34"/>
      <c r="V135" s="34"/>
      <c r="W135" s="34"/>
      <c r="X135" s="34"/>
      <c r="Y135" s="34"/>
      <c r="Z135" s="34"/>
      <c r="AA135" s="34"/>
      <c r="AB135" s="34"/>
      <c r="AC135" s="34"/>
      <c r="AD135" s="34"/>
      <c r="AE135" s="34"/>
      <c r="AR135" s="214" t="s">
        <v>156</v>
      </c>
      <c r="AT135" s="214" t="s">
        <v>152</v>
      </c>
      <c r="AU135" s="214" t="s">
        <v>91</v>
      </c>
      <c r="AY135" s="16" t="s">
        <v>150</v>
      </c>
      <c r="BE135" s="215">
        <f>IF(N135="základní",J135,0)</f>
        <v>0</v>
      </c>
      <c r="BF135" s="215">
        <f>IF(N135="snížená",J135,0)</f>
        <v>0</v>
      </c>
      <c r="BG135" s="215">
        <f>IF(N135="zákl. přenesená",J135,0)</f>
        <v>0</v>
      </c>
      <c r="BH135" s="215">
        <f>IF(N135="sníž. přenesená",J135,0)</f>
        <v>0</v>
      </c>
      <c r="BI135" s="215">
        <f>IF(N135="nulová",J135,0)</f>
        <v>0</v>
      </c>
      <c r="BJ135" s="16" t="s">
        <v>91</v>
      </c>
      <c r="BK135" s="215">
        <f>ROUND(I135*H135,2)</f>
        <v>0</v>
      </c>
      <c r="BL135" s="16" t="s">
        <v>156</v>
      </c>
      <c r="BM135" s="214" t="s">
        <v>1460</v>
      </c>
    </row>
    <row r="136" spans="1:65" s="2" customFormat="1" ht="11.25">
      <c r="A136" s="34"/>
      <c r="B136" s="35"/>
      <c r="C136" s="36"/>
      <c r="D136" s="216" t="s">
        <v>158</v>
      </c>
      <c r="E136" s="36"/>
      <c r="F136" s="217" t="s">
        <v>1459</v>
      </c>
      <c r="G136" s="36"/>
      <c r="H136" s="36"/>
      <c r="I136" s="115"/>
      <c r="J136" s="36"/>
      <c r="K136" s="36"/>
      <c r="L136" s="39"/>
      <c r="M136" s="218"/>
      <c r="N136" s="219"/>
      <c r="O136" s="71"/>
      <c r="P136" s="71"/>
      <c r="Q136" s="71"/>
      <c r="R136" s="71"/>
      <c r="S136" s="71"/>
      <c r="T136" s="72"/>
      <c r="U136" s="34"/>
      <c r="V136" s="34"/>
      <c r="W136" s="34"/>
      <c r="X136" s="34"/>
      <c r="Y136" s="34"/>
      <c r="Z136" s="34"/>
      <c r="AA136" s="34"/>
      <c r="AB136" s="34"/>
      <c r="AC136" s="34"/>
      <c r="AD136" s="34"/>
      <c r="AE136" s="34"/>
      <c r="AT136" s="16" t="s">
        <v>158</v>
      </c>
      <c r="AU136" s="16" t="s">
        <v>91</v>
      </c>
    </row>
    <row r="137" spans="1:65" s="2" customFormat="1" ht="16.5" customHeight="1">
      <c r="A137" s="34"/>
      <c r="B137" s="35"/>
      <c r="C137" s="203" t="s">
        <v>196</v>
      </c>
      <c r="D137" s="203" t="s">
        <v>152</v>
      </c>
      <c r="E137" s="204" t="s">
        <v>1461</v>
      </c>
      <c r="F137" s="205" t="s">
        <v>1462</v>
      </c>
      <c r="G137" s="206" t="s">
        <v>722</v>
      </c>
      <c r="H137" s="207">
        <v>4</v>
      </c>
      <c r="I137" s="208"/>
      <c r="J137" s="209">
        <f>ROUND(I137*H137,2)</f>
        <v>0</v>
      </c>
      <c r="K137" s="205" t="s">
        <v>1</v>
      </c>
      <c r="L137" s="39"/>
      <c r="M137" s="210" t="s">
        <v>1</v>
      </c>
      <c r="N137" s="211" t="s">
        <v>48</v>
      </c>
      <c r="O137" s="71"/>
      <c r="P137" s="212">
        <f>O137*H137</f>
        <v>0</v>
      </c>
      <c r="Q137" s="212">
        <v>0</v>
      </c>
      <c r="R137" s="212">
        <f>Q137*H137</f>
        <v>0</v>
      </c>
      <c r="S137" s="212">
        <v>0</v>
      </c>
      <c r="T137" s="213">
        <f>S137*H137</f>
        <v>0</v>
      </c>
      <c r="U137" s="34"/>
      <c r="V137" s="34"/>
      <c r="W137" s="34"/>
      <c r="X137" s="34"/>
      <c r="Y137" s="34"/>
      <c r="Z137" s="34"/>
      <c r="AA137" s="34"/>
      <c r="AB137" s="34"/>
      <c r="AC137" s="34"/>
      <c r="AD137" s="34"/>
      <c r="AE137" s="34"/>
      <c r="AR137" s="214" t="s">
        <v>156</v>
      </c>
      <c r="AT137" s="214" t="s">
        <v>152</v>
      </c>
      <c r="AU137" s="214" t="s">
        <v>91</v>
      </c>
      <c r="AY137" s="16" t="s">
        <v>150</v>
      </c>
      <c r="BE137" s="215">
        <f>IF(N137="základní",J137,0)</f>
        <v>0</v>
      </c>
      <c r="BF137" s="215">
        <f>IF(N137="snížená",J137,0)</f>
        <v>0</v>
      </c>
      <c r="BG137" s="215">
        <f>IF(N137="zákl. přenesená",J137,0)</f>
        <v>0</v>
      </c>
      <c r="BH137" s="215">
        <f>IF(N137="sníž. přenesená",J137,0)</f>
        <v>0</v>
      </c>
      <c r="BI137" s="215">
        <f>IF(N137="nulová",J137,0)</f>
        <v>0</v>
      </c>
      <c r="BJ137" s="16" t="s">
        <v>91</v>
      </c>
      <c r="BK137" s="215">
        <f>ROUND(I137*H137,2)</f>
        <v>0</v>
      </c>
      <c r="BL137" s="16" t="s">
        <v>156</v>
      </c>
      <c r="BM137" s="214" t="s">
        <v>1463</v>
      </c>
    </row>
    <row r="138" spans="1:65" s="2" customFormat="1" ht="11.25">
      <c r="A138" s="34"/>
      <c r="B138" s="35"/>
      <c r="C138" s="36"/>
      <c r="D138" s="216" t="s">
        <v>158</v>
      </c>
      <c r="E138" s="36"/>
      <c r="F138" s="217" t="s">
        <v>1462</v>
      </c>
      <c r="G138" s="36"/>
      <c r="H138" s="36"/>
      <c r="I138" s="115"/>
      <c r="J138" s="36"/>
      <c r="K138" s="36"/>
      <c r="L138" s="39"/>
      <c r="M138" s="218"/>
      <c r="N138" s="219"/>
      <c r="O138" s="71"/>
      <c r="P138" s="71"/>
      <c r="Q138" s="71"/>
      <c r="R138" s="71"/>
      <c r="S138" s="71"/>
      <c r="T138" s="72"/>
      <c r="U138" s="34"/>
      <c r="V138" s="34"/>
      <c r="W138" s="34"/>
      <c r="X138" s="34"/>
      <c r="Y138" s="34"/>
      <c r="Z138" s="34"/>
      <c r="AA138" s="34"/>
      <c r="AB138" s="34"/>
      <c r="AC138" s="34"/>
      <c r="AD138" s="34"/>
      <c r="AE138" s="34"/>
      <c r="AT138" s="16" t="s">
        <v>158</v>
      </c>
      <c r="AU138" s="16" t="s">
        <v>91</v>
      </c>
    </row>
    <row r="139" spans="1:65" s="2" customFormat="1" ht="16.5" customHeight="1">
      <c r="A139" s="34"/>
      <c r="B139" s="35"/>
      <c r="C139" s="203" t="s">
        <v>204</v>
      </c>
      <c r="D139" s="203" t="s">
        <v>152</v>
      </c>
      <c r="E139" s="204" t="s">
        <v>1464</v>
      </c>
      <c r="F139" s="205" t="s">
        <v>1465</v>
      </c>
      <c r="G139" s="206" t="s">
        <v>194</v>
      </c>
      <c r="H139" s="207">
        <v>46</v>
      </c>
      <c r="I139" s="208"/>
      <c r="J139" s="209">
        <f>ROUND(I139*H139,2)</f>
        <v>0</v>
      </c>
      <c r="K139" s="205" t="s">
        <v>1</v>
      </c>
      <c r="L139" s="39"/>
      <c r="M139" s="210" t="s">
        <v>1</v>
      </c>
      <c r="N139" s="211" t="s">
        <v>48</v>
      </c>
      <c r="O139" s="71"/>
      <c r="P139" s="212">
        <f>O139*H139</f>
        <v>0</v>
      </c>
      <c r="Q139" s="212">
        <v>0</v>
      </c>
      <c r="R139" s="212">
        <f>Q139*H139</f>
        <v>0</v>
      </c>
      <c r="S139" s="212">
        <v>0</v>
      </c>
      <c r="T139" s="213">
        <f>S139*H139</f>
        <v>0</v>
      </c>
      <c r="U139" s="34"/>
      <c r="V139" s="34"/>
      <c r="W139" s="34"/>
      <c r="X139" s="34"/>
      <c r="Y139" s="34"/>
      <c r="Z139" s="34"/>
      <c r="AA139" s="34"/>
      <c r="AB139" s="34"/>
      <c r="AC139" s="34"/>
      <c r="AD139" s="34"/>
      <c r="AE139" s="34"/>
      <c r="AR139" s="214" t="s">
        <v>156</v>
      </c>
      <c r="AT139" s="214" t="s">
        <v>152</v>
      </c>
      <c r="AU139" s="214" t="s">
        <v>91</v>
      </c>
      <c r="AY139" s="16" t="s">
        <v>150</v>
      </c>
      <c r="BE139" s="215">
        <f>IF(N139="základní",J139,0)</f>
        <v>0</v>
      </c>
      <c r="BF139" s="215">
        <f>IF(N139="snížená",J139,0)</f>
        <v>0</v>
      </c>
      <c r="BG139" s="215">
        <f>IF(N139="zákl. přenesená",J139,0)</f>
        <v>0</v>
      </c>
      <c r="BH139" s="215">
        <f>IF(N139="sníž. přenesená",J139,0)</f>
        <v>0</v>
      </c>
      <c r="BI139" s="215">
        <f>IF(N139="nulová",J139,0)</f>
        <v>0</v>
      </c>
      <c r="BJ139" s="16" t="s">
        <v>91</v>
      </c>
      <c r="BK139" s="215">
        <f>ROUND(I139*H139,2)</f>
        <v>0</v>
      </c>
      <c r="BL139" s="16" t="s">
        <v>156</v>
      </c>
      <c r="BM139" s="214" t="s">
        <v>1466</v>
      </c>
    </row>
    <row r="140" spans="1:65" s="2" customFormat="1" ht="11.25">
      <c r="A140" s="34"/>
      <c r="B140" s="35"/>
      <c r="C140" s="36"/>
      <c r="D140" s="216" t="s">
        <v>158</v>
      </c>
      <c r="E140" s="36"/>
      <c r="F140" s="217" t="s">
        <v>1465</v>
      </c>
      <c r="G140" s="36"/>
      <c r="H140" s="36"/>
      <c r="I140" s="115"/>
      <c r="J140" s="36"/>
      <c r="K140" s="36"/>
      <c r="L140" s="39"/>
      <c r="M140" s="218"/>
      <c r="N140" s="219"/>
      <c r="O140" s="71"/>
      <c r="P140" s="71"/>
      <c r="Q140" s="71"/>
      <c r="R140" s="71"/>
      <c r="S140" s="71"/>
      <c r="T140" s="72"/>
      <c r="U140" s="34"/>
      <c r="V140" s="34"/>
      <c r="W140" s="34"/>
      <c r="X140" s="34"/>
      <c r="Y140" s="34"/>
      <c r="Z140" s="34"/>
      <c r="AA140" s="34"/>
      <c r="AB140" s="34"/>
      <c r="AC140" s="34"/>
      <c r="AD140" s="34"/>
      <c r="AE140" s="34"/>
      <c r="AT140" s="16" t="s">
        <v>158</v>
      </c>
      <c r="AU140" s="16" t="s">
        <v>91</v>
      </c>
    </row>
    <row r="141" spans="1:65" s="2" customFormat="1" ht="16.5" customHeight="1">
      <c r="A141" s="34"/>
      <c r="B141" s="35"/>
      <c r="C141" s="203" t="s">
        <v>210</v>
      </c>
      <c r="D141" s="203" t="s">
        <v>152</v>
      </c>
      <c r="E141" s="204" t="s">
        <v>1467</v>
      </c>
      <c r="F141" s="205" t="s">
        <v>1468</v>
      </c>
      <c r="G141" s="206" t="s">
        <v>194</v>
      </c>
      <c r="H141" s="207">
        <v>70</v>
      </c>
      <c r="I141" s="208"/>
      <c r="J141" s="209">
        <f>ROUND(I141*H141,2)</f>
        <v>0</v>
      </c>
      <c r="K141" s="205" t="s">
        <v>1</v>
      </c>
      <c r="L141" s="39"/>
      <c r="M141" s="210" t="s">
        <v>1</v>
      </c>
      <c r="N141" s="211" t="s">
        <v>48</v>
      </c>
      <c r="O141" s="71"/>
      <c r="P141" s="212">
        <f>O141*H141</f>
        <v>0</v>
      </c>
      <c r="Q141" s="212">
        <v>0</v>
      </c>
      <c r="R141" s="212">
        <f>Q141*H141</f>
        <v>0</v>
      </c>
      <c r="S141" s="212">
        <v>0</v>
      </c>
      <c r="T141" s="213">
        <f>S141*H141</f>
        <v>0</v>
      </c>
      <c r="U141" s="34"/>
      <c r="V141" s="34"/>
      <c r="W141" s="34"/>
      <c r="X141" s="34"/>
      <c r="Y141" s="34"/>
      <c r="Z141" s="34"/>
      <c r="AA141" s="34"/>
      <c r="AB141" s="34"/>
      <c r="AC141" s="34"/>
      <c r="AD141" s="34"/>
      <c r="AE141" s="34"/>
      <c r="AR141" s="214" t="s">
        <v>156</v>
      </c>
      <c r="AT141" s="214" t="s">
        <v>152</v>
      </c>
      <c r="AU141" s="214" t="s">
        <v>91</v>
      </c>
      <c r="AY141" s="16" t="s">
        <v>150</v>
      </c>
      <c r="BE141" s="215">
        <f>IF(N141="základní",J141,0)</f>
        <v>0</v>
      </c>
      <c r="BF141" s="215">
        <f>IF(N141="snížená",J141,0)</f>
        <v>0</v>
      </c>
      <c r="BG141" s="215">
        <f>IF(N141="zákl. přenesená",J141,0)</f>
        <v>0</v>
      </c>
      <c r="BH141" s="215">
        <f>IF(N141="sníž. přenesená",J141,0)</f>
        <v>0</v>
      </c>
      <c r="BI141" s="215">
        <f>IF(N141="nulová",J141,0)</f>
        <v>0</v>
      </c>
      <c r="BJ141" s="16" t="s">
        <v>91</v>
      </c>
      <c r="BK141" s="215">
        <f>ROUND(I141*H141,2)</f>
        <v>0</v>
      </c>
      <c r="BL141" s="16" t="s">
        <v>156</v>
      </c>
      <c r="BM141" s="214" t="s">
        <v>1469</v>
      </c>
    </row>
    <row r="142" spans="1:65" s="2" customFormat="1" ht="11.25">
      <c r="A142" s="34"/>
      <c r="B142" s="35"/>
      <c r="C142" s="36"/>
      <c r="D142" s="216" t="s">
        <v>158</v>
      </c>
      <c r="E142" s="36"/>
      <c r="F142" s="217" t="s">
        <v>1468</v>
      </c>
      <c r="G142" s="36"/>
      <c r="H142" s="36"/>
      <c r="I142" s="115"/>
      <c r="J142" s="36"/>
      <c r="K142" s="36"/>
      <c r="L142" s="39"/>
      <c r="M142" s="218"/>
      <c r="N142" s="219"/>
      <c r="O142" s="71"/>
      <c r="P142" s="71"/>
      <c r="Q142" s="71"/>
      <c r="R142" s="71"/>
      <c r="S142" s="71"/>
      <c r="T142" s="72"/>
      <c r="U142" s="34"/>
      <c r="V142" s="34"/>
      <c r="W142" s="34"/>
      <c r="X142" s="34"/>
      <c r="Y142" s="34"/>
      <c r="Z142" s="34"/>
      <c r="AA142" s="34"/>
      <c r="AB142" s="34"/>
      <c r="AC142" s="34"/>
      <c r="AD142" s="34"/>
      <c r="AE142" s="34"/>
      <c r="AT142" s="16" t="s">
        <v>158</v>
      </c>
      <c r="AU142" s="16" t="s">
        <v>91</v>
      </c>
    </row>
    <row r="143" spans="1:65" s="2" customFormat="1" ht="16.5" customHeight="1">
      <c r="A143" s="34"/>
      <c r="B143" s="35"/>
      <c r="C143" s="203" t="s">
        <v>216</v>
      </c>
      <c r="D143" s="203" t="s">
        <v>152</v>
      </c>
      <c r="E143" s="204" t="s">
        <v>1470</v>
      </c>
      <c r="F143" s="205" t="s">
        <v>1471</v>
      </c>
      <c r="G143" s="206" t="s">
        <v>194</v>
      </c>
      <c r="H143" s="207">
        <v>24</v>
      </c>
      <c r="I143" s="208"/>
      <c r="J143" s="209">
        <f>ROUND(I143*H143,2)</f>
        <v>0</v>
      </c>
      <c r="K143" s="205" t="s">
        <v>1</v>
      </c>
      <c r="L143" s="39"/>
      <c r="M143" s="210" t="s">
        <v>1</v>
      </c>
      <c r="N143" s="211" t="s">
        <v>48</v>
      </c>
      <c r="O143" s="71"/>
      <c r="P143" s="212">
        <f>O143*H143</f>
        <v>0</v>
      </c>
      <c r="Q143" s="212">
        <v>0</v>
      </c>
      <c r="R143" s="212">
        <f>Q143*H143</f>
        <v>0</v>
      </c>
      <c r="S143" s="212">
        <v>0</v>
      </c>
      <c r="T143" s="213">
        <f>S143*H143</f>
        <v>0</v>
      </c>
      <c r="U143" s="34"/>
      <c r="V143" s="34"/>
      <c r="W143" s="34"/>
      <c r="X143" s="34"/>
      <c r="Y143" s="34"/>
      <c r="Z143" s="34"/>
      <c r="AA143" s="34"/>
      <c r="AB143" s="34"/>
      <c r="AC143" s="34"/>
      <c r="AD143" s="34"/>
      <c r="AE143" s="34"/>
      <c r="AR143" s="214" t="s">
        <v>156</v>
      </c>
      <c r="AT143" s="214" t="s">
        <v>152</v>
      </c>
      <c r="AU143" s="214" t="s">
        <v>91</v>
      </c>
      <c r="AY143" s="16" t="s">
        <v>150</v>
      </c>
      <c r="BE143" s="215">
        <f>IF(N143="základní",J143,0)</f>
        <v>0</v>
      </c>
      <c r="BF143" s="215">
        <f>IF(N143="snížená",J143,0)</f>
        <v>0</v>
      </c>
      <c r="BG143" s="215">
        <f>IF(N143="zákl. přenesená",J143,0)</f>
        <v>0</v>
      </c>
      <c r="BH143" s="215">
        <f>IF(N143="sníž. přenesená",J143,0)</f>
        <v>0</v>
      </c>
      <c r="BI143" s="215">
        <f>IF(N143="nulová",J143,0)</f>
        <v>0</v>
      </c>
      <c r="BJ143" s="16" t="s">
        <v>91</v>
      </c>
      <c r="BK143" s="215">
        <f>ROUND(I143*H143,2)</f>
        <v>0</v>
      </c>
      <c r="BL143" s="16" t="s">
        <v>156</v>
      </c>
      <c r="BM143" s="214" t="s">
        <v>1472</v>
      </c>
    </row>
    <row r="144" spans="1:65" s="2" customFormat="1" ht="11.25">
      <c r="A144" s="34"/>
      <c r="B144" s="35"/>
      <c r="C144" s="36"/>
      <c r="D144" s="216" t="s">
        <v>158</v>
      </c>
      <c r="E144" s="36"/>
      <c r="F144" s="217" t="s">
        <v>1471</v>
      </c>
      <c r="G144" s="36"/>
      <c r="H144" s="36"/>
      <c r="I144" s="115"/>
      <c r="J144" s="36"/>
      <c r="K144" s="36"/>
      <c r="L144" s="39"/>
      <c r="M144" s="218"/>
      <c r="N144" s="219"/>
      <c r="O144" s="71"/>
      <c r="P144" s="71"/>
      <c r="Q144" s="71"/>
      <c r="R144" s="71"/>
      <c r="S144" s="71"/>
      <c r="T144" s="72"/>
      <c r="U144" s="34"/>
      <c r="V144" s="34"/>
      <c r="W144" s="34"/>
      <c r="X144" s="34"/>
      <c r="Y144" s="34"/>
      <c r="Z144" s="34"/>
      <c r="AA144" s="34"/>
      <c r="AB144" s="34"/>
      <c r="AC144" s="34"/>
      <c r="AD144" s="34"/>
      <c r="AE144" s="34"/>
      <c r="AT144" s="16" t="s">
        <v>158</v>
      </c>
      <c r="AU144" s="16" t="s">
        <v>91</v>
      </c>
    </row>
    <row r="145" spans="1:65" s="2" customFormat="1" ht="16.5" customHeight="1">
      <c r="A145" s="34"/>
      <c r="B145" s="35"/>
      <c r="C145" s="203" t="s">
        <v>234</v>
      </c>
      <c r="D145" s="203" t="s">
        <v>152</v>
      </c>
      <c r="E145" s="204" t="s">
        <v>1473</v>
      </c>
      <c r="F145" s="205" t="s">
        <v>1474</v>
      </c>
      <c r="G145" s="206" t="s">
        <v>194</v>
      </c>
      <c r="H145" s="207">
        <v>76</v>
      </c>
      <c r="I145" s="208"/>
      <c r="J145" s="209">
        <f>ROUND(I145*H145,2)</f>
        <v>0</v>
      </c>
      <c r="K145" s="205" t="s">
        <v>1</v>
      </c>
      <c r="L145" s="39"/>
      <c r="M145" s="210" t="s">
        <v>1</v>
      </c>
      <c r="N145" s="211" t="s">
        <v>48</v>
      </c>
      <c r="O145" s="71"/>
      <c r="P145" s="212">
        <f>O145*H145</f>
        <v>0</v>
      </c>
      <c r="Q145" s="212">
        <v>0</v>
      </c>
      <c r="R145" s="212">
        <f>Q145*H145</f>
        <v>0</v>
      </c>
      <c r="S145" s="212">
        <v>0</v>
      </c>
      <c r="T145" s="213">
        <f>S145*H145</f>
        <v>0</v>
      </c>
      <c r="U145" s="34"/>
      <c r="V145" s="34"/>
      <c r="W145" s="34"/>
      <c r="X145" s="34"/>
      <c r="Y145" s="34"/>
      <c r="Z145" s="34"/>
      <c r="AA145" s="34"/>
      <c r="AB145" s="34"/>
      <c r="AC145" s="34"/>
      <c r="AD145" s="34"/>
      <c r="AE145" s="34"/>
      <c r="AR145" s="214" t="s">
        <v>156</v>
      </c>
      <c r="AT145" s="214" t="s">
        <v>152</v>
      </c>
      <c r="AU145" s="214" t="s">
        <v>91</v>
      </c>
      <c r="AY145" s="16" t="s">
        <v>150</v>
      </c>
      <c r="BE145" s="215">
        <f>IF(N145="základní",J145,0)</f>
        <v>0</v>
      </c>
      <c r="BF145" s="215">
        <f>IF(N145="snížená",J145,0)</f>
        <v>0</v>
      </c>
      <c r="BG145" s="215">
        <f>IF(N145="zákl. přenesená",J145,0)</f>
        <v>0</v>
      </c>
      <c r="BH145" s="215">
        <f>IF(N145="sníž. přenesená",J145,0)</f>
        <v>0</v>
      </c>
      <c r="BI145" s="215">
        <f>IF(N145="nulová",J145,0)</f>
        <v>0</v>
      </c>
      <c r="BJ145" s="16" t="s">
        <v>91</v>
      </c>
      <c r="BK145" s="215">
        <f>ROUND(I145*H145,2)</f>
        <v>0</v>
      </c>
      <c r="BL145" s="16" t="s">
        <v>156</v>
      </c>
      <c r="BM145" s="214" t="s">
        <v>1475</v>
      </c>
    </row>
    <row r="146" spans="1:65" s="2" customFormat="1" ht="11.25">
      <c r="A146" s="34"/>
      <c r="B146" s="35"/>
      <c r="C146" s="36"/>
      <c r="D146" s="216" t="s">
        <v>158</v>
      </c>
      <c r="E146" s="36"/>
      <c r="F146" s="217" t="s">
        <v>1474</v>
      </c>
      <c r="G146" s="36"/>
      <c r="H146" s="36"/>
      <c r="I146" s="115"/>
      <c r="J146" s="36"/>
      <c r="K146" s="36"/>
      <c r="L146" s="39"/>
      <c r="M146" s="218"/>
      <c r="N146" s="219"/>
      <c r="O146" s="71"/>
      <c r="P146" s="71"/>
      <c r="Q146" s="71"/>
      <c r="R146" s="71"/>
      <c r="S146" s="71"/>
      <c r="T146" s="72"/>
      <c r="U146" s="34"/>
      <c r="V146" s="34"/>
      <c r="W146" s="34"/>
      <c r="X146" s="34"/>
      <c r="Y146" s="34"/>
      <c r="Z146" s="34"/>
      <c r="AA146" s="34"/>
      <c r="AB146" s="34"/>
      <c r="AC146" s="34"/>
      <c r="AD146" s="34"/>
      <c r="AE146" s="34"/>
      <c r="AT146" s="16" t="s">
        <v>158</v>
      </c>
      <c r="AU146" s="16" t="s">
        <v>91</v>
      </c>
    </row>
    <row r="147" spans="1:65" s="2" customFormat="1" ht="16.5" customHeight="1">
      <c r="A147" s="34"/>
      <c r="B147" s="35"/>
      <c r="C147" s="203" t="s">
        <v>8</v>
      </c>
      <c r="D147" s="203" t="s">
        <v>152</v>
      </c>
      <c r="E147" s="204" t="s">
        <v>1476</v>
      </c>
      <c r="F147" s="205" t="s">
        <v>1477</v>
      </c>
      <c r="G147" s="206" t="s">
        <v>194</v>
      </c>
      <c r="H147" s="207">
        <v>10</v>
      </c>
      <c r="I147" s="208"/>
      <c r="J147" s="209">
        <f>ROUND(I147*H147,2)</f>
        <v>0</v>
      </c>
      <c r="K147" s="205" t="s">
        <v>1</v>
      </c>
      <c r="L147" s="39"/>
      <c r="M147" s="210" t="s">
        <v>1</v>
      </c>
      <c r="N147" s="211" t="s">
        <v>48</v>
      </c>
      <c r="O147" s="71"/>
      <c r="P147" s="212">
        <f>O147*H147</f>
        <v>0</v>
      </c>
      <c r="Q147" s="212">
        <v>0</v>
      </c>
      <c r="R147" s="212">
        <f>Q147*H147</f>
        <v>0</v>
      </c>
      <c r="S147" s="212">
        <v>0</v>
      </c>
      <c r="T147" s="213">
        <f>S147*H147</f>
        <v>0</v>
      </c>
      <c r="U147" s="34"/>
      <c r="V147" s="34"/>
      <c r="W147" s="34"/>
      <c r="X147" s="34"/>
      <c r="Y147" s="34"/>
      <c r="Z147" s="34"/>
      <c r="AA147" s="34"/>
      <c r="AB147" s="34"/>
      <c r="AC147" s="34"/>
      <c r="AD147" s="34"/>
      <c r="AE147" s="34"/>
      <c r="AR147" s="214" t="s">
        <v>156</v>
      </c>
      <c r="AT147" s="214" t="s">
        <v>152</v>
      </c>
      <c r="AU147" s="214" t="s">
        <v>91</v>
      </c>
      <c r="AY147" s="16" t="s">
        <v>150</v>
      </c>
      <c r="BE147" s="215">
        <f>IF(N147="základní",J147,0)</f>
        <v>0</v>
      </c>
      <c r="BF147" s="215">
        <f>IF(N147="snížená",J147,0)</f>
        <v>0</v>
      </c>
      <c r="BG147" s="215">
        <f>IF(N147="zákl. přenesená",J147,0)</f>
        <v>0</v>
      </c>
      <c r="BH147" s="215">
        <f>IF(N147="sníž. přenesená",J147,0)</f>
        <v>0</v>
      </c>
      <c r="BI147" s="215">
        <f>IF(N147="nulová",J147,0)</f>
        <v>0</v>
      </c>
      <c r="BJ147" s="16" t="s">
        <v>91</v>
      </c>
      <c r="BK147" s="215">
        <f>ROUND(I147*H147,2)</f>
        <v>0</v>
      </c>
      <c r="BL147" s="16" t="s">
        <v>156</v>
      </c>
      <c r="BM147" s="214" t="s">
        <v>1478</v>
      </c>
    </row>
    <row r="148" spans="1:65" s="2" customFormat="1" ht="11.25">
      <c r="A148" s="34"/>
      <c r="B148" s="35"/>
      <c r="C148" s="36"/>
      <c r="D148" s="216" t="s">
        <v>158</v>
      </c>
      <c r="E148" s="36"/>
      <c r="F148" s="217" t="s">
        <v>1477</v>
      </c>
      <c r="G148" s="36"/>
      <c r="H148" s="36"/>
      <c r="I148" s="115"/>
      <c r="J148" s="36"/>
      <c r="K148" s="36"/>
      <c r="L148" s="39"/>
      <c r="M148" s="218"/>
      <c r="N148" s="219"/>
      <c r="O148" s="71"/>
      <c r="P148" s="71"/>
      <c r="Q148" s="71"/>
      <c r="R148" s="71"/>
      <c r="S148" s="71"/>
      <c r="T148" s="72"/>
      <c r="U148" s="34"/>
      <c r="V148" s="34"/>
      <c r="W148" s="34"/>
      <c r="X148" s="34"/>
      <c r="Y148" s="34"/>
      <c r="Z148" s="34"/>
      <c r="AA148" s="34"/>
      <c r="AB148" s="34"/>
      <c r="AC148" s="34"/>
      <c r="AD148" s="34"/>
      <c r="AE148" s="34"/>
      <c r="AT148" s="16" t="s">
        <v>158</v>
      </c>
      <c r="AU148" s="16" t="s">
        <v>91</v>
      </c>
    </row>
    <row r="149" spans="1:65" s="2" customFormat="1" ht="19.5">
      <c r="A149" s="34"/>
      <c r="B149" s="35"/>
      <c r="C149" s="36"/>
      <c r="D149" s="216" t="s">
        <v>159</v>
      </c>
      <c r="E149" s="36"/>
      <c r="F149" s="220" t="s">
        <v>1479</v>
      </c>
      <c r="G149" s="36"/>
      <c r="H149" s="36"/>
      <c r="I149" s="115"/>
      <c r="J149" s="36"/>
      <c r="K149" s="36"/>
      <c r="L149" s="39"/>
      <c r="M149" s="218"/>
      <c r="N149" s="219"/>
      <c r="O149" s="71"/>
      <c r="P149" s="71"/>
      <c r="Q149" s="71"/>
      <c r="R149" s="71"/>
      <c r="S149" s="71"/>
      <c r="T149" s="72"/>
      <c r="U149" s="34"/>
      <c r="V149" s="34"/>
      <c r="W149" s="34"/>
      <c r="X149" s="34"/>
      <c r="Y149" s="34"/>
      <c r="Z149" s="34"/>
      <c r="AA149" s="34"/>
      <c r="AB149" s="34"/>
      <c r="AC149" s="34"/>
      <c r="AD149" s="34"/>
      <c r="AE149" s="34"/>
      <c r="AT149" s="16" t="s">
        <v>159</v>
      </c>
      <c r="AU149" s="16" t="s">
        <v>91</v>
      </c>
    </row>
    <row r="150" spans="1:65" s="2" customFormat="1" ht="16.5" customHeight="1">
      <c r="A150" s="34"/>
      <c r="B150" s="35"/>
      <c r="C150" s="203" t="s">
        <v>245</v>
      </c>
      <c r="D150" s="203" t="s">
        <v>152</v>
      </c>
      <c r="E150" s="204" t="s">
        <v>1480</v>
      </c>
      <c r="F150" s="205" t="s">
        <v>1481</v>
      </c>
      <c r="G150" s="206" t="s">
        <v>194</v>
      </c>
      <c r="H150" s="207">
        <v>70</v>
      </c>
      <c r="I150" s="208"/>
      <c r="J150" s="209">
        <f>ROUND(I150*H150,2)</f>
        <v>0</v>
      </c>
      <c r="K150" s="205" t="s">
        <v>1</v>
      </c>
      <c r="L150" s="39"/>
      <c r="M150" s="210" t="s">
        <v>1</v>
      </c>
      <c r="N150" s="211" t="s">
        <v>48</v>
      </c>
      <c r="O150" s="71"/>
      <c r="P150" s="212">
        <f>O150*H150</f>
        <v>0</v>
      </c>
      <c r="Q150" s="212">
        <v>0</v>
      </c>
      <c r="R150" s="212">
        <f>Q150*H150</f>
        <v>0</v>
      </c>
      <c r="S150" s="212">
        <v>0</v>
      </c>
      <c r="T150" s="213">
        <f>S150*H150</f>
        <v>0</v>
      </c>
      <c r="U150" s="34"/>
      <c r="V150" s="34"/>
      <c r="W150" s="34"/>
      <c r="X150" s="34"/>
      <c r="Y150" s="34"/>
      <c r="Z150" s="34"/>
      <c r="AA150" s="34"/>
      <c r="AB150" s="34"/>
      <c r="AC150" s="34"/>
      <c r="AD150" s="34"/>
      <c r="AE150" s="34"/>
      <c r="AR150" s="214" t="s">
        <v>156</v>
      </c>
      <c r="AT150" s="214" t="s">
        <v>152</v>
      </c>
      <c r="AU150" s="214" t="s">
        <v>91</v>
      </c>
      <c r="AY150" s="16" t="s">
        <v>150</v>
      </c>
      <c r="BE150" s="215">
        <f>IF(N150="základní",J150,0)</f>
        <v>0</v>
      </c>
      <c r="BF150" s="215">
        <f>IF(N150="snížená",J150,0)</f>
        <v>0</v>
      </c>
      <c r="BG150" s="215">
        <f>IF(N150="zákl. přenesená",J150,0)</f>
        <v>0</v>
      </c>
      <c r="BH150" s="215">
        <f>IF(N150="sníž. přenesená",J150,0)</f>
        <v>0</v>
      </c>
      <c r="BI150" s="215">
        <f>IF(N150="nulová",J150,0)</f>
        <v>0</v>
      </c>
      <c r="BJ150" s="16" t="s">
        <v>91</v>
      </c>
      <c r="BK150" s="215">
        <f>ROUND(I150*H150,2)</f>
        <v>0</v>
      </c>
      <c r="BL150" s="16" t="s">
        <v>156</v>
      </c>
      <c r="BM150" s="214" t="s">
        <v>1482</v>
      </c>
    </row>
    <row r="151" spans="1:65" s="2" customFormat="1" ht="11.25">
      <c r="A151" s="34"/>
      <c r="B151" s="35"/>
      <c r="C151" s="36"/>
      <c r="D151" s="216" t="s">
        <v>158</v>
      </c>
      <c r="E151" s="36"/>
      <c r="F151" s="217" t="s">
        <v>1477</v>
      </c>
      <c r="G151" s="36"/>
      <c r="H151" s="36"/>
      <c r="I151" s="115"/>
      <c r="J151" s="36"/>
      <c r="K151" s="36"/>
      <c r="L151" s="39"/>
      <c r="M151" s="218"/>
      <c r="N151" s="219"/>
      <c r="O151" s="71"/>
      <c r="P151" s="71"/>
      <c r="Q151" s="71"/>
      <c r="R151" s="71"/>
      <c r="S151" s="71"/>
      <c r="T151" s="72"/>
      <c r="U151" s="34"/>
      <c r="V151" s="34"/>
      <c r="W151" s="34"/>
      <c r="X151" s="34"/>
      <c r="Y151" s="34"/>
      <c r="Z151" s="34"/>
      <c r="AA151" s="34"/>
      <c r="AB151" s="34"/>
      <c r="AC151" s="34"/>
      <c r="AD151" s="34"/>
      <c r="AE151" s="34"/>
      <c r="AT151" s="16" t="s">
        <v>158</v>
      </c>
      <c r="AU151" s="16" t="s">
        <v>91</v>
      </c>
    </row>
    <row r="152" spans="1:65" s="2" customFormat="1" ht="19.5">
      <c r="A152" s="34"/>
      <c r="B152" s="35"/>
      <c r="C152" s="36"/>
      <c r="D152" s="216" t="s">
        <v>159</v>
      </c>
      <c r="E152" s="36"/>
      <c r="F152" s="220" t="s">
        <v>1479</v>
      </c>
      <c r="G152" s="36"/>
      <c r="H152" s="36"/>
      <c r="I152" s="115"/>
      <c r="J152" s="36"/>
      <c r="K152" s="36"/>
      <c r="L152" s="39"/>
      <c r="M152" s="218"/>
      <c r="N152" s="219"/>
      <c r="O152" s="71"/>
      <c r="P152" s="71"/>
      <c r="Q152" s="71"/>
      <c r="R152" s="71"/>
      <c r="S152" s="71"/>
      <c r="T152" s="72"/>
      <c r="U152" s="34"/>
      <c r="V152" s="34"/>
      <c r="W152" s="34"/>
      <c r="X152" s="34"/>
      <c r="Y152" s="34"/>
      <c r="Z152" s="34"/>
      <c r="AA152" s="34"/>
      <c r="AB152" s="34"/>
      <c r="AC152" s="34"/>
      <c r="AD152" s="34"/>
      <c r="AE152" s="34"/>
      <c r="AT152" s="16" t="s">
        <v>159</v>
      </c>
      <c r="AU152" s="16" t="s">
        <v>91</v>
      </c>
    </row>
    <row r="153" spans="1:65" s="2" customFormat="1" ht="16.5" customHeight="1">
      <c r="A153" s="34"/>
      <c r="B153" s="35"/>
      <c r="C153" s="203" t="s">
        <v>251</v>
      </c>
      <c r="D153" s="203" t="s">
        <v>152</v>
      </c>
      <c r="E153" s="204" t="s">
        <v>1483</v>
      </c>
      <c r="F153" s="205" t="s">
        <v>1484</v>
      </c>
      <c r="G153" s="206" t="s">
        <v>722</v>
      </c>
      <c r="H153" s="207">
        <v>6</v>
      </c>
      <c r="I153" s="208"/>
      <c r="J153" s="209">
        <f>ROUND(I153*H153,2)</f>
        <v>0</v>
      </c>
      <c r="K153" s="205" t="s">
        <v>1</v>
      </c>
      <c r="L153" s="39"/>
      <c r="M153" s="210" t="s">
        <v>1</v>
      </c>
      <c r="N153" s="211" t="s">
        <v>48</v>
      </c>
      <c r="O153" s="71"/>
      <c r="P153" s="212">
        <f>O153*H153</f>
        <v>0</v>
      </c>
      <c r="Q153" s="212">
        <v>0</v>
      </c>
      <c r="R153" s="212">
        <f>Q153*H153</f>
        <v>0</v>
      </c>
      <c r="S153" s="212">
        <v>0</v>
      </c>
      <c r="T153" s="213">
        <f>S153*H153</f>
        <v>0</v>
      </c>
      <c r="U153" s="34"/>
      <c r="V153" s="34"/>
      <c r="W153" s="34"/>
      <c r="X153" s="34"/>
      <c r="Y153" s="34"/>
      <c r="Z153" s="34"/>
      <c r="AA153" s="34"/>
      <c r="AB153" s="34"/>
      <c r="AC153" s="34"/>
      <c r="AD153" s="34"/>
      <c r="AE153" s="34"/>
      <c r="AR153" s="214" t="s">
        <v>156</v>
      </c>
      <c r="AT153" s="214" t="s">
        <v>152</v>
      </c>
      <c r="AU153" s="214" t="s">
        <v>91</v>
      </c>
      <c r="AY153" s="16" t="s">
        <v>150</v>
      </c>
      <c r="BE153" s="215">
        <f>IF(N153="základní",J153,0)</f>
        <v>0</v>
      </c>
      <c r="BF153" s="215">
        <f>IF(N153="snížená",J153,0)</f>
        <v>0</v>
      </c>
      <c r="BG153" s="215">
        <f>IF(N153="zákl. přenesená",J153,0)</f>
        <v>0</v>
      </c>
      <c r="BH153" s="215">
        <f>IF(N153="sníž. přenesená",J153,0)</f>
        <v>0</v>
      </c>
      <c r="BI153" s="215">
        <f>IF(N153="nulová",J153,0)</f>
        <v>0</v>
      </c>
      <c r="BJ153" s="16" t="s">
        <v>91</v>
      </c>
      <c r="BK153" s="215">
        <f>ROUND(I153*H153,2)</f>
        <v>0</v>
      </c>
      <c r="BL153" s="16" t="s">
        <v>156</v>
      </c>
      <c r="BM153" s="214" t="s">
        <v>1485</v>
      </c>
    </row>
    <row r="154" spans="1:65" s="2" customFormat="1" ht="11.25">
      <c r="A154" s="34"/>
      <c r="B154" s="35"/>
      <c r="C154" s="36"/>
      <c r="D154" s="216" t="s">
        <v>158</v>
      </c>
      <c r="E154" s="36"/>
      <c r="F154" s="217" t="s">
        <v>1484</v>
      </c>
      <c r="G154" s="36"/>
      <c r="H154" s="36"/>
      <c r="I154" s="115"/>
      <c r="J154" s="36"/>
      <c r="K154" s="36"/>
      <c r="L154" s="39"/>
      <c r="M154" s="218"/>
      <c r="N154" s="219"/>
      <c r="O154" s="71"/>
      <c r="P154" s="71"/>
      <c r="Q154" s="71"/>
      <c r="R154" s="71"/>
      <c r="S154" s="71"/>
      <c r="T154" s="72"/>
      <c r="U154" s="34"/>
      <c r="V154" s="34"/>
      <c r="W154" s="34"/>
      <c r="X154" s="34"/>
      <c r="Y154" s="34"/>
      <c r="Z154" s="34"/>
      <c r="AA154" s="34"/>
      <c r="AB154" s="34"/>
      <c r="AC154" s="34"/>
      <c r="AD154" s="34"/>
      <c r="AE154" s="34"/>
      <c r="AT154" s="16" t="s">
        <v>158</v>
      </c>
      <c r="AU154" s="16" t="s">
        <v>91</v>
      </c>
    </row>
    <row r="155" spans="1:65" s="2" customFormat="1" ht="16.5" customHeight="1">
      <c r="A155" s="34"/>
      <c r="B155" s="35"/>
      <c r="C155" s="203" t="s">
        <v>257</v>
      </c>
      <c r="D155" s="203" t="s">
        <v>152</v>
      </c>
      <c r="E155" s="204" t="s">
        <v>1486</v>
      </c>
      <c r="F155" s="205" t="s">
        <v>1487</v>
      </c>
      <c r="G155" s="206" t="s">
        <v>722</v>
      </c>
      <c r="H155" s="207">
        <v>2</v>
      </c>
      <c r="I155" s="208"/>
      <c r="J155" s="209">
        <f>ROUND(I155*H155,2)</f>
        <v>0</v>
      </c>
      <c r="K155" s="205" t="s">
        <v>1</v>
      </c>
      <c r="L155" s="39"/>
      <c r="M155" s="210" t="s">
        <v>1</v>
      </c>
      <c r="N155" s="211" t="s">
        <v>48</v>
      </c>
      <c r="O155" s="71"/>
      <c r="P155" s="212">
        <f>O155*H155</f>
        <v>0</v>
      </c>
      <c r="Q155" s="212">
        <v>0</v>
      </c>
      <c r="R155" s="212">
        <f>Q155*H155</f>
        <v>0</v>
      </c>
      <c r="S155" s="212">
        <v>0</v>
      </c>
      <c r="T155" s="213">
        <f>S155*H155</f>
        <v>0</v>
      </c>
      <c r="U155" s="34"/>
      <c r="V155" s="34"/>
      <c r="W155" s="34"/>
      <c r="X155" s="34"/>
      <c r="Y155" s="34"/>
      <c r="Z155" s="34"/>
      <c r="AA155" s="34"/>
      <c r="AB155" s="34"/>
      <c r="AC155" s="34"/>
      <c r="AD155" s="34"/>
      <c r="AE155" s="34"/>
      <c r="AR155" s="214" t="s">
        <v>156</v>
      </c>
      <c r="AT155" s="214" t="s">
        <v>152</v>
      </c>
      <c r="AU155" s="214" t="s">
        <v>91</v>
      </c>
      <c r="AY155" s="16" t="s">
        <v>150</v>
      </c>
      <c r="BE155" s="215">
        <f>IF(N155="základní",J155,0)</f>
        <v>0</v>
      </c>
      <c r="BF155" s="215">
        <f>IF(N155="snížená",J155,0)</f>
        <v>0</v>
      </c>
      <c r="BG155" s="215">
        <f>IF(N155="zákl. přenesená",J155,0)</f>
        <v>0</v>
      </c>
      <c r="BH155" s="215">
        <f>IF(N155="sníž. přenesená",J155,0)</f>
        <v>0</v>
      </c>
      <c r="BI155" s="215">
        <f>IF(N155="nulová",J155,0)</f>
        <v>0</v>
      </c>
      <c r="BJ155" s="16" t="s">
        <v>91</v>
      </c>
      <c r="BK155" s="215">
        <f>ROUND(I155*H155,2)</f>
        <v>0</v>
      </c>
      <c r="BL155" s="16" t="s">
        <v>156</v>
      </c>
      <c r="BM155" s="214" t="s">
        <v>1488</v>
      </c>
    </row>
    <row r="156" spans="1:65" s="2" customFormat="1" ht="11.25">
      <c r="A156" s="34"/>
      <c r="B156" s="35"/>
      <c r="C156" s="36"/>
      <c r="D156" s="216" t="s">
        <v>158</v>
      </c>
      <c r="E156" s="36"/>
      <c r="F156" s="217" t="s">
        <v>1487</v>
      </c>
      <c r="G156" s="36"/>
      <c r="H156" s="36"/>
      <c r="I156" s="115"/>
      <c r="J156" s="36"/>
      <c r="K156" s="36"/>
      <c r="L156" s="39"/>
      <c r="M156" s="218"/>
      <c r="N156" s="219"/>
      <c r="O156" s="71"/>
      <c r="P156" s="71"/>
      <c r="Q156" s="71"/>
      <c r="R156" s="71"/>
      <c r="S156" s="71"/>
      <c r="T156" s="72"/>
      <c r="U156" s="34"/>
      <c r="V156" s="34"/>
      <c r="W156" s="34"/>
      <c r="X156" s="34"/>
      <c r="Y156" s="34"/>
      <c r="Z156" s="34"/>
      <c r="AA156" s="34"/>
      <c r="AB156" s="34"/>
      <c r="AC156" s="34"/>
      <c r="AD156" s="34"/>
      <c r="AE156" s="34"/>
      <c r="AT156" s="16" t="s">
        <v>158</v>
      </c>
      <c r="AU156" s="16" t="s">
        <v>91</v>
      </c>
    </row>
    <row r="157" spans="1:65" s="2" customFormat="1" ht="16.5" customHeight="1">
      <c r="A157" s="34"/>
      <c r="B157" s="35"/>
      <c r="C157" s="203" t="s">
        <v>261</v>
      </c>
      <c r="D157" s="203" t="s">
        <v>152</v>
      </c>
      <c r="E157" s="204" t="s">
        <v>1489</v>
      </c>
      <c r="F157" s="205" t="s">
        <v>1490</v>
      </c>
      <c r="G157" s="206" t="s">
        <v>722</v>
      </c>
      <c r="H157" s="207">
        <v>2</v>
      </c>
      <c r="I157" s="208"/>
      <c r="J157" s="209">
        <f>ROUND(I157*H157,2)</f>
        <v>0</v>
      </c>
      <c r="K157" s="205" t="s">
        <v>1</v>
      </c>
      <c r="L157" s="39"/>
      <c r="M157" s="210" t="s">
        <v>1</v>
      </c>
      <c r="N157" s="211" t="s">
        <v>48</v>
      </c>
      <c r="O157" s="71"/>
      <c r="P157" s="212">
        <f>O157*H157</f>
        <v>0</v>
      </c>
      <c r="Q157" s="212">
        <v>0</v>
      </c>
      <c r="R157" s="212">
        <f>Q157*H157</f>
        <v>0</v>
      </c>
      <c r="S157" s="212">
        <v>0</v>
      </c>
      <c r="T157" s="213">
        <f>S157*H157</f>
        <v>0</v>
      </c>
      <c r="U157" s="34"/>
      <c r="V157" s="34"/>
      <c r="W157" s="34"/>
      <c r="X157" s="34"/>
      <c r="Y157" s="34"/>
      <c r="Z157" s="34"/>
      <c r="AA157" s="34"/>
      <c r="AB157" s="34"/>
      <c r="AC157" s="34"/>
      <c r="AD157" s="34"/>
      <c r="AE157" s="34"/>
      <c r="AR157" s="214" t="s">
        <v>156</v>
      </c>
      <c r="AT157" s="214" t="s">
        <v>152</v>
      </c>
      <c r="AU157" s="214" t="s">
        <v>91</v>
      </c>
      <c r="AY157" s="16" t="s">
        <v>150</v>
      </c>
      <c r="BE157" s="215">
        <f>IF(N157="základní",J157,0)</f>
        <v>0</v>
      </c>
      <c r="BF157" s="215">
        <f>IF(N157="snížená",J157,0)</f>
        <v>0</v>
      </c>
      <c r="BG157" s="215">
        <f>IF(N157="zákl. přenesená",J157,0)</f>
        <v>0</v>
      </c>
      <c r="BH157" s="215">
        <f>IF(N157="sníž. přenesená",J157,0)</f>
        <v>0</v>
      </c>
      <c r="BI157" s="215">
        <f>IF(N157="nulová",J157,0)</f>
        <v>0</v>
      </c>
      <c r="BJ157" s="16" t="s">
        <v>91</v>
      </c>
      <c r="BK157" s="215">
        <f>ROUND(I157*H157,2)</f>
        <v>0</v>
      </c>
      <c r="BL157" s="16" t="s">
        <v>156</v>
      </c>
      <c r="BM157" s="214" t="s">
        <v>1491</v>
      </c>
    </row>
    <row r="158" spans="1:65" s="2" customFormat="1" ht="11.25">
      <c r="A158" s="34"/>
      <c r="B158" s="35"/>
      <c r="C158" s="36"/>
      <c r="D158" s="216" t="s">
        <v>158</v>
      </c>
      <c r="E158" s="36"/>
      <c r="F158" s="217" t="s">
        <v>1490</v>
      </c>
      <c r="G158" s="36"/>
      <c r="H158" s="36"/>
      <c r="I158" s="115"/>
      <c r="J158" s="36"/>
      <c r="K158" s="36"/>
      <c r="L158" s="39"/>
      <c r="M158" s="218"/>
      <c r="N158" s="219"/>
      <c r="O158" s="71"/>
      <c r="P158" s="71"/>
      <c r="Q158" s="71"/>
      <c r="R158" s="71"/>
      <c r="S158" s="71"/>
      <c r="T158" s="72"/>
      <c r="U158" s="34"/>
      <c r="V158" s="34"/>
      <c r="W158" s="34"/>
      <c r="X158" s="34"/>
      <c r="Y158" s="34"/>
      <c r="Z158" s="34"/>
      <c r="AA158" s="34"/>
      <c r="AB158" s="34"/>
      <c r="AC158" s="34"/>
      <c r="AD158" s="34"/>
      <c r="AE158" s="34"/>
      <c r="AT158" s="16" t="s">
        <v>158</v>
      </c>
      <c r="AU158" s="16" t="s">
        <v>91</v>
      </c>
    </row>
    <row r="159" spans="1:65" s="2" customFormat="1" ht="16.5" customHeight="1">
      <c r="A159" s="34"/>
      <c r="B159" s="35"/>
      <c r="C159" s="203" t="s">
        <v>267</v>
      </c>
      <c r="D159" s="203" t="s">
        <v>152</v>
      </c>
      <c r="E159" s="204" t="s">
        <v>1492</v>
      </c>
      <c r="F159" s="205" t="s">
        <v>1493</v>
      </c>
      <c r="G159" s="206" t="s">
        <v>194</v>
      </c>
      <c r="H159" s="207">
        <v>15</v>
      </c>
      <c r="I159" s="208"/>
      <c r="J159" s="209">
        <f>ROUND(I159*H159,2)</f>
        <v>0</v>
      </c>
      <c r="K159" s="205" t="s">
        <v>1</v>
      </c>
      <c r="L159" s="39"/>
      <c r="M159" s="210" t="s">
        <v>1</v>
      </c>
      <c r="N159" s="211" t="s">
        <v>48</v>
      </c>
      <c r="O159" s="71"/>
      <c r="P159" s="212">
        <f>O159*H159</f>
        <v>0</v>
      </c>
      <c r="Q159" s="212">
        <v>0</v>
      </c>
      <c r="R159" s="212">
        <f>Q159*H159</f>
        <v>0</v>
      </c>
      <c r="S159" s="212">
        <v>0</v>
      </c>
      <c r="T159" s="213">
        <f>S159*H159</f>
        <v>0</v>
      </c>
      <c r="U159" s="34"/>
      <c r="V159" s="34"/>
      <c r="W159" s="34"/>
      <c r="X159" s="34"/>
      <c r="Y159" s="34"/>
      <c r="Z159" s="34"/>
      <c r="AA159" s="34"/>
      <c r="AB159" s="34"/>
      <c r="AC159" s="34"/>
      <c r="AD159" s="34"/>
      <c r="AE159" s="34"/>
      <c r="AR159" s="214" t="s">
        <v>156</v>
      </c>
      <c r="AT159" s="214" t="s">
        <v>152</v>
      </c>
      <c r="AU159" s="214" t="s">
        <v>91</v>
      </c>
      <c r="AY159" s="16" t="s">
        <v>150</v>
      </c>
      <c r="BE159" s="215">
        <f>IF(N159="základní",J159,0)</f>
        <v>0</v>
      </c>
      <c r="BF159" s="215">
        <f>IF(N159="snížená",J159,0)</f>
        <v>0</v>
      </c>
      <c r="BG159" s="215">
        <f>IF(N159="zákl. přenesená",J159,0)</f>
        <v>0</v>
      </c>
      <c r="BH159" s="215">
        <f>IF(N159="sníž. přenesená",J159,0)</f>
        <v>0</v>
      </c>
      <c r="BI159" s="215">
        <f>IF(N159="nulová",J159,0)</f>
        <v>0</v>
      </c>
      <c r="BJ159" s="16" t="s">
        <v>91</v>
      </c>
      <c r="BK159" s="215">
        <f>ROUND(I159*H159,2)</f>
        <v>0</v>
      </c>
      <c r="BL159" s="16" t="s">
        <v>156</v>
      </c>
      <c r="BM159" s="214" t="s">
        <v>1494</v>
      </c>
    </row>
    <row r="160" spans="1:65" s="2" customFormat="1" ht="11.25">
      <c r="A160" s="34"/>
      <c r="B160" s="35"/>
      <c r="C160" s="36"/>
      <c r="D160" s="216" t="s">
        <v>158</v>
      </c>
      <c r="E160" s="36"/>
      <c r="F160" s="217" t="s">
        <v>1493</v>
      </c>
      <c r="G160" s="36"/>
      <c r="H160" s="36"/>
      <c r="I160" s="115"/>
      <c r="J160" s="36"/>
      <c r="K160" s="36"/>
      <c r="L160" s="39"/>
      <c r="M160" s="218"/>
      <c r="N160" s="219"/>
      <c r="O160" s="71"/>
      <c r="P160" s="71"/>
      <c r="Q160" s="71"/>
      <c r="R160" s="71"/>
      <c r="S160" s="71"/>
      <c r="T160" s="72"/>
      <c r="U160" s="34"/>
      <c r="V160" s="34"/>
      <c r="W160" s="34"/>
      <c r="X160" s="34"/>
      <c r="Y160" s="34"/>
      <c r="Z160" s="34"/>
      <c r="AA160" s="34"/>
      <c r="AB160" s="34"/>
      <c r="AC160" s="34"/>
      <c r="AD160" s="34"/>
      <c r="AE160" s="34"/>
      <c r="AT160" s="16" t="s">
        <v>158</v>
      </c>
      <c r="AU160" s="16" t="s">
        <v>91</v>
      </c>
    </row>
    <row r="161" spans="1:65" s="2" customFormat="1" ht="16.5" customHeight="1">
      <c r="A161" s="34"/>
      <c r="B161" s="35"/>
      <c r="C161" s="203" t="s">
        <v>7</v>
      </c>
      <c r="D161" s="203" t="s">
        <v>152</v>
      </c>
      <c r="E161" s="204" t="s">
        <v>1495</v>
      </c>
      <c r="F161" s="205" t="s">
        <v>1496</v>
      </c>
      <c r="G161" s="206" t="s">
        <v>194</v>
      </c>
      <c r="H161" s="207">
        <v>10</v>
      </c>
      <c r="I161" s="208"/>
      <c r="J161" s="209">
        <f>ROUND(I161*H161,2)</f>
        <v>0</v>
      </c>
      <c r="K161" s="205" t="s">
        <v>1</v>
      </c>
      <c r="L161" s="39"/>
      <c r="M161" s="210" t="s">
        <v>1</v>
      </c>
      <c r="N161" s="211" t="s">
        <v>48</v>
      </c>
      <c r="O161" s="71"/>
      <c r="P161" s="212">
        <f>O161*H161</f>
        <v>0</v>
      </c>
      <c r="Q161" s="212">
        <v>0</v>
      </c>
      <c r="R161" s="212">
        <f>Q161*H161</f>
        <v>0</v>
      </c>
      <c r="S161" s="212">
        <v>0</v>
      </c>
      <c r="T161" s="213">
        <f>S161*H161</f>
        <v>0</v>
      </c>
      <c r="U161" s="34"/>
      <c r="V161" s="34"/>
      <c r="W161" s="34"/>
      <c r="X161" s="34"/>
      <c r="Y161" s="34"/>
      <c r="Z161" s="34"/>
      <c r="AA161" s="34"/>
      <c r="AB161" s="34"/>
      <c r="AC161" s="34"/>
      <c r="AD161" s="34"/>
      <c r="AE161" s="34"/>
      <c r="AR161" s="214" t="s">
        <v>156</v>
      </c>
      <c r="AT161" s="214" t="s">
        <v>152</v>
      </c>
      <c r="AU161" s="214" t="s">
        <v>91</v>
      </c>
      <c r="AY161" s="16" t="s">
        <v>150</v>
      </c>
      <c r="BE161" s="215">
        <f>IF(N161="základní",J161,0)</f>
        <v>0</v>
      </c>
      <c r="BF161" s="215">
        <f>IF(N161="snížená",J161,0)</f>
        <v>0</v>
      </c>
      <c r="BG161" s="215">
        <f>IF(N161="zákl. přenesená",J161,0)</f>
        <v>0</v>
      </c>
      <c r="BH161" s="215">
        <f>IF(N161="sníž. přenesená",J161,0)</f>
        <v>0</v>
      </c>
      <c r="BI161" s="215">
        <f>IF(N161="nulová",J161,0)</f>
        <v>0</v>
      </c>
      <c r="BJ161" s="16" t="s">
        <v>91</v>
      </c>
      <c r="BK161" s="215">
        <f>ROUND(I161*H161,2)</f>
        <v>0</v>
      </c>
      <c r="BL161" s="16" t="s">
        <v>156</v>
      </c>
      <c r="BM161" s="214" t="s">
        <v>1497</v>
      </c>
    </row>
    <row r="162" spans="1:65" s="2" customFormat="1" ht="11.25">
      <c r="A162" s="34"/>
      <c r="B162" s="35"/>
      <c r="C162" s="36"/>
      <c r="D162" s="216" t="s">
        <v>158</v>
      </c>
      <c r="E162" s="36"/>
      <c r="F162" s="217" t="s">
        <v>1496</v>
      </c>
      <c r="G162" s="36"/>
      <c r="H162" s="36"/>
      <c r="I162" s="115"/>
      <c r="J162" s="36"/>
      <c r="K162" s="36"/>
      <c r="L162" s="39"/>
      <c r="M162" s="218"/>
      <c r="N162" s="219"/>
      <c r="O162" s="71"/>
      <c r="P162" s="71"/>
      <c r="Q162" s="71"/>
      <c r="R162" s="71"/>
      <c r="S162" s="71"/>
      <c r="T162" s="72"/>
      <c r="U162" s="34"/>
      <c r="V162" s="34"/>
      <c r="W162" s="34"/>
      <c r="X162" s="34"/>
      <c r="Y162" s="34"/>
      <c r="Z162" s="34"/>
      <c r="AA162" s="34"/>
      <c r="AB162" s="34"/>
      <c r="AC162" s="34"/>
      <c r="AD162" s="34"/>
      <c r="AE162" s="34"/>
      <c r="AT162" s="16" t="s">
        <v>158</v>
      </c>
      <c r="AU162" s="16" t="s">
        <v>91</v>
      </c>
    </row>
    <row r="163" spans="1:65" s="2" customFormat="1" ht="16.5" customHeight="1">
      <c r="A163" s="34"/>
      <c r="B163" s="35"/>
      <c r="C163" s="203" t="s">
        <v>277</v>
      </c>
      <c r="D163" s="203" t="s">
        <v>152</v>
      </c>
      <c r="E163" s="204" t="s">
        <v>1498</v>
      </c>
      <c r="F163" s="205" t="s">
        <v>1499</v>
      </c>
      <c r="G163" s="206" t="s">
        <v>194</v>
      </c>
      <c r="H163" s="207">
        <v>40</v>
      </c>
      <c r="I163" s="208"/>
      <c r="J163" s="209">
        <f>ROUND(I163*H163,2)</f>
        <v>0</v>
      </c>
      <c r="K163" s="205" t="s">
        <v>1</v>
      </c>
      <c r="L163" s="39"/>
      <c r="M163" s="210" t="s">
        <v>1</v>
      </c>
      <c r="N163" s="211" t="s">
        <v>48</v>
      </c>
      <c r="O163" s="71"/>
      <c r="P163" s="212">
        <f>O163*H163</f>
        <v>0</v>
      </c>
      <c r="Q163" s="212">
        <v>0</v>
      </c>
      <c r="R163" s="212">
        <f>Q163*H163</f>
        <v>0</v>
      </c>
      <c r="S163" s="212">
        <v>0</v>
      </c>
      <c r="T163" s="213">
        <f>S163*H163</f>
        <v>0</v>
      </c>
      <c r="U163" s="34"/>
      <c r="V163" s="34"/>
      <c r="W163" s="34"/>
      <c r="X163" s="34"/>
      <c r="Y163" s="34"/>
      <c r="Z163" s="34"/>
      <c r="AA163" s="34"/>
      <c r="AB163" s="34"/>
      <c r="AC163" s="34"/>
      <c r="AD163" s="34"/>
      <c r="AE163" s="34"/>
      <c r="AR163" s="214" t="s">
        <v>156</v>
      </c>
      <c r="AT163" s="214" t="s">
        <v>152</v>
      </c>
      <c r="AU163" s="214" t="s">
        <v>91</v>
      </c>
      <c r="AY163" s="16" t="s">
        <v>150</v>
      </c>
      <c r="BE163" s="215">
        <f>IF(N163="základní",J163,0)</f>
        <v>0</v>
      </c>
      <c r="BF163" s="215">
        <f>IF(N163="snížená",J163,0)</f>
        <v>0</v>
      </c>
      <c r="BG163" s="215">
        <f>IF(N163="zákl. přenesená",J163,0)</f>
        <v>0</v>
      </c>
      <c r="BH163" s="215">
        <f>IF(N163="sníž. přenesená",J163,0)</f>
        <v>0</v>
      </c>
      <c r="BI163" s="215">
        <f>IF(N163="nulová",J163,0)</f>
        <v>0</v>
      </c>
      <c r="BJ163" s="16" t="s">
        <v>91</v>
      </c>
      <c r="BK163" s="215">
        <f>ROUND(I163*H163,2)</f>
        <v>0</v>
      </c>
      <c r="BL163" s="16" t="s">
        <v>156</v>
      </c>
      <c r="BM163" s="214" t="s">
        <v>1500</v>
      </c>
    </row>
    <row r="164" spans="1:65" s="2" customFormat="1" ht="11.25">
      <c r="A164" s="34"/>
      <c r="B164" s="35"/>
      <c r="C164" s="36"/>
      <c r="D164" s="216" t="s">
        <v>158</v>
      </c>
      <c r="E164" s="36"/>
      <c r="F164" s="217" t="s">
        <v>1499</v>
      </c>
      <c r="G164" s="36"/>
      <c r="H164" s="36"/>
      <c r="I164" s="115"/>
      <c r="J164" s="36"/>
      <c r="K164" s="36"/>
      <c r="L164" s="39"/>
      <c r="M164" s="218"/>
      <c r="N164" s="219"/>
      <c r="O164" s="71"/>
      <c r="P164" s="71"/>
      <c r="Q164" s="71"/>
      <c r="R164" s="71"/>
      <c r="S164" s="71"/>
      <c r="T164" s="72"/>
      <c r="U164" s="34"/>
      <c r="V164" s="34"/>
      <c r="W164" s="34"/>
      <c r="X164" s="34"/>
      <c r="Y164" s="34"/>
      <c r="Z164" s="34"/>
      <c r="AA164" s="34"/>
      <c r="AB164" s="34"/>
      <c r="AC164" s="34"/>
      <c r="AD164" s="34"/>
      <c r="AE164" s="34"/>
      <c r="AT164" s="16" t="s">
        <v>158</v>
      </c>
      <c r="AU164" s="16" t="s">
        <v>91</v>
      </c>
    </row>
    <row r="165" spans="1:65" s="2" customFormat="1" ht="16.5" customHeight="1">
      <c r="A165" s="34"/>
      <c r="B165" s="35"/>
      <c r="C165" s="203" t="s">
        <v>282</v>
      </c>
      <c r="D165" s="203" t="s">
        <v>152</v>
      </c>
      <c r="E165" s="204" t="s">
        <v>1501</v>
      </c>
      <c r="F165" s="205" t="s">
        <v>1502</v>
      </c>
      <c r="G165" s="206" t="s">
        <v>722</v>
      </c>
      <c r="H165" s="207">
        <v>22</v>
      </c>
      <c r="I165" s="208"/>
      <c r="J165" s="209">
        <f>ROUND(I165*H165,2)</f>
        <v>0</v>
      </c>
      <c r="K165" s="205" t="s">
        <v>1</v>
      </c>
      <c r="L165" s="39"/>
      <c r="M165" s="210" t="s">
        <v>1</v>
      </c>
      <c r="N165" s="211" t="s">
        <v>48</v>
      </c>
      <c r="O165" s="71"/>
      <c r="P165" s="212">
        <f>O165*H165</f>
        <v>0</v>
      </c>
      <c r="Q165" s="212">
        <v>0</v>
      </c>
      <c r="R165" s="212">
        <f>Q165*H165</f>
        <v>0</v>
      </c>
      <c r="S165" s="212">
        <v>0</v>
      </c>
      <c r="T165" s="213">
        <f>S165*H165</f>
        <v>0</v>
      </c>
      <c r="U165" s="34"/>
      <c r="V165" s="34"/>
      <c r="W165" s="34"/>
      <c r="X165" s="34"/>
      <c r="Y165" s="34"/>
      <c r="Z165" s="34"/>
      <c r="AA165" s="34"/>
      <c r="AB165" s="34"/>
      <c r="AC165" s="34"/>
      <c r="AD165" s="34"/>
      <c r="AE165" s="34"/>
      <c r="AR165" s="214" t="s">
        <v>156</v>
      </c>
      <c r="AT165" s="214" t="s">
        <v>152</v>
      </c>
      <c r="AU165" s="214" t="s">
        <v>91</v>
      </c>
      <c r="AY165" s="16" t="s">
        <v>150</v>
      </c>
      <c r="BE165" s="215">
        <f>IF(N165="základní",J165,0)</f>
        <v>0</v>
      </c>
      <c r="BF165" s="215">
        <f>IF(N165="snížená",J165,0)</f>
        <v>0</v>
      </c>
      <c r="BG165" s="215">
        <f>IF(N165="zákl. přenesená",J165,0)</f>
        <v>0</v>
      </c>
      <c r="BH165" s="215">
        <f>IF(N165="sníž. přenesená",J165,0)</f>
        <v>0</v>
      </c>
      <c r="BI165" s="215">
        <f>IF(N165="nulová",J165,0)</f>
        <v>0</v>
      </c>
      <c r="BJ165" s="16" t="s">
        <v>91</v>
      </c>
      <c r="BK165" s="215">
        <f>ROUND(I165*H165,2)</f>
        <v>0</v>
      </c>
      <c r="BL165" s="16" t="s">
        <v>156</v>
      </c>
      <c r="BM165" s="214" t="s">
        <v>1503</v>
      </c>
    </row>
    <row r="166" spans="1:65" s="2" customFormat="1" ht="11.25">
      <c r="A166" s="34"/>
      <c r="B166" s="35"/>
      <c r="C166" s="36"/>
      <c r="D166" s="216" t="s">
        <v>158</v>
      </c>
      <c r="E166" s="36"/>
      <c r="F166" s="217" t="s">
        <v>1502</v>
      </c>
      <c r="G166" s="36"/>
      <c r="H166" s="36"/>
      <c r="I166" s="115"/>
      <c r="J166" s="36"/>
      <c r="K166" s="36"/>
      <c r="L166" s="39"/>
      <c r="M166" s="218"/>
      <c r="N166" s="219"/>
      <c r="O166" s="71"/>
      <c r="P166" s="71"/>
      <c r="Q166" s="71"/>
      <c r="R166" s="71"/>
      <c r="S166" s="71"/>
      <c r="T166" s="72"/>
      <c r="U166" s="34"/>
      <c r="V166" s="34"/>
      <c r="W166" s="34"/>
      <c r="X166" s="34"/>
      <c r="Y166" s="34"/>
      <c r="Z166" s="34"/>
      <c r="AA166" s="34"/>
      <c r="AB166" s="34"/>
      <c r="AC166" s="34"/>
      <c r="AD166" s="34"/>
      <c r="AE166" s="34"/>
      <c r="AT166" s="16" t="s">
        <v>158</v>
      </c>
      <c r="AU166" s="16" t="s">
        <v>91</v>
      </c>
    </row>
    <row r="167" spans="1:65" s="2" customFormat="1" ht="16.5" customHeight="1">
      <c r="A167" s="34"/>
      <c r="B167" s="35"/>
      <c r="C167" s="203" t="s">
        <v>288</v>
      </c>
      <c r="D167" s="203" t="s">
        <v>152</v>
      </c>
      <c r="E167" s="204" t="s">
        <v>1504</v>
      </c>
      <c r="F167" s="205" t="s">
        <v>1505</v>
      </c>
      <c r="G167" s="206" t="s">
        <v>722</v>
      </c>
      <c r="H167" s="207">
        <v>1</v>
      </c>
      <c r="I167" s="208"/>
      <c r="J167" s="209">
        <f>ROUND(I167*H167,2)</f>
        <v>0</v>
      </c>
      <c r="K167" s="205" t="s">
        <v>1</v>
      </c>
      <c r="L167" s="39"/>
      <c r="M167" s="210" t="s">
        <v>1</v>
      </c>
      <c r="N167" s="211" t="s">
        <v>48</v>
      </c>
      <c r="O167" s="71"/>
      <c r="P167" s="212">
        <f>O167*H167</f>
        <v>0</v>
      </c>
      <c r="Q167" s="212">
        <v>0</v>
      </c>
      <c r="R167" s="212">
        <f>Q167*H167</f>
        <v>0</v>
      </c>
      <c r="S167" s="212">
        <v>0</v>
      </c>
      <c r="T167" s="213">
        <f>S167*H167</f>
        <v>0</v>
      </c>
      <c r="U167" s="34"/>
      <c r="V167" s="34"/>
      <c r="W167" s="34"/>
      <c r="X167" s="34"/>
      <c r="Y167" s="34"/>
      <c r="Z167" s="34"/>
      <c r="AA167" s="34"/>
      <c r="AB167" s="34"/>
      <c r="AC167" s="34"/>
      <c r="AD167" s="34"/>
      <c r="AE167" s="34"/>
      <c r="AR167" s="214" t="s">
        <v>156</v>
      </c>
      <c r="AT167" s="214" t="s">
        <v>152</v>
      </c>
      <c r="AU167" s="214" t="s">
        <v>91</v>
      </c>
      <c r="AY167" s="16" t="s">
        <v>150</v>
      </c>
      <c r="BE167" s="215">
        <f>IF(N167="základní",J167,0)</f>
        <v>0</v>
      </c>
      <c r="BF167" s="215">
        <f>IF(N167="snížená",J167,0)</f>
        <v>0</v>
      </c>
      <c r="BG167" s="215">
        <f>IF(N167="zákl. přenesená",J167,0)</f>
        <v>0</v>
      </c>
      <c r="BH167" s="215">
        <f>IF(N167="sníž. přenesená",J167,0)</f>
        <v>0</v>
      </c>
      <c r="BI167" s="215">
        <f>IF(N167="nulová",J167,0)</f>
        <v>0</v>
      </c>
      <c r="BJ167" s="16" t="s">
        <v>91</v>
      </c>
      <c r="BK167" s="215">
        <f>ROUND(I167*H167,2)</f>
        <v>0</v>
      </c>
      <c r="BL167" s="16" t="s">
        <v>156</v>
      </c>
      <c r="BM167" s="214" t="s">
        <v>1506</v>
      </c>
    </row>
    <row r="168" spans="1:65" s="2" customFormat="1" ht="11.25">
      <c r="A168" s="34"/>
      <c r="B168" s="35"/>
      <c r="C168" s="36"/>
      <c r="D168" s="216" t="s">
        <v>158</v>
      </c>
      <c r="E168" s="36"/>
      <c r="F168" s="217" t="s">
        <v>1505</v>
      </c>
      <c r="G168" s="36"/>
      <c r="H168" s="36"/>
      <c r="I168" s="115"/>
      <c r="J168" s="36"/>
      <c r="K168" s="36"/>
      <c r="L168" s="39"/>
      <c r="M168" s="218"/>
      <c r="N168" s="219"/>
      <c r="O168" s="71"/>
      <c r="P168" s="71"/>
      <c r="Q168" s="71"/>
      <c r="R168" s="71"/>
      <c r="S168" s="71"/>
      <c r="T168" s="72"/>
      <c r="U168" s="34"/>
      <c r="V168" s="34"/>
      <c r="W168" s="34"/>
      <c r="X168" s="34"/>
      <c r="Y168" s="34"/>
      <c r="Z168" s="34"/>
      <c r="AA168" s="34"/>
      <c r="AB168" s="34"/>
      <c r="AC168" s="34"/>
      <c r="AD168" s="34"/>
      <c r="AE168" s="34"/>
      <c r="AT168" s="16" t="s">
        <v>158</v>
      </c>
      <c r="AU168" s="16" t="s">
        <v>91</v>
      </c>
    </row>
    <row r="169" spans="1:65" s="2" customFormat="1" ht="19.5">
      <c r="A169" s="34"/>
      <c r="B169" s="35"/>
      <c r="C169" s="36"/>
      <c r="D169" s="216" t="s">
        <v>159</v>
      </c>
      <c r="E169" s="36"/>
      <c r="F169" s="220" t="s">
        <v>1507</v>
      </c>
      <c r="G169" s="36"/>
      <c r="H169" s="36"/>
      <c r="I169" s="115"/>
      <c r="J169" s="36"/>
      <c r="K169" s="36"/>
      <c r="L169" s="39"/>
      <c r="M169" s="218"/>
      <c r="N169" s="219"/>
      <c r="O169" s="71"/>
      <c r="P169" s="71"/>
      <c r="Q169" s="71"/>
      <c r="R169" s="71"/>
      <c r="S169" s="71"/>
      <c r="T169" s="72"/>
      <c r="U169" s="34"/>
      <c r="V169" s="34"/>
      <c r="W169" s="34"/>
      <c r="X169" s="34"/>
      <c r="Y169" s="34"/>
      <c r="Z169" s="34"/>
      <c r="AA169" s="34"/>
      <c r="AB169" s="34"/>
      <c r="AC169" s="34"/>
      <c r="AD169" s="34"/>
      <c r="AE169" s="34"/>
      <c r="AT169" s="16" t="s">
        <v>159</v>
      </c>
      <c r="AU169" s="16" t="s">
        <v>91</v>
      </c>
    </row>
    <row r="170" spans="1:65" s="2" customFormat="1" ht="16.5" customHeight="1">
      <c r="A170" s="34"/>
      <c r="B170" s="35"/>
      <c r="C170" s="203" t="s">
        <v>295</v>
      </c>
      <c r="D170" s="203" t="s">
        <v>152</v>
      </c>
      <c r="E170" s="204" t="s">
        <v>1508</v>
      </c>
      <c r="F170" s="205" t="s">
        <v>1509</v>
      </c>
      <c r="G170" s="206" t="s">
        <v>722</v>
      </c>
      <c r="H170" s="207">
        <v>3</v>
      </c>
      <c r="I170" s="208"/>
      <c r="J170" s="209">
        <f>ROUND(I170*H170,2)</f>
        <v>0</v>
      </c>
      <c r="K170" s="205" t="s">
        <v>1</v>
      </c>
      <c r="L170" s="39"/>
      <c r="M170" s="210" t="s">
        <v>1</v>
      </c>
      <c r="N170" s="211" t="s">
        <v>48</v>
      </c>
      <c r="O170" s="71"/>
      <c r="P170" s="212">
        <f>O170*H170</f>
        <v>0</v>
      </c>
      <c r="Q170" s="212">
        <v>0</v>
      </c>
      <c r="R170" s="212">
        <f>Q170*H170</f>
        <v>0</v>
      </c>
      <c r="S170" s="212">
        <v>0</v>
      </c>
      <c r="T170" s="213">
        <f>S170*H170</f>
        <v>0</v>
      </c>
      <c r="U170" s="34"/>
      <c r="V170" s="34"/>
      <c r="W170" s="34"/>
      <c r="X170" s="34"/>
      <c r="Y170" s="34"/>
      <c r="Z170" s="34"/>
      <c r="AA170" s="34"/>
      <c r="AB170" s="34"/>
      <c r="AC170" s="34"/>
      <c r="AD170" s="34"/>
      <c r="AE170" s="34"/>
      <c r="AR170" s="214" t="s">
        <v>156</v>
      </c>
      <c r="AT170" s="214" t="s">
        <v>152</v>
      </c>
      <c r="AU170" s="214" t="s">
        <v>91</v>
      </c>
      <c r="AY170" s="16" t="s">
        <v>150</v>
      </c>
      <c r="BE170" s="215">
        <f>IF(N170="základní",J170,0)</f>
        <v>0</v>
      </c>
      <c r="BF170" s="215">
        <f>IF(N170="snížená",J170,0)</f>
        <v>0</v>
      </c>
      <c r="BG170" s="215">
        <f>IF(N170="zákl. přenesená",J170,0)</f>
        <v>0</v>
      </c>
      <c r="BH170" s="215">
        <f>IF(N170="sníž. přenesená",J170,0)</f>
        <v>0</v>
      </c>
      <c r="BI170" s="215">
        <f>IF(N170="nulová",J170,0)</f>
        <v>0</v>
      </c>
      <c r="BJ170" s="16" t="s">
        <v>91</v>
      </c>
      <c r="BK170" s="215">
        <f>ROUND(I170*H170,2)</f>
        <v>0</v>
      </c>
      <c r="BL170" s="16" t="s">
        <v>156</v>
      </c>
      <c r="BM170" s="214" t="s">
        <v>1510</v>
      </c>
    </row>
    <row r="171" spans="1:65" s="2" customFormat="1" ht="11.25">
      <c r="A171" s="34"/>
      <c r="B171" s="35"/>
      <c r="C171" s="36"/>
      <c r="D171" s="216" t="s">
        <v>158</v>
      </c>
      <c r="E171" s="36"/>
      <c r="F171" s="217" t="s">
        <v>1509</v>
      </c>
      <c r="G171" s="36"/>
      <c r="H171" s="36"/>
      <c r="I171" s="115"/>
      <c r="J171" s="36"/>
      <c r="K171" s="36"/>
      <c r="L171" s="39"/>
      <c r="M171" s="218"/>
      <c r="N171" s="219"/>
      <c r="O171" s="71"/>
      <c r="P171" s="71"/>
      <c r="Q171" s="71"/>
      <c r="R171" s="71"/>
      <c r="S171" s="71"/>
      <c r="T171" s="72"/>
      <c r="U171" s="34"/>
      <c r="V171" s="34"/>
      <c r="W171" s="34"/>
      <c r="X171" s="34"/>
      <c r="Y171" s="34"/>
      <c r="Z171" s="34"/>
      <c r="AA171" s="34"/>
      <c r="AB171" s="34"/>
      <c r="AC171" s="34"/>
      <c r="AD171" s="34"/>
      <c r="AE171" s="34"/>
      <c r="AT171" s="16" t="s">
        <v>158</v>
      </c>
      <c r="AU171" s="16" t="s">
        <v>91</v>
      </c>
    </row>
    <row r="172" spans="1:65" s="2" customFormat="1" ht="16.5" customHeight="1">
      <c r="A172" s="34"/>
      <c r="B172" s="35"/>
      <c r="C172" s="203" t="s">
        <v>300</v>
      </c>
      <c r="D172" s="203" t="s">
        <v>152</v>
      </c>
      <c r="E172" s="204" t="s">
        <v>1511</v>
      </c>
      <c r="F172" s="205" t="s">
        <v>1512</v>
      </c>
      <c r="G172" s="206" t="s">
        <v>722</v>
      </c>
      <c r="H172" s="207">
        <v>3</v>
      </c>
      <c r="I172" s="208"/>
      <c r="J172" s="209">
        <f>ROUND(I172*H172,2)</f>
        <v>0</v>
      </c>
      <c r="K172" s="205" t="s">
        <v>1</v>
      </c>
      <c r="L172" s="39"/>
      <c r="M172" s="210" t="s">
        <v>1</v>
      </c>
      <c r="N172" s="211" t="s">
        <v>48</v>
      </c>
      <c r="O172" s="71"/>
      <c r="P172" s="212">
        <f>O172*H172</f>
        <v>0</v>
      </c>
      <c r="Q172" s="212">
        <v>0</v>
      </c>
      <c r="R172" s="212">
        <f>Q172*H172</f>
        <v>0</v>
      </c>
      <c r="S172" s="212">
        <v>0</v>
      </c>
      <c r="T172" s="213">
        <f>S172*H172</f>
        <v>0</v>
      </c>
      <c r="U172" s="34"/>
      <c r="V172" s="34"/>
      <c r="W172" s="34"/>
      <c r="X172" s="34"/>
      <c r="Y172" s="34"/>
      <c r="Z172" s="34"/>
      <c r="AA172" s="34"/>
      <c r="AB172" s="34"/>
      <c r="AC172" s="34"/>
      <c r="AD172" s="34"/>
      <c r="AE172" s="34"/>
      <c r="AR172" s="214" t="s">
        <v>156</v>
      </c>
      <c r="AT172" s="214" t="s">
        <v>152</v>
      </c>
      <c r="AU172" s="214" t="s">
        <v>91</v>
      </c>
      <c r="AY172" s="16" t="s">
        <v>150</v>
      </c>
      <c r="BE172" s="215">
        <f>IF(N172="základní",J172,0)</f>
        <v>0</v>
      </c>
      <c r="BF172" s="215">
        <f>IF(N172="snížená",J172,0)</f>
        <v>0</v>
      </c>
      <c r="BG172" s="215">
        <f>IF(N172="zákl. přenesená",J172,0)</f>
        <v>0</v>
      </c>
      <c r="BH172" s="215">
        <f>IF(N172="sníž. přenesená",J172,0)</f>
        <v>0</v>
      </c>
      <c r="BI172" s="215">
        <f>IF(N172="nulová",J172,0)</f>
        <v>0</v>
      </c>
      <c r="BJ172" s="16" t="s">
        <v>91</v>
      </c>
      <c r="BK172" s="215">
        <f>ROUND(I172*H172,2)</f>
        <v>0</v>
      </c>
      <c r="BL172" s="16" t="s">
        <v>156</v>
      </c>
      <c r="BM172" s="214" t="s">
        <v>1513</v>
      </c>
    </row>
    <row r="173" spans="1:65" s="2" customFormat="1" ht="11.25">
      <c r="A173" s="34"/>
      <c r="B173" s="35"/>
      <c r="C173" s="36"/>
      <c r="D173" s="216" t="s">
        <v>158</v>
      </c>
      <c r="E173" s="36"/>
      <c r="F173" s="217" t="s">
        <v>1512</v>
      </c>
      <c r="G173" s="36"/>
      <c r="H173" s="36"/>
      <c r="I173" s="115"/>
      <c r="J173" s="36"/>
      <c r="K173" s="36"/>
      <c r="L173" s="39"/>
      <c r="M173" s="218"/>
      <c r="N173" s="219"/>
      <c r="O173" s="71"/>
      <c r="P173" s="71"/>
      <c r="Q173" s="71"/>
      <c r="R173" s="71"/>
      <c r="S173" s="71"/>
      <c r="T173" s="72"/>
      <c r="U173" s="34"/>
      <c r="V173" s="34"/>
      <c r="W173" s="34"/>
      <c r="X173" s="34"/>
      <c r="Y173" s="34"/>
      <c r="Z173" s="34"/>
      <c r="AA173" s="34"/>
      <c r="AB173" s="34"/>
      <c r="AC173" s="34"/>
      <c r="AD173" s="34"/>
      <c r="AE173" s="34"/>
      <c r="AT173" s="16" t="s">
        <v>158</v>
      </c>
      <c r="AU173" s="16" t="s">
        <v>91</v>
      </c>
    </row>
    <row r="174" spans="1:65" s="2" customFormat="1" ht="16.5" customHeight="1">
      <c r="A174" s="34"/>
      <c r="B174" s="35"/>
      <c r="C174" s="203" t="s">
        <v>304</v>
      </c>
      <c r="D174" s="203" t="s">
        <v>152</v>
      </c>
      <c r="E174" s="204" t="s">
        <v>1514</v>
      </c>
      <c r="F174" s="205" t="s">
        <v>1515</v>
      </c>
      <c r="G174" s="206" t="s">
        <v>722</v>
      </c>
      <c r="H174" s="207">
        <v>1</v>
      </c>
      <c r="I174" s="208"/>
      <c r="J174" s="209">
        <f>ROUND(I174*H174,2)</f>
        <v>0</v>
      </c>
      <c r="K174" s="205" t="s">
        <v>1</v>
      </c>
      <c r="L174" s="39"/>
      <c r="M174" s="210" t="s">
        <v>1</v>
      </c>
      <c r="N174" s="211" t="s">
        <v>48</v>
      </c>
      <c r="O174" s="71"/>
      <c r="P174" s="212">
        <f>O174*H174</f>
        <v>0</v>
      </c>
      <c r="Q174" s="212">
        <v>0</v>
      </c>
      <c r="R174" s="212">
        <f>Q174*H174</f>
        <v>0</v>
      </c>
      <c r="S174" s="212">
        <v>0</v>
      </c>
      <c r="T174" s="213">
        <f>S174*H174</f>
        <v>0</v>
      </c>
      <c r="U174" s="34"/>
      <c r="V174" s="34"/>
      <c r="W174" s="34"/>
      <c r="X174" s="34"/>
      <c r="Y174" s="34"/>
      <c r="Z174" s="34"/>
      <c r="AA174" s="34"/>
      <c r="AB174" s="34"/>
      <c r="AC174" s="34"/>
      <c r="AD174" s="34"/>
      <c r="AE174" s="34"/>
      <c r="AR174" s="214" t="s">
        <v>156</v>
      </c>
      <c r="AT174" s="214" t="s">
        <v>152</v>
      </c>
      <c r="AU174" s="214" t="s">
        <v>91</v>
      </c>
      <c r="AY174" s="16" t="s">
        <v>150</v>
      </c>
      <c r="BE174" s="215">
        <f>IF(N174="základní",J174,0)</f>
        <v>0</v>
      </c>
      <c r="BF174" s="215">
        <f>IF(N174="snížená",J174,0)</f>
        <v>0</v>
      </c>
      <c r="BG174" s="215">
        <f>IF(N174="zákl. přenesená",J174,0)</f>
        <v>0</v>
      </c>
      <c r="BH174" s="215">
        <f>IF(N174="sníž. přenesená",J174,0)</f>
        <v>0</v>
      </c>
      <c r="BI174" s="215">
        <f>IF(N174="nulová",J174,0)</f>
        <v>0</v>
      </c>
      <c r="BJ174" s="16" t="s">
        <v>91</v>
      </c>
      <c r="BK174" s="215">
        <f>ROUND(I174*H174,2)</f>
        <v>0</v>
      </c>
      <c r="BL174" s="16" t="s">
        <v>156</v>
      </c>
      <c r="BM174" s="214" t="s">
        <v>1516</v>
      </c>
    </row>
    <row r="175" spans="1:65" s="2" customFormat="1" ht="11.25">
      <c r="A175" s="34"/>
      <c r="B175" s="35"/>
      <c r="C175" s="36"/>
      <c r="D175" s="216" t="s">
        <v>158</v>
      </c>
      <c r="E175" s="36"/>
      <c r="F175" s="217" t="s">
        <v>1515</v>
      </c>
      <c r="G175" s="36"/>
      <c r="H175" s="36"/>
      <c r="I175" s="115"/>
      <c r="J175" s="36"/>
      <c r="K175" s="36"/>
      <c r="L175" s="39"/>
      <c r="M175" s="218"/>
      <c r="N175" s="219"/>
      <c r="O175" s="71"/>
      <c r="P175" s="71"/>
      <c r="Q175" s="71"/>
      <c r="R175" s="71"/>
      <c r="S175" s="71"/>
      <c r="T175" s="72"/>
      <c r="U175" s="34"/>
      <c r="V175" s="34"/>
      <c r="W175" s="34"/>
      <c r="X175" s="34"/>
      <c r="Y175" s="34"/>
      <c r="Z175" s="34"/>
      <c r="AA175" s="34"/>
      <c r="AB175" s="34"/>
      <c r="AC175" s="34"/>
      <c r="AD175" s="34"/>
      <c r="AE175" s="34"/>
      <c r="AT175" s="16" t="s">
        <v>158</v>
      </c>
      <c r="AU175" s="16" t="s">
        <v>91</v>
      </c>
    </row>
    <row r="176" spans="1:65" s="2" customFormat="1" ht="16.5" customHeight="1">
      <c r="A176" s="34"/>
      <c r="B176" s="35"/>
      <c r="C176" s="203" t="s">
        <v>308</v>
      </c>
      <c r="D176" s="203" t="s">
        <v>152</v>
      </c>
      <c r="E176" s="204" t="s">
        <v>1517</v>
      </c>
      <c r="F176" s="205" t="s">
        <v>1518</v>
      </c>
      <c r="G176" s="206" t="s">
        <v>722</v>
      </c>
      <c r="H176" s="207">
        <v>3</v>
      </c>
      <c r="I176" s="208"/>
      <c r="J176" s="209">
        <f>ROUND(I176*H176,2)</f>
        <v>0</v>
      </c>
      <c r="K176" s="205" t="s">
        <v>1</v>
      </c>
      <c r="L176" s="39"/>
      <c r="M176" s="210" t="s">
        <v>1</v>
      </c>
      <c r="N176" s="211" t="s">
        <v>48</v>
      </c>
      <c r="O176" s="71"/>
      <c r="P176" s="212">
        <f>O176*H176</f>
        <v>0</v>
      </c>
      <c r="Q176" s="212">
        <v>0</v>
      </c>
      <c r="R176" s="212">
        <f>Q176*H176</f>
        <v>0</v>
      </c>
      <c r="S176" s="212">
        <v>0</v>
      </c>
      <c r="T176" s="213">
        <f>S176*H176</f>
        <v>0</v>
      </c>
      <c r="U176" s="34"/>
      <c r="V176" s="34"/>
      <c r="W176" s="34"/>
      <c r="X176" s="34"/>
      <c r="Y176" s="34"/>
      <c r="Z176" s="34"/>
      <c r="AA176" s="34"/>
      <c r="AB176" s="34"/>
      <c r="AC176" s="34"/>
      <c r="AD176" s="34"/>
      <c r="AE176" s="34"/>
      <c r="AR176" s="214" t="s">
        <v>156</v>
      </c>
      <c r="AT176" s="214" t="s">
        <v>152</v>
      </c>
      <c r="AU176" s="214" t="s">
        <v>91</v>
      </c>
      <c r="AY176" s="16" t="s">
        <v>150</v>
      </c>
      <c r="BE176" s="215">
        <f>IF(N176="základní",J176,0)</f>
        <v>0</v>
      </c>
      <c r="BF176" s="215">
        <f>IF(N176="snížená",J176,0)</f>
        <v>0</v>
      </c>
      <c r="BG176" s="215">
        <f>IF(N176="zákl. přenesená",J176,0)</f>
        <v>0</v>
      </c>
      <c r="BH176" s="215">
        <f>IF(N176="sníž. přenesená",J176,0)</f>
        <v>0</v>
      </c>
      <c r="BI176" s="215">
        <f>IF(N176="nulová",J176,0)</f>
        <v>0</v>
      </c>
      <c r="BJ176" s="16" t="s">
        <v>91</v>
      </c>
      <c r="BK176" s="215">
        <f>ROUND(I176*H176,2)</f>
        <v>0</v>
      </c>
      <c r="BL176" s="16" t="s">
        <v>156</v>
      </c>
      <c r="BM176" s="214" t="s">
        <v>1519</v>
      </c>
    </row>
    <row r="177" spans="1:65" s="2" customFormat="1" ht="11.25">
      <c r="A177" s="34"/>
      <c r="B177" s="35"/>
      <c r="C177" s="36"/>
      <c r="D177" s="216" t="s">
        <v>158</v>
      </c>
      <c r="E177" s="36"/>
      <c r="F177" s="217" t="s">
        <v>1518</v>
      </c>
      <c r="G177" s="36"/>
      <c r="H177" s="36"/>
      <c r="I177" s="115"/>
      <c r="J177" s="36"/>
      <c r="K177" s="36"/>
      <c r="L177" s="39"/>
      <c r="M177" s="218"/>
      <c r="N177" s="219"/>
      <c r="O177" s="71"/>
      <c r="P177" s="71"/>
      <c r="Q177" s="71"/>
      <c r="R177" s="71"/>
      <c r="S177" s="71"/>
      <c r="T177" s="72"/>
      <c r="U177" s="34"/>
      <c r="V177" s="34"/>
      <c r="W177" s="34"/>
      <c r="X177" s="34"/>
      <c r="Y177" s="34"/>
      <c r="Z177" s="34"/>
      <c r="AA177" s="34"/>
      <c r="AB177" s="34"/>
      <c r="AC177" s="34"/>
      <c r="AD177" s="34"/>
      <c r="AE177" s="34"/>
      <c r="AT177" s="16" t="s">
        <v>158</v>
      </c>
      <c r="AU177" s="16" t="s">
        <v>91</v>
      </c>
    </row>
    <row r="178" spans="1:65" s="2" customFormat="1" ht="16.5" customHeight="1">
      <c r="A178" s="34"/>
      <c r="B178" s="35"/>
      <c r="C178" s="203" t="s">
        <v>312</v>
      </c>
      <c r="D178" s="203" t="s">
        <v>152</v>
      </c>
      <c r="E178" s="204" t="s">
        <v>1520</v>
      </c>
      <c r="F178" s="205" t="s">
        <v>1521</v>
      </c>
      <c r="G178" s="206" t="s">
        <v>722</v>
      </c>
      <c r="H178" s="207">
        <v>6</v>
      </c>
      <c r="I178" s="208"/>
      <c r="J178" s="209">
        <f>ROUND(I178*H178,2)</f>
        <v>0</v>
      </c>
      <c r="K178" s="205" t="s">
        <v>1</v>
      </c>
      <c r="L178" s="39"/>
      <c r="M178" s="210" t="s">
        <v>1</v>
      </c>
      <c r="N178" s="211" t="s">
        <v>48</v>
      </c>
      <c r="O178" s="71"/>
      <c r="P178" s="212">
        <f>O178*H178</f>
        <v>0</v>
      </c>
      <c r="Q178" s="212">
        <v>0</v>
      </c>
      <c r="R178" s="212">
        <f>Q178*H178</f>
        <v>0</v>
      </c>
      <c r="S178" s="212">
        <v>0</v>
      </c>
      <c r="T178" s="213">
        <f>S178*H178</f>
        <v>0</v>
      </c>
      <c r="U178" s="34"/>
      <c r="V178" s="34"/>
      <c r="W178" s="34"/>
      <c r="X178" s="34"/>
      <c r="Y178" s="34"/>
      <c r="Z178" s="34"/>
      <c r="AA178" s="34"/>
      <c r="AB178" s="34"/>
      <c r="AC178" s="34"/>
      <c r="AD178" s="34"/>
      <c r="AE178" s="34"/>
      <c r="AR178" s="214" t="s">
        <v>156</v>
      </c>
      <c r="AT178" s="214" t="s">
        <v>152</v>
      </c>
      <c r="AU178" s="214" t="s">
        <v>91</v>
      </c>
      <c r="AY178" s="16" t="s">
        <v>150</v>
      </c>
      <c r="BE178" s="215">
        <f>IF(N178="základní",J178,0)</f>
        <v>0</v>
      </c>
      <c r="BF178" s="215">
        <f>IF(N178="snížená",J178,0)</f>
        <v>0</v>
      </c>
      <c r="BG178" s="215">
        <f>IF(N178="zákl. přenesená",J178,0)</f>
        <v>0</v>
      </c>
      <c r="BH178" s="215">
        <f>IF(N178="sníž. přenesená",J178,0)</f>
        <v>0</v>
      </c>
      <c r="BI178" s="215">
        <f>IF(N178="nulová",J178,0)</f>
        <v>0</v>
      </c>
      <c r="BJ178" s="16" t="s">
        <v>91</v>
      </c>
      <c r="BK178" s="215">
        <f>ROUND(I178*H178,2)</f>
        <v>0</v>
      </c>
      <c r="BL178" s="16" t="s">
        <v>156</v>
      </c>
      <c r="BM178" s="214" t="s">
        <v>1522</v>
      </c>
    </row>
    <row r="179" spans="1:65" s="2" customFormat="1" ht="11.25">
      <c r="A179" s="34"/>
      <c r="B179" s="35"/>
      <c r="C179" s="36"/>
      <c r="D179" s="216" t="s">
        <v>158</v>
      </c>
      <c r="E179" s="36"/>
      <c r="F179" s="217" t="s">
        <v>1515</v>
      </c>
      <c r="G179" s="36"/>
      <c r="H179" s="36"/>
      <c r="I179" s="115"/>
      <c r="J179" s="36"/>
      <c r="K179" s="36"/>
      <c r="L179" s="39"/>
      <c r="M179" s="218"/>
      <c r="N179" s="219"/>
      <c r="O179" s="71"/>
      <c r="P179" s="71"/>
      <c r="Q179" s="71"/>
      <c r="R179" s="71"/>
      <c r="S179" s="71"/>
      <c r="T179" s="72"/>
      <c r="U179" s="34"/>
      <c r="V179" s="34"/>
      <c r="W179" s="34"/>
      <c r="X179" s="34"/>
      <c r="Y179" s="34"/>
      <c r="Z179" s="34"/>
      <c r="AA179" s="34"/>
      <c r="AB179" s="34"/>
      <c r="AC179" s="34"/>
      <c r="AD179" s="34"/>
      <c r="AE179" s="34"/>
      <c r="AT179" s="16" t="s">
        <v>158</v>
      </c>
      <c r="AU179" s="16" t="s">
        <v>91</v>
      </c>
    </row>
    <row r="180" spans="1:65" s="2" customFormat="1" ht="16.5" customHeight="1">
      <c r="A180" s="34"/>
      <c r="B180" s="35"/>
      <c r="C180" s="203" t="s">
        <v>321</v>
      </c>
      <c r="D180" s="203" t="s">
        <v>152</v>
      </c>
      <c r="E180" s="204" t="s">
        <v>1523</v>
      </c>
      <c r="F180" s="205" t="s">
        <v>1524</v>
      </c>
      <c r="G180" s="206" t="s">
        <v>722</v>
      </c>
      <c r="H180" s="207">
        <v>1</v>
      </c>
      <c r="I180" s="208"/>
      <c r="J180" s="209">
        <f>ROUND(I180*H180,2)</f>
        <v>0</v>
      </c>
      <c r="K180" s="205" t="s">
        <v>1</v>
      </c>
      <c r="L180" s="39"/>
      <c r="M180" s="210" t="s">
        <v>1</v>
      </c>
      <c r="N180" s="211" t="s">
        <v>48</v>
      </c>
      <c r="O180" s="71"/>
      <c r="P180" s="212">
        <f>O180*H180</f>
        <v>0</v>
      </c>
      <c r="Q180" s="212">
        <v>0</v>
      </c>
      <c r="R180" s="212">
        <f>Q180*H180</f>
        <v>0</v>
      </c>
      <c r="S180" s="212">
        <v>0</v>
      </c>
      <c r="T180" s="213">
        <f>S180*H180</f>
        <v>0</v>
      </c>
      <c r="U180" s="34"/>
      <c r="V180" s="34"/>
      <c r="W180" s="34"/>
      <c r="X180" s="34"/>
      <c r="Y180" s="34"/>
      <c r="Z180" s="34"/>
      <c r="AA180" s="34"/>
      <c r="AB180" s="34"/>
      <c r="AC180" s="34"/>
      <c r="AD180" s="34"/>
      <c r="AE180" s="34"/>
      <c r="AR180" s="214" t="s">
        <v>156</v>
      </c>
      <c r="AT180" s="214" t="s">
        <v>152</v>
      </c>
      <c r="AU180" s="214" t="s">
        <v>91</v>
      </c>
      <c r="AY180" s="16" t="s">
        <v>150</v>
      </c>
      <c r="BE180" s="215">
        <f>IF(N180="základní",J180,0)</f>
        <v>0</v>
      </c>
      <c r="BF180" s="215">
        <f>IF(N180="snížená",J180,0)</f>
        <v>0</v>
      </c>
      <c r="BG180" s="215">
        <f>IF(N180="zákl. přenesená",J180,0)</f>
        <v>0</v>
      </c>
      <c r="BH180" s="215">
        <f>IF(N180="sníž. přenesená",J180,0)</f>
        <v>0</v>
      </c>
      <c r="BI180" s="215">
        <f>IF(N180="nulová",J180,0)</f>
        <v>0</v>
      </c>
      <c r="BJ180" s="16" t="s">
        <v>91</v>
      </c>
      <c r="BK180" s="215">
        <f>ROUND(I180*H180,2)</f>
        <v>0</v>
      </c>
      <c r="BL180" s="16" t="s">
        <v>156</v>
      </c>
      <c r="BM180" s="214" t="s">
        <v>1525</v>
      </c>
    </row>
    <row r="181" spans="1:65" s="2" customFormat="1" ht="11.25">
      <c r="A181" s="34"/>
      <c r="B181" s="35"/>
      <c r="C181" s="36"/>
      <c r="D181" s="216" t="s">
        <v>158</v>
      </c>
      <c r="E181" s="36"/>
      <c r="F181" s="217" t="s">
        <v>1524</v>
      </c>
      <c r="G181" s="36"/>
      <c r="H181" s="36"/>
      <c r="I181" s="115"/>
      <c r="J181" s="36"/>
      <c r="K181" s="36"/>
      <c r="L181" s="39"/>
      <c r="M181" s="218"/>
      <c r="N181" s="219"/>
      <c r="O181" s="71"/>
      <c r="P181" s="71"/>
      <c r="Q181" s="71"/>
      <c r="R181" s="71"/>
      <c r="S181" s="71"/>
      <c r="T181" s="72"/>
      <c r="U181" s="34"/>
      <c r="V181" s="34"/>
      <c r="W181" s="34"/>
      <c r="X181" s="34"/>
      <c r="Y181" s="34"/>
      <c r="Z181" s="34"/>
      <c r="AA181" s="34"/>
      <c r="AB181" s="34"/>
      <c r="AC181" s="34"/>
      <c r="AD181" s="34"/>
      <c r="AE181" s="34"/>
      <c r="AT181" s="16" t="s">
        <v>158</v>
      </c>
      <c r="AU181" s="16" t="s">
        <v>91</v>
      </c>
    </row>
    <row r="182" spans="1:65" s="2" customFormat="1" ht="16.5" customHeight="1">
      <c r="A182" s="34"/>
      <c r="B182" s="35"/>
      <c r="C182" s="203" t="s">
        <v>326</v>
      </c>
      <c r="D182" s="203" t="s">
        <v>152</v>
      </c>
      <c r="E182" s="204" t="s">
        <v>1526</v>
      </c>
      <c r="F182" s="205" t="s">
        <v>1527</v>
      </c>
      <c r="G182" s="206" t="s">
        <v>722</v>
      </c>
      <c r="H182" s="207">
        <v>1</v>
      </c>
      <c r="I182" s="208"/>
      <c r="J182" s="209">
        <f>ROUND(I182*H182,2)</f>
        <v>0</v>
      </c>
      <c r="K182" s="205" t="s">
        <v>1</v>
      </c>
      <c r="L182" s="39"/>
      <c r="M182" s="210" t="s">
        <v>1</v>
      </c>
      <c r="N182" s="211" t="s">
        <v>48</v>
      </c>
      <c r="O182" s="71"/>
      <c r="P182" s="212">
        <f>O182*H182</f>
        <v>0</v>
      </c>
      <c r="Q182" s="212">
        <v>0</v>
      </c>
      <c r="R182" s="212">
        <f>Q182*H182</f>
        <v>0</v>
      </c>
      <c r="S182" s="212">
        <v>0</v>
      </c>
      <c r="T182" s="213">
        <f>S182*H182</f>
        <v>0</v>
      </c>
      <c r="U182" s="34"/>
      <c r="V182" s="34"/>
      <c r="W182" s="34"/>
      <c r="X182" s="34"/>
      <c r="Y182" s="34"/>
      <c r="Z182" s="34"/>
      <c r="AA182" s="34"/>
      <c r="AB182" s="34"/>
      <c r="AC182" s="34"/>
      <c r="AD182" s="34"/>
      <c r="AE182" s="34"/>
      <c r="AR182" s="214" t="s">
        <v>156</v>
      </c>
      <c r="AT182" s="214" t="s">
        <v>152</v>
      </c>
      <c r="AU182" s="214" t="s">
        <v>91</v>
      </c>
      <c r="AY182" s="16" t="s">
        <v>150</v>
      </c>
      <c r="BE182" s="215">
        <f>IF(N182="základní",J182,0)</f>
        <v>0</v>
      </c>
      <c r="BF182" s="215">
        <f>IF(N182="snížená",J182,0)</f>
        <v>0</v>
      </c>
      <c r="BG182" s="215">
        <f>IF(N182="zákl. přenesená",J182,0)</f>
        <v>0</v>
      </c>
      <c r="BH182" s="215">
        <f>IF(N182="sníž. přenesená",J182,0)</f>
        <v>0</v>
      </c>
      <c r="BI182" s="215">
        <f>IF(N182="nulová",J182,0)</f>
        <v>0</v>
      </c>
      <c r="BJ182" s="16" t="s">
        <v>91</v>
      </c>
      <c r="BK182" s="215">
        <f>ROUND(I182*H182,2)</f>
        <v>0</v>
      </c>
      <c r="BL182" s="16" t="s">
        <v>156</v>
      </c>
      <c r="BM182" s="214" t="s">
        <v>1528</v>
      </c>
    </row>
    <row r="183" spans="1:65" s="2" customFormat="1" ht="11.25">
      <c r="A183" s="34"/>
      <c r="B183" s="35"/>
      <c r="C183" s="36"/>
      <c r="D183" s="216" t="s">
        <v>158</v>
      </c>
      <c r="E183" s="36"/>
      <c r="F183" s="217" t="s">
        <v>1524</v>
      </c>
      <c r="G183" s="36"/>
      <c r="H183" s="36"/>
      <c r="I183" s="115"/>
      <c r="J183" s="36"/>
      <c r="K183" s="36"/>
      <c r="L183" s="39"/>
      <c r="M183" s="218"/>
      <c r="N183" s="219"/>
      <c r="O183" s="71"/>
      <c r="P183" s="71"/>
      <c r="Q183" s="71"/>
      <c r="R183" s="71"/>
      <c r="S183" s="71"/>
      <c r="T183" s="72"/>
      <c r="U183" s="34"/>
      <c r="V183" s="34"/>
      <c r="W183" s="34"/>
      <c r="X183" s="34"/>
      <c r="Y183" s="34"/>
      <c r="Z183" s="34"/>
      <c r="AA183" s="34"/>
      <c r="AB183" s="34"/>
      <c r="AC183" s="34"/>
      <c r="AD183" s="34"/>
      <c r="AE183" s="34"/>
      <c r="AT183" s="16" t="s">
        <v>158</v>
      </c>
      <c r="AU183" s="16" t="s">
        <v>91</v>
      </c>
    </row>
    <row r="184" spans="1:65" s="2" customFormat="1" ht="16.5" customHeight="1">
      <c r="A184" s="34"/>
      <c r="B184" s="35"/>
      <c r="C184" s="203" t="s">
        <v>330</v>
      </c>
      <c r="D184" s="203" t="s">
        <v>152</v>
      </c>
      <c r="E184" s="204" t="s">
        <v>1529</v>
      </c>
      <c r="F184" s="205" t="s">
        <v>1530</v>
      </c>
      <c r="G184" s="206" t="s">
        <v>722</v>
      </c>
      <c r="H184" s="207">
        <v>2</v>
      </c>
      <c r="I184" s="208"/>
      <c r="J184" s="209">
        <f>ROUND(I184*H184,2)</f>
        <v>0</v>
      </c>
      <c r="K184" s="205" t="s">
        <v>1</v>
      </c>
      <c r="L184" s="39"/>
      <c r="M184" s="210" t="s">
        <v>1</v>
      </c>
      <c r="N184" s="211" t="s">
        <v>48</v>
      </c>
      <c r="O184" s="71"/>
      <c r="P184" s="212">
        <f>O184*H184</f>
        <v>0</v>
      </c>
      <c r="Q184" s="212">
        <v>0</v>
      </c>
      <c r="R184" s="212">
        <f>Q184*H184</f>
        <v>0</v>
      </c>
      <c r="S184" s="212">
        <v>0</v>
      </c>
      <c r="T184" s="213">
        <f>S184*H184</f>
        <v>0</v>
      </c>
      <c r="U184" s="34"/>
      <c r="V184" s="34"/>
      <c r="W184" s="34"/>
      <c r="X184" s="34"/>
      <c r="Y184" s="34"/>
      <c r="Z184" s="34"/>
      <c r="AA184" s="34"/>
      <c r="AB184" s="34"/>
      <c r="AC184" s="34"/>
      <c r="AD184" s="34"/>
      <c r="AE184" s="34"/>
      <c r="AR184" s="214" t="s">
        <v>156</v>
      </c>
      <c r="AT184" s="214" t="s">
        <v>152</v>
      </c>
      <c r="AU184" s="214" t="s">
        <v>91</v>
      </c>
      <c r="AY184" s="16" t="s">
        <v>150</v>
      </c>
      <c r="BE184" s="215">
        <f>IF(N184="základní",J184,0)</f>
        <v>0</v>
      </c>
      <c r="BF184" s="215">
        <f>IF(N184="snížená",J184,0)</f>
        <v>0</v>
      </c>
      <c r="BG184" s="215">
        <f>IF(N184="zákl. přenesená",J184,0)</f>
        <v>0</v>
      </c>
      <c r="BH184" s="215">
        <f>IF(N184="sníž. přenesená",J184,0)</f>
        <v>0</v>
      </c>
      <c r="BI184" s="215">
        <f>IF(N184="nulová",J184,0)</f>
        <v>0</v>
      </c>
      <c r="BJ184" s="16" t="s">
        <v>91</v>
      </c>
      <c r="BK184" s="215">
        <f>ROUND(I184*H184,2)</f>
        <v>0</v>
      </c>
      <c r="BL184" s="16" t="s">
        <v>156</v>
      </c>
      <c r="BM184" s="214" t="s">
        <v>1531</v>
      </c>
    </row>
    <row r="185" spans="1:65" s="2" customFormat="1" ht="11.25">
      <c r="A185" s="34"/>
      <c r="B185" s="35"/>
      <c r="C185" s="36"/>
      <c r="D185" s="216" t="s">
        <v>158</v>
      </c>
      <c r="E185" s="36"/>
      <c r="F185" s="217" t="s">
        <v>1530</v>
      </c>
      <c r="G185" s="36"/>
      <c r="H185" s="36"/>
      <c r="I185" s="115"/>
      <c r="J185" s="36"/>
      <c r="K185" s="36"/>
      <c r="L185" s="39"/>
      <c r="M185" s="218"/>
      <c r="N185" s="219"/>
      <c r="O185" s="71"/>
      <c r="P185" s="71"/>
      <c r="Q185" s="71"/>
      <c r="R185" s="71"/>
      <c r="S185" s="71"/>
      <c r="T185" s="72"/>
      <c r="U185" s="34"/>
      <c r="V185" s="34"/>
      <c r="W185" s="34"/>
      <c r="X185" s="34"/>
      <c r="Y185" s="34"/>
      <c r="Z185" s="34"/>
      <c r="AA185" s="34"/>
      <c r="AB185" s="34"/>
      <c r="AC185" s="34"/>
      <c r="AD185" s="34"/>
      <c r="AE185" s="34"/>
      <c r="AT185" s="16" t="s">
        <v>158</v>
      </c>
      <c r="AU185" s="16" t="s">
        <v>91</v>
      </c>
    </row>
    <row r="186" spans="1:65" s="2" customFormat="1" ht="16.5" customHeight="1">
      <c r="A186" s="34"/>
      <c r="B186" s="35"/>
      <c r="C186" s="203" t="s">
        <v>334</v>
      </c>
      <c r="D186" s="203" t="s">
        <v>152</v>
      </c>
      <c r="E186" s="204" t="s">
        <v>1532</v>
      </c>
      <c r="F186" s="205" t="s">
        <v>1533</v>
      </c>
      <c r="G186" s="206" t="s">
        <v>722</v>
      </c>
      <c r="H186" s="207">
        <v>1</v>
      </c>
      <c r="I186" s="208"/>
      <c r="J186" s="209">
        <f>ROUND(I186*H186,2)</f>
        <v>0</v>
      </c>
      <c r="K186" s="205" t="s">
        <v>1</v>
      </c>
      <c r="L186" s="39"/>
      <c r="M186" s="210" t="s">
        <v>1</v>
      </c>
      <c r="N186" s="211" t="s">
        <v>48</v>
      </c>
      <c r="O186" s="71"/>
      <c r="P186" s="212">
        <f>O186*H186</f>
        <v>0</v>
      </c>
      <c r="Q186" s="212">
        <v>0</v>
      </c>
      <c r="R186" s="212">
        <f>Q186*H186</f>
        <v>0</v>
      </c>
      <c r="S186" s="212">
        <v>0</v>
      </c>
      <c r="T186" s="213">
        <f>S186*H186</f>
        <v>0</v>
      </c>
      <c r="U186" s="34"/>
      <c r="V186" s="34"/>
      <c r="W186" s="34"/>
      <c r="X186" s="34"/>
      <c r="Y186" s="34"/>
      <c r="Z186" s="34"/>
      <c r="AA186" s="34"/>
      <c r="AB186" s="34"/>
      <c r="AC186" s="34"/>
      <c r="AD186" s="34"/>
      <c r="AE186" s="34"/>
      <c r="AR186" s="214" t="s">
        <v>156</v>
      </c>
      <c r="AT186" s="214" t="s">
        <v>152</v>
      </c>
      <c r="AU186" s="214" t="s">
        <v>91</v>
      </c>
      <c r="AY186" s="16" t="s">
        <v>150</v>
      </c>
      <c r="BE186" s="215">
        <f>IF(N186="základní",J186,0)</f>
        <v>0</v>
      </c>
      <c r="BF186" s="215">
        <f>IF(N186="snížená",J186,0)</f>
        <v>0</v>
      </c>
      <c r="BG186" s="215">
        <f>IF(N186="zákl. přenesená",J186,0)</f>
        <v>0</v>
      </c>
      <c r="BH186" s="215">
        <f>IF(N186="sníž. přenesená",J186,0)</f>
        <v>0</v>
      </c>
      <c r="BI186" s="215">
        <f>IF(N186="nulová",J186,0)</f>
        <v>0</v>
      </c>
      <c r="BJ186" s="16" t="s">
        <v>91</v>
      </c>
      <c r="BK186" s="215">
        <f>ROUND(I186*H186,2)</f>
        <v>0</v>
      </c>
      <c r="BL186" s="16" t="s">
        <v>156</v>
      </c>
      <c r="BM186" s="214" t="s">
        <v>1534</v>
      </c>
    </row>
    <row r="187" spans="1:65" s="2" customFormat="1" ht="11.25">
      <c r="A187" s="34"/>
      <c r="B187" s="35"/>
      <c r="C187" s="36"/>
      <c r="D187" s="216" t="s">
        <v>158</v>
      </c>
      <c r="E187" s="36"/>
      <c r="F187" s="217" t="s">
        <v>1533</v>
      </c>
      <c r="G187" s="36"/>
      <c r="H187" s="36"/>
      <c r="I187" s="115"/>
      <c r="J187" s="36"/>
      <c r="K187" s="36"/>
      <c r="L187" s="39"/>
      <c r="M187" s="218"/>
      <c r="N187" s="219"/>
      <c r="O187" s="71"/>
      <c r="P187" s="71"/>
      <c r="Q187" s="71"/>
      <c r="R187" s="71"/>
      <c r="S187" s="71"/>
      <c r="T187" s="72"/>
      <c r="U187" s="34"/>
      <c r="V187" s="34"/>
      <c r="W187" s="34"/>
      <c r="X187" s="34"/>
      <c r="Y187" s="34"/>
      <c r="Z187" s="34"/>
      <c r="AA187" s="34"/>
      <c r="AB187" s="34"/>
      <c r="AC187" s="34"/>
      <c r="AD187" s="34"/>
      <c r="AE187" s="34"/>
      <c r="AT187" s="16" t="s">
        <v>158</v>
      </c>
      <c r="AU187" s="16" t="s">
        <v>91</v>
      </c>
    </row>
    <row r="188" spans="1:65" s="2" customFormat="1" ht="16.5" customHeight="1">
      <c r="A188" s="34"/>
      <c r="B188" s="35"/>
      <c r="C188" s="203" t="s">
        <v>338</v>
      </c>
      <c r="D188" s="203" t="s">
        <v>152</v>
      </c>
      <c r="E188" s="204" t="s">
        <v>1535</v>
      </c>
      <c r="F188" s="205" t="s">
        <v>1536</v>
      </c>
      <c r="G188" s="206" t="s">
        <v>722</v>
      </c>
      <c r="H188" s="207">
        <v>41</v>
      </c>
      <c r="I188" s="208"/>
      <c r="J188" s="209">
        <f>ROUND(I188*H188,2)</f>
        <v>0</v>
      </c>
      <c r="K188" s="205" t="s">
        <v>1</v>
      </c>
      <c r="L188" s="39"/>
      <c r="M188" s="210" t="s">
        <v>1</v>
      </c>
      <c r="N188" s="211" t="s">
        <v>48</v>
      </c>
      <c r="O188" s="71"/>
      <c r="P188" s="212">
        <f>O188*H188</f>
        <v>0</v>
      </c>
      <c r="Q188" s="212">
        <v>0</v>
      </c>
      <c r="R188" s="212">
        <f>Q188*H188</f>
        <v>0</v>
      </c>
      <c r="S188" s="212">
        <v>0</v>
      </c>
      <c r="T188" s="213">
        <f>S188*H188</f>
        <v>0</v>
      </c>
      <c r="U188" s="34"/>
      <c r="V188" s="34"/>
      <c r="W188" s="34"/>
      <c r="X188" s="34"/>
      <c r="Y188" s="34"/>
      <c r="Z188" s="34"/>
      <c r="AA188" s="34"/>
      <c r="AB188" s="34"/>
      <c r="AC188" s="34"/>
      <c r="AD188" s="34"/>
      <c r="AE188" s="34"/>
      <c r="AR188" s="214" t="s">
        <v>156</v>
      </c>
      <c r="AT188" s="214" t="s">
        <v>152</v>
      </c>
      <c r="AU188" s="214" t="s">
        <v>91</v>
      </c>
      <c r="AY188" s="16" t="s">
        <v>150</v>
      </c>
      <c r="BE188" s="215">
        <f>IF(N188="základní",J188,0)</f>
        <v>0</v>
      </c>
      <c r="BF188" s="215">
        <f>IF(N188="snížená",J188,0)</f>
        <v>0</v>
      </c>
      <c r="BG188" s="215">
        <f>IF(N188="zákl. přenesená",J188,0)</f>
        <v>0</v>
      </c>
      <c r="BH188" s="215">
        <f>IF(N188="sníž. přenesená",J188,0)</f>
        <v>0</v>
      </c>
      <c r="BI188" s="215">
        <f>IF(N188="nulová",J188,0)</f>
        <v>0</v>
      </c>
      <c r="BJ188" s="16" t="s">
        <v>91</v>
      </c>
      <c r="BK188" s="215">
        <f>ROUND(I188*H188,2)</f>
        <v>0</v>
      </c>
      <c r="BL188" s="16" t="s">
        <v>156</v>
      </c>
      <c r="BM188" s="214" t="s">
        <v>1537</v>
      </c>
    </row>
    <row r="189" spans="1:65" s="2" customFormat="1" ht="11.25">
      <c r="A189" s="34"/>
      <c r="B189" s="35"/>
      <c r="C189" s="36"/>
      <c r="D189" s="216" t="s">
        <v>158</v>
      </c>
      <c r="E189" s="36"/>
      <c r="F189" s="217" t="s">
        <v>1536</v>
      </c>
      <c r="G189" s="36"/>
      <c r="H189" s="36"/>
      <c r="I189" s="115"/>
      <c r="J189" s="36"/>
      <c r="K189" s="36"/>
      <c r="L189" s="39"/>
      <c r="M189" s="218"/>
      <c r="N189" s="219"/>
      <c r="O189" s="71"/>
      <c r="P189" s="71"/>
      <c r="Q189" s="71"/>
      <c r="R189" s="71"/>
      <c r="S189" s="71"/>
      <c r="T189" s="72"/>
      <c r="U189" s="34"/>
      <c r="V189" s="34"/>
      <c r="W189" s="34"/>
      <c r="X189" s="34"/>
      <c r="Y189" s="34"/>
      <c r="Z189" s="34"/>
      <c r="AA189" s="34"/>
      <c r="AB189" s="34"/>
      <c r="AC189" s="34"/>
      <c r="AD189" s="34"/>
      <c r="AE189" s="34"/>
      <c r="AT189" s="16" t="s">
        <v>158</v>
      </c>
      <c r="AU189" s="16" t="s">
        <v>91</v>
      </c>
    </row>
    <row r="190" spans="1:65" s="2" customFormat="1" ht="16.5" customHeight="1">
      <c r="A190" s="34"/>
      <c r="B190" s="35"/>
      <c r="C190" s="203" t="s">
        <v>344</v>
      </c>
      <c r="D190" s="203" t="s">
        <v>152</v>
      </c>
      <c r="E190" s="204" t="s">
        <v>1538</v>
      </c>
      <c r="F190" s="205" t="s">
        <v>1539</v>
      </c>
      <c r="G190" s="206" t="s">
        <v>722</v>
      </c>
      <c r="H190" s="207">
        <v>2</v>
      </c>
      <c r="I190" s="208"/>
      <c r="J190" s="209">
        <f>ROUND(I190*H190,2)</f>
        <v>0</v>
      </c>
      <c r="K190" s="205" t="s">
        <v>1</v>
      </c>
      <c r="L190" s="39"/>
      <c r="M190" s="210" t="s">
        <v>1</v>
      </c>
      <c r="N190" s="211" t="s">
        <v>48</v>
      </c>
      <c r="O190" s="71"/>
      <c r="P190" s="212">
        <f>O190*H190</f>
        <v>0</v>
      </c>
      <c r="Q190" s="212">
        <v>0</v>
      </c>
      <c r="R190" s="212">
        <f>Q190*H190</f>
        <v>0</v>
      </c>
      <c r="S190" s="212">
        <v>0</v>
      </c>
      <c r="T190" s="213">
        <f>S190*H190</f>
        <v>0</v>
      </c>
      <c r="U190" s="34"/>
      <c r="V190" s="34"/>
      <c r="W190" s="34"/>
      <c r="X190" s="34"/>
      <c r="Y190" s="34"/>
      <c r="Z190" s="34"/>
      <c r="AA190" s="34"/>
      <c r="AB190" s="34"/>
      <c r="AC190" s="34"/>
      <c r="AD190" s="34"/>
      <c r="AE190" s="34"/>
      <c r="AR190" s="214" t="s">
        <v>156</v>
      </c>
      <c r="AT190" s="214" t="s">
        <v>152</v>
      </c>
      <c r="AU190" s="214" t="s">
        <v>91</v>
      </c>
      <c r="AY190" s="16" t="s">
        <v>150</v>
      </c>
      <c r="BE190" s="215">
        <f>IF(N190="základní",J190,0)</f>
        <v>0</v>
      </c>
      <c r="BF190" s="215">
        <f>IF(N190="snížená",J190,0)</f>
        <v>0</v>
      </c>
      <c r="BG190" s="215">
        <f>IF(N190="zákl. přenesená",J190,0)</f>
        <v>0</v>
      </c>
      <c r="BH190" s="215">
        <f>IF(N190="sníž. přenesená",J190,0)</f>
        <v>0</v>
      </c>
      <c r="BI190" s="215">
        <f>IF(N190="nulová",J190,0)</f>
        <v>0</v>
      </c>
      <c r="BJ190" s="16" t="s">
        <v>91</v>
      </c>
      <c r="BK190" s="215">
        <f>ROUND(I190*H190,2)</f>
        <v>0</v>
      </c>
      <c r="BL190" s="16" t="s">
        <v>156</v>
      </c>
      <c r="BM190" s="214" t="s">
        <v>1540</v>
      </c>
    </row>
    <row r="191" spans="1:65" s="2" customFormat="1" ht="11.25">
      <c r="A191" s="34"/>
      <c r="B191" s="35"/>
      <c r="C191" s="36"/>
      <c r="D191" s="216" t="s">
        <v>158</v>
      </c>
      <c r="E191" s="36"/>
      <c r="F191" s="217" t="s">
        <v>1539</v>
      </c>
      <c r="G191" s="36"/>
      <c r="H191" s="36"/>
      <c r="I191" s="115"/>
      <c r="J191" s="36"/>
      <c r="K191" s="36"/>
      <c r="L191" s="39"/>
      <c r="M191" s="218"/>
      <c r="N191" s="219"/>
      <c r="O191" s="71"/>
      <c r="P191" s="71"/>
      <c r="Q191" s="71"/>
      <c r="R191" s="71"/>
      <c r="S191" s="71"/>
      <c r="T191" s="72"/>
      <c r="U191" s="34"/>
      <c r="V191" s="34"/>
      <c r="W191" s="34"/>
      <c r="X191" s="34"/>
      <c r="Y191" s="34"/>
      <c r="Z191" s="34"/>
      <c r="AA191" s="34"/>
      <c r="AB191" s="34"/>
      <c r="AC191" s="34"/>
      <c r="AD191" s="34"/>
      <c r="AE191" s="34"/>
      <c r="AT191" s="16" t="s">
        <v>158</v>
      </c>
      <c r="AU191" s="16" t="s">
        <v>91</v>
      </c>
    </row>
    <row r="192" spans="1:65" s="2" customFormat="1" ht="16.5" customHeight="1">
      <c r="A192" s="34"/>
      <c r="B192" s="35"/>
      <c r="C192" s="203" t="s">
        <v>348</v>
      </c>
      <c r="D192" s="203" t="s">
        <v>152</v>
      </c>
      <c r="E192" s="204" t="s">
        <v>1541</v>
      </c>
      <c r="F192" s="205" t="s">
        <v>1542</v>
      </c>
      <c r="G192" s="206" t="s">
        <v>722</v>
      </c>
      <c r="H192" s="207">
        <v>2</v>
      </c>
      <c r="I192" s="208"/>
      <c r="J192" s="209">
        <f>ROUND(I192*H192,2)</f>
        <v>0</v>
      </c>
      <c r="K192" s="205" t="s">
        <v>1</v>
      </c>
      <c r="L192" s="39"/>
      <c r="M192" s="210" t="s">
        <v>1</v>
      </c>
      <c r="N192" s="211" t="s">
        <v>48</v>
      </c>
      <c r="O192" s="71"/>
      <c r="P192" s="212">
        <f>O192*H192</f>
        <v>0</v>
      </c>
      <c r="Q192" s="212">
        <v>0</v>
      </c>
      <c r="R192" s="212">
        <f>Q192*H192</f>
        <v>0</v>
      </c>
      <c r="S192" s="212">
        <v>0</v>
      </c>
      <c r="T192" s="213">
        <f>S192*H192</f>
        <v>0</v>
      </c>
      <c r="U192" s="34"/>
      <c r="V192" s="34"/>
      <c r="W192" s="34"/>
      <c r="X192" s="34"/>
      <c r="Y192" s="34"/>
      <c r="Z192" s="34"/>
      <c r="AA192" s="34"/>
      <c r="AB192" s="34"/>
      <c r="AC192" s="34"/>
      <c r="AD192" s="34"/>
      <c r="AE192" s="34"/>
      <c r="AR192" s="214" t="s">
        <v>156</v>
      </c>
      <c r="AT192" s="214" t="s">
        <v>152</v>
      </c>
      <c r="AU192" s="214" t="s">
        <v>91</v>
      </c>
      <c r="AY192" s="16" t="s">
        <v>150</v>
      </c>
      <c r="BE192" s="215">
        <f>IF(N192="základní",J192,0)</f>
        <v>0</v>
      </c>
      <c r="BF192" s="215">
        <f>IF(N192="snížená",J192,0)</f>
        <v>0</v>
      </c>
      <c r="BG192" s="215">
        <f>IF(N192="zákl. přenesená",J192,0)</f>
        <v>0</v>
      </c>
      <c r="BH192" s="215">
        <f>IF(N192="sníž. přenesená",J192,0)</f>
        <v>0</v>
      </c>
      <c r="BI192" s="215">
        <f>IF(N192="nulová",J192,0)</f>
        <v>0</v>
      </c>
      <c r="BJ192" s="16" t="s">
        <v>91</v>
      </c>
      <c r="BK192" s="215">
        <f>ROUND(I192*H192,2)</f>
        <v>0</v>
      </c>
      <c r="BL192" s="16" t="s">
        <v>156</v>
      </c>
      <c r="BM192" s="214" t="s">
        <v>1543</v>
      </c>
    </row>
    <row r="193" spans="1:65" s="2" customFormat="1" ht="11.25">
      <c r="A193" s="34"/>
      <c r="B193" s="35"/>
      <c r="C193" s="36"/>
      <c r="D193" s="216" t="s">
        <v>158</v>
      </c>
      <c r="E193" s="36"/>
      <c r="F193" s="217" t="s">
        <v>1542</v>
      </c>
      <c r="G193" s="36"/>
      <c r="H193" s="36"/>
      <c r="I193" s="115"/>
      <c r="J193" s="36"/>
      <c r="K193" s="36"/>
      <c r="L193" s="39"/>
      <c r="M193" s="218"/>
      <c r="N193" s="219"/>
      <c r="O193" s="71"/>
      <c r="P193" s="71"/>
      <c r="Q193" s="71"/>
      <c r="R193" s="71"/>
      <c r="S193" s="71"/>
      <c r="T193" s="72"/>
      <c r="U193" s="34"/>
      <c r="V193" s="34"/>
      <c r="W193" s="34"/>
      <c r="X193" s="34"/>
      <c r="Y193" s="34"/>
      <c r="Z193" s="34"/>
      <c r="AA193" s="34"/>
      <c r="AB193" s="34"/>
      <c r="AC193" s="34"/>
      <c r="AD193" s="34"/>
      <c r="AE193" s="34"/>
      <c r="AT193" s="16" t="s">
        <v>158</v>
      </c>
      <c r="AU193" s="16" t="s">
        <v>91</v>
      </c>
    </row>
    <row r="194" spans="1:65" s="2" customFormat="1" ht="29.25">
      <c r="A194" s="34"/>
      <c r="B194" s="35"/>
      <c r="C194" s="36"/>
      <c r="D194" s="216" t="s">
        <v>159</v>
      </c>
      <c r="E194" s="36"/>
      <c r="F194" s="220" t="s">
        <v>1544</v>
      </c>
      <c r="G194" s="36"/>
      <c r="H194" s="36"/>
      <c r="I194" s="115"/>
      <c r="J194" s="36"/>
      <c r="K194" s="36"/>
      <c r="L194" s="39"/>
      <c r="M194" s="218"/>
      <c r="N194" s="219"/>
      <c r="O194" s="71"/>
      <c r="P194" s="71"/>
      <c r="Q194" s="71"/>
      <c r="R194" s="71"/>
      <c r="S194" s="71"/>
      <c r="T194" s="72"/>
      <c r="U194" s="34"/>
      <c r="V194" s="34"/>
      <c r="W194" s="34"/>
      <c r="X194" s="34"/>
      <c r="Y194" s="34"/>
      <c r="Z194" s="34"/>
      <c r="AA194" s="34"/>
      <c r="AB194" s="34"/>
      <c r="AC194" s="34"/>
      <c r="AD194" s="34"/>
      <c r="AE194" s="34"/>
      <c r="AT194" s="16" t="s">
        <v>159</v>
      </c>
      <c r="AU194" s="16" t="s">
        <v>91</v>
      </c>
    </row>
    <row r="195" spans="1:65" s="2" customFormat="1" ht="16.5" customHeight="1">
      <c r="A195" s="34"/>
      <c r="B195" s="35"/>
      <c r="C195" s="203" t="s">
        <v>355</v>
      </c>
      <c r="D195" s="203" t="s">
        <v>152</v>
      </c>
      <c r="E195" s="204" t="s">
        <v>1545</v>
      </c>
      <c r="F195" s="205" t="s">
        <v>1546</v>
      </c>
      <c r="G195" s="206" t="s">
        <v>1547</v>
      </c>
      <c r="H195" s="207">
        <v>55</v>
      </c>
      <c r="I195" s="208"/>
      <c r="J195" s="209">
        <f>ROUND(I195*H195,2)</f>
        <v>0</v>
      </c>
      <c r="K195" s="205" t="s">
        <v>1</v>
      </c>
      <c r="L195" s="39"/>
      <c r="M195" s="210" t="s">
        <v>1</v>
      </c>
      <c r="N195" s="211" t="s">
        <v>48</v>
      </c>
      <c r="O195" s="71"/>
      <c r="P195" s="212">
        <f>O195*H195</f>
        <v>0</v>
      </c>
      <c r="Q195" s="212">
        <v>0</v>
      </c>
      <c r="R195" s="212">
        <f>Q195*H195</f>
        <v>0</v>
      </c>
      <c r="S195" s="212">
        <v>0</v>
      </c>
      <c r="T195" s="213">
        <f>S195*H195</f>
        <v>0</v>
      </c>
      <c r="U195" s="34"/>
      <c r="V195" s="34"/>
      <c r="W195" s="34"/>
      <c r="X195" s="34"/>
      <c r="Y195" s="34"/>
      <c r="Z195" s="34"/>
      <c r="AA195" s="34"/>
      <c r="AB195" s="34"/>
      <c r="AC195" s="34"/>
      <c r="AD195" s="34"/>
      <c r="AE195" s="34"/>
      <c r="AR195" s="214" t="s">
        <v>156</v>
      </c>
      <c r="AT195" s="214" t="s">
        <v>152</v>
      </c>
      <c r="AU195" s="214" t="s">
        <v>91</v>
      </c>
      <c r="AY195" s="16" t="s">
        <v>150</v>
      </c>
      <c r="BE195" s="215">
        <f>IF(N195="základní",J195,0)</f>
        <v>0</v>
      </c>
      <c r="BF195" s="215">
        <f>IF(N195="snížená",J195,0)</f>
        <v>0</v>
      </c>
      <c r="BG195" s="215">
        <f>IF(N195="zákl. přenesená",J195,0)</f>
        <v>0</v>
      </c>
      <c r="BH195" s="215">
        <f>IF(N195="sníž. přenesená",J195,0)</f>
        <v>0</v>
      </c>
      <c r="BI195" s="215">
        <f>IF(N195="nulová",J195,0)</f>
        <v>0</v>
      </c>
      <c r="BJ195" s="16" t="s">
        <v>91</v>
      </c>
      <c r="BK195" s="215">
        <f>ROUND(I195*H195,2)</f>
        <v>0</v>
      </c>
      <c r="BL195" s="16" t="s">
        <v>156</v>
      </c>
      <c r="BM195" s="214" t="s">
        <v>1548</v>
      </c>
    </row>
    <row r="196" spans="1:65" s="2" customFormat="1" ht="11.25">
      <c r="A196" s="34"/>
      <c r="B196" s="35"/>
      <c r="C196" s="36"/>
      <c r="D196" s="216" t="s">
        <v>158</v>
      </c>
      <c r="E196" s="36"/>
      <c r="F196" s="217" t="s">
        <v>1546</v>
      </c>
      <c r="G196" s="36"/>
      <c r="H196" s="36"/>
      <c r="I196" s="115"/>
      <c r="J196" s="36"/>
      <c r="K196" s="36"/>
      <c r="L196" s="39"/>
      <c r="M196" s="218"/>
      <c r="N196" s="219"/>
      <c r="O196" s="71"/>
      <c r="P196" s="71"/>
      <c r="Q196" s="71"/>
      <c r="R196" s="71"/>
      <c r="S196" s="71"/>
      <c r="T196" s="72"/>
      <c r="U196" s="34"/>
      <c r="V196" s="34"/>
      <c r="W196" s="34"/>
      <c r="X196" s="34"/>
      <c r="Y196" s="34"/>
      <c r="Z196" s="34"/>
      <c r="AA196" s="34"/>
      <c r="AB196" s="34"/>
      <c r="AC196" s="34"/>
      <c r="AD196" s="34"/>
      <c r="AE196" s="34"/>
      <c r="AT196" s="16" t="s">
        <v>158</v>
      </c>
      <c r="AU196" s="16" t="s">
        <v>91</v>
      </c>
    </row>
    <row r="197" spans="1:65" s="2" customFormat="1" ht="29.25">
      <c r="A197" s="34"/>
      <c r="B197" s="35"/>
      <c r="C197" s="36"/>
      <c r="D197" s="216" t="s">
        <v>159</v>
      </c>
      <c r="E197" s="36"/>
      <c r="F197" s="220" t="s">
        <v>1549</v>
      </c>
      <c r="G197" s="36"/>
      <c r="H197" s="36"/>
      <c r="I197" s="115"/>
      <c r="J197" s="36"/>
      <c r="K197" s="36"/>
      <c r="L197" s="39"/>
      <c r="M197" s="218"/>
      <c r="N197" s="219"/>
      <c r="O197" s="71"/>
      <c r="P197" s="71"/>
      <c r="Q197" s="71"/>
      <c r="R197" s="71"/>
      <c r="S197" s="71"/>
      <c r="T197" s="72"/>
      <c r="U197" s="34"/>
      <c r="V197" s="34"/>
      <c r="W197" s="34"/>
      <c r="X197" s="34"/>
      <c r="Y197" s="34"/>
      <c r="Z197" s="34"/>
      <c r="AA197" s="34"/>
      <c r="AB197" s="34"/>
      <c r="AC197" s="34"/>
      <c r="AD197" s="34"/>
      <c r="AE197" s="34"/>
      <c r="AT197" s="16" t="s">
        <v>159</v>
      </c>
      <c r="AU197" s="16" t="s">
        <v>91</v>
      </c>
    </row>
    <row r="198" spans="1:65" s="2" customFormat="1" ht="21.75" customHeight="1">
      <c r="A198" s="34"/>
      <c r="B198" s="35"/>
      <c r="C198" s="203" t="s">
        <v>360</v>
      </c>
      <c r="D198" s="203" t="s">
        <v>152</v>
      </c>
      <c r="E198" s="204" t="s">
        <v>1550</v>
      </c>
      <c r="F198" s="205" t="s">
        <v>1551</v>
      </c>
      <c r="G198" s="206" t="s">
        <v>722</v>
      </c>
      <c r="H198" s="207">
        <v>2</v>
      </c>
      <c r="I198" s="208"/>
      <c r="J198" s="209">
        <f>ROUND(I198*H198,2)</f>
        <v>0</v>
      </c>
      <c r="K198" s="205" t="s">
        <v>1</v>
      </c>
      <c r="L198" s="39"/>
      <c r="M198" s="210" t="s">
        <v>1</v>
      </c>
      <c r="N198" s="211" t="s">
        <v>48</v>
      </c>
      <c r="O198" s="71"/>
      <c r="P198" s="212">
        <f>O198*H198</f>
        <v>0</v>
      </c>
      <c r="Q198" s="212">
        <v>0</v>
      </c>
      <c r="R198" s="212">
        <f>Q198*H198</f>
        <v>0</v>
      </c>
      <c r="S198" s="212">
        <v>0</v>
      </c>
      <c r="T198" s="213">
        <f>S198*H198</f>
        <v>0</v>
      </c>
      <c r="U198" s="34"/>
      <c r="V198" s="34"/>
      <c r="W198" s="34"/>
      <c r="X198" s="34"/>
      <c r="Y198" s="34"/>
      <c r="Z198" s="34"/>
      <c r="AA198" s="34"/>
      <c r="AB198" s="34"/>
      <c r="AC198" s="34"/>
      <c r="AD198" s="34"/>
      <c r="AE198" s="34"/>
      <c r="AR198" s="214" t="s">
        <v>156</v>
      </c>
      <c r="AT198" s="214" t="s">
        <v>152</v>
      </c>
      <c r="AU198" s="214" t="s">
        <v>91</v>
      </c>
      <c r="AY198" s="16" t="s">
        <v>150</v>
      </c>
      <c r="BE198" s="215">
        <f>IF(N198="základní",J198,0)</f>
        <v>0</v>
      </c>
      <c r="BF198" s="215">
        <f>IF(N198="snížená",J198,0)</f>
        <v>0</v>
      </c>
      <c r="BG198" s="215">
        <f>IF(N198="zákl. přenesená",J198,0)</f>
        <v>0</v>
      </c>
      <c r="BH198" s="215">
        <f>IF(N198="sníž. přenesená",J198,0)</f>
        <v>0</v>
      </c>
      <c r="BI198" s="215">
        <f>IF(N198="nulová",J198,0)</f>
        <v>0</v>
      </c>
      <c r="BJ198" s="16" t="s">
        <v>91</v>
      </c>
      <c r="BK198" s="215">
        <f>ROUND(I198*H198,2)</f>
        <v>0</v>
      </c>
      <c r="BL198" s="16" t="s">
        <v>156</v>
      </c>
      <c r="BM198" s="214" t="s">
        <v>1552</v>
      </c>
    </row>
    <row r="199" spans="1:65" s="2" customFormat="1" ht="11.25">
      <c r="A199" s="34"/>
      <c r="B199" s="35"/>
      <c r="C199" s="36"/>
      <c r="D199" s="216" t="s">
        <v>158</v>
      </c>
      <c r="E199" s="36"/>
      <c r="F199" s="217" t="s">
        <v>1551</v>
      </c>
      <c r="G199" s="36"/>
      <c r="H199" s="36"/>
      <c r="I199" s="115"/>
      <c r="J199" s="36"/>
      <c r="K199" s="36"/>
      <c r="L199" s="39"/>
      <c r="M199" s="218"/>
      <c r="N199" s="219"/>
      <c r="O199" s="71"/>
      <c r="P199" s="71"/>
      <c r="Q199" s="71"/>
      <c r="R199" s="71"/>
      <c r="S199" s="71"/>
      <c r="T199" s="72"/>
      <c r="U199" s="34"/>
      <c r="V199" s="34"/>
      <c r="W199" s="34"/>
      <c r="X199" s="34"/>
      <c r="Y199" s="34"/>
      <c r="Z199" s="34"/>
      <c r="AA199" s="34"/>
      <c r="AB199" s="34"/>
      <c r="AC199" s="34"/>
      <c r="AD199" s="34"/>
      <c r="AE199" s="34"/>
      <c r="AT199" s="16" t="s">
        <v>158</v>
      </c>
      <c r="AU199" s="16" t="s">
        <v>91</v>
      </c>
    </row>
    <row r="200" spans="1:65" s="2" customFormat="1" ht="19.5">
      <c r="A200" s="34"/>
      <c r="B200" s="35"/>
      <c r="C200" s="36"/>
      <c r="D200" s="216" t="s">
        <v>159</v>
      </c>
      <c r="E200" s="36"/>
      <c r="F200" s="220" t="s">
        <v>1553</v>
      </c>
      <c r="G200" s="36"/>
      <c r="H200" s="36"/>
      <c r="I200" s="115"/>
      <c r="J200" s="36"/>
      <c r="K200" s="36"/>
      <c r="L200" s="39"/>
      <c r="M200" s="218"/>
      <c r="N200" s="219"/>
      <c r="O200" s="71"/>
      <c r="P200" s="71"/>
      <c r="Q200" s="71"/>
      <c r="R200" s="71"/>
      <c r="S200" s="71"/>
      <c r="T200" s="72"/>
      <c r="U200" s="34"/>
      <c r="V200" s="34"/>
      <c r="W200" s="34"/>
      <c r="X200" s="34"/>
      <c r="Y200" s="34"/>
      <c r="Z200" s="34"/>
      <c r="AA200" s="34"/>
      <c r="AB200" s="34"/>
      <c r="AC200" s="34"/>
      <c r="AD200" s="34"/>
      <c r="AE200" s="34"/>
      <c r="AT200" s="16" t="s">
        <v>159</v>
      </c>
      <c r="AU200" s="16" t="s">
        <v>91</v>
      </c>
    </row>
    <row r="201" spans="1:65" s="2" customFormat="1" ht="16.5" customHeight="1">
      <c r="A201" s="34"/>
      <c r="B201" s="35"/>
      <c r="C201" s="203" t="s">
        <v>364</v>
      </c>
      <c r="D201" s="203" t="s">
        <v>152</v>
      </c>
      <c r="E201" s="204" t="s">
        <v>1554</v>
      </c>
      <c r="F201" s="205" t="s">
        <v>1555</v>
      </c>
      <c r="G201" s="206" t="s">
        <v>722</v>
      </c>
      <c r="H201" s="207">
        <v>2</v>
      </c>
      <c r="I201" s="208"/>
      <c r="J201" s="209">
        <f>ROUND(I201*H201,2)</f>
        <v>0</v>
      </c>
      <c r="K201" s="205" t="s">
        <v>1</v>
      </c>
      <c r="L201" s="39"/>
      <c r="M201" s="210" t="s">
        <v>1</v>
      </c>
      <c r="N201" s="211" t="s">
        <v>48</v>
      </c>
      <c r="O201" s="71"/>
      <c r="P201" s="212">
        <f>O201*H201</f>
        <v>0</v>
      </c>
      <c r="Q201" s="212">
        <v>0</v>
      </c>
      <c r="R201" s="212">
        <f>Q201*H201</f>
        <v>0</v>
      </c>
      <c r="S201" s="212">
        <v>0</v>
      </c>
      <c r="T201" s="213">
        <f>S201*H201</f>
        <v>0</v>
      </c>
      <c r="U201" s="34"/>
      <c r="V201" s="34"/>
      <c r="W201" s="34"/>
      <c r="X201" s="34"/>
      <c r="Y201" s="34"/>
      <c r="Z201" s="34"/>
      <c r="AA201" s="34"/>
      <c r="AB201" s="34"/>
      <c r="AC201" s="34"/>
      <c r="AD201" s="34"/>
      <c r="AE201" s="34"/>
      <c r="AR201" s="214" t="s">
        <v>156</v>
      </c>
      <c r="AT201" s="214" t="s">
        <v>152</v>
      </c>
      <c r="AU201" s="214" t="s">
        <v>91</v>
      </c>
      <c r="AY201" s="16" t="s">
        <v>150</v>
      </c>
      <c r="BE201" s="215">
        <f>IF(N201="základní",J201,0)</f>
        <v>0</v>
      </c>
      <c r="BF201" s="215">
        <f>IF(N201="snížená",J201,0)</f>
        <v>0</v>
      </c>
      <c r="BG201" s="215">
        <f>IF(N201="zákl. přenesená",J201,0)</f>
        <v>0</v>
      </c>
      <c r="BH201" s="215">
        <f>IF(N201="sníž. přenesená",J201,0)</f>
        <v>0</v>
      </c>
      <c r="BI201" s="215">
        <f>IF(N201="nulová",J201,0)</f>
        <v>0</v>
      </c>
      <c r="BJ201" s="16" t="s">
        <v>91</v>
      </c>
      <c r="BK201" s="215">
        <f>ROUND(I201*H201,2)</f>
        <v>0</v>
      </c>
      <c r="BL201" s="16" t="s">
        <v>156</v>
      </c>
      <c r="BM201" s="214" t="s">
        <v>1556</v>
      </c>
    </row>
    <row r="202" spans="1:65" s="2" customFormat="1" ht="11.25">
      <c r="A202" s="34"/>
      <c r="B202" s="35"/>
      <c r="C202" s="36"/>
      <c r="D202" s="216" t="s">
        <v>158</v>
      </c>
      <c r="E202" s="36"/>
      <c r="F202" s="217" t="s">
        <v>1555</v>
      </c>
      <c r="G202" s="36"/>
      <c r="H202" s="36"/>
      <c r="I202" s="115"/>
      <c r="J202" s="36"/>
      <c r="K202" s="36"/>
      <c r="L202" s="39"/>
      <c r="M202" s="218"/>
      <c r="N202" s="219"/>
      <c r="O202" s="71"/>
      <c r="P202" s="71"/>
      <c r="Q202" s="71"/>
      <c r="R202" s="71"/>
      <c r="S202" s="71"/>
      <c r="T202" s="72"/>
      <c r="U202" s="34"/>
      <c r="V202" s="34"/>
      <c r="W202" s="34"/>
      <c r="X202" s="34"/>
      <c r="Y202" s="34"/>
      <c r="Z202" s="34"/>
      <c r="AA202" s="34"/>
      <c r="AB202" s="34"/>
      <c r="AC202" s="34"/>
      <c r="AD202" s="34"/>
      <c r="AE202" s="34"/>
      <c r="AT202" s="16" t="s">
        <v>158</v>
      </c>
      <c r="AU202" s="16" t="s">
        <v>91</v>
      </c>
    </row>
    <row r="203" spans="1:65" s="2" customFormat="1" ht="19.5">
      <c r="A203" s="34"/>
      <c r="B203" s="35"/>
      <c r="C203" s="36"/>
      <c r="D203" s="216" t="s">
        <v>159</v>
      </c>
      <c r="E203" s="36"/>
      <c r="F203" s="220" t="s">
        <v>1557</v>
      </c>
      <c r="G203" s="36"/>
      <c r="H203" s="36"/>
      <c r="I203" s="115"/>
      <c r="J203" s="36"/>
      <c r="K203" s="36"/>
      <c r="L203" s="39"/>
      <c r="M203" s="218"/>
      <c r="N203" s="219"/>
      <c r="O203" s="71"/>
      <c r="P203" s="71"/>
      <c r="Q203" s="71"/>
      <c r="R203" s="71"/>
      <c r="S203" s="71"/>
      <c r="T203" s="72"/>
      <c r="U203" s="34"/>
      <c r="V203" s="34"/>
      <c r="W203" s="34"/>
      <c r="X203" s="34"/>
      <c r="Y203" s="34"/>
      <c r="Z203" s="34"/>
      <c r="AA203" s="34"/>
      <c r="AB203" s="34"/>
      <c r="AC203" s="34"/>
      <c r="AD203" s="34"/>
      <c r="AE203" s="34"/>
      <c r="AT203" s="16" t="s">
        <v>159</v>
      </c>
      <c r="AU203" s="16" t="s">
        <v>91</v>
      </c>
    </row>
    <row r="204" spans="1:65" s="2" customFormat="1" ht="16.5" customHeight="1">
      <c r="A204" s="34"/>
      <c r="B204" s="35"/>
      <c r="C204" s="203" t="s">
        <v>370</v>
      </c>
      <c r="D204" s="203" t="s">
        <v>152</v>
      </c>
      <c r="E204" s="204" t="s">
        <v>1558</v>
      </c>
      <c r="F204" s="205" t="s">
        <v>1559</v>
      </c>
      <c r="G204" s="206" t="s">
        <v>722</v>
      </c>
      <c r="H204" s="207">
        <v>1</v>
      </c>
      <c r="I204" s="208"/>
      <c r="J204" s="209">
        <f>ROUND(I204*H204,2)</f>
        <v>0</v>
      </c>
      <c r="K204" s="205" t="s">
        <v>1</v>
      </c>
      <c r="L204" s="39"/>
      <c r="M204" s="210" t="s">
        <v>1</v>
      </c>
      <c r="N204" s="211" t="s">
        <v>48</v>
      </c>
      <c r="O204" s="71"/>
      <c r="P204" s="212">
        <f>O204*H204</f>
        <v>0</v>
      </c>
      <c r="Q204" s="212">
        <v>0</v>
      </c>
      <c r="R204" s="212">
        <f>Q204*H204</f>
        <v>0</v>
      </c>
      <c r="S204" s="212">
        <v>0</v>
      </c>
      <c r="T204" s="213">
        <f>S204*H204</f>
        <v>0</v>
      </c>
      <c r="U204" s="34"/>
      <c r="V204" s="34"/>
      <c r="W204" s="34"/>
      <c r="X204" s="34"/>
      <c r="Y204" s="34"/>
      <c r="Z204" s="34"/>
      <c r="AA204" s="34"/>
      <c r="AB204" s="34"/>
      <c r="AC204" s="34"/>
      <c r="AD204" s="34"/>
      <c r="AE204" s="34"/>
      <c r="AR204" s="214" t="s">
        <v>156</v>
      </c>
      <c r="AT204" s="214" t="s">
        <v>152</v>
      </c>
      <c r="AU204" s="214" t="s">
        <v>91</v>
      </c>
      <c r="AY204" s="16" t="s">
        <v>150</v>
      </c>
      <c r="BE204" s="215">
        <f>IF(N204="základní",J204,0)</f>
        <v>0</v>
      </c>
      <c r="BF204" s="215">
        <f>IF(N204="snížená",J204,0)</f>
        <v>0</v>
      </c>
      <c r="BG204" s="215">
        <f>IF(N204="zákl. přenesená",J204,0)</f>
        <v>0</v>
      </c>
      <c r="BH204" s="215">
        <f>IF(N204="sníž. přenesená",J204,0)</f>
        <v>0</v>
      </c>
      <c r="BI204" s="215">
        <f>IF(N204="nulová",J204,0)</f>
        <v>0</v>
      </c>
      <c r="BJ204" s="16" t="s">
        <v>91</v>
      </c>
      <c r="BK204" s="215">
        <f>ROUND(I204*H204,2)</f>
        <v>0</v>
      </c>
      <c r="BL204" s="16" t="s">
        <v>156</v>
      </c>
      <c r="BM204" s="214" t="s">
        <v>1560</v>
      </c>
    </row>
    <row r="205" spans="1:65" s="2" customFormat="1" ht="11.25">
      <c r="A205" s="34"/>
      <c r="B205" s="35"/>
      <c r="C205" s="36"/>
      <c r="D205" s="216" t="s">
        <v>158</v>
      </c>
      <c r="E205" s="36"/>
      <c r="F205" s="217" t="s">
        <v>1559</v>
      </c>
      <c r="G205" s="36"/>
      <c r="H205" s="36"/>
      <c r="I205" s="115"/>
      <c r="J205" s="36"/>
      <c r="K205" s="36"/>
      <c r="L205" s="39"/>
      <c r="M205" s="218"/>
      <c r="N205" s="219"/>
      <c r="O205" s="71"/>
      <c r="P205" s="71"/>
      <c r="Q205" s="71"/>
      <c r="R205" s="71"/>
      <c r="S205" s="71"/>
      <c r="T205" s="72"/>
      <c r="U205" s="34"/>
      <c r="V205" s="34"/>
      <c r="W205" s="34"/>
      <c r="X205" s="34"/>
      <c r="Y205" s="34"/>
      <c r="Z205" s="34"/>
      <c r="AA205" s="34"/>
      <c r="AB205" s="34"/>
      <c r="AC205" s="34"/>
      <c r="AD205" s="34"/>
      <c r="AE205" s="34"/>
      <c r="AT205" s="16" t="s">
        <v>158</v>
      </c>
      <c r="AU205" s="16" t="s">
        <v>91</v>
      </c>
    </row>
    <row r="206" spans="1:65" s="2" customFormat="1" ht="19.5">
      <c r="A206" s="34"/>
      <c r="B206" s="35"/>
      <c r="C206" s="36"/>
      <c r="D206" s="216" t="s">
        <v>159</v>
      </c>
      <c r="E206" s="36"/>
      <c r="F206" s="220" t="s">
        <v>1557</v>
      </c>
      <c r="G206" s="36"/>
      <c r="H206" s="36"/>
      <c r="I206" s="115"/>
      <c r="J206" s="36"/>
      <c r="K206" s="36"/>
      <c r="L206" s="39"/>
      <c r="M206" s="218"/>
      <c r="N206" s="219"/>
      <c r="O206" s="71"/>
      <c r="P206" s="71"/>
      <c r="Q206" s="71"/>
      <c r="R206" s="71"/>
      <c r="S206" s="71"/>
      <c r="T206" s="72"/>
      <c r="U206" s="34"/>
      <c r="V206" s="34"/>
      <c r="W206" s="34"/>
      <c r="X206" s="34"/>
      <c r="Y206" s="34"/>
      <c r="Z206" s="34"/>
      <c r="AA206" s="34"/>
      <c r="AB206" s="34"/>
      <c r="AC206" s="34"/>
      <c r="AD206" s="34"/>
      <c r="AE206" s="34"/>
      <c r="AT206" s="16" t="s">
        <v>159</v>
      </c>
      <c r="AU206" s="16" t="s">
        <v>91</v>
      </c>
    </row>
    <row r="207" spans="1:65" s="2" customFormat="1" ht="16.5" customHeight="1">
      <c r="A207" s="34"/>
      <c r="B207" s="35"/>
      <c r="C207" s="203" t="s">
        <v>374</v>
      </c>
      <c r="D207" s="203" t="s">
        <v>152</v>
      </c>
      <c r="E207" s="204" t="s">
        <v>1561</v>
      </c>
      <c r="F207" s="205" t="s">
        <v>1562</v>
      </c>
      <c r="G207" s="206" t="s">
        <v>722</v>
      </c>
      <c r="H207" s="207">
        <v>4</v>
      </c>
      <c r="I207" s="208"/>
      <c r="J207" s="209">
        <f>ROUND(I207*H207,2)</f>
        <v>0</v>
      </c>
      <c r="K207" s="205" t="s">
        <v>1</v>
      </c>
      <c r="L207" s="39"/>
      <c r="M207" s="210" t="s">
        <v>1</v>
      </c>
      <c r="N207" s="211" t="s">
        <v>48</v>
      </c>
      <c r="O207" s="71"/>
      <c r="P207" s="212">
        <f>O207*H207</f>
        <v>0</v>
      </c>
      <c r="Q207" s="212">
        <v>0</v>
      </c>
      <c r="R207" s="212">
        <f>Q207*H207</f>
        <v>0</v>
      </c>
      <c r="S207" s="212">
        <v>0</v>
      </c>
      <c r="T207" s="213">
        <f>S207*H207</f>
        <v>0</v>
      </c>
      <c r="U207" s="34"/>
      <c r="V207" s="34"/>
      <c r="W207" s="34"/>
      <c r="X207" s="34"/>
      <c r="Y207" s="34"/>
      <c r="Z207" s="34"/>
      <c r="AA207" s="34"/>
      <c r="AB207" s="34"/>
      <c r="AC207" s="34"/>
      <c r="AD207" s="34"/>
      <c r="AE207" s="34"/>
      <c r="AR207" s="214" t="s">
        <v>156</v>
      </c>
      <c r="AT207" s="214" t="s">
        <v>152</v>
      </c>
      <c r="AU207" s="214" t="s">
        <v>91</v>
      </c>
      <c r="AY207" s="16" t="s">
        <v>150</v>
      </c>
      <c r="BE207" s="215">
        <f>IF(N207="základní",J207,0)</f>
        <v>0</v>
      </c>
      <c r="BF207" s="215">
        <f>IF(N207="snížená",J207,0)</f>
        <v>0</v>
      </c>
      <c r="BG207" s="215">
        <f>IF(N207="zákl. přenesená",J207,0)</f>
        <v>0</v>
      </c>
      <c r="BH207" s="215">
        <f>IF(N207="sníž. přenesená",J207,0)</f>
        <v>0</v>
      </c>
      <c r="BI207" s="215">
        <f>IF(N207="nulová",J207,0)</f>
        <v>0</v>
      </c>
      <c r="BJ207" s="16" t="s">
        <v>91</v>
      </c>
      <c r="BK207" s="215">
        <f>ROUND(I207*H207,2)</f>
        <v>0</v>
      </c>
      <c r="BL207" s="16" t="s">
        <v>156</v>
      </c>
      <c r="BM207" s="214" t="s">
        <v>1563</v>
      </c>
    </row>
    <row r="208" spans="1:65" s="2" customFormat="1" ht="11.25">
      <c r="A208" s="34"/>
      <c r="B208" s="35"/>
      <c r="C208" s="36"/>
      <c r="D208" s="216" t="s">
        <v>158</v>
      </c>
      <c r="E208" s="36"/>
      <c r="F208" s="217" t="s">
        <v>1562</v>
      </c>
      <c r="G208" s="36"/>
      <c r="H208" s="36"/>
      <c r="I208" s="115"/>
      <c r="J208" s="36"/>
      <c r="K208" s="36"/>
      <c r="L208" s="39"/>
      <c r="M208" s="218"/>
      <c r="N208" s="219"/>
      <c r="O208" s="71"/>
      <c r="P208" s="71"/>
      <c r="Q208" s="71"/>
      <c r="R208" s="71"/>
      <c r="S208" s="71"/>
      <c r="T208" s="72"/>
      <c r="U208" s="34"/>
      <c r="V208" s="34"/>
      <c r="W208" s="34"/>
      <c r="X208" s="34"/>
      <c r="Y208" s="34"/>
      <c r="Z208" s="34"/>
      <c r="AA208" s="34"/>
      <c r="AB208" s="34"/>
      <c r="AC208" s="34"/>
      <c r="AD208" s="34"/>
      <c r="AE208" s="34"/>
      <c r="AT208" s="16" t="s">
        <v>158</v>
      </c>
      <c r="AU208" s="16" t="s">
        <v>91</v>
      </c>
    </row>
    <row r="209" spans="1:65" s="2" customFormat="1" ht="29.25">
      <c r="A209" s="34"/>
      <c r="B209" s="35"/>
      <c r="C209" s="36"/>
      <c r="D209" s="216" t="s">
        <v>159</v>
      </c>
      <c r="E209" s="36"/>
      <c r="F209" s="220" t="s">
        <v>1564</v>
      </c>
      <c r="G209" s="36"/>
      <c r="H209" s="36"/>
      <c r="I209" s="115"/>
      <c r="J209" s="36"/>
      <c r="K209" s="36"/>
      <c r="L209" s="39"/>
      <c r="M209" s="218"/>
      <c r="N209" s="219"/>
      <c r="O209" s="71"/>
      <c r="P209" s="71"/>
      <c r="Q209" s="71"/>
      <c r="R209" s="71"/>
      <c r="S209" s="71"/>
      <c r="T209" s="72"/>
      <c r="U209" s="34"/>
      <c r="V209" s="34"/>
      <c r="W209" s="34"/>
      <c r="X209" s="34"/>
      <c r="Y209" s="34"/>
      <c r="Z209" s="34"/>
      <c r="AA209" s="34"/>
      <c r="AB209" s="34"/>
      <c r="AC209" s="34"/>
      <c r="AD209" s="34"/>
      <c r="AE209" s="34"/>
      <c r="AT209" s="16" t="s">
        <v>159</v>
      </c>
      <c r="AU209" s="16" t="s">
        <v>91</v>
      </c>
    </row>
    <row r="210" spans="1:65" s="2" customFormat="1" ht="16.5" customHeight="1">
      <c r="A210" s="34"/>
      <c r="B210" s="35"/>
      <c r="C210" s="203" t="s">
        <v>29</v>
      </c>
      <c r="D210" s="203" t="s">
        <v>152</v>
      </c>
      <c r="E210" s="204" t="s">
        <v>1565</v>
      </c>
      <c r="F210" s="205" t="s">
        <v>1566</v>
      </c>
      <c r="G210" s="206" t="s">
        <v>1547</v>
      </c>
      <c r="H210" s="207">
        <v>55</v>
      </c>
      <c r="I210" s="208"/>
      <c r="J210" s="209">
        <f>ROUND(I210*H210,2)</f>
        <v>0</v>
      </c>
      <c r="K210" s="205" t="s">
        <v>1</v>
      </c>
      <c r="L210" s="39"/>
      <c r="M210" s="210" t="s">
        <v>1</v>
      </c>
      <c r="N210" s="211" t="s">
        <v>48</v>
      </c>
      <c r="O210" s="71"/>
      <c r="P210" s="212">
        <f>O210*H210</f>
        <v>0</v>
      </c>
      <c r="Q210" s="212">
        <v>0</v>
      </c>
      <c r="R210" s="212">
        <f>Q210*H210</f>
        <v>0</v>
      </c>
      <c r="S210" s="212">
        <v>0</v>
      </c>
      <c r="T210" s="213">
        <f>S210*H210</f>
        <v>0</v>
      </c>
      <c r="U210" s="34"/>
      <c r="V210" s="34"/>
      <c r="W210" s="34"/>
      <c r="X210" s="34"/>
      <c r="Y210" s="34"/>
      <c r="Z210" s="34"/>
      <c r="AA210" s="34"/>
      <c r="AB210" s="34"/>
      <c r="AC210" s="34"/>
      <c r="AD210" s="34"/>
      <c r="AE210" s="34"/>
      <c r="AR210" s="214" t="s">
        <v>156</v>
      </c>
      <c r="AT210" s="214" t="s">
        <v>152</v>
      </c>
      <c r="AU210" s="214" t="s">
        <v>91</v>
      </c>
      <c r="AY210" s="16" t="s">
        <v>150</v>
      </c>
      <c r="BE210" s="215">
        <f>IF(N210="základní",J210,0)</f>
        <v>0</v>
      </c>
      <c r="BF210" s="215">
        <f>IF(N210="snížená",J210,0)</f>
        <v>0</v>
      </c>
      <c r="BG210" s="215">
        <f>IF(N210="zákl. přenesená",J210,0)</f>
        <v>0</v>
      </c>
      <c r="BH210" s="215">
        <f>IF(N210="sníž. přenesená",J210,0)</f>
        <v>0</v>
      </c>
      <c r="BI210" s="215">
        <f>IF(N210="nulová",J210,0)</f>
        <v>0</v>
      </c>
      <c r="BJ210" s="16" t="s">
        <v>91</v>
      </c>
      <c r="BK210" s="215">
        <f>ROUND(I210*H210,2)</f>
        <v>0</v>
      </c>
      <c r="BL210" s="16" t="s">
        <v>156</v>
      </c>
      <c r="BM210" s="214" t="s">
        <v>1567</v>
      </c>
    </row>
    <row r="211" spans="1:65" s="2" customFormat="1" ht="11.25">
      <c r="A211" s="34"/>
      <c r="B211" s="35"/>
      <c r="C211" s="36"/>
      <c r="D211" s="216" t="s">
        <v>158</v>
      </c>
      <c r="E211" s="36"/>
      <c r="F211" s="217" t="s">
        <v>1566</v>
      </c>
      <c r="G211" s="36"/>
      <c r="H211" s="36"/>
      <c r="I211" s="115"/>
      <c r="J211" s="36"/>
      <c r="K211" s="36"/>
      <c r="L211" s="39"/>
      <c r="M211" s="218"/>
      <c r="N211" s="219"/>
      <c r="O211" s="71"/>
      <c r="P211" s="71"/>
      <c r="Q211" s="71"/>
      <c r="R211" s="71"/>
      <c r="S211" s="71"/>
      <c r="T211" s="72"/>
      <c r="U211" s="34"/>
      <c r="V211" s="34"/>
      <c r="W211" s="34"/>
      <c r="X211" s="34"/>
      <c r="Y211" s="34"/>
      <c r="Z211" s="34"/>
      <c r="AA211" s="34"/>
      <c r="AB211" s="34"/>
      <c r="AC211" s="34"/>
      <c r="AD211" s="34"/>
      <c r="AE211" s="34"/>
      <c r="AT211" s="16" t="s">
        <v>158</v>
      </c>
      <c r="AU211" s="16" t="s">
        <v>91</v>
      </c>
    </row>
    <row r="212" spans="1:65" s="2" customFormat="1" ht="16.5" customHeight="1">
      <c r="A212" s="34"/>
      <c r="B212" s="35"/>
      <c r="C212" s="203" t="s">
        <v>382</v>
      </c>
      <c r="D212" s="203" t="s">
        <v>152</v>
      </c>
      <c r="E212" s="204" t="s">
        <v>1568</v>
      </c>
      <c r="F212" s="205" t="s">
        <v>1569</v>
      </c>
      <c r="G212" s="206" t="s">
        <v>722</v>
      </c>
      <c r="H212" s="207">
        <v>4</v>
      </c>
      <c r="I212" s="208"/>
      <c r="J212" s="209">
        <f>ROUND(I212*H212,2)</f>
        <v>0</v>
      </c>
      <c r="K212" s="205" t="s">
        <v>1</v>
      </c>
      <c r="L212" s="39"/>
      <c r="M212" s="210" t="s">
        <v>1</v>
      </c>
      <c r="N212" s="211" t="s">
        <v>48</v>
      </c>
      <c r="O212" s="71"/>
      <c r="P212" s="212">
        <f>O212*H212</f>
        <v>0</v>
      </c>
      <c r="Q212" s="212">
        <v>0</v>
      </c>
      <c r="R212" s="212">
        <f>Q212*H212</f>
        <v>0</v>
      </c>
      <c r="S212" s="212">
        <v>0</v>
      </c>
      <c r="T212" s="213">
        <f>S212*H212</f>
        <v>0</v>
      </c>
      <c r="U212" s="34"/>
      <c r="V212" s="34"/>
      <c r="W212" s="34"/>
      <c r="X212" s="34"/>
      <c r="Y212" s="34"/>
      <c r="Z212" s="34"/>
      <c r="AA212" s="34"/>
      <c r="AB212" s="34"/>
      <c r="AC212" s="34"/>
      <c r="AD212" s="34"/>
      <c r="AE212" s="34"/>
      <c r="AR212" s="214" t="s">
        <v>156</v>
      </c>
      <c r="AT212" s="214" t="s">
        <v>152</v>
      </c>
      <c r="AU212" s="214" t="s">
        <v>91</v>
      </c>
      <c r="AY212" s="16" t="s">
        <v>150</v>
      </c>
      <c r="BE212" s="215">
        <f>IF(N212="základní",J212,0)</f>
        <v>0</v>
      </c>
      <c r="BF212" s="215">
        <f>IF(N212="snížená",J212,0)</f>
        <v>0</v>
      </c>
      <c r="BG212" s="215">
        <f>IF(N212="zákl. přenesená",J212,0)</f>
        <v>0</v>
      </c>
      <c r="BH212" s="215">
        <f>IF(N212="sníž. přenesená",J212,0)</f>
        <v>0</v>
      </c>
      <c r="BI212" s="215">
        <f>IF(N212="nulová",J212,0)</f>
        <v>0</v>
      </c>
      <c r="BJ212" s="16" t="s">
        <v>91</v>
      </c>
      <c r="BK212" s="215">
        <f>ROUND(I212*H212,2)</f>
        <v>0</v>
      </c>
      <c r="BL212" s="16" t="s">
        <v>156</v>
      </c>
      <c r="BM212" s="214" t="s">
        <v>1570</v>
      </c>
    </row>
    <row r="213" spans="1:65" s="2" customFormat="1" ht="11.25">
      <c r="A213" s="34"/>
      <c r="B213" s="35"/>
      <c r="C213" s="36"/>
      <c r="D213" s="216" t="s">
        <v>158</v>
      </c>
      <c r="E213" s="36"/>
      <c r="F213" s="217" t="s">
        <v>1569</v>
      </c>
      <c r="G213" s="36"/>
      <c r="H213" s="36"/>
      <c r="I213" s="115"/>
      <c r="J213" s="36"/>
      <c r="K213" s="36"/>
      <c r="L213" s="39"/>
      <c r="M213" s="218"/>
      <c r="N213" s="219"/>
      <c r="O213" s="71"/>
      <c r="P213" s="71"/>
      <c r="Q213" s="71"/>
      <c r="R213" s="71"/>
      <c r="S213" s="71"/>
      <c r="T213" s="72"/>
      <c r="U213" s="34"/>
      <c r="V213" s="34"/>
      <c r="W213" s="34"/>
      <c r="X213" s="34"/>
      <c r="Y213" s="34"/>
      <c r="Z213" s="34"/>
      <c r="AA213" s="34"/>
      <c r="AB213" s="34"/>
      <c r="AC213" s="34"/>
      <c r="AD213" s="34"/>
      <c r="AE213" s="34"/>
      <c r="AT213" s="16" t="s">
        <v>158</v>
      </c>
      <c r="AU213" s="16" t="s">
        <v>91</v>
      </c>
    </row>
    <row r="214" spans="1:65" s="2" customFormat="1" ht="16.5" customHeight="1">
      <c r="A214" s="34"/>
      <c r="B214" s="35"/>
      <c r="C214" s="203" t="s">
        <v>388</v>
      </c>
      <c r="D214" s="203" t="s">
        <v>152</v>
      </c>
      <c r="E214" s="204" t="s">
        <v>1571</v>
      </c>
      <c r="F214" s="205" t="s">
        <v>1572</v>
      </c>
      <c r="G214" s="206" t="s">
        <v>722</v>
      </c>
      <c r="H214" s="207">
        <v>1</v>
      </c>
      <c r="I214" s="208"/>
      <c r="J214" s="209">
        <f>ROUND(I214*H214,2)</f>
        <v>0</v>
      </c>
      <c r="K214" s="205" t="s">
        <v>1</v>
      </c>
      <c r="L214" s="39"/>
      <c r="M214" s="210" t="s">
        <v>1</v>
      </c>
      <c r="N214" s="211" t="s">
        <v>48</v>
      </c>
      <c r="O214" s="71"/>
      <c r="P214" s="212">
        <f>O214*H214</f>
        <v>0</v>
      </c>
      <c r="Q214" s="212">
        <v>0</v>
      </c>
      <c r="R214" s="212">
        <f>Q214*H214</f>
        <v>0</v>
      </c>
      <c r="S214" s="212">
        <v>0</v>
      </c>
      <c r="T214" s="213">
        <f>S214*H214</f>
        <v>0</v>
      </c>
      <c r="U214" s="34"/>
      <c r="V214" s="34"/>
      <c r="W214" s="34"/>
      <c r="X214" s="34"/>
      <c r="Y214" s="34"/>
      <c r="Z214" s="34"/>
      <c r="AA214" s="34"/>
      <c r="AB214" s="34"/>
      <c r="AC214" s="34"/>
      <c r="AD214" s="34"/>
      <c r="AE214" s="34"/>
      <c r="AR214" s="214" t="s">
        <v>156</v>
      </c>
      <c r="AT214" s="214" t="s">
        <v>152</v>
      </c>
      <c r="AU214" s="214" t="s">
        <v>91</v>
      </c>
      <c r="AY214" s="16" t="s">
        <v>150</v>
      </c>
      <c r="BE214" s="215">
        <f>IF(N214="základní",J214,0)</f>
        <v>0</v>
      </c>
      <c r="BF214" s="215">
        <f>IF(N214="snížená",J214,0)</f>
        <v>0</v>
      </c>
      <c r="BG214" s="215">
        <f>IF(N214="zákl. přenesená",J214,0)</f>
        <v>0</v>
      </c>
      <c r="BH214" s="215">
        <f>IF(N214="sníž. přenesená",J214,0)</f>
        <v>0</v>
      </c>
      <c r="BI214" s="215">
        <f>IF(N214="nulová",J214,0)</f>
        <v>0</v>
      </c>
      <c r="BJ214" s="16" t="s">
        <v>91</v>
      </c>
      <c r="BK214" s="215">
        <f>ROUND(I214*H214,2)</f>
        <v>0</v>
      </c>
      <c r="BL214" s="16" t="s">
        <v>156</v>
      </c>
      <c r="BM214" s="214" t="s">
        <v>1573</v>
      </c>
    </row>
    <row r="215" spans="1:65" s="2" customFormat="1" ht="11.25">
      <c r="A215" s="34"/>
      <c r="B215" s="35"/>
      <c r="C215" s="36"/>
      <c r="D215" s="216" t="s">
        <v>158</v>
      </c>
      <c r="E215" s="36"/>
      <c r="F215" s="217" t="s">
        <v>1572</v>
      </c>
      <c r="G215" s="36"/>
      <c r="H215" s="36"/>
      <c r="I215" s="115"/>
      <c r="J215" s="36"/>
      <c r="K215" s="36"/>
      <c r="L215" s="39"/>
      <c r="M215" s="218"/>
      <c r="N215" s="219"/>
      <c r="O215" s="71"/>
      <c r="P215" s="71"/>
      <c r="Q215" s="71"/>
      <c r="R215" s="71"/>
      <c r="S215" s="71"/>
      <c r="T215" s="72"/>
      <c r="U215" s="34"/>
      <c r="V215" s="34"/>
      <c r="W215" s="34"/>
      <c r="X215" s="34"/>
      <c r="Y215" s="34"/>
      <c r="Z215" s="34"/>
      <c r="AA215" s="34"/>
      <c r="AB215" s="34"/>
      <c r="AC215" s="34"/>
      <c r="AD215" s="34"/>
      <c r="AE215" s="34"/>
      <c r="AT215" s="16" t="s">
        <v>158</v>
      </c>
      <c r="AU215" s="16" t="s">
        <v>91</v>
      </c>
    </row>
    <row r="216" spans="1:65" s="2" customFormat="1" ht="16.5" customHeight="1">
      <c r="A216" s="34"/>
      <c r="B216" s="35"/>
      <c r="C216" s="203" t="s">
        <v>393</v>
      </c>
      <c r="D216" s="203" t="s">
        <v>152</v>
      </c>
      <c r="E216" s="204" t="s">
        <v>1574</v>
      </c>
      <c r="F216" s="205" t="s">
        <v>1575</v>
      </c>
      <c r="G216" s="206" t="s">
        <v>722</v>
      </c>
      <c r="H216" s="207">
        <v>3</v>
      </c>
      <c r="I216" s="208"/>
      <c r="J216" s="209">
        <f>ROUND(I216*H216,2)</f>
        <v>0</v>
      </c>
      <c r="K216" s="205" t="s">
        <v>1</v>
      </c>
      <c r="L216" s="39"/>
      <c r="M216" s="210" t="s">
        <v>1</v>
      </c>
      <c r="N216" s="211" t="s">
        <v>48</v>
      </c>
      <c r="O216" s="71"/>
      <c r="P216" s="212">
        <f>O216*H216</f>
        <v>0</v>
      </c>
      <c r="Q216" s="212">
        <v>0</v>
      </c>
      <c r="R216" s="212">
        <f>Q216*H216</f>
        <v>0</v>
      </c>
      <c r="S216" s="212">
        <v>0</v>
      </c>
      <c r="T216" s="213">
        <f>S216*H216</f>
        <v>0</v>
      </c>
      <c r="U216" s="34"/>
      <c r="V216" s="34"/>
      <c r="W216" s="34"/>
      <c r="X216" s="34"/>
      <c r="Y216" s="34"/>
      <c r="Z216" s="34"/>
      <c r="AA216" s="34"/>
      <c r="AB216" s="34"/>
      <c r="AC216" s="34"/>
      <c r="AD216" s="34"/>
      <c r="AE216" s="34"/>
      <c r="AR216" s="214" t="s">
        <v>156</v>
      </c>
      <c r="AT216" s="214" t="s">
        <v>152</v>
      </c>
      <c r="AU216" s="214" t="s">
        <v>91</v>
      </c>
      <c r="AY216" s="16" t="s">
        <v>150</v>
      </c>
      <c r="BE216" s="215">
        <f>IF(N216="základní",J216,0)</f>
        <v>0</v>
      </c>
      <c r="BF216" s="215">
        <f>IF(N216="snížená",J216,0)</f>
        <v>0</v>
      </c>
      <c r="BG216" s="215">
        <f>IF(N216="zákl. přenesená",J216,0)</f>
        <v>0</v>
      </c>
      <c r="BH216" s="215">
        <f>IF(N216="sníž. přenesená",J216,0)</f>
        <v>0</v>
      </c>
      <c r="BI216" s="215">
        <f>IF(N216="nulová",J216,0)</f>
        <v>0</v>
      </c>
      <c r="BJ216" s="16" t="s">
        <v>91</v>
      </c>
      <c r="BK216" s="215">
        <f>ROUND(I216*H216,2)</f>
        <v>0</v>
      </c>
      <c r="BL216" s="16" t="s">
        <v>156</v>
      </c>
      <c r="BM216" s="214" t="s">
        <v>1576</v>
      </c>
    </row>
    <row r="217" spans="1:65" s="2" customFormat="1" ht="11.25">
      <c r="A217" s="34"/>
      <c r="B217" s="35"/>
      <c r="C217" s="36"/>
      <c r="D217" s="216" t="s">
        <v>158</v>
      </c>
      <c r="E217" s="36"/>
      <c r="F217" s="217" t="s">
        <v>1575</v>
      </c>
      <c r="G217" s="36"/>
      <c r="H217" s="36"/>
      <c r="I217" s="115"/>
      <c r="J217" s="36"/>
      <c r="K217" s="36"/>
      <c r="L217" s="39"/>
      <c r="M217" s="218"/>
      <c r="N217" s="219"/>
      <c r="O217" s="71"/>
      <c r="P217" s="71"/>
      <c r="Q217" s="71"/>
      <c r="R217" s="71"/>
      <c r="S217" s="71"/>
      <c r="T217" s="72"/>
      <c r="U217" s="34"/>
      <c r="V217" s="34"/>
      <c r="W217" s="34"/>
      <c r="X217" s="34"/>
      <c r="Y217" s="34"/>
      <c r="Z217" s="34"/>
      <c r="AA217" s="34"/>
      <c r="AB217" s="34"/>
      <c r="AC217" s="34"/>
      <c r="AD217" s="34"/>
      <c r="AE217" s="34"/>
      <c r="AT217" s="16" t="s">
        <v>158</v>
      </c>
      <c r="AU217" s="16" t="s">
        <v>91</v>
      </c>
    </row>
    <row r="218" spans="1:65" s="2" customFormat="1" ht="16.5" customHeight="1">
      <c r="A218" s="34"/>
      <c r="B218" s="35"/>
      <c r="C218" s="203" t="s">
        <v>399</v>
      </c>
      <c r="D218" s="203" t="s">
        <v>152</v>
      </c>
      <c r="E218" s="204" t="s">
        <v>1577</v>
      </c>
      <c r="F218" s="205" t="s">
        <v>1578</v>
      </c>
      <c r="G218" s="206" t="s">
        <v>722</v>
      </c>
      <c r="H218" s="207">
        <v>1</v>
      </c>
      <c r="I218" s="208"/>
      <c r="J218" s="209">
        <f>ROUND(I218*H218,2)</f>
        <v>0</v>
      </c>
      <c r="K218" s="205" t="s">
        <v>1</v>
      </c>
      <c r="L218" s="39"/>
      <c r="M218" s="210" t="s">
        <v>1</v>
      </c>
      <c r="N218" s="211" t="s">
        <v>48</v>
      </c>
      <c r="O218" s="71"/>
      <c r="P218" s="212">
        <f>O218*H218</f>
        <v>0</v>
      </c>
      <c r="Q218" s="212">
        <v>0</v>
      </c>
      <c r="R218" s="212">
        <f>Q218*H218</f>
        <v>0</v>
      </c>
      <c r="S218" s="212">
        <v>0</v>
      </c>
      <c r="T218" s="213">
        <f>S218*H218</f>
        <v>0</v>
      </c>
      <c r="U218" s="34"/>
      <c r="V218" s="34"/>
      <c r="W218" s="34"/>
      <c r="X218" s="34"/>
      <c r="Y218" s="34"/>
      <c r="Z218" s="34"/>
      <c r="AA218" s="34"/>
      <c r="AB218" s="34"/>
      <c r="AC218" s="34"/>
      <c r="AD218" s="34"/>
      <c r="AE218" s="34"/>
      <c r="AR218" s="214" t="s">
        <v>156</v>
      </c>
      <c r="AT218" s="214" t="s">
        <v>152</v>
      </c>
      <c r="AU218" s="214" t="s">
        <v>91</v>
      </c>
      <c r="AY218" s="16" t="s">
        <v>150</v>
      </c>
      <c r="BE218" s="215">
        <f>IF(N218="základní",J218,0)</f>
        <v>0</v>
      </c>
      <c r="BF218" s="215">
        <f>IF(N218="snížená",J218,0)</f>
        <v>0</v>
      </c>
      <c r="BG218" s="215">
        <f>IF(N218="zákl. přenesená",J218,0)</f>
        <v>0</v>
      </c>
      <c r="BH218" s="215">
        <f>IF(N218="sníž. přenesená",J218,0)</f>
        <v>0</v>
      </c>
      <c r="BI218" s="215">
        <f>IF(N218="nulová",J218,0)</f>
        <v>0</v>
      </c>
      <c r="BJ218" s="16" t="s">
        <v>91</v>
      </c>
      <c r="BK218" s="215">
        <f>ROUND(I218*H218,2)</f>
        <v>0</v>
      </c>
      <c r="BL218" s="16" t="s">
        <v>156</v>
      </c>
      <c r="BM218" s="214" t="s">
        <v>1579</v>
      </c>
    </row>
    <row r="219" spans="1:65" s="2" customFormat="1" ht="11.25">
      <c r="A219" s="34"/>
      <c r="B219" s="35"/>
      <c r="C219" s="36"/>
      <c r="D219" s="216" t="s">
        <v>158</v>
      </c>
      <c r="E219" s="36"/>
      <c r="F219" s="217" t="s">
        <v>1578</v>
      </c>
      <c r="G219" s="36"/>
      <c r="H219" s="36"/>
      <c r="I219" s="115"/>
      <c r="J219" s="36"/>
      <c r="K219" s="36"/>
      <c r="L219" s="39"/>
      <c r="M219" s="218"/>
      <c r="N219" s="219"/>
      <c r="O219" s="71"/>
      <c r="P219" s="71"/>
      <c r="Q219" s="71"/>
      <c r="R219" s="71"/>
      <c r="S219" s="71"/>
      <c r="T219" s="72"/>
      <c r="U219" s="34"/>
      <c r="V219" s="34"/>
      <c r="W219" s="34"/>
      <c r="X219" s="34"/>
      <c r="Y219" s="34"/>
      <c r="Z219" s="34"/>
      <c r="AA219" s="34"/>
      <c r="AB219" s="34"/>
      <c r="AC219" s="34"/>
      <c r="AD219" s="34"/>
      <c r="AE219" s="34"/>
      <c r="AT219" s="16" t="s">
        <v>158</v>
      </c>
      <c r="AU219" s="16" t="s">
        <v>91</v>
      </c>
    </row>
    <row r="220" spans="1:65" s="2" customFormat="1" ht="16.5" customHeight="1">
      <c r="A220" s="34"/>
      <c r="B220" s="35"/>
      <c r="C220" s="203" t="s">
        <v>584</v>
      </c>
      <c r="D220" s="203" t="s">
        <v>152</v>
      </c>
      <c r="E220" s="204" t="s">
        <v>1580</v>
      </c>
      <c r="F220" s="205" t="s">
        <v>1581</v>
      </c>
      <c r="G220" s="206" t="s">
        <v>722</v>
      </c>
      <c r="H220" s="207">
        <v>1</v>
      </c>
      <c r="I220" s="208"/>
      <c r="J220" s="209">
        <f>ROUND(I220*H220,2)</f>
        <v>0</v>
      </c>
      <c r="K220" s="205" t="s">
        <v>1</v>
      </c>
      <c r="L220" s="39"/>
      <c r="M220" s="210" t="s">
        <v>1</v>
      </c>
      <c r="N220" s="211" t="s">
        <v>48</v>
      </c>
      <c r="O220" s="71"/>
      <c r="P220" s="212">
        <f>O220*H220</f>
        <v>0</v>
      </c>
      <c r="Q220" s="212">
        <v>0</v>
      </c>
      <c r="R220" s="212">
        <f>Q220*H220</f>
        <v>0</v>
      </c>
      <c r="S220" s="212">
        <v>0</v>
      </c>
      <c r="T220" s="213">
        <f>S220*H220</f>
        <v>0</v>
      </c>
      <c r="U220" s="34"/>
      <c r="V220" s="34"/>
      <c r="W220" s="34"/>
      <c r="X220" s="34"/>
      <c r="Y220" s="34"/>
      <c r="Z220" s="34"/>
      <c r="AA220" s="34"/>
      <c r="AB220" s="34"/>
      <c r="AC220" s="34"/>
      <c r="AD220" s="34"/>
      <c r="AE220" s="34"/>
      <c r="AR220" s="214" t="s">
        <v>156</v>
      </c>
      <c r="AT220" s="214" t="s">
        <v>152</v>
      </c>
      <c r="AU220" s="214" t="s">
        <v>91</v>
      </c>
      <c r="AY220" s="16" t="s">
        <v>150</v>
      </c>
      <c r="BE220" s="215">
        <f>IF(N220="základní",J220,0)</f>
        <v>0</v>
      </c>
      <c r="BF220" s="215">
        <f>IF(N220="snížená",J220,0)</f>
        <v>0</v>
      </c>
      <c r="BG220" s="215">
        <f>IF(N220="zákl. přenesená",J220,0)</f>
        <v>0</v>
      </c>
      <c r="BH220" s="215">
        <f>IF(N220="sníž. přenesená",J220,0)</f>
        <v>0</v>
      </c>
      <c r="BI220" s="215">
        <f>IF(N220="nulová",J220,0)</f>
        <v>0</v>
      </c>
      <c r="BJ220" s="16" t="s">
        <v>91</v>
      </c>
      <c r="BK220" s="215">
        <f>ROUND(I220*H220,2)</f>
        <v>0</v>
      </c>
      <c r="BL220" s="16" t="s">
        <v>156</v>
      </c>
      <c r="BM220" s="214" t="s">
        <v>1582</v>
      </c>
    </row>
    <row r="221" spans="1:65" s="2" customFormat="1" ht="11.25">
      <c r="A221" s="34"/>
      <c r="B221" s="35"/>
      <c r="C221" s="36"/>
      <c r="D221" s="216" t="s">
        <v>158</v>
      </c>
      <c r="E221" s="36"/>
      <c r="F221" s="217" t="s">
        <v>1581</v>
      </c>
      <c r="G221" s="36"/>
      <c r="H221" s="36"/>
      <c r="I221" s="115"/>
      <c r="J221" s="36"/>
      <c r="K221" s="36"/>
      <c r="L221" s="39"/>
      <c r="M221" s="218"/>
      <c r="N221" s="219"/>
      <c r="O221" s="71"/>
      <c r="P221" s="71"/>
      <c r="Q221" s="71"/>
      <c r="R221" s="71"/>
      <c r="S221" s="71"/>
      <c r="T221" s="72"/>
      <c r="U221" s="34"/>
      <c r="V221" s="34"/>
      <c r="W221" s="34"/>
      <c r="X221" s="34"/>
      <c r="Y221" s="34"/>
      <c r="Z221" s="34"/>
      <c r="AA221" s="34"/>
      <c r="AB221" s="34"/>
      <c r="AC221" s="34"/>
      <c r="AD221" s="34"/>
      <c r="AE221" s="34"/>
      <c r="AT221" s="16" t="s">
        <v>158</v>
      </c>
      <c r="AU221" s="16" t="s">
        <v>91</v>
      </c>
    </row>
    <row r="222" spans="1:65" s="2" customFormat="1" ht="16.5" customHeight="1">
      <c r="A222" s="34"/>
      <c r="B222" s="35"/>
      <c r="C222" s="203" t="s">
        <v>589</v>
      </c>
      <c r="D222" s="203" t="s">
        <v>152</v>
      </c>
      <c r="E222" s="204" t="s">
        <v>1583</v>
      </c>
      <c r="F222" s="205" t="s">
        <v>1584</v>
      </c>
      <c r="G222" s="206" t="s">
        <v>722</v>
      </c>
      <c r="H222" s="207">
        <v>1</v>
      </c>
      <c r="I222" s="208"/>
      <c r="J222" s="209">
        <f>ROUND(I222*H222,2)</f>
        <v>0</v>
      </c>
      <c r="K222" s="205" t="s">
        <v>1</v>
      </c>
      <c r="L222" s="39"/>
      <c r="M222" s="210" t="s">
        <v>1</v>
      </c>
      <c r="N222" s="211" t="s">
        <v>48</v>
      </c>
      <c r="O222" s="71"/>
      <c r="P222" s="212">
        <f>O222*H222</f>
        <v>0</v>
      </c>
      <c r="Q222" s="212">
        <v>0</v>
      </c>
      <c r="R222" s="212">
        <f>Q222*H222</f>
        <v>0</v>
      </c>
      <c r="S222" s="212">
        <v>0</v>
      </c>
      <c r="T222" s="213">
        <f>S222*H222</f>
        <v>0</v>
      </c>
      <c r="U222" s="34"/>
      <c r="V222" s="34"/>
      <c r="W222" s="34"/>
      <c r="X222" s="34"/>
      <c r="Y222" s="34"/>
      <c r="Z222" s="34"/>
      <c r="AA222" s="34"/>
      <c r="AB222" s="34"/>
      <c r="AC222" s="34"/>
      <c r="AD222" s="34"/>
      <c r="AE222" s="34"/>
      <c r="AR222" s="214" t="s">
        <v>156</v>
      </c>
      <c r="AT222" s="214" t="s">
        <v>152</v>
      </c>
      <c r="AU222" s="214" t="s">
        <v>91</v>
      </c>
      <c r="AY222" s="16" t="s">
        <v>150</v>
      </c>
      <c r="BE222" s="215">
        <f>IF(N222="základní",J222,0)</f>
        <v>0</v>
      </c>
      <c r="BF222" s="215">
        <f>IF(N222="snížená",J222,0)</f>
        <v>0</v>
      </c>
      <c r="BG222" s="215">
        <f>IF(N222="zákl. přenesená",J222,0)</f>
        <v>0</v>
      </c>
      <c r="BH222" s="215">
        <f>IF(N222="sníž. přenesená",J222,0)</f>
        <v>0</v>
      </c>
      <c r="BI222" s="215">
        <f>IF(N222="nulová",J222,0)</f>
        <v>0</v>
      </c>
      <c r="BJ222" s="16" t="s">
        <v>91</v>
      </c>
      <c r="BK222" s="215">
        <f>ROUND(I222*H222,2)</f>
        <v>0</v>
      </c>
      <c r="BL222" s="16" t="s">
        <v>156</v>
      </c>
      <c r="BM222" s="214" t="s">
        <v>1585</v>
      </c>
    </row>
    <row r="223" spans="1:65" s="2" customFormat="1" ht="11.25">
      <c r="A223" s="34"/>
      <c r="B223" s="35"/>
      <c r="C223" s="36"/>
      <c r="D223" s="216" t="s">
        <v>158</v>
      </c>
      <c r="E223" s="36"/>
      <c r="F223" s="217" t="s">
        <v>1584</v>
      </c>
      <c r="G223" s="36"/>
      <c r="H223" s="36"/>
      <c r="I223" s="115"/>
      <c r="J223" s="36"/>
      <c r="K223" s="36"/>
      <c r="L223" s="39"/>
      <c r="M223" s="218"/>
      <c r="N223" s="219"/>
      <c r="O223" s="71"/>
      <c r="P223" s="71"/>
      <c r="Q223" s="71"/>
      <c r="R223" s="71"/>
      <c r="S223" s="71"/>
      <c r="T223" s="72"/>
      <c r="U223" s="34"/>
      <c r="V223" s="34"/>
      <c r="W223" s="34"/>
      <c r="X223" s="34"/>
      <c r="Y223" s="34"/>
      <c r="Z223" s="34"/>
      <c r="AA223" s="34"/>
      <c r="AB223" s="34"/>
      <c r="AC223" s="34"/>
      <c r="AD223" s="34"/>
      <c r="AE223" s="34"/>
      <c r="AT223" s="16" t="s">
        <v>158</v>
      </c>
      <c r="AU223" s="16" t="s">
        <v>91</v>
      </c>
    </row>
    <row r="224" spans="1:65" s="2" customFormat="1" ht="16.5" customHeight="1">
      <c r="A224" s="34"/>
      <c r="B224" s="35"/>
      <c r="C224" s="203" t="s">
        <v>594</v>
      </c>
      <c r="D224" s="203" t="s">
        <v>152</v>
      </c>
      <c r="E224" s="204" t="s">
        <v>1586</v>
      </c>
      <c r="F224" s="205" t="s">
        <v>1587</v>
      </c>
      <c r="G224" s="206" t="s">
        <v>722</v>
      </c>
      <c r="H224" s="207">
        <v>1</v>
      </c>
      <c r="I224" s="208"/>
      <c r="J224" s="209">
        <f>ROUND(I224*H224,2)</f>
        <v>0</v>
      </c>
      <c r="K224" s="205" t="s">
        <v>1</v>
      </c>
      <c r="L224" s="39"/>
      <c r="M224" s="210" t="s">
        <v>1</v>
      </c>
      <c r="N224" s="211" t="s">
        <v>48</v>
      </c>
      <c r="O224" s="71"/>
      <c r="P224" s="212">
        <f>O224*H224</f>
        <v>0</v>
      </c>
      <c r="Q224" s="212">
        <v>0</v>
      </c>
      <c r="R224" s="212">
        <f>Q224*H224</f>
        <v>0</v>
      </c>
      <c r="S224" s="212">
        <v>0</v>
      </c>
      <c r="T224" s="213">
        <f>S224*H224</f>
        <v>0</v>
      </c>
      <c r="U224" s="34"/>
      <c r="V224" s="34"/>
      <c r="W224" s="34"/>
      <c r="X224" s="34"/>
      <c r="Y224" s="34"/>
      <c r="Z224" s="34"/>
      <c r="AA224" s="34"/>
      <c r="AB224" s="34"/>
      <c r="AC224" s="34"/>
      <c r="AD224" s="34"/>
      <c r="AE224" s="34"/>
      <c r="AR224" s="214" t="s">
        <v>156</v>
      </c>
      <c r="AT224" s="214" t="s">
        <v>152</v>
      </c>
      <c r="AU224" s="214" t="s">
        <v>91</v>
      </c>
      <c r="AY224" s="16" t="s">
        <v>150</v>
      </c>
      <c r="BE224" s="215">
        <f>IF(N224="základní",J224,0)</f>
        <v>0</v>
      </c>
      <c r="BF224" s="215">
        <f>IF(N224="snížená",J224,0)</f>
        <v>0</v>
      </c>
      <c r="BG224" s="215">
        <f>IF(N224="zákl. přenesená",J224,0)</f>
        <v>0</v>
      </c>
      <c r="BH224" s="215">
        <f>IF(N224="sníž. přenesená",J224,0)</f>
        <v>0</v>
      </c>
      <c r="BI224" s="215">
        <f>IF(N224="nulová",J224,0)</f>
        <v>0</v>
      </c>
      <c r="BJ224" s="16" t="s">
        <v>91</v>
      </c>
      <c r="BK224" s="215">
        <f>ROUND(I224*H224,2)</f>
        <v>0</v>
      </c>
      <c r="BL224" s="16" t="s">
        <v>156</v>
      </c>
      <c r="BM224" s="214" t="s">
        <v>1588</v>
      </c>
    </row>
    <row r="225" spans="1:65" s="2" customFormat="1" ht="11.25">
      <c r="A225" s="34"/>
      <c r="B225" s="35"/>
      <c r="C225" s="36"/>
      <c r="D225" s="216" t="s">
        <v>158</v>
      </c>
      <c r="E225" s="36"/>
      <c r="F225" s="217" t="s">
        <v>1587</v>
      </c>
      <c r="G225" s="36"/>
      <c r="H225" s="36"/>
      <c r="I225" s="115"/>
      <c r="J225" s="36"/>
      <c r="K225" s="36"/>
      <c r="L225" s="39"/>
      <c r="M225" s="218"/>
      <c r="N225" s="219"/>
      <c r="O225" s="71"/>
      <c r="P225" s="71"/>
      <c r="Q225" s="71"/>
      <c r="R225" s="71"/>
      <c r="S225" s="71"/>
      <c r="T225" s="72"/>
      <c r="U225" s="34"/>
      <c r="V225" s="34"/>
      <c r="W225" s="34"/>
      <c r="X225" s="34"/>
      <c r="Y225" s="34"/>
      <c r="Z225" s="34"/>
      <c r="AA225" s="34"/>
      <c r="AB225" s="34"/>
      <c r="AC225" s="34"/>
      <c r="AD225" s="34"/>
      <c r="AE225" s="34"/>
      <c r="AT225" s="16" t="s">
        <v>158</v>
      </c>
      <c r="AU225" s="16" t="s">
        <v>91</v>
      </c>
    </row>
    <row r="226" spans="1:65" s="2" customFormat="1" ht="16.5" customHeight="1">
      <c r="A226" s="34"/>
      <c r="B226" s="35"/>
      <c r="C226" s="203" t="s">
        <v>599</v>
      </c>
      <c r="D226" s="203" t="s">
        <v>152</v>
      </c>
      <c r="E226" s="204" t="s">
        <v>1589</v>
      </c>
      <c r="F226" s="205" t="s">
        <v>1590</v>
      </c>
      <c r="G226" s="206" t="s">
        <v>722</v>
      </c>
      <c r="H226" s="207">
        <v>1</v>
      </c>
      <c r="I226" s="208"/>
      <c r="J226" s="209">
        <f>ROUND(I226*H226,2)</f>
        <v>0</v>
      </c>
      <c r="K226" s="205" t="s">
        <v>1</v>
      </c>
      <c r="L226" s="39"/>
      <c r="M226" s="210" t="s">
        <v>1</v>
      </c>
      <c r="N226" s="211" t="s">
        <v>48</v>
      </c>
      <c r="O226" s="71"/>
      <c r="P226" s="212">
        <f>O226*H226</f>
        <v>0</v>
      </c>
      <c r="Q226" s="212">
        <v>0</v>
      </c>
      <c r="R226" s="212">
        <f>Q226*H226</f>
        <v>0</v>
      </c>
      <c r="S226" s="212">
        <v>0</v>
      </c>
      <c r="T226" s="213">
        <f>S226*H226</f>
        <v>0</v>
      </c>
      <c r="U226" s="34"/>
      <c r="V226" s="34"/>
      <c r="W226" s="34"/>
      <c r="X226" s="34"/>
      <c r="Y226" s="34"/>
      <c r="Z226" s="34"/>
      <c r="AA226" s="34"/>
      <c r="AB226" s="34"/>
      <c r="AC226" s="34"/>
      <c r="AD226" s="34"/>
      <c r="AE226" s="34"/>
      <c r="AR226" s="214" t="s">
        <v>156</v>
      </c>
      <c r="AT226" s="214" t="s">
        <v>152</v>
      </c>
      <c r="AU226" s="214" t="s">
        <v>91</v>
      </c>
      <c r="AY226" s="16" t="s">
        <v>150</v>
      </c>
      <c r="BE226" s="215">
        <f>IF(N226="základní",J226,0)</f>
        <v>0</v>
      </c>
      <c r="BF226" s="215">
        <f>IF(N226="snížená",J226,0)</f>
        <v>0</v>
      </c>
      <c r="BG226" s="215">
        <f>IF(N226="zákl. přenesená",J226,0)</f>
        <v>0</v>
      </c>
      <c r="BH226" s="215">
        <f>IF(N226="sníž. přenesená",J226,0)</f>
        <v>0</v>
      </c>
      <c r="BI226" s="215">
        <f>IF(N226="nulová",J226,0)</f>
        <v>0</v>
      </c>
      <c r="BJ226" s="16" t="s">
        <v>91</v>
      </c>
      <c r="BK226" s="215">
        <f>ROUND(I226*H226,2)</f>
        <v>0</v>
      </c>
      <c r="BL226" s="16" t="s">
        <v>156</v>
      </c>
      <c r="BM226" s="214" t="s">
        <v>1591</v>
      </c>
    </row>
    <row r="227" spans="1:65" s="2" customFormat="1" ht="11.25">
      <c r="A227" s="34"/>
      <c r="B227" s="35"/>
      <c r="C227" s="36"/>
      <c r="D227" s="216" t="s">
        <v>158</v>
      </c>
      <c r="E227" s="36"/>
      <c r="F227" s="217" t="s">
        <v>1590</v>
      </c>
      <c r="G227" s="36"/>
      <c r="H227" s="36"/>
      <c r="I227" s="115"/>
      <c r="J227" s="36"/>
      <c r="K227" s="36"/>
      <c r="L227" s="39"/>
      <c r="M227" s="218"/>
      <c r="N227" s="219"/>
      <c r="O227" s="71"/>
      <c r="P227" s="71"/>
      <c r="Q227" s="71"/>
      <c r="R227" s="71"/>
      <c r="S227" s="71"/>
      <c r="T227" s="72"/>
      <c r="U227" s="34"/>
      <c r="V227" s="34"/>
      <c r="W227" s="34"/>
      <c r="X227" s="34"/>
      <c r="Y227" s="34"/>
      <c r="Z227" s="34"/>
      <c r="AA227" s="34"/>
      <c r="AB227" s="34"/>
      <c r="AC227" s="34"/>
      <c r="AD227" s="34"/>
      <c r="AE227" s="34"/>
      <c r="AT227" s="16" t="s">
        <v>158</v>
      </c>
      <c r="AU227" s="16" t="s">
        <v>91</v>
      </c>
    </row>
    <row r="228" spans="1:65" s="2" customFormat="1" ht="16.5" customHeight="1">
      <c r="A228" s="34"/>
      <c r="B228" s="35"/>
      <c r="C228" s="203" t="s">
        <v>603</v>
      </c>
      <c r="D228" s="203" t="s">
        <v>152</v>
      </c>
      <c r="E228" s="204" t="s">
        <v>1592</v>
      </c>
      <c r="F228" s="205" t="s">
        <v>1593</v>
      </c>
      <c r="G228" s="206" t="s">
        <v>722</v>
      </c>
      <c r="H228" s="207">
        <v>1</v>
      </c>
      <c r="I228" s="208"/>
      <c r="J228" s="209">
        <f>ROUND(I228*H228,2)</f>
        <v>0</v>
      </c>
      <c r="K228" s="205" t="s">
        <v>1</v>
      </c>
      <c r="L228" s="39"/>
      <c r="M228" s="210" t="s">
        <v>1</v>
      </c>
      <c r="N228" s="211" t="s">
        <v>48</v>
      </c>
      <c r="O228" s="71"/>
      <c r="P228" s="212">
        <f>O228*H228</f>
        <v>0</v>
      </c>
      <c r="Q228" s="212">
        <v>0</v>
      </c>
      <c r="R228" s="212">
        <f>Q228*H228</f>
        <v>0</v>
      </c>
      <c r="S228" s="212">
        <v>0</v>
      </c>
      <c r="T228" s="213">
        <f>S228*H228</f>
        <v>0</v>
      </c>
      <c r="U228" s="34"/>
      <c r="V228" s="34"/>
      <c r="W228" s="34"/>
      <c r="X228" s="34"/>
      <c r="Y228" s="34"/>
      <c r="Z228" s="34"/>
      <c r="AA228" s="34"/>
      <c r="AB228" s="34"/>
      <c r="AC228" s="34"/>
      <c r="AD228" s="34"/>
      <c r="AE228" s="34"/>
      <c r="AR228" s="214" t="s">
        <v>156</v>
      </c>
      <c r="AT228" s="214" t="s">
        <v>152</v>
      </c>
      <c r="AU228" s="214" t="s">
        <v>91</v>
      </c>
      <c r="AY228" s="16" t="s">
        <v>150</v>
      </c>
      <c r="BE228" s="215">
        <f>IF(N228="základní",J228,0)</f>
        <v>0</v>
      </c>
      <c r="BF228" s="215">
        <f>IF(N228="snížená",J228,0)</f>
        <v>0</v>
      </c>
      <c r="BG228" s="215">
        <f>IF(N228="zákl. přenesená",J228,0)</f>
        <v>0</v>
      </c>
      <c r="BH228" s="215">
        <f>IF(N228="sníž. přenesená",J228,0)</f>
        <v>0</v>
      </c>
      <c r="BI228" s="215">
        <f>IF(N228="nulová",J228,0)</f>
        <v>0</v>
      </c>
      <c r="BJ228" s="16" t="s">
        <v>91</v>
      </c>
      <c r="BK228" s="215">
        <f>ROUND(I228*H228,2)</f>
        <v>0</v>
      </c>
      <c r="BL228" s="16" t="s">
        <v>156</v>
      </c>
      <c r="BM228" s="214" t="s">
        <v>1594</v>
      </c>
    </row>
    <row r="229" spans="1:65" s="2" customFormat="1" ht="11.25">
      <c r="A229" s="34"/>
      <c r="B229" s="35"/>
      <c r="C229" s="36"/>
      <c r="D229" s="216" t="s">
        <v>158</v>
      </c>
      <c r="E229" s="36"/>
      <c r="F229" s="217" t="s">
        <v>1593</v>
      </c>
      <c r="G229" s="36"/>
      <c r="H229" s="36"/>
      <c r="I229" s="115"/>
      <c r="J229" s="36"/>
      <c r="K229" s="36"/>
      <c r="L229" s="39"/>
      <c r="M229" s="218"/>
      <c r="N229" s="219"/>
      <c r="O229" s="71"/>
      <c r="P229" s="71"/>
      <c r="Q229" s="71"/>
      <c r="R229" s="71"/>
      <c r="S229" s="71"/>
      <c r="T229" s="72"/>
      <c r="U229" s="34"/>
      <c r="V229" s="34"/>
      <c r="W229" s="34"/>
      <c r="X229" s="34"/>
      <c r="Y229" s="34"/>
      <c r="Z229" s="34"/>
      <c r="AA229" s="34"/>
      <c r="AB229" s="34"/>
      <c r="AC229" s="34"/>
      <c r="AD229" s="34"/>
      <c r="AE229" s="34"/>
      <c r="AT229" s="16" t="s">
        <v>158</v>
      </c>
      <c r="AU229" s="16" t="s">
        <v>91</v>
      </c>
    </row>
    <row r="230" spans="1:65" s="2" customFormat="1" ht="16.5" customHeight="1">
      <c r="A230" s="34"/>
      <c r="B230" s="35"/>
      <c r="C230" s="203" t="s">
        <v>608</v>
      </c>
      <c r="D230" s="203" t="s">
        <v>152</v>
      </c>
      <c r="E230" s="204" t="s">
        <v>1595</v>
      </c>
      <c r="F230" s="205" t="s">
        <v>1596</v>
      </c>
      <c r="G230" s="206" t="s">
        <v>722</v>
      </c>
      <c r="H230" s="207">
        <v>1</v>
      </c>
      <c r="I230" s="208"/>
      <c r="J230" s="209">
        <f>ROUND(I230*H230,2)</f>
        <v>0</v>
      </c>
      <c r="K230" s="205" t="s">
        <v>1</v>
      </c>
      <c r="L230" s="39"/>
      <c r="M230" s="210" t="s">
        <v>1</v>
      </c>
      <c r="N230" s="211" t="s">
        <v>48</v>
      </c>
      <c r="O230" s="71"/>
      <c r="P230" s="212">
        <f>O230*H230</f>
        <v>0</v>
      </c>
      <c r="Q230" s="212">
        <v>0</v>
      </c>
      <c r="R230" s="212">
        <f>Q230*H230</f>
        <v>0</v>
      </c>
      <c r="S230" s="212">
        <v>0</v>
      </c>
      <c r="T230" s="213">
        <f>S230*H230</f>
        <v>0</v>
      </c>
      <c r="U230" s="34"/>
      <c r="V230" s="34"/>
      <c r="W230" s="34"/>
      <c r="X230" s="34"/>
      <c r="Y230" s="34"/>
      <c r="Z230" s="34"/>
      <c r="AA230" s="34"/>
      <c r="AB230" s="34"/>
      <c r="AC230" s="34"/>
      <c r="AD230" s="34"/>
      <c r="AE230" s="34"/>
      <c r="AR230" s="214" t="s">
        <v>156</v>
      </c>
      <c r="AT230" s="214" t="s">
        <v>152</v>
      </c>
      <c r="AU230" s="214" t="s">
        <v>91</v>
      </c>
      <c r="AY230" s="16" t="s">
        <v>150</v>
      </c>
      <c r="BE230" s="215">
        <f>IF(N230="základní",J230,0)</f>
        <v>0</v>
      </c>
      <c r="BF230" s="215">
        <f>IF(N230="snížená",J230,0)</f>
        <v>0</v>
      </c>
      <c r="BG230" s="215">
        <f>IF(N230="zákl. přenesená",J230,0)</f>
        <v>0</v>
      </c>
      <c r="BH230" s="215">
        <f>IF(N230="sníž. přenesená",J230,0)</f>
        <v>0</v>
      </c>
      <c r="BI230" s="215">
        <f>IF(N230="nulová",J230,0)</f>
        <v>0</v>
      </c>
      <c r="BJ230" s="16" t="s">
        <v>91</v>
      </c>
      <c r="BK230" s="215">
        <f>ROUND(I230*H230,2)</f>
        <v>0</v>
      </c>
      <c r="BL230" s="16" t="s">
        <v>156</v>
      </c>
      <c r="BM230" s="214" t="s">
        <v>1597</v>
      </c>
    </row>
    <row r="231" spans="1:65" s="2" customFormat="1" ht="11.25">
      <c r="A231" s="34"/>
      <c r="B231" s="35"/>
      <c r="C231" s="36"/>
      <c r="D231" s="216" t="s">
        <v>158</v>
      </c>
      <c r="E231" s="36"/>
      <c r="F231" s="217" t="s">
        <v>1596</v>
      </c>
      <c r="G231" s="36"/>
      <c r="H231" s="36"/>
      <c r="I231" s="115"/>
      <c r="J231" s="36"/>
      <c r="K231" s="36"/>
      <c r="L231" s="39"/>
      <c r="M231" s="218"/>
      <c r="N231" s="219"/>
      <c r="O231" s="71"/>
      <c r="P231" s="71"/>
      <c r="Q231" s="71"/>
      <c r="R231" s="71"/>
      <c r="S231" s="71"/>
      <c r="T231" s="72"/>
      <c r="U231" s="34"/>
      <c r="V231" s="34"/>
      <c r="W231" s="34"/>
      <c r="X231" s="34"/>
      <c r="Y231" s="34"/>
      <c r="Z231" s="34"/>
      <c r="AA231" s="34"/>
      <c r="AB231" s="34"/>
      <c r="AC231" s="34"/>
      <c r="AD231" s="34"/>
      <c r="AE231" s="34"/>
      <c r="AT231" s="16" t="s">
        <v>158</v>
      </c>
      <c r="AU231" s="16" t="s">
        <v>91</v>
      </c>
    </row>
    <row r="232" spans="1:65" s="2" customFormat="1" ht="16.5" customHeight="1">
      <c r="A232" s="34"/>
      <c r="B232" s="35"/>
      <c r="C232" s="203" t="s">
        <v>613</v>
      </c>
      <c r="D232" s="203" t="s">
        <v>152</v>
      </c>
      <c r="E232" s="204" t="s">
        <v>1598</v>
      </c>
      <c r="F232" s="205" t="s">
        <v>1599</v>
      </c>
      <c r="G232" s="206" t="s">
        <v>722</v>
      </c>
      <c r="H232" s="207">
        <v>1</v>
      </c>
      <c r="I232" s="208"/>
      <c r="J232" s="209">
        <f>ROUND(I232*H232,2)</f>
        <v>0</v>
      </c>
      <c r="K232" s="205" t="s">
        <v>1</v>
      </c>
      <c r="L232" s="39"/>
      <c r="M232" s="210" t="s">
        <v>1</v>
      </c>
      <c r="N232" s="211" t="s">
        <v>48</v>
      </c>
      <c r="O232" s="71"/>
      <c r="P232" s="212">
        <f>O232*H232</f>
        <v>0</v>
      </c>
      <c r="Q232" s="212">
        <v>0</v>
      </c>
      <c r="R232" s="212">
        <f>Q232*H232</f>
        <v>0</v>
      </c>
      <c r="S232" s="212">
        <v>0</v>
      </c>
      <c r="T232" s="213">
        <f>S232*H232</f>
        <v>0</v>
      </c>
      <c r="U232" s="34"/>
      <c r="V232" s="34"/>
      <c r="W232" s="34"/>
      <c r="X232" s="34"/>
      <c r="Y232" s="34"/>
      <c r="Z232" s="34"/>
      <c r="AA232" s="34"/>
      <c r="AB232" s="34"/>
      <c r="AC232" s="34"/>
      <c r="AD232" s="34"/>
      <c r="AE232" s="34"/>
      <c r="AR232" s="214" t="s">
        <v>156</v>
      </c>
      <c r="AT232" s="214" t="s">
        <v>152</v>
      </c>
      <c r="AU232" s="214" t="s">
        <v>91</v>
      </c>
      <c r="AY232" s="16" t="s">
        <v>150</v>
      </c>
      <c r="BE232" s="215">
        <f>IF(N232="základní",J232,0)</f>
        <v>0</v>
      </c>
      <c r="BF232" s="215">
        <f>IF(N232="snížená",J232,0)</f>
        <v>0</v>
      </c>
      <c r="BG232" s="215">
        <f>IF(N232="zákl. přenesená",J232,0)</f>
        <v>0</v>
      </c>
      <c r="BH232" s="215">
        <f>IF(N232="sníž. přenesená",J232,0)</f>
        <v>0</v>
      </c>
      <c r="BI232" s="215">
        <f>IF(N232="nulová",J232,0)</f>
        <v>0</v>
      </c>
      <c r="BJ232" s="16" t="s">
        <v>91</v>
      </c>
      <c r="BK232" s="215">
        <f>ROUND(I232*H232,2)</f>
        <v>0</v>
      </c>
      <c r="BL232" s="16" t="s">
        <v>156</v>
      </c>
      <c r="BM232" s="214" t="s">
        <v>1600</v>
      </c>
    </row>
    <row r="233" spans="1:65" s="2" customFormat="1" ht="11.25">
      <c r="A233" s="34"/>
      <c r="B233" s="35"/>
      <c r="C233" s="36"/>
      <c r="D233" s="216" t="s">
        <v>158</v>
      </c>
      <c r="E233" s="36"/>
      <c r="F233" s="217" t="s">
        <v>1599</v>
      </c>
      <c r="G233" s="36"/>
      <c r="H233" s="36"/>
      <c r="I233" s="115"/>
      <c r="J233" s="36"/>
      <c r="K233" s="36"/>
      <c r="L233" s="39"/>
      <c r="M233" s="218"/>
      <c r="N233" s="219"/>
      <c r="O233" s="71"/>
      <c r="P233" s="71"/>
      <c r="Q233" s="71"/>
      <c r="R233" s="71"/>
      <c r="S233" s="71"/>
      <c r="T233" s="72"/>
      <c r="U233" s="34"/>
      <c r="V233" s="34"/>
      <c r="W233" s="34"/>
      <c r="X233" s="34"/>
      <c r="Y233" s="34"/>
      <c r="Z233" s="34"/>
      <c r="AA233" s="34"/>
      <c r="AB233" s="34"/>
      <c r="AC233" s="34"/>
      <c r="AD233" s="34"/>
      <c r="AE233" s="34"/>
      <c r="AT233" s="16" t="s">
        <v>158</v>
      </c>
      <c r="AU233" s="16" t="s">
        <v>91</v>
      </c>
    </row>
    <row r="234" spans="1:65" s="2" customFormat="1" ht="16.5" customHeight="1">
      <c r="A234" s="34"/>
      <c r="B234" s="35"/>
      <c r="C234" s="203" t="s">
        <v>617</v>
      </c>
      <c r="D234" s="203" t="s">
        <v>152</v>
      </c>
      <c r="E234" s="204" t="s">
        <v>1601</v>
      </c>
      <c r="F234" s="205" t="s">
        <v>1602</v>
      </c>
      <c r="G234" s="206" t="s">
        <v>207</v>
      </c>
      <c r="H234" s="207">
        <v>8</v>
      </c>
      <c r="I234" s="208"/>
      <c r="J234" s="209">
        <f>ROUND(I234*H234,2)</f>
        <v>0</v>
      </c>
      <c r="K234" s="205" t="s">
        <v>1</v>
      </c>
      <c r="L234" s="39"/>
      <c r="M234" s="210" t="s">
        <v>1</v>
      </c>
      <c r="N234" s="211" t="s">
        <v>48</v>
      </c>
      <c r="O234" s="71"/>
      <c r="P234" s="212">
        <f>O234*H234</f>
        <v>0</v>
      </c>
      <c r="Q234" s="212">
        <v>0</v>
      </c>
      <c r="R234" s="212">
        <f>Q234*H234</f>
        <v>0</v>
      </c>
      <c r="S234" s="212">
        <v>0</v>
      </c>
      <c r="T234" s="213">
        <f>S234*H234</f>
        <v>0</v>
      </c>
      <c r="U234" s="34"/>
      <c r="V234" s="34"/>
      <c r="W234" s="34"/>
      <c r="X234" s="34"/>
      <c r="Y234" s="34"/>
      <c r="Z234" s="34"/>
      <c r="AA234" s="34"/>
      <c r="AB234" s="34"/>
      <c r="AC234" s="34"/>
      <c r="AD234" s="34"/>
      <c r="AE234" s="34"/>
      <c r="AR234" s="214" t="s">
        <v>156</v>
      </c>
      <c r="AT234" s="214" t="s">
        <v>152</v>
      </c>
      <c r="AU234" s="214" t="s">
        <v>91</v>
      </c>
      <c r="AY234" s="16" t="s">
        <v>150</v>
      </c>
      <c r="BE234" s="215">
        <f>IF(N234="základní",J234,0)</f>
        <v>0</v>
      </c>
      <c r="BF234" s="215">
        <f>IF(N234="snížená",J234,0)</f>
        <v>0</v>
      </c>
      <c r="BG234" s="215">
        <f>IF(N234="zákl. přenesená",J234,0)</f>
        <v>0</v>
      </c>
      <c r="BH234" s="215">
        <f>IF(N234="sníž. přenesená",J234,0)</f>
        <v>0</v>
      </c>
      <c r="BI234" s="215">
        <f>IF(N234="nulová",J234,0)</f>
        <v>0</v>
      </c>
      <c r="BJ234" s="16" t="s">
        <v>91</v>
      </c>
      <c r="BK234" s="215">
        <f>ROUND(I234*H234,2)</f>
        <v>0</v>
      </c>
      <c r="BL234" s="16" t="s">
        <v>156</v>
      </c>
      <c r="BM234" s="214" t="s">
        <v>1603</v>
      </c>
    </row>
    <row r="235" spans="1:65" s="2" customFormat="1" ht="11.25">
      <c r="A235" s="34"/>
      <c r="B235" s="35"/>
      <c r="C235" s="36"/>
      <c r="D235" s="216" t="s">
        <v>158</v>
      </c>
      <c r="E235" s="36"/>
      <c r="F235" s="217" t="s">
        <v>1602</v>
      </c>
      <c r="G235" s="36"/>
      <c r="H235" s="36"/>
      <c r="I235" s="115"/>
      <c r="J235" s="36"/>
      <c r="K235" s="36"/>
      <c r="L235" s="39"/>
      <c r="M235" s="259"/>
      <c r="N235" s="260"/>
      <c r="O235" s="261"/>
      <c r="P235" s="261"/>
      <c r="Q235" s="261"/>
      <c r="R235" s="261"/>
      <c r="S235" s="261"/>
      <c r="T235" s="262"/>
      <c r="U235" s="34"/>
      <c r="V235" s="34"/>
      <c r="W235" s="34"/>
      <c r="X235" s="34"/>
      <c r="Y235" s="34"/>
      <c r="Z235" s="34"/>
      <c r="AA235" s="34"/>
      <c r="AB235" s="34"/>
      <c r="AC235" s="34"/>
      <c r="AD235" s="34"/>
      <c r="AE235" s="34"/>
      <c r="AT235" s="16" t="s">
        <v>158</v>
      </c>
      <c r="AU235" s="16" t="s">
        <v>91</v>
      </c>
    </row>
    <row r="236" spans="1:65" s="2" customFormat="1" ht="6.95" customHeight="1">
      <c r="A236" s="34"/>
      <c r="B236" s="54"/>
      <c r="C236" s="55"/>
      <c r="D236" s="55"/>
      <c r="E236" s="55"/>
      <c r="F236" s="55"/>
      <c r="G236" s="55"/>
      <c r="H236" s="55"/>
      <c r="I236" s="152"/>
      <c r="J236" s="55"/>
      <c r="K236" s="55"/>
      <c r="L236" s="39"/>
      <c r="M236" s="34"/>
      <c r="O236" s="34"/>
      <c r="P236" s="34"/>
      <c r="Q236" s="34"/>
      <c r="R236" s="34"/>
      <c r="S236" s="34"/>
      <c r="T236" s="34"/>
      <c r="U236" s="34"/>
      <c r="V236" s="34"/>
      <c r="W236" s="34"/>
      <c r="X236" s="34"/>
      <c r="Y236" s="34"/>
      <c r="Z236" s="34"/>
      <c r="AA236" s="34"/>
      <c r="AB236" s="34"/>
      <c r="AC236" s="34"/>
      <c r="AD236" s="34"/>
      <c r="AE236" s="34"/>
    </row>
  </sheetData>
  <sheetProtection algorithmName="SHA-512" hashValue="89O96YQQB/0LBfkl2dBORAdJPNyjaEoV/jMyBEgfVljevGCusBTWmGhr3bQFMO0iPFw6iu3W6HNkAsPYG6YO1A==" saltValue="b66bkhg8NLjeBqWDgeJQHUz4D8agL6a2q6fwqqqpYdJCRd0t17UPHbM7kgVkZaz8fXqz/1ZjNZktYHowSIPP+A==" spinCount="100000" sheet="1" objects="1" scenarios="1" formatColumns="0" formatRows="0" autoFilter="0"/>
  <autoFilter ref="C116:K235"/>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8"/>
      <c r="L2" s="289"/>
      <c r="M2" s="289"/>
      <c r="N2" s="289"/>
      <c r="O2" s="289"/>
      <c r="P2" s="289"/>
      <c r="Q2" s="289"/>
      <c r="R2" s="289"/>
      <c r="S2" s="289"/>
      <c r="T2" s="289"/>
      <c r="U2" s="289"/>
      <c r="V2" s="289"/>
      <c r="AT2" s="16" t="s">
        <v>110</v>
      </c>
    </row>
    <row r="3" spans="1:46" s="1" customFormat="1" ht="6.95" customHeight="1">
      <c r="B3" s="109"/>
      <c r="C3" s="110"/>
      <c r="D3" s="110"/>
      <c r="E3" s="110"/>
      <c r="F3" s="110"/>
      <c r="G3" s="110"/>
      <c r="H3" s="110"/>
      <c r="I3" s="111"/>
      <c r="J3" s="110"/>
      <c r="K3" s="110"/>
      <c r="L3" s="19"/>
      <c r="AT3" s="16" t="s">
        <v>21</v>
      </c>
    </row>
    <row r="4" spans="1:46" s="1" customFormat="1" ht="24.95" customHeight="1">
      <c r="B4" s="19"/>
      <c r="D4" s="112" t="s">
        <v>120</v>
      </c>
      <c r="I4" s="108"/>
      <c r="L4" s="19"/>
      <c r="M4" s="113" t="s">
        <v>10</v>
      </c>
      <c r="AT4" s="16" t="s">
        <v>4</v>
      </c>
    </row>
    <row r="5" spans="1:46" s="1" customFormat="1" ht="6.95" customHeight="1">
      <c r="B5" s="19"/>
      <c r="I5" s="108"/>
      <c r="L5" s="19"/>
    </row>
    <row r="6" spans="1:46" s="1" customFormat="1" ht="12" customHeight="1">
      <c r="B6" s="19"/>
      <c r="D6" s="114" t="s">
        <v>16</v>
      </c>
      <c r="I6" s="108"/>
      <c r="L6" s="19"/>
    </row>
    <row r="7" spans="1:46" s="1" customFormat="1" ht="16.5" customHeight="1">
      <c r="B7" s="19"/>
      <c r="E7" s="304" t="str">
        <f>'Rekapitulace stavby'!K6</f>
        <v>762017 Cyklostezka Cheb - Dřenice - Etapa IA</v>
      </c>
      <c r="F7" s="305"/>
      <c r="G7" s="305"/>
      <c r="H7" s="305"/>
      <c r="I7" s="108"/>
      <c r="L7" s="19"/>
    </row>
    <row r="8" spans="1:46" s="2" customFormat="1" ht="12" customHeight="1">
      <c r="A8" s="34"/>
      <c r="B8" s="39"/>
      <c r="C8" s="34"/>
      <c r="D8" s="114" t="s">
        <v>121</v>
      </c>
      <c r="E8" s="34"/>
      <c r="F8" s="34"/>
      <c r="G8" s="34"/>
      <c r="H8" s="34"/>
      <c r="I8" s="115"/>
      <c r="J8" s="34"/>
      <c r="K8" s="34"/>
      <c r="L8" s="51"/>
      <c r="S8" s="34"/>
      <c r="T8" s="34"/>
      <c r="U8" s="34"/>
      <c r="V8" s="34"/>
      <c r="W8" s="34"/>
      <c r="X8" s="34"/>
      <c r="Y8" s="34"/>
      <c r="Z8" s="34"/>
      <c r="AA8" s="34"/>
      <c r="AB8" s="34"/>
      <c r="AC8" s="34"/>
      <c r="AD8" s="34"/>
      <c r="AE8" s="34"/>
    </row>
    <row r="9" spans="1:46" s="2" customFormat="1" ht="16.5" customHeight="1">
      <c r="A9" s="34"/>
      <c r="B9" s="39"/>
      <c r="C9" s="34"/>
      <c r="D9" s="34"/>
      <c r="E9" s="306" t="s">
        <v>1604</v>
      </c>
      <c r="F9" s="307"/>
      <c r="G9" s="307"/>
      <c r="H9" s="307"/>
      <c r="I9" s="115"/>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15"/>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4" t="s">
        <v>18</v>
      </c>
      <c r="E11" s="34"/>
      <c r="F11" s="116" t="s">
        <v>19</v>
      </c>
      <c r="G11" s="34"/>
      <c r="H11" s="34"/>
      <c r="I11" s="117" t="s">
        <v>20</v>
      </c>
      <c r="J11" s="116"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4" t="s">
        <v>22</v>
      </c>
      <c r="E12" s="34"/>
      <c r="F12" s="116" t="s">
        <v>123</v>
      </c>
      <c r="G12" s="34"/>
      <c r="H12" s="34"/>
      <c r="I12" s="117" t="s">
        <v>24</v>
      </c>
      <c r="J12" s="118" t="str">
        <f>'Rekapitulace stavby'!AN8</f>
        <v>10. 10. 2019</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15"/>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4" t="s">
        <v>30</v>
      </c>
      <c r="E14" s="34"/>
      <c r="F14" s="34"/>
      <c r="G14" s="34"/>
      <c r="H14" s="34"/>
      <c r="I14" s="117" t="s">
        <v>31</v>
      </c>
      <c r="J14" s="116"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6" t="s">
        <v>33</v>
      </c>
      <c r="F15" s="34"/>
      <c r="G15" s="34"/>
      <c r="H15" s="34"/>
      <c r="I15" s="117" t="s">
        <v>34</v>
      </c>
      <c r="J15" s="116"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15"/>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4" t="s">
        <v>35</v>
      </c>
      <c r="E17" s="34"/>
      <c r="F17" s="34"/>
      <c r="G17" s="34"/>
      <c r="H17" s="34"/>
      <c r="I17" s="117" t="s">
        <v>31</v>
      </c>
      <c r="J17" s="29"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08" t="str">
        <f>'Rekapitulace stavby'!E14</f>
        <v>Vyplň údaj</v>
      </c>
      <c r="F18" s="309"/>
      <c r="G18" s="309"/>
      <c r="H18" s="309"/>
      <c r="I18" s="117" t="s">
        <v>34</v>
      </c>
      <c r="J18" s="29"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15"/>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4" t="s">
        <v>37</v>
      </c>
      <c r="E20" s="34"/>
      <c r="F20" s="34"/>
      <c r="G20" s="34"/>
      <c r="H20" s="34"/>
      <c r="I20" s="117" t="s">
        <v>31</v>
      </c>
      <c r="J20" s="116"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6" t="s">
        <v>39</v>
      </c>
      <c r="F21" s="34"/>
      <c r="G21" s="34"/>
      <c r="H21" s="34"/>
      <c r="I21" s="117" t="s">
        <v>34</v>
      </c>
      <c r="J21" s="116"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15"/>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4" t="s">
        <v>41</v>
      </c>
      <c r="E23" s="34"/>
      <c r="F23" s="34"/>
      <c r="G23" s="34"/>
      <c r="H23" s="34"/>
      <c r="I23" s="117" t="s">
        <v>31</v>
      </c>
      <c r="J23" s="116"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6" t="s">
        <v>39</v>
      </c>
      <c r="F24" s="34"/>
      <c r="G24" s="34"/>
      <c r="H24" s="34"/>
      <c r="I24" s="117" t="s">
        <v>34</v>
      </c>
      <c r="J24" s="116"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15"/>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4" t="s">
        <v>42</v>
      </c>
      <c r="E26" s="34"/>
      <c r="F26" s="34"/>
      <c r="G26" s="34"/>
      <c r="H26" s="34"/>
      <c r="I26" s="115"/>
      <c r="J26" s="34"/>
      <c r="K26" s="34"/>
      <c r="L26" s="51"/>
      <c r="S26" s="34"/>
      <c r="T26" s="34"/>
      <c r="U26" s="34"/>
      <c r="V26" s="34"/>
      <c r="W26" s="34"/>
      <c r="X26" s="34"/>
      <c r="Y26" s="34"/>
      <c r="Z26" s="34"/>
      <c r="AA26" s="34"/>
      <c r="AB26" s="34"/>
      <c r="AC26" s="34"/>
      <c r="AD26" s="34"/>
      <c r="AE26" s="34"/>
    </row>
    <row r="27" spans="1:31" s="8" customFormat="1" ht="16.5" customHeight="1">
      <c r="A27" s="119"/>
      <c r="B27" s="120"/>
      <c r="C27" s="119"/>
      <c r="D27" s="119"/>
      <c r="E27" s="310" t="s">
        <v>1</v>
      </c>
      <c r="F27" s="310"/>
      <c r="G27" s="310"/>
      <c r="H27" s="310"/>
      <c r="I27" s="121"/>
      <c r="J27" s="119"/>
      <c r="K27" s="119"/>
      <c r="L27" s="122"/>
      <c r="S27" s="119"/>
      <c r="T27" s="119"/>
      <c r="U27" s="119"/>
      <c r="V27" s="119"/>
      <c r="W27" s="119"/>
      <c r="X27" s="119"/>
      <c r="Y27" s="119"/>
      <c r="Z27" s="119"/>
      <c r="AA27" s="119"/>
      <c r="AB27" s="119"/>
      <c r="AC27" s="119"/>
      <c r="AD27" s="119"/>
      <c r="AE27" s="119"/>
    </row>
    <row r="28" spans="1:31" s="2" customFormat="1" ht="6.95" customHeight="1">
      <c r="A28" s="34"/>
      <c r="B28" s="39"/>
      <c r="C28" s="34"/>
      <c r="D28" s="34"/>
      <c r="E28" s="34"/>
      <c r="F28" s="34"/>
      <c r="G28" s="34"/>
      <c r="H28" s="34"/>
      <c r="I28" s="115"/>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3"/>
      <c r="E29" s="123"/>
      <c r="F29" s="123"/>
      <c r="G29" s="123"/>
      <c r="H29" s="123"/>
      <c r="I29" s="124"/>
      <c r="J29" s="123"/>
      <c r="K29" s="123"/>
      <c r="L29" s="51"/>
      <c r="S29" s="34"/>
      <c r="T29" s="34"/>
      <c r="U29" s="34"/>
      <c r="V29" s="34"/>
      <c r="W29" s="34"/>
      <c r="X29" s="34"/>
      <c r="Y29" s="34"/>
      <c r="Z29" s="34"/>
      <c r="AA29" s="34"/>
      <c r="AB29" s="34"/>
      <c r="AC29" s="34"/>
      <c r="AD29" s="34"/>
      <c r="AE29" s="34"/>
    </row>
    <row r="30" spans="1:31" s="2" customFormat="1" ht="25.35" customHeight="1">
      <c r="A30" s="34"/>
      <c r="B30" s="39"/>
      <c r="C30" s="34"/>
      <c r="D30" s="125" t="s">
        <v>43</v>
      </c>
      <c r="E30" s="34"/>
      <c r="F30" s="34"/>
      <c r="G30" s="34"/>
      <c r="H30" s="34"/>
      <c r="I30" s="115"/>
      <c r="J30" s="126">
        <f>ROUND(J127,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3"/>
      <c r="E31" s="123"/>
      <c r="F31" s="123"/>
      <c r="G31" s="123"/>
      <c r="H31" s="123"/>
      <c r="I31" s="124"/>
      <c r="J31" s="123"/>
      <c r="K31" s="123"/>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7" t="s">
        <v>45</v>
      </c>
      <c r="G32" s="34"/>
      <c r="H32" s="34"/>
      <c r="I32" s="128" t="s">
        <v>44</v>
      </c>
      <c r="J32" s="127" t="s">
        <v>46</v>
      </c>
      <c r="K32" s="34"/>
      <c r="L32" s="51"/>
      <c r="S32" s="34"/>
      <c r="T32" s="34"/>
      <c r="U32" s="34"/>
      <c r="V32" s="34"/>
      <c r="W32" s="34"/>
      <c r="X32" s="34"/>
      <c r="Y32" s="34"/>
      <c r="Z32" s="34"/>
      <c r="AA32" s="34"/>
      <c r="AB32" s="34"/>
      <c r="AC32" s="34"/>
      <c r="AD32" s="34"/>
      <c r="AE32" s="34"/>
    </row>
    <row r="33" spans="1:31" s="2" customFormat="1" ht="14.45" customHeight="1">
      <c r="A33" s="34"/>
      <c r="B33" s="39"/>
      <c r="C33" s="34"/>
      <c r="D33" s="129" t="s">
        <v>47</v>
      </c>
      <c r="E33" s="114" t="s">
        <v>48</v>
      </c>
      <c r="F33" s="130">
        <f>ROUND((SUM(BE127:BE251)),  2)</f>
        <v>0</v>
      </c>
      <c r="G33" s="34"/>
      <c r="H33" s="34"/>
      <c r="I33" s="131">
        <v>0.21</v>
      </c>
      <c r="J33" s="130">
        <f>ROUND(((SUM(BE127:BE251))*I33),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4" t="s">
        <v>49</v>
      </c>
      <c r="F34" s="130">
        <f>ROUND((SUM(BF127:BF251)),  2)</f>
        <v>0</v>
      </c>
      <c r="G34" s="34"/>
      <c r="H34" s="34"/>
      <c r="I34" s="131">
        <v>0.15</v>
      </c>
      <c r="J34" s="130">
        <f>ROUND(((SUM(BF127:BF251))*I34),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4" t="s">
        <v>50</v>
      </c>
      <c r="F35" s="130">
        <f>ROUND((SUM(BG127:BG251)),  2)</f>
        <v>0</v>
      </c>
      <c r="G35" s="34"/>
      <c r="H35" s="34"/>
      <c r="I35" s="131">
        <v>0.21</v>
      </c>
      <c r="J35" s="130">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4" t="s">
        <v>51</v>
      </c>
      <c r="F36" s="130">
        <f>ROUND((SUM(BH127:BH251)),  2)</f>
        <v>0</v>
      </c>
      <c r="G36" s="34"/>
      <c r="H36" s="34"/>
      <c r="I36" s="131">
        <v>0.15</v>
      </c>
      <c r="J36" s="130">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4" t="s">
        <v>52</v>
      </c>
      <c r="F37" s="130">
        <f>ROUND((SUM(BI127:BI251)),  2)</f>
        <v>0</v>
      </c>
      <c r="G37" s="34"/>
      <c r="H37" s="34"/>
      <c r="I37" s="131">
        <v>0</v>
      </c>
      <c r="J37" s="130">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15"/>
      <c r="J38" s="34"/>
      <c r="K38" s="34"/>
      <c r="L38" s="51"/>
      <c r="S38" s="34"/>
      <c r="T38" s="34"/>
      <c r="U38" s="34"/>
      <c r="V38" s="34"/>
      <c r="W38" s="34"/>
      <c r="X38" s="34"/>
      <c r="Y38" s="34"/>
      <c r="Z38" s="34"/>
      <c r="AA38" s="34"/>
      <c r="AB38" s="34"/>
      <c r="AC38" s="34"/>
      <c r="AD38" s="34"/>
      <c r="AE38" s="34"/>
    </row>
    <row r="39" spans="1:31" s="2" customFormat="1" ht="25.35" customHeight="1">
      <c r="A39" s="34"/>
      <c r="B39" s="39"/>
      <c r="C39" s="132"/>
      <c r="D39" s="133" t="s">
        <v>53</v>
      </c>
      <c r="E39" s="134"/>
      <c r="F39" s="134"/>
      <c r="G39" s="135" t="s">
        <v>54</v>
      </c>
      <c r="H39" s="136" t="s">
        <v>55</v>
      </c>
      <c r="I39" s="137"/>
      <c r="J39" s="138">
        <f>SUM(J30:J37)</f>
        <v>0</v>
      </c>
      <c r="K39" s="139"/>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15"/>
      <c r="J40" s="34"/>
      <c r="K40" s="34"/>
      <c r="L40" s="51"/>
      <c r="S40" s="34"/>
      <c r="T40" s="34"/>
      <c r="U40" s="34"/>
      <c r="V40" s="34"/>
      <c r="W40" s="34"/>
      <c r="X40" s="34"/>
      <c r="Y40" s="34"/>
      <c r="Z40" s="34"/>
      <c r="AA40" s="34"/>
      <c r="AB40" s="34"/>
      <c r="AC40" s="34"/>
      <c r="AD40" s="34"/>
      <c r="AE40" s="34"/>
    </row>
    <row r="41" spans="1:31" s="1" customFormat="1" ht="14.45" customHeight="1">
      <c r="B41" s="19"/>
      <c r="I41" s="108"/>
      <c r="L41" s="19"/>
    </row>
    <row r="42" spans="1:31" s="1" customFormat="1" ht="14.45" customHeight="1">
      <c r="B42" s="19"/>
      <c r="I42" s="108"/>
      <c r="L42" s="19"/>
    </row>
    <row r="43" spans="1:31" s="1" customFormat="1" ht="14.45" customHeight="1">
      <c r="B43" s="19"/>
      <c r="I43" s="108"/>
      <c r="L43" s="19"/>
    </row>
    <row r="44" spans="1:31" s="1" customFormat="1" ht="14.45" customHeight="1">
      <c r="B44" s="19"/>
      <c r="I44" s="108"/>
      <c r="L44" s="19"/>
    </row>
    <row r="45" spans="1:31" s="1" customFormat="1" ht="14.45" customHeight="1">
      <c r="B45" s="19"/>
      <c r="I45" s="108"/>
      <c r="L45" s="19"/>
    </row>
    <row r="46" spans="1:31" s="1" customFormat="1" ht="14.45" customHeight="1">
      <c r="B46" s="19"/>
      <c r="I46" s="108"/>
      <c r="L46" s="19"/>
    </row>
    <row r="47" spans="1:31" s="1" customFormat="1" ht="14.45" customHeight="1">
      <c r="B47" s="19"/>
      <c r="I47" s="108"/>
      <c r="L47" s="19"/>
    </row>
    <row r="48" spans="1:31" s="1" customFormat="1" ht="14.45" customHeight="1">
      <c r="B48" s="19"/>
      <c r="I48" s="108"/>
      <c r="L48" s="19"/>
    </row>
    <row r="49" spans="1:31" s="1" customFormat="1" ht="14.45" customHeight="1">
      <c r="B49" s="19"/>
      <c r="I49" s="108"/>
      <c r="L49" s="19"/>
    </row>
    <row r="50" spans="1:31" s="2" customFormat="1" ht="14.45" customHeight="1">
      <c r="B50" s="51"/>
      <c r="D50" s="140" t="s">
        <v>56</v>
      </c>
      <c r="E50" s="141"/>
      <c r="F50" s="141"/>
      <c r="G50" s="140" t="s">
        <v>57</v>
      </c>
      <c r="H50" s="141"/>
      <c r="I50" s="142"/>
      <c r="J50" s="141"/>
      <c r="K50" s="141"/>
      <c r="L50" s="51"/>
    </row>
    <row r="51" spans="1:31" ht="11.25">
      <c r="B51" s="19"/>
      <c r="L51" s="19"/>
    </row>
    <row r="52" spans="1:31" ht="11.25">
      <c r="B52" s="19"/>
      <c r="L52" s="19"/>
    </row>
    <row r="53" spans="1:31" ht="11.25">
      <c r="B53" s="19"/>
      <c r="L53" s="19"/>
    </row>
    <row r="54" spans="1:31" ht="11.25">
      <c r="B54" s="19"/>
      <c r="L54" s="19"/>
    </row>
    <row r="55" spans="1:31" ht="11.25">
      <c r="B55" s="19"/>
      <c r="L55" s="19"/>
    </row>
    <row r="56" spans="1:31" ht="11.25">
      <c r="B56" s="19"/>
      <c r="L56" s="19"/>
    </row>
    <row r="57" spans="1:31" ht="11.25">
      <c r="B57" s="19"/>
      <c r="L57" s="19"/>
    </row>
    <row r="58" spans="1:31" ht="11.25">
      <c r="B58" s="19"/>
      <c r="L58" s="19"/>
    </row>
    <row r="59" spans="1:31" ht="11.25">
      <c r="B59" s="19"/>
      <c r="L59" s="19"/>
    </row>
    <row r="60" spans="1:31" ht="11.25">
      <c r="B60" s="19"/>
      <c r="L60" s="19"/>
    </row>
    <row r="61" spans="1:31" s="2" customFormat="1" ht="12.75">
      <c r="A61" s="34"/>
      <c r="B61" s="39"/>
      <c r="C61" s="34"/>
      <c r="D61" s="143" t="s">
        <v>58</v>
      </c>
      <c r="E61" s="144"/>
      <c r="F61" s="145" t="s">
        <v>59</v>
      </c>
      <c r="G61" s="143" t="s">
        <v>58</v>
      </c>
      <c r="H61" s="144"/>
      <c r="I61" s="146"/>
      <c r="J61" s="147" t="s">
        <v>59</v>
      </c>
      <c r="K61" s="144"/>
      <c r="L61" s="51"/>
      <c r="S61" s="34"/>
      <c r="T61" s="34"/>
      <c r="U61" s="34"/>
      <c r="V61" s="34"/>
      <c r="W61" s="34"/>
      <c r="X61" s="34"/>
      <c r="Y61" s="34"/>
      <c r="Z61" s="34"/>
      <c r="AA61" s="34"/>
      <c r="AB61" s="34"/>
      <c r="AC61" s="34"/>
      <c r="AD61" s="34"/>
      <c r="AE61" s="34"/>
    </row>
    <row r="62" spans="1:31" ht="11.25">
      <c r="B62" s="19"/>
      <c r="L62" s="19"/>
    </row>
    <row r="63" spans="1:31" ht="11.25">
      <c r="B63" s="19"/>
      <c r="L63" s="19"/>
    </row>
    <row r="64" spans="1:31" ht="11.25">
      <c r="B64" s="19"/>
      <c r="L64" s="19"/>
    </row>
    <row r="65" spans="1:31" s="2" customFormat="1" ht="12.75">
      <c r="A65" s="34"/>
      <c r="B65" s="39"/>
      <c r="C65" s="34"/>
      <c r="D65" s="140" t="s">
        <v>60</v>
      </c>
      <c r="E65" s="148"/>
      <c r="F65" s="148"/>
      <c r="G65" s="140" t="s">
        <v>61</v>
      </c>
      <c r="H65" s="148"/>
      <c r="I65" s="149"/>
      <c r="J65" s="148"/>
      <c r="K65" s="148"/>
      <c r="L65" s="51"/>
      <c r="S65" s="34"/>
      <c r="T65" s="34"/>
      <c r="U65" s="34"/>
      <c r="V65" s="34"/>
      <c r="W65" s="34"/>
      <c r="X65" s="34"/>
      <c r="Y65" s="34"/>
      <c r="Z65" s="34"/>
      <c r="AA65" s="34"/>
      <c r="AB65" s="34"/>
      <c r="AC65" s="34"/>
      <c r="AD65" s="34"/>
      <c r="AE65" s="34"/>
    </row>
    <row r="66" spans="1:31" ht="11.25">
      <c r="B66" s="19"/>
      <c r="L66" s="19"/>
    </row>
    <row r="67" spans="1:31" ht="11.25">
      <c r="B67" s="19"/>
      <c r="L67" s="19"/>
    </row>
    <row r="68" spans="1:31" ht="11.25">
      <c r="B68" s="19"/>
      <c r="L68" s="19"/>
    </row>
    <row r="69" spans="1:31" ht="11.25">
      <c r="B69" s="19"/>
      <c r="L69" s="19"/>
    </row>
    <row r="70" spans="1:31" ht="11.25">
      <c r="B70" s="19"/>
      <c r="L70" s="19"/>
    </row>
    <row r="71" spans="1:31" ht="11.25">
      <c r="B71" s="19"/>
      <c r="L71" s="19"/>
    </row>
    <row r="72" spans="1:31" ht="11.25">
      <c r="B72" s="19"/>
      <c r="L72" s="19"/>
    </row>
    <row r="73" spans="1:31" ht="11.25">
      <c r="B73" s="19"/>
      <c r="L73" s="19"/>
    </row>
    <row r="74" spans="1:31" ht="11.25">
      <c r="B74" s="19"/>
      <c r="L74" s="19"/>
    </row>
    <row r="75" spans="1:31" ht="11.25">
      <c r="B75" s="19"/>
      <c r="L75" s="19"/>
    </row>
    <row r="76" spans="1:31" s="2" customFormat="1" ht="12.75">
      <c r="A76" s="34"/>
      <c r="B76" s="39"/>
      <c r="C76" s="34"/>
      <c r="D76" s="143" t="s">
        <v>58</v>
      </c>
      <c r="E76" s="144"/>
      <c r="F76" s="145" t="s">
        <v>59</v>
      </c>
      <c r="G76" s="143" t="s">
        <v>58</v>
      </c>
      <c r="H76" s="144"/>
      <c r="I76" s="146"/>
      <c r="J76" s="147" t="s">
        <v>59</v>
      </c>
      <c r="K76" s="144"/>
      <c r="L76" s="51"/>
      <c r="S76" s="34"/>
      <c r="T76" s="34"/>
      <c r="U76" s="34"/>
      <c r="V76" s="34"/>
      <c r="W76" s="34"/>
      <c r="X76" s="34"/>
      <c r="Y76" s="34"/>
      <c r="Z76" s="34"/>
      <c r="AA76" s="34"/>
      <c r="AB76" s="34"/>
      <c r="AC76" s="34"/>
      <c r="AD76" s="34"/>
      <c r="AE76" s="34"/>
    </row>
    <row r="77" spans="1:31" s="2" customFormat="1" ht="14.45" customHeight="1">
      <c r="A77" s="34"/>
      <c r="B77" s="150"/>
      <c r="C77" s="151"/>
      <c r="D77" s="151"/>
      <c r="E77" s="151"/>
      <c r="F77" s="151"/>
      <c r="G77" s="151"/>
      <c r="H77" s="151"/>
      <c r="I77" s="152"/>
      <c r="J77" s="151"/>
      <c r="K77" s="151"/>
      <c r="L77" s="51"/>
      <c r="S77" s="34"/>
      <c r="T77" s="34"/>
      <c r="U77" s="34"/>
      <c r="V77" s="34"/>
      <c r="W77" s="34"/>
      <c r="X77" s="34"/>
      <c r="Y77" s="34"/>
      <c r="Z77" s="34"/>
      <c r="AA77" s="34"/>
      <c r="AB77" s="34"/>
      <c r="AC77" s="34"/>
      <c r="AD77" s="34"/>
      <c r="AE77" s="34"/>
    </row>
    <row r="81" spans="1:47" s="2" customFormat="1" ht="6.95" customHeight="1">
      <c r="A81" s="34"/>
      <c r="B81" s="153"/>
      <c r="C81" s="154"/>
      <c r="D81" s="154"/>
      <c r="E81" s="154"/>
      <c r="F81" s="154"/>
      <c r="G81" s="154"/>
      <c r="H81" s="154"/>
      <c r="I81" s="155"/>
      <c r="J81" s="154"/>
      <c r="K81" s="154"/>
      <c r="L81" s="51"/>
      <c r="S81" s="34"/>
      <c r="T81" s="34"/>
      <c r="U81" s="34"/>
      <c r="V81" s="34"/>
      <c r="W81" s="34"/>
      <c r="X81" s="34"/>
      <c r="Y81" s="34"/>
      <c r="Z81" s="34"/>
      <c r="AA81" s="34"/>
      <c r="AB81" s="34"/>
      <c r="AC81" s="34"/>
      <c r="AD81" s="34"/>
      <c r="AE81" s="34"/>
    </row>
    <row r="82" spans="1:47" s="2" customFormat="1" ht="24.95" customHeight="1">
      <c r="A82" s="34"/>
      <c r="B82" s="35"/>
      <c r="C82" s="22" t="s">
        <v>124</v>
      </c>
      <c r="D82" s="36"/>
      <c r="E82" s="36"/>
      <c r="F82" s="36"/>
      <c r="G82" s="36"/>
      <c r="H82" s="36"/>
      <c r="I82" s="115"/>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15"/>
      <c r="J83" s="36"/>
      <c r="K83" s="36"/>
      <c r="L83" s="51"/>
      <c r="S83" s="34"/>
      <c r="T83" s="34"/>
      <c r="U83" s="34"/>
      <c r="V83" s="34"/>
      <c r="W83" s="34"/>
      <c r="X83" s="34"/>
      <c r="Y83" s="34"/>
      <c r="Z83" s="34"/>
      <c r="AA83" s="34"/>
      <c r="AB83" s="34"/>
      <c r="AC83" s="34"/>
      <c r="AD83" s="34"/>
      <c r="AE83" s="34"/>
    </row>
    <row r="84" spans="1:47" s="2" customFormat="1" ht="12" customHeight="1">
      <c r="A84" s="34"/>
      <c r="B84" s="35"/>
      <c r="C84" s="28" t="s">
        <v>16</v>
      </c>
      <c r="D84" s="36"/>
      <c r="E84" s="36"/>
      <c r="F84" s="36"/>
      <c r="G84" s="36"/>
      <c r="H84" s="36"/>
      <c r="I84" s="115"/>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11" t="str">
        <f>E7</f>
        <v>762017 Cyklostezka Cheb - Dřenice - Etapa IA</v>
      </c>
      <c r="F85" s="312"/>
      <c r="G85" s="312"/>
      <c r="H85" s="312"/>
      <c r="I85" s="115"/>
      <c r="J85" s="36"/>
      <c r="K85" s="36"/>
      <c r="L85" s="51"/>
      <c r="S85" s="34"/>
      <c r="T85" s="34"/>
      <c r="U85" s="34"/>
      <c r="V85" s="34"/>
      <c r="W85" s="34"/>
      <c r="X85" s="34"/>
      <c r="Y85" s="34"/>
      <c r="Z85" s="34"/>
      <c r="AA85" s="34"/>
      <c r="AB85" s="34"/>
      <c r="AC85" s="34"/>
      <c r="AD85" s="34"/>
      <c r="AE85" s="34"/>
    </row>
    <row r="86" spans="1:47" s="2" customFormat="1" ht="12" customHeight="1">
      <c r="A86" s="34"/>
      <c r="B86" s="35"/>
      <c r="C86" s="28" t="s">
        <v>121</v>
      </c>
      <c r="D86" s="36"/>
      <c r="E86" s="36"/>
      <c r="F86" s="36"/>
      <c r="G86" s="36"/>
      <c r="H86" s="36"/>
      <c r="I86" s="115"/>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67" t="str">
        <f>E9</f>
        <v>SO 501-1 - SO 501-1 Přeložka plynovodu STL</v>
      </c>
      <c r="F87" s="313"/>
      <c r="G87" s="313"/>
      <c r="H87" s="313"/>
      <c r="I87" s="115"/>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15"/>
      <c r="J88" s="36"/>
      <c r="K88" s="36"/>
      <c r="L88" s="51"/>
      <c r="S88" s="34"/>
      <c r="T88" s="34"/>
      <c r="U88" s="34"/>
      <c r="V88" s="34"/>
      <c r="W88" s="34"/>
      <c r="X88" s="34"/>
      <c r="Y88" s="34"/>
      <c r="Z88" s="34"/>
      <c r="AA88" s="34"/>
      <c r="AB88" s="34"/>
      <c r="AC88" s="34"/>
      <c r="AD88" s="34"/>
      <c r="AE88" s="34"/>
    </row>
    <row r="89" spans="1:47" s="2" customFormat="1" ht="12" customHeight="1">
      <c r="A89" s="34"/>
      <c r="B89" s="35"/>
      <c r="C89" s="28" t="s">
        <v>22</v>
      </c>
      <c r="D89" s="36"/>
      <c r="E89" s="36"/>
      <c r="F89" s="26" t="str">
        <f>F12</f>
        <v>Cheb - Dřenice</v>
      </c>
      <c r="G89" s="36"/>
      <c r="H89" s="36"/>
      <c r="I89" s="117" t="s">
        <v>24</v>
      </c>
      <c r="J89" s="66" t="str">
        <f>IF(J12="","",J12)</f>
        <v>10. 10. 2019</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15"/>
      <c r="J90" s="36"/>
      <c r="K90" s="36"/>
      <c r="L90" s="51"/>
      <c r="S90" s="34"/>
      <c r="T90" s="34"/>
      <c r="U90" s="34"/>
      <c r="V90" s="34"/>
      <c r="W90" s="34"/>
      <c r="X90" s="34"/>
      <c r="Y90" s="34"/>
      <c r="Z90" s="34"/>
      <c r="AA90" s="34"/>
      <c r="AB90" s="34"/>
      <c r="AC90" s="34"/>
      <c r="AD90" s="34"/>
      <c r="AE90" s="34"/>
    </row>
    <row r="91" spans="1:47" s="2" customFormat="1" ht="15.2" customHeight="1">
      <c r="A91" s="34"/>
      <c r="B91" s="35"/>
      <c r="C91" s="28" t="s">
        <v>30</v>
      </c>
      <c r="D91" s="36"/>
      <c r="E91" s="36"/>
      <c r="F91" s="26" t="str">
        <f>E15</f>
        <v>Město Cheb</v>
      </c>
      <c r="G91" s="36"/>
      <c r="H91" s="36"/>
      <c r="I91" s="117" t="s">
        <v>37</v>
      </c>
      <c r="J91" s="32" t="str">
        <f>E21</f>
        <v>DSVA s.r.o.</v>
      </c>
      <c r="K91" s="36"/>
      <c r="L91" s="51"/>
      <c r="S91" s="34"/>
      <c r="T91" s="34"/>
      <c r="U91" s="34"/>
      <c r="V91" s="34"/>
      <c r="W91" s="34"/>
      <c r="X91" s="34"/>
      <c r="Y91" s="34"/>
      <c r="Z91" s="34"/>
      <c r="AA91" s="34"/>
      <c r="AB91" s="34"/>
      <c r="AC91" s="34"/>
      <c r="AD91" s="34"/>
      <c r="AE91" s="34"/>
    </row>
    <row r="92" spans="1:47" s="2" customFormat="1" ht="15.2" customHeight="1">
      <c r="A92" s="34"/>
      <c r="B92" s="35"/>
      <c r="C92" s="28" t="s">
        <v>35</v>
      </c>
      <c r="D92" s="36"/>
      <c r="E92" s="36"/>
      <c r="F92" s="26" t="str">
        <f>IF(E18="","",E18)</f>
        <v>Vyplň údaj</v>
      </c>
      <c r="G92" s="36"/>
      <c r="H92" s="36"/>
      <c r="I92" s="117" t="s">
        <v>41</v>
      </c>
      <c r="J92" s="32" t="str">
        <f>E24</f>
        <v>DSVA s.r.o.</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15"/>
      <c r="J93" s="36"/>
      <c r="K93" s="36"/>
      <c r="L93" s="51"/>
      <c r="S93" s="34"/>
      <c r="T93" s="34"/>
      <c r="U93" s="34"/>
      <c r="V93" s="34"/>
      <c r="W93" s="34"/>
      <c r="X93" s="34"/>
      <c r="Y93" s="34"/>
      <c r="Z93" s="34"/>
      <c r="AA93" s="34"/>
      <c r="AB93" s="34"/>
      <c r="AC93" s="34"/>
      <c r="AD93" s="34"/>
      <c r="AE93" s="34"/>
    </row>
    <row r="94" spans="1:47" s="2" customFormat="1" ht="29.25" customHeight="1">
      <c r="A94" s="34"/>
      <c r="B94" s="35"/>
      <c r="C94" s="156" t="s">
        <v>125</v>
      </c>
      <c r="D94" s="157"/>
      <c r="E94" s="157"/>
      <c r="F94" s="157"/>
      <c r="G94" s="157"/>
      <c r="H94" s="157"/>
      <c r="I94" s="158"/>
      <c r="J94" s="159" t="s">
        <v>126</v>
      </c>
      <c r="K94" s="157"/>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15"/>
      <c r="J95" s="36"/>
      <c r="K95" s="36"/>
      <c r="L95" s="51"/>
      <c r="S95" s="34"/>
      <c r="T95" s="34"/>
      <c r="U95" s="34"/>
      <c r="V95" s="34"/>
      <c r="W95" s="34"/>
      <c r="X95" s="34"/>
      <c r="Y95" s="34"/>
      <c r="Z95" s="34"/>
      <c r="AA95" s="34"/>
      <c r="AB95" s="34"/>
      <c r="AC95" s="34"/>
      <c r="AD95" s="34"/>
      <c r="AE95" s="34"/>
    </row>
    <row r="96" spans="1:47" s="2" customFormat="1" ht="22.9" customHeight="1">
      <c r="A96" s="34"/>
      <c r="B96" s="35"/>
      <c r="C96" s="160" t="s">
        <v>127</v>
      </c>
      <c r="D96" s="36"/>
      <c r="E96" s="36"/>
      <c r="F96" s="36"/>
      <c r="G96" s="36"/>
      <c r="H96" s="36"/>
      <c r="I96" s="115"/>
      <c r="J96" s="84">
        <f>J127</f>
        <v>0</v>
      </c>
      <c r="K96" s="36"/>
      <c r="L96" s="51"/>
      <c r="S96" s="34"/>
      <c r="T96" s="34"/>
      <c r="U96" s="34"/>
      <c r="V96" s="34"/>
      <c r="W96" s="34"/>
      <c r="X96" s="34"/>
      <c r="Y96" s="34"/>
      <c r="Z96" s="34"/>
      <c r="AA96" s="34"/>
      <c r="AB96" s="34"/>
      <c r="AC96" s="34"/>
      <c r="AD96" s="34"/>
      <c r="AE96" s="34"/>
      <c r="AU96" s="16" t="s">
        <v>128</v>
      </c>
    </row>
    <row r="97" spans="1:31" s="9" customFormat="1" ht="24.95" customHeight="1">
      <c r="B97" s="161"/>
      <c r="C97" s="162"/>
      <c r="D97" s="163" t="s">
        <v>1605</v>
      </c>
      <c r="E97" s="164"/>
      <c r="F97" s="164"/>
      <c r="G97" s="164"/>
      <c r="H97" s="164"/>
      <c r="I97" s="165"/>
      <c r="J97" s="166">
        <f>J128</f>
        <v>0</v>
      </c>
      <c r="K97" s="162"/>
      <c r="L97" s="167"/>
    </row>
    <row r="98" spans="1:31" s="10" customFormat="1" ht="19.899999999999999" customHeight="1">
      <c r="B98" s="168"/>
      <c r="C98" s="169"/>
      <c r="D98" s="170" t="s">
        <v>1606</v>
      </c>
      <c r="E98" s="171"/>
      <c r="F98" s="171"/>
      <c r="G98" s="171"/>
      <c r="H98" s="171"/>
      <c r="I98" s="172"/>
      <c r="J98" s="173">
        <f>J129</f>
        <v>0</v>
      </c>
      <c r="K98" s="169"/>
      <c r="L98" s="174"/>
    </row>
    <row r="99" spans="1:31" s="10" customFormat="1" ht="19.899999999999999" customHeight="1">
      <c r="B99" s="168"/>
      <c r="C99" s="169"/>
      <c r="D99" s="170" t="s">
        <v>744</v>
      </c>
      <c r="E99" s="171"/>
      <c r="F99" s="171"/>
      <c r="G99" s="171"/>
      <c r="H99" s="171"/>
      <c r="I99" s="172"/>
      <c r="J99" s="173">
        <f>J166</f>
        <v>0</v>
      </c>
      <c r="K99" s="169"/>
      <c r="L99" s="174"/>
    </row>
    <row r="100" spans="1:31" s="10" customFormat="1" ht="19.899999999999999" customHeight="1">
      <c r="B100" s="168"/>
      <c r="C100" s="169"/>
      <c r="D100" s="170" t="s">
        <v>132</v>
      </c>
      <c r="E100" s="171"/>
      <c r="F100" s="171"/>
      <c r="G100" s="171"/>
      <c r="H100" s="171"/>
      <c r="I100" s="172"/>
      <c r="J100" s="173">
        <f>J173</f>
        <v>0</v>
      </c>
      <c r="K100" s="169"/>
      <c r="L100" s="174"/>
    </row>
    <row r="101" spans="1:31" s="10" customFormat="1" ht="19.899999999999999" customHeight="1">
      <c r="B101" s="168"/>
      <c r="C101" s="169"/>
      <c r="D101" s="170" t="s">
        <v>1607</v>
      </c>
      <c r="E101" s="171"/>
      <c r="F101" s="171"/>
      <c r="G101" s="171"/>
      <c r="H101" s="171"/>
      <c r="I101" s="172"/>
      <c r="J101" s="173">
        <f>J195</f>
        <v>0</v>
      </c>
      <c r="K101" s="169"/>
      <c r="L101" s="174"/>
    </row>
    <row r="102" spans="1:31" s="10" customFormat="1" ht="19.899999999999999" customHeight="1">
      <c r="B102" s="168"/>
      <c r="C102" s="169"/>
      <c r="D102" s="170" t="s">
        <v>1608</v>
      </c>
      <c r="E102" s="171"/>
      <c r="F102" s="171"/>
      <c r="G102" s="171"/>
      <c r="H102" s="171"/>
      <c r="I102" s="172"/>
      <c r="J102" s="173">
        <f>J205</f>
        <v>0</v>
      </c>
      <c r="K102" s="169"/>
      <c r="L102" s="174"/>
    </row>
    <row r="103" spans="1:31" s="10" customFormat="1" ht="14.85" customHeight="1">
      <c r="B103" s="168"/>
      <c r="C103" s="169"/>
      <c r="D103" s="170" t="s">
        <v>1609</v>
      </c>
      <c r="E103" s="171"/>
      <c r="F103" s="171"/>
      <c r="G103" s="171"/>
      <c r="H103" s="171"/>
      <c r="I103" s="172"/>
      <c r="J103" s="173">
        <f>J206</f>
        <v>0</v>
      </c>
      <c r="K103" s="169"/>
      <c r="L103" s="174"/>
    </row>
    <row r="104" spans="1:31" s="10" customFormat="1" ht="19.899999999999999" customHeight="1">
      <c r="B104" s="168"/>
      <c r="C104" s="169"/>
      <c r="D104" s="170" t="s">
        <v>1610</v>
      </c>
      <c r="E104" s="171"/>
      <c r="F104" s="171"/>
      <c r="G104" s="171"/>
      <c r="H104" s="171"/>
      <c r="I104" s="172"/>
      <c r="J104" s="173">
        <f>J232</f>
        <v>0</v>
      </c>
      <c r="K104" s="169"/>
      <c r="L104" s="174"/>
    </row>
    <row r="105" spans="1:31" s="10" customFormat="1" ht="14.85" customHeight="1">
      <c r="B105" s="168"/>
      <c r="C105" s="169"/>
      <c r="D105" s="170" t="s">
        <v>1611</v>
      </c>
      <c r="E105" s="171"/>
      <c r="F105" s="171"/>
      <c r="G105" s="171"/>
      <c r="H105" s="171"/>
      <c r="I105" s="172"/>
      <c r="J105" s="173">
        <f>J233</f>
        <v>0</v>
      </c>
      <c r="K105" s="169"/>
      <c r="L105" s="174"/>
    </row>
    <row r="106" spans="1:31" s="10" customFormat="1" ht="19.899999999999999" customHeight="1">
      <c r="B106" s="168"/>
      <c r="C106" s="169"/>
      <c r="D106" s="170" t="s">
        <v>1612</v>
      </c>
      <c r="E106" s="171"/>
      <c r="F106" s="171"/>
      <c r="G106" s="171"/>
      <c r="H106" s="171"/>
      <c r="I106" s="172"/>
      <c r="J106" s="173">
        <f>J246</f>
        <v>0</v>
      </c>
      <c r="K106" s="169"/>
      <c r="L106" s="174"/>
    </row>
    <row r="107" spans="1:31" s="10" customFormat="1" ht="14.85" customHeight="1">
      <c r="B107" s="168"/>
      <c r="C107" s="169"/>
      <c r="D107" s="170" t="s">
        <v>1613</v>
      </c>
      <c r="E107" s="171"/>
      <c r="F107" s="171"/>
      <c r="G107" s="171"/>
      <c r="H107" s="171"/>
      <c r="I107" s="172"/>
      <c r="J107" s="173">
        <f>J247</f>
        <v>0</v>
      </c>
      <c r="K107" s="169"/>
      <c r="L107" s="174"/>
    </row>
    <row r="108" spans="1:31" s="2" customFormat="1" ht="21.75" customHeight="1">
      <c r="A108" s="34"/>
      <c r="B108" s="35"/>
      <c r="C108" s="36"/>
      <c r="D108" s="36"/>
      <c r="E108" s="36"/>
      <c r="F108" s="36"/>
      <c r="G108" s="36"/>
      <c r="H108" s="36"/>
      <c r="I108" s="115"/>
      <c r="J108" s="36"/>
      <c r="K108" s="36"/>
      <c r="L108" s="51"/>
      <c r="S108" s="34"/>
      <c r="T108" s="34"/>
      <c r="U108" s="34"/>
      <c r="V108" s="34"/>
      <c r="W108" s="34"/>
      <c r="X108" s="34"/>
      <c r="Y108" s="34"/>
      <c r="Z108" s="34"/>
      <c r="AA108" s="34"/>
      <c r="AB108" s="34"/>
      <c r="AC108" s="34"/>
      <c r="AD108" s="34"/>
      <c r="AE108" s="34"/>
    </row>
    <row r="109" spans="1:31" s="2" customFormat="1" ht="6.95" customHeight="1">
      <c r="A109" s="34"/>
      <c r="B109" s="54"/>
      <c r="C109" s="55"/>
      <c r="D109" s="55"/>
      <c r="E109" s="55"/>
      <c r="F109" s="55"/>
      <c r="G109" s="55"/>
      <c r="H109" s="55"/>
      <c r="I109" s="152"/>
      <c r="J109" s="55"/>
      <c r="K109" s="55"/>
      <c r="L109" s="51"/>
      <c r="S109" s="34"/>
      <c r="T109" s="34"/>
      <c r="U109" s="34"/>
      <c r="V109" s="34"/>
      <c r="W109" s="34"/>
      <c r="X109" s="34"/>
      <c r="Y109" s="34"/>
      <c r="Z109" s="34"/>
      <c r="AA109" s="34"/>
      <c r="AB109" s="34"/>
      <c r="AC109" s="34"/>
      <c r="AD109" s="34"/>
      <c r="AE109" s="34"/>
    </row>
    <row r="113" spans="1:63" s="2" customFormat="1" ht="6.95" customHeight="1">
      <c r="A113" s="34"/>
      <c r="B113" s="56"/>
      <c r="C113" s="57"/>
      <c r="D113" s="57"/>
      <c r="E113" s="57"/>
      <c r="F113" s="57"/>
      <c r="G113" s="57"/>
      <c r="H113" s="57"/>
      <c r="I113" s="155"/>
      <c r="J113" s="57"/>
      <c r="K113" s="57"/>
      <c r="L113" s="51"/>
      <c r="S113" s="34"/>
      <c r="T113" s="34"/>
      <c r="U113" s="34"/>
      <c r="V113" s="34"/>
      <c r="W113" s="34"/>
      <c r="X113" s="34"/>
      <c r="Y113" s="34"/>
      <c r="Z113" s="34"/>
      <c r="AA113" s="34"/>
      <c r="AB113" s="34"/>
      <c r="AC113" s="34"/>
      <c r="AD113" s="34"/>
      <c r="AE113" s="34"/>
    </row>
    <row r="114" spans="1:63" s="2" customFormat="1" ht="24.95" customHeight="1">
      <c r="A114" s="34"/>
      <c r="B114" s="35"/>
      <c r="C114" s="22" t="s">
        <v>135</v>
      </c>
      <c r="D114" s="36"/>
      <c r="E114" s="36"/>
      <c r="F114" s="36"/>
      <c r="G114" s="36"/>
      <c r="H114" s="36"/>
      <c r="I114" s="115"/>
      <c r="J114" s="36"/>
      <c r="K114" s="36"/>
      <c r="L114" s="51"/>
      <c r="S114" s="34"/>
      <c r="T114" s="34"/>
      <c r="U114" s="34"/>
      <c r="V114" s="34"/>
      <c r="W114" s="34"/>
      <c r="X114" s="34"/>
      <c r="Y114" s="34"/>
      <c r="Z114" s="34"/>
      <c r="AA114" s="34"/>
      <c r="AB114" s="34"/>
      <c r="AC114" s="34"/>
      <c r="AD114" s="34"/>
      <c r="AE114" s="34"/>
    </row>
    <row r="115" spans="1:63" s="2" customFormat="1" ht="6.95" customHeight="1">
      <c r="A115" s="34"/>
      <c r="B115" s="35"/>
      <c r="C115" s="36"/>
      <c r="D115" s="36"/>
      <c r="E115" s="36"/>
      <c r="F115" s="36"/>
      <c r="G115" s="36"/>
      <c r="H115" s="36"/>
      <c r="I115" s="115"/>
      <c r="J115" s="36"/>
      <c r="K115" s="36"/>
      <c r="L115" s="51"/>
      <c r="S115" s="34"/>
      <c r="T115" s="34"/>
      <c r="U115" s="34"/>
      <c r="V115" s="34"/>
      <c r="W115" s="34"/>
      <c r="X115" s="34"/>
      <c r="Y115" s="34"/>
      <c r="Z115" s="34"/>
      <c r="AA115" s="34"/>
      <c r="AB115" s="34"/>
      <c r="AC115" s="34"/>
      <c r="AD115" s="34"/>
      <c r="AE115" s="34"/>
    </row>
    <row r="116" spans="1:63" s="2" customFormat="1" ht="12" customHeight="1">
      <c r="A116" s="34"/>
      <c r="B116" s="35"/>
      <c r="C116" s="28" t="s">
        <v>16</v>
      </c>
      <c r="D116" s="36"/>
      <c r="E116" s="36"/>
      <c r="F116" s="36"/>
      <c r="G116" s="36"/>
      <c r="H116" s="36"/>
      <c r="I116" s="115"/>
      <c r="J116" s="36"/>
      <c r="K116" s="36"/>
      <c r="L116" s="51"/>
      <c r="S116" s="34"/>
      <c r="T116" s="34"/>
      <c r="U116" s="34"/>
      <c r="V116" s="34"/>
      <c r="W116" s="34"/>
      <c r="X116" s="34"/>
      <c r="Y116" s="34"/>
      <c r="Z116" s="34"/>
      <c r="AA116" s="34"/>
      <c r="AB116" s="34"/>
      <c r="AC116" s="34"/>
      <c r="AD116" s="34"/>
      <c r="AE116" s="34"/>
    </row>
    <row r="117" spans="1:63" s="2" customFormat="1" ht="16.5" customHeight="1">
      <c r="A117" s="34"/>
      <c r="B117" s="35"/>
      <c r="C117" s="36"/>
      <c r="D117" s="36"/>
      <c r="E117" s="311" t="str">
        <f>E7</f>
        <v>762017 Cyklostezka Cheb - Dřenice - Etapa IA</v>
      </c>
      <c r="F117" s="312"/>
      <c r="G117" s="312"/>
      <c r="H117" s="312"/>
      <c r="I117" s="115"/>
      <c r="J117" s="36"/>
      <c r="K117" s="36"/>
      <c r="L117" s="51"/>
      <c r="S117" s="34"/>
      <c r="T117" s="34"/>
      <c r="U117" s="34"/>
      <c r="V117" s="34"/>
      <c r="W117" s="34"/>
      <c r="X117" s="34"/>
      <c r="Y117" s="34"/>
      <c r="Z117" s="34"/>
      <c r="AA117" s="34"/>
      <c r="AB117" s="34"/>
      <c r="AC117" s="34"/>
      <c r="AD117" s="34"/>
      <c r="AE117" s="34"/>
    </row>
    <row r="118" spans="1:63" s="2" customFormat="1" ht="12" customHeight="1">
      <c r="A118" s="34"/>
      <c r="B118" s="35"/>
      <c r="C118" s="28" t="s">
        <v>121</v>
      </c>
      <c r="D118" s="36"/>
      <c r="E118" s="36"/>
      <c r="F118" s="36"/>
      <c r="G118" s="36"/>
      <c r="H118" s="36"/>
      <c r="I118" s="115"/>
      <c r="J118" s="36"/>
      <c r="K118" s="36"/>
      <c r="L118" s="51"/>
      <c r="S118" s="34"/>
      <c r="T118" s="34"/>
      <c r="U118" s="34"/>
      <c r="V118" s="34"/>
      <c r="W118" s="34"/>
      <c r="X118" s="34"/>
      <c r="Y118" s="34"/>
      <c r="Z118" s="34"/>
      <c r="AA118" s="34"/>
      <c r="AB118" s="34"/>
      <c r="AC118" s="34"/>
      <c r="AD118" s="34"/>
      <c r="AE118" s="34"/>
    </row>
    <row r="119" spans="1:63" s="2" customFormat="1" ht="16.5" customHeight="1">
      <c r="A119" s="34"/>
      <c r="B119" s="35"/>
      <c r="C119" s="36"/>
      <c r="D119" s="36"/>
      <c r="E119" s="267" t="str">
        <f>E9</f>
        <v>SO 501-1 - SO 501-1 Přeložka plynovodu STL</v>
      </c>
      <c r="F119" s="313"/>
      <c r="G119" s="313"/>
      <c r="H119" s="313"/>
      <c r="I119" s="115"/>
      <c r="J119" s="36"/>
      <c r="K119" s="36"/>
      <c r="L119" s="51"/>
      <c r="S119" s="34"/>
      <c r="T119" s="34"/>
      <c r="U119" s="34"/>
      <c r="V119" s="34"/>
      <c r="W119" s="34"/>
      <c r="X119" s="34"/>
      <c r="Y119" s="34"/>
      <c r="Z119" s="34"/>
      <c r="AA119" s="34"/>
      <c r="AB119" s="34"/>
      <c r="AC119" s="34"/>
      <c r="AD119" s="34"/>
      <c r="AE119" s="34"/>
    </row>
    <row r="120" spans="1:63" s="2" customFormat="1" ht="6.95" customHeight="1">
      <c r="A120" s="34"/>
      <c r="B120" s="35"/>
      <c r="C120" s="36"/>
      <c r="D120" s="36"/>
      <c r="E120" s="36"/>
      <c r="F120" s="36"/>
      <c r="G120" s="36"/>
      <c r="H120" s="36"/>
      <c r="I120" s="115"/>
      <c r="J120" s="36"/>
      <c r="K120" s="36"/>
      <c r="L120" s="51"/>
      <c r="S120" s="34"/>
      <c r="T120" s="34"/>
      <c r="U120" s="34"/>
      <c r="V120" s="34"/>
      <c r="W120" s="34"/>
      <c r="X120" s="34"/>
      <c r="Y120" s="34"/>
      <c r="Z120" s="34"/>
      <c r="AA120" s="34"/>
      <c r="AB120" s="34"/>
      <c r="AC120" s="34"/>
      <c r="AD120" s="34"/>
      <c r="AE120" s="34"/>
    </row>
    <row r="121" spans="1:63" s="2" customFormat="1" ht="12" customHeight="1">
      <c r="A121" s="34"/>
      <c r="B121" s="35"/>
      <c r="C121" s="28" t="s">
        <v>22</v>
      </c>
      <c r="D121" s="36"/>
      <c r="E121" s="36"/>
      <c r="F121" s="26" t="str">
        <f>F12</f>
        <v>Cheb - Dřenice</v>
      </c>
      <c r="G121" s="36"/>
      <c r="H121" s="36"/>
      <c r="I121" s="117" t="s">
        <v>24</v>
      </c>
      <c r="J121" s="66" t="str">
        <f>IF(J12="","",J12)</f>
        <v>10. 10. 2019</v>
      </c>
      <c r="K121" s="36"/>
      <c r="L121" s="51"/>
      <c r="S121" s="34"/>
      <c r="T121" s="34"/>
      <c r="U121" s="34"/>
      <c r="V121" s="34"/>
      <c r="W121" s="34"/>
      <c r="X121" s="34"/>
      <c r="Y121" s="34"/>
      <c r="Z121" s="34"/>
      <c r="AA121" s="34"/>
      <c r="AB121" s="34"/>
      <c r="AC121" s="34"/>
      <c r="AD121" s="34"/>
      <c r="AE121" s="34"/>
    </row>
    <row r="122" spans="1:63" s="2" customFormat="1" ht="6.95" customHeight="1">
      <c r="A122" s="34"/>
      <c r="B122" s="35"/>
      <c r="C122" s="36"/>
      <c r="D122" s="36"/>
      <c r="E122" s="36"/>
      <c r="F122" s="36"/>
      <c r="G122" s="36"/>
      <c r="H122" s="36"/>
      <c r="I122" s="115"/>
      <c r="J122" s="36"/>
      <c r="K122" s="36"/>
      <c r="L122" s="51"/>
      <c r="S122" s="34"/>
      <c r="T122" s="34"/>
      <c r="U122" s="34"/>
      <c r="V122" s="34"/>
      <c r="W122" s="34"/>
      <c r="X122" s="34"/>
      <c r="Y122" s="34"/>
      <c r="Z122" s="34"/>
      <c r="AA122" s="34"/>
      <c r="AB122" s="34"/>
      <c r="AC122" s="34"/>
      <c r="AD122" s="34"/>
      <c r="AE122" s="34"/>
    </row>
    <row r="123" spans="1:63" s="2" customFormat="1" ht="15.2" customHeight="1">
      <c r="A123" s="34"/>
      <c r="B123" s="35"/>
      <c r="C123" s="28" t="s">
        <v>30</v>
      </c>
      <c r="D123" s="36"/>
      <c r="E123" s="36"/>
      <c r="F123" s="26" t="str">
        <f>E15</f>
        <v>Město Cheb</v>
      </c>
      <c r="G123" s="36"/>
      <c r="H123" s="36"/>
      <c r="I123" s="117" t="s">
        <v>37</v>
      </c>
      <c r="J123" s="32" t="str">
        <f>E21</f>
        <v>DSVA s.r.o.</v>
      </c>
      <c r="K123" s="36"/>
      <c r="L123" s="51"/>
      <c r="S123" s="34"/>
      <c r="T123" s="34"/>
      <c r="U123" s="34"/>
      <c r="V123" s="34"/>
      <c r="W123" s="34"/>
      <c r="X123" s="34"/>
      <c r="Y123" s="34"/>
      <c r="Z123" s="34"/>
      <c r="AA123" s="34"/>
      <c r="AB123" s="34"/>
      <c r="AC123" s="34"/>
      <c r="AD123" s="34"/>
      <c r="AE123" s="34"/>
    </row>
    <row r="124" spans="1:63" s="2" customFormat="1" ht="15.2" customHeight="1">
      <c r="A124" s="34"/>
      <c r="B124" s="35"/>
      <c r="C124" s="28" t="s">
        <v>35</v>
      </c>
      <c r="D124" s="36"/>
      <c r="E124" s="36"/>
      <c r="F124" s="26" t="str">
        <f>IF(E18="","",E18)</f>
        <v>Vyplň údaj</v>
      </c>
      <c r="G124" s="36"/>
      <c r="H124" s="36"/>
      <c r="I124" s="117" t="s">
        <v>41</v>
      </c>
      <c r="J124" s="32" t="str">
        <f>E24</f>
        <v>DSVA s.r.o.</v>
      </c>
      <c r="K124" s="36"/>
      <c r="L124" s="51"/>
      <c r="S124" s="34"/>
      <c r="T124" s="34"/>
      <c r="U124" s="34"/>
      <c r="V124" s="34"/>
      <c r="W124" s="34"/>
      <c r="X124" s="34"/>
      <c r="Y124" s="34"/>
      <c r="Z124" s="34"/>
      <c r="AA124" s="34"/>
      <c r="AB124" s="34"/>
      <c r="AC124" s="34"/>
      <c r="AD124" s="34"/>
      <c r="AE124" s="34"/>
    </row>
    <row r="125" spans="1:63" s="2" customFormat="1" ht="10.35" customHeight="1">
      <c r="A125" s="34"/>
      <c r="B125" s="35"/>
      <c r="C125" s="36"/>
      <c r="D125" s="36"/>
      <c r="E125" s="36"/>
      <c r="F125" s="36"/>
      <c r="G125" s="36"/>
      <c r="H125" s="36"/>
      <c r="I125" s="115"/>
      <c r="J125" s="36"/>
      <c r="K125" s="36"/>
      <c r="L125" s="51"/>
      <c r="S125" s="34"/>
      <c r="T125" s="34"/>
      <c r="U125" s="34"/>
      <c r="V125" s="34"/>
      <c r="W125" s="34"/>
      <c r="X125" s="34"/>
      <c r="Y125" s="34"/>
      <c r="Z125" s="34"/>
      <c r="AA125" s="34"/>
      <c r="AB125" s="34"/>
      <c r="AC125" s="34"/>
      <c r="AD125" s="34"/>
      <c r="AE125" s="34"/>
    </row>
    <row r="126" spans="1:63" s="11" customFormat="1" ht="29.25" customHeight="1">
      <c r="A126" s="175"/>
      <c r="B126" s="176"/>
      <c r="C126" s="177" t="s">
        <v>136</v>
      </c>
      <c r="D126" s="178" t="s">
        <v>68</v>
      </c>
      <c r="E126" s="178" t="s">
        <v>64</v>
      </c>
      <c r="F126" s="178" t="s">
        <v>65</v>
      </c>
      <c r="G126" s="178" t="s">
        <v>137</v>
      </c>
      <c r="H126" s="178" t="s">
        <v>138</v>
      </c>
      <c r="I126" s="179" t="s">
        <v>139</v>
      </c>
      <c r="J126" s="178" t="s">
        <v>126</v>
      </c>
      <c r="K126" s="180" t="s">
        <v>140</v>
      </c>
      <c r="L126" s="181"/>
      <c r="M126" s="75" t="s">
        <v>1</v>
      </c>
      <c r="N126" s="76" t="s">
        <v>47</v>
      </c>
      <c r="O126" s="76" t="s">
        <v>141</v>
      </c>
      <c r="P126" s="76" t="s">
        <v>142</v>
      </c>
      <c r="Q126" s="76" t="s">
        <v>143</v>
      </c>
      <c r="R126" s="76" t="s">
        <v>144</v>
      </c>
      <c r="S126" s="76" t="s">
        <v>145</v>
      </c>
      <c r="T126" s="77" t="s">
        <v>146</v>
      </c>
      <c r="U126" s="175"/>
      <c r="V126" s="175"/>
      <c r="W126" s="175"/>
      <c r="X126" s="175"/>
      <c r="Y126" s="175"/>
      <c r="Z126" s="175"/>
      <c r="AA126" s="175"/>
      <c r="AB126" s="175"/>
      <c r="AC126" s="175"/>
      <c r="AD126" s="175"/>
      <c r="AE126" s="175"/>
    </row>
    <row r="127" spans="1:63" s="2" customFormat="1" ht="22.9" customHeight="1">
      <c r="A127" s="34"/>
      <c r="B127" s="35"/>
      <c r="C127" s="82" t="s">
        <v>147</v>
      </c>
      <c r="D127" s="36"/>
      <c r="E127" s="36"/>
      <c r="F127" s="36"/>
      <c r="G127" s="36"/>
      <c r="H127" s="36"/>
      <c r="I127" s="115"/>
      <c r="J127" s="182">
        <f>BK127</f>
        <v>0</v>
      </c>
      <c r="K127" s="36"/>
      <c r="L127" s="39"/>
      <c r="M127" s="78"/>
      <c r="N127" s="183"/>
      <c r="O127" s="79"/>
      <c r="P127" s="184">
        <f>P128</f>
        <v>0</v>
      </c>
      <c r="Q127" s="79"/>
      <c r="R127" s="184">
        <f>R128</f>
        <v>0.61464600000000003</v>
      </c>
      <c r="S127" s="79"/>
      <c r="T127" s="185">
        <f>T128</f>
        <v>1.8599000000000001</v>
      </c>
      <c r="U127" s="34"/>
      <c r="V127" s="34"/>
      <c r="W127" s="34"/>
      <c r="X127" s="34"/>
      <c r="Y127" s="34"/>
      <c r="Z127" s="34"/>
      <c r="AA127" s="34"/>
      <c r="AB127" s="34"/>
      <c r="AC127" s="34"/>
      <c r="AD127" s="34"/>
      <c r="AE127" s="34"/>
      <c r="AT127" s="16" t="s">
        <v>82</v>
      </c>
      <c r="AU127" s="16" t="s">
        <v>128</v>
      </c>
      <c r="BK127" s="186">
        <f>BK128</f>
        <v>0</v>
      </c>
    </row>
    <row r="128" spans="1:63" s="12" customFormat="1" ht="25.9" customHeight="1">
      <c r="B128" s="187"/>
      <c r="C128" s="188"/>
      <c r="D128" s="189" t="s">
        <v>82</v>
      </c>
      <c r="E128" s="190" t="s">
        <v>148</v>
      </c>
      <c r="F128" s="190" t="s">
        <v>1614</v>
      </c>
      <c r="G128" s="188"/>
      <c r="H128" s="188"/>
      <c r="I128" s="191"/>
      <c r="J128" s="192">
        <f>BK128</f>
        <v>0</v>
      </c>
      <c r="K128" s="188"/>
      <c r="L128" s="193"/>
      <c r="M128" s="194"/>
      <c r="N128" s="195"/>
      <c r="O128" s="195"/>
      <c r="P128" s="196">
        <f>P129+P166+P173+P195+P205+P232+P246</f>
        <v>0</v>
      </c>
      <c r="Q128" s="195"/>
      <c r="R128" s="196">
        <f>R129+R166+R173+R195+R205+R232+R246</f>
        <v>0.61464600000000003</v>
      </c>
      <c r="S128" s="195"/>
      <c r="T128" s="197">
        <f>T129+T166+T173+T195+T205+T232+T246</f>
        <v>1.8599000000000001</v>
      </c>
      <c r="AR128" s="198" t="s">
        <v>91</v>
      </c>
      <c r="AT128" s="199" t="s">
        <v>82</v>
      </c>
      <c r="AU128" s="199" t="s">
        <v>83</v>
      </c>
      <c r="AY128" s="198" t="s">
        <v>150</v>
      </c>
      <c r="BK128" s="200">
        <f>BK129+BK166+BK173+BK195+BK205+BK232+BK246</f>
        <v>0</v>
      </c>
    </row>
    <row r="129" spans="1:65" s="12" customFormat="1" ht="22.9" customHeight="1">
      <c r="B129" s="187"/>
      <c r="C129" s="188"/>
      <c r="D129" s="189" t="s">
        <v>82</v>
      </c>
      <c r="E129" s="201" t="s">
        <v>91</v>
      </c>
      <c r="F129" s="201" t="s">
        <v>1615</v>
      </c>
      <c r="G129" s="188"/>
      <c r="H129" s="188"/>
      <c r="I129" s="191"/>
      <c r="J129" s="202">
        <f>BK129</f>
        <v>0</v>
      </c>
      <c r="K129" s="188"/>
      <c r="L129" s="193"/>
      <c r="M129" s="194"/>
      <c r="N129" s="195"/>
      <c r="O129" s="195"/>
      <c r="P129" s="196">
        <f>SUM(P130:P165)</f>
        <v>0</v>
      </c>
      <c r="Q129" s="195"/>
      <c r="R129" s="196">
        <f>SUM(R130:R165)</f>
        <v>0</v>
      </c>
      <c r="S129" s="195"/>
      <c r="T129" s="197">
        <f>SUM(T130:T165)</f>
        <v>0</v>
      </c>
      <c r="AR129" s="198" t="s">
        <v>91</v>
      </c>
      <c r="AT129" s="199" t="s">
        <v>82</v>
      </c>
      <c r="AU129" s="199" t="s">
        <v>91</v>
      </c>
      <c r="AY129" s="198" t="s">
        <v>150</v>
      </c>
      <c r="BK129" s="200">
        <f>SUM(BK130:BK165)</f>
        <v>0</v>
      </c>
    </row>
    <row r="130" spans="1:65" s="2" customFormat="1" ht="21.75" customHeight="1">
      <c r="A130" s="34"/>
      <c r="B130" s="35"/>
      <c r="C130" s="203" t="s">
        <v>91</v>
      </c>
      <c r="D130" s="203" t="s">
        <v>152</v>
      </c>
      <c r="E130" s="204" t="s">
        <v>1616</v>
      </c>
      <c r="F130" s="205" t="s">
        <v>1617</v>
      </c>
      <c r="G130" s="206" t="s">
        <v>207</v>
      </c>
      <c r="H130" s="207">
        <v>5.85</v>
      </c>
      <c r="I130" s="208"/>
      <c r="J130" s="209">
        <f>ROUND(I130*H130,2)</f>
        <v>0</v>
      </c>
      <c r="K130" s="205" t="s">
        <v>1</v>
      </c>
      <c r="L130" s="39"/>
      <c r="M130" s="210" t="s">
        <v>1</v>
      </c>
      <c r="N130" s="211" t="s">
        <v>48</v>
      </c>
      <c r="O130" s="71"/>
      <c r="P130" s="212">
        <f>O130*H130</f>
        <v>0</v>
      </c>
      <c r="Q130" s="212">
        <v>0</v>
      </c>
      <c r="R130" s="212">
        <f>Q130*H130</f>
        <v>0</v>
      </c>
      <c r="S130" s="212">
        <v>0</v>
      </c>
      <c r="T130" s="213">
        <f>S130*H130</f>
        <v>0</v>
      </c>
      <c r="U130" s="34"/>
      <c r="V130" s="34"/>
      <c r="W130" s="34"/>
      <c r="X130" s="34"/>
      <c r="Y130" s="34"/>
      <c r="Z130" s="34"/>
      <c r="AA130" s="34"/>
      <c r="AB130" s="34"/>
      <c r="AC130" s="34"/>
      <c r="AD130" s="34"/>
      <c r="AE130" s="34"/>
      <c r="AR130" s="214" t="s">
        <v>156</v>
      </c>
      <c r="AT130" s="214" t="s">
        <v>152</v>
      </c>
      <c r="AU130" s="214" t="s">
        <v>21</v>
      </c>
      <c r="AY130" s="16" t="s">
        <v>150</v>
      </c>
      <c r="BE130" s="215">
        <f>IF(N130="základní",J130,0)</f>
        <v>0</v>
      </c>
      <c r="BF130" s="215">
        <f>IF(N130="snížená",J130,0)</f>
        <v>0</v>
      </c>
      <c r="BG130" s="215">
        <f>IF(N130="zákl. přenesená",J130,0)</f>
        <v>0</v>
      </c>
      <c r="BH130" s="215">
        <f>IF(N130="sníž. přenesená",J130,0)</f>
        <v>0</v>
      </c>
      <c r="BI130" s="215">
        <f>IF(N130="nulová",J130,0)</f>
        <v>0</v>
      </c>
      <c r="BJ130" s="16" t="s">
        <v>91</v>
      </c>
      <c r="BK130" s="215">
        <f>ROUND(I130*H130,2)</f>
        <v>0</v>
      </c>
      <c r="BL130" s="16" t="s">
        <v>156</v>
      </c>
      <c r="BM130" s="214" t="s">
        <v>1618</v>
      </c>
    </row>
    <row r="131" spans="1:65" s="2" customFormat="1" ht="11.25">
      <c r="A131" s="34"/>
      <c r="B131" s="35"/>
      <c r="C131" s="36"/>
      <c r="D131" s="216" t="s">
        <v>158</v>
      </c>
      <c r="E131" s="36"/>
      <c r="F131" s="217" t="s">
        <v>1617</v>
      </c>
      <c r="G131" s="36"/>
      <c r="H131" s="36"/>
      <c r="I131" s="115"/>
      <c r="J131" s="36"/>
      <c r="K131" s="36"/>
      <c r="L131" s="39"/>
      <c r="M131" s="218"/>
      <c r="N131" s="219"/>
      <c r="O131" s="71"/>
      <c r="P131" s="71"/>
      <c r="Q131" s="71"/>
      <c r="R131" s="71"/>
      <c r="S131" s="71"/>
      <c r="T131" s="72"/>
      <c r="U131" s="34"/>
      <c r="V131" s="34"/>
      <c r="W131" s="34"/>
      <c r="X131" s="34"/>
      <c r="Y131" s="34"/>
      <c r="Z131" s="34"/>
      <c r="AA131" s="34"/>
      <c r="AB131" s="34"/>
      <c r="AC131" s="34"/>
      <c r="AD131" s="34"/>
      <c r="AE131" s="34"/>
      <c r="AT131" s="16" t="s">
        <v>158</v>
      </c>
      <c r="AU131" s="16" t="s">
        <v>21</v>
      </c>
    </row>
    <row r="132" spans="1:65" s="13" customFormat="1" ht="11.25">
      <c r="B132" s="221"/>
      <c r="C132" s="222"/>
      <c r="D132" s="216" t="s">
        <v>200</v>
      </c>
      <c r="E132" s="223" t="s">
        <v>1</v>
      </c>
      <c r="F132" s="224" t="s">
        <v>1619</v>
      </c>
      <c r="G132" s="222"/>
      <c r="H132" s="225">
        <v>5.85</v>
      </c>
      <c r="I132" s="226"/>
      <c r="J132" s="222"/>
      <c r="K132" s="222"/>
      <c r="L132" s="227"/>
      <c r="M132" s="228"/>
      <c r="N132" s="229"/>
      <c r="O132" s="229"/>
      <c r="P132" s="229"/>
      <c r="Q132" s="229"/>
      <c r="R132" s="229"/>
      <c r="S132" s="229"/>
      <c r="T132" s="230"/>
      <c r="AT132" s="231" t="s">
        <v>200</v>
      </c>
      <c r="AU132" s="231" t="s">
        <v>21</v>
      </c>
      <c r="AV132" s="13" t="s">
        <v>21</v>
      </c>
      <c r="AW132" s="13" t="s">
        <v>40</v>
      </c>
      <c r="AX132" s="13" t="s">
        <v>91</v>
      </c>
      <c r="AY132" s="231" t="s">
        <v>150</v>
      </c>
    </row>
    <row r="133" spans="1:65" s="2" customFormat="1" ht="21.75" customHeight="1">
      <c r="A133" s="34"/>
      <c r="B133" s="35"/>
      <c r="C133" s="203" t="s">
        <v>21</v>
      </c>
      <c r="D133" s="203" t="s">
        <v>152</v>
      </c>
      <c r="E133" s="204" t="s">
        <v>1620</v>
      </c>
      <c r="F133" s="205" t="s">
        <v>1621</v>
      </c>
      <c r="G133" s="206" t="s">
        <v>207</v>
      </c>
      <c r="H133" s="207">
        <v>112.2</v>
      </c>
      <c r="I133" s="208"/>
      <c r="J133" s="209">
        <f>ROUND(I133*H133,2)</f>
        <v>0</v>
      </c>
      <c r="K133" s="205" t="s">
        <v>1</v>
      </c>
      <c r="L133" s="39"/>
      <c r="M133" s="210" t="s">
        <v>1</v>
      </c>
      <c r="N133" s="211" t="s">
        <v>48</v>
      </c>
      <c r="O133" s="71"/>
      <c r="P133" s="212">
        <f>O133*H133</f>
        <v>0</v>
      </c>
      <c r="Q133" s="212">
        <v>0</v>
      </c>
      <c r="R133" s="212">
        <f>Q133*H133</f>
        <v>0</v>
      </c>
      <c r="S133" s="212">
        <v>0</v>
      </c>
      <c r="T133" s="213">
        <f>S133*H133</f>
        <v>0</v>
      </c>
      <c r="U133" s="34"/>
      <c r="V133" s="34"/>
      <c r="W133" s="34"/>
      <c r="X133" s="34"/>
      <c r="Y133" s="34"/>
      <c r="Z133" s="34"/>
      <c r="AA133" s="34"/>
      <c r="AB133" s="34"/>
      <c r="AC133" s="34"/>
      <c r="AD133" s="34"/>
      <c r="AE133" s="34"/>
      <c r="AR133" s="214" t="s">
        <v>156</v>
      </c>
      <c r="AT133" s="214" t="s">
        <v>152</v>
      </c>
      <c r="AU133" s="214" t="s">
        <v>21</v>
      </c>
      <c r="AY133" s="16" t="s">
        <v>150</v>
      </c>
      <c r="BE133" s="215">
        <f>IF(N133="základní",J133,0)</f>
        <v>0</v>
      </c>
      <c r="BF133" s="215">
        <f>IF(N133="snížená",J133,0)</f>
        <v>0</v>
      </c>
      <c r="BG133" s="215">
        <f>IF(N133="zákl. přenesená",J133,0)</f>
        <v>0</v>
      </c>
      <c r="BH133" s="215">
        <f>IF(N133="sníž. přenesená",J133,0)</f>
        <v>0</v>
      </c>
      <c r="BI133" s="215">
        <f>IF(N133="nulová",J133,0)</f>
        <v>0</v>
      </c>
      <c r="BJ133" s="16" t="s">
        <v>91</v>
      </c>
      <c r="BK133" s="215">
        <f>ROUND(I133*H133,2)</f>
        <v>0</v>
      </c>
      <c r="BL133" s="16" t="s">
        <v>156</v>
      </c>
      <c r="BM133" s="214" t="s">
        <v>1622</v>
      </c>
    </row>
    <row r="134" spans="1:65" s="2" customFormat="1" ht="11.25">
      <c r="A134" s="34"/>
      <c r="B134" s="35"/>
      <c r="C134" s="36"/>
      <c r="D134" s="216" t="s">
        <v>158</v>
      </c>
      <c r="E134" s="36"/>
      <c r="F134" s="217" t="s">
        <v>1621</v>
      </c>
      <c r="G134" s="36"/>
      <c r="H134" s="36"/>
      <c r="I134" s="115"/>
      <c r="J134" s="36"/>
      <c r="K134" s="36"/>
      <c r="L134" s="39"/>
      <c r="M134" s="218"/>
      <c r="N134" s="219"/>
      <c r="O134" s="71"/>
      <c r="P134" s="71"/>
      <c r="Q134" s="71"/>
      <c r="R134" s="71"/>
      <c r="S134" s="71"/>
      <c r="T134" s="72"/>
      <c r="U134" s="34"/>
      <c r="V134" s="34"/>
      <c r="W134" s="34"/>
      <c r="X134" s="34"/>
      <c r="Y134" s="34"/>
      <c r="Z134" s="34"/>
      <c r="AA134" s="34"/>
      <c r="AB134" s="34"/>
      <c r="AC134" s="34"/>
      <c r="AD134" s="34"/>
      <c r="AE134" s="34"/>
      <c r="AT134" s="16" t="s">
        <v>158</v>
      </c>
      <c r="AU134" s="16" t="s">
        <v>21</v>
      </c>
    </row>
    <row r="135" spans="1:65" s="13" customFormat="1" ht="11.25">
      <c r="B135" s="221"/>
      <c r="C135" s="222"/>
      <c r="D135" s="216" t="s">
        <v>200</v>
      </c>
      <c r="E135" s="223" t="s">
        <v>1</v>
      </c>
      <c r="F135" s="224" t="s">
        <v>1623</v>
      </c>
      <c r="G135" s="222"/>
      <c r="H135" s="225">
        <v>56.76</v>
      </c>
      <c r="I135" s="226"/>
      <c r="J135" s="222"/>
      <c r="K135" s="222"/>
      <c r="L135" s="227"/>
      <c r="M135" s="228"/>
      <c r="N135" s="229"/>
      <c r="O135" s="229"/>
      <c r="P135" s="229"/>
      <c r="Q135" s="229"/>
      <c r="R135" s="229"/>
      <c r="S135" s="229"/>
      <c r="T135" s="230"/>
      <c r="AT135" s="231" t="s">
        <v>200</v>
      </c>
      <c r="AU135" s="231" t="s">
        <v>21</v>
      </c>
      <c r="AV135" s="13" t="s">
        <v>21</v>
      </c>
      <c r="AW135" s="13" t="s">
        <v>40</v>
      </c>
      <c r="AX135" s="13" t="s">
        <v>83</v>
      </c>
      <c r="AY135" s="231" t="s">
        <v>150</v>
      </c>
    </row>
    <row r="136" spans="1:65" s="13" customFormat="1" ht="11.25">
      <c r="B136" s="221"/>
      <c r="C136" s="222"/>
      <c r="D136" s="216" t="s">
        <v>200</v>
      </c>
      <c r="E136" s="223" t="s">
        <v>1</v>
      </c>
      <c r="F136" s="224" t="s">
        <v>1624</v>
      </c>
      <c r="G136" s="222"/>
      <c r="H136" s="225">
        <v>55.44</v>
      </c>
      <c r="I136" s="226"/>
      <c r="J136" s="222"/>
      <c r="K136" s="222"/>
      <c r="L136" s="227"/>
      <c r="M136" s="228"/>
      <c r="N136" s="229"/>
      <c r="O136" s="229"/>
      <c r="P136" s="229"/>
      <c r="Q136" s="229"/>
      <c r="R136" s="229"/>
      <c r="S136" s="229"/>
      <c r="T136" s="230"/>
      <c r="AT136" s="231" t="s">
        <v>200</v>
      </c>
      <c r="AU136" s="231" t="s">
        <v>21</v>
      </c>
      <c r="AV136" s="13" t="s">
        <v>21</v>
      </c>
      <c r="AW136" s="13" t="s">
        <v>40</v>
      </c>
      <c r="AX136" s="13" t="s">
        <v>83</v>
      </c>
      <c r="AY136" s="231" t="s">
        <v>150</v>
      </c>
    </row>
    <row r="137" spans="1:65" s="14" customFormat="1" ht="11.25">
      <c r="B137" s="232"/>
      <c r="C137" s="233"/>
      <c r="D137" s="216" t="s">
        <v>200</v>
      </c>
      <c r="E137" s="234" t="s">
        <v>1</v>
      </c>
      <c r="F137" s="235" t="s">
        <v>203</v>
      </c>
      <c r="G137" s="233"/>
      <c r="H137" s="236">
        <v>112.19999999999999</v>
      </c>
      <c r="I137" s="237"/>
      <c r="J137" s="233"/>
      <c r="K137" s="233"/>
      <c r="L137" s="238"/>
      <c r="M137" s="239"/>
      <c r="N137" s="240"/>
      <c r="O137" s="240"/>
      <c r="P137" s="240"/>
      <c r="Q137" s="240"/>
      <c r="R137" s="240"/>
      <c r="S137" s="240"/>
      <c r="T137" s="241"/>
      <c r="AT137" s="242" t="s">
        <v>200</v>
      </c>
      <c r="AU137" s="242" t="s">
        <v>21</v>
      </c>
      <c r="AV137" s="14" t="s">
        <v>156</v>
      </c>
      <c r="AW137" s="14" t="s">
        <v>4</v>
      </c>
      <c r="AX137" s="14" t="s">
        <v>91</v>
      </c>
      <c r="AY137" s="242" t="s">
        <v>150</v>
      </c>
    </row>
    <row r="138" spans="1:65" s="2" customFormat="1" ht="21.75" customHeight="1">
      <c r="A138" s="34"/>
      <c r="B138" s="35"/>
      <c r="C138" s="203" t="s">
        <v>165</v>
      </c>
      <c r="D138" s="203" t="s">
        <v>152</v>
      </c>
      <c r="E138" s="204" t="s">
        <v>1625</v>
      </c>
      <c r="F138" s="205" t="s">
        <v>1626</v>
      </c>
      <c r="G138" s="206" t="s">
        <v>207</v>
      </c>
      <c r="H138" s="207">
        <v>118.05</v>
      </c>
      <c r="I138" s="208"/>
      <c r="J138" s="209">
        <f>ROUND(I138*H138,2)</f>
        <v>0</v>
      </c>
      <c r="K138" s="205" t="s">
        <v>1</v>
      </c>
      <c r="L138" s="39"/>
      <c r="M138" s="210" t="s">
        <v>1</v>
      </c>
      <c r="N138" s="211" t="s">
        <v>48</v>
      </c>
      <c r="O138" s="71"/>
      <c r="P138" s="212">
        <f>O138*H138</f>
        <v>0</v>
      </c>
      <c r="Q138" s="212">
        <v>0</v>
      </c>
      <c r="R138" s="212">
        <f>Q138*H138</f>
        <v>0</v>
      </c>
      <c r="S138" s="212">
        <v>0</v>
      </c>
      <c r="T138" s="213">
        <f>S138*H138</f>
        <v>0</v>
      </c>
      <c r="U138" s="34"/>
      <c r="V138" s="34"/>
      <c r="W138" s="34"/>
      <c r="X138" s="34"/>
      <c r="Y138" s="34"/>
      <c r="Z138" s="34"/>
      <c r="AA138" s="34"/>
      <c r="AB138" s="34"/>
      <c r="AC138" s="34"/>
      <c r="AD138" s="34"/>
      <c r="AE138" s="34"/>
      <c r="AR138" s="214" t="s">
        <v>156</v>
      </c>
      <c r="AT138" s="214" t="s">
        <v>152</v>
      </c>
      <c r="AU138" s="214" t="s">
        <v>21</v>
      </c>
      <c r="AY138" s="16" t="s">
        <v>150</v>
      </c>
      <c r="BE138" s="215">
        <f>IF(N138="základní",J138,0)</f>
        <v>0</v>
      </c>
      <c r="BF138" s="215">
        <f>IF(N138="snížená",J138,0)</f>
        <v>0</v>
      </c>
      <c r="BG138" s="215">
        <f>IF(N138="zákl. přenesená",J138,0)</f>
        <v>0</v>
      </c>
      <c r="BH138" s="215">
        <f>IF(N138="sníž. přenesená",J138,0)</f>
        <v>0</v>
      </c>
      <c r="BI138" s="215">
        <f>IF(N138="nulová",J138,0)</f>
        <v>0</v>
      </c>
      <c r="BJ138" s="16" t="s">
        <v>91</v>
      </c>
      <c r="BK138" s="215">
        <f>ROUND(I138*H138,2)</f>
        <v>0</v>
      </c>
      <c r="BL138" s="16" t="s">
        <v>156</v>
      </c>
      <c r="BM138" s="214" t="s">
        <v>1627</v>
      </c>
    </row>
    <row r="139" spans="1:65" s="2" customFormat="1" ht="11.25">
      <c r="A139" s="34"/>
      <c r="B139" s="35"/>
      <c r="C139" s="36"/>
      <c r="D139" s="216" t="s">
        <v>158</v>
      </c>
      <c r="E139" s="36"/>
      <c r="F139" s="217" t="s">
        <v>1626</v>
      </c>
      <c r="G139" s="36"/>
      <c r="H139" s="36"/>
      <c r="I139" s="115"/>
      <c r="J139" s="36"/>
      <c r="K139" s="36"/>
      <c r="L139" s="39"/>
      <c r="M139" s="218"/>
      <c r="N139" s="219"/>
      <c r="O139" s="71"/>
      <c r="P139" s="71"/>
      <c r="Q139" s="71"/>
      <c r="R139" s="71"/>
      <c r="S139" s="71"/>
      <c r="T139" s="72"/>
      <c r="U139" s="34"/>
      <c r="V139" s="34"/>
      <c r="W139" s="34"/>
      <c r="X139" s="34"/>
      <c r="Y139" s="34"/>
      <c r="Z139" s="34"/>
      <c r="AA139" s="34"/>
      <c r="AB139" s="34"/>
      <c r="AC139" s="34"/>
      <c r="AD139" s="34"/>
      <c r="AE139" s="34"/>
      <c r="AT139" s="16" t="s">
        <v>158</v>
      </c>
      <c r="AU139" s="16" t="s">
        <v>21</v>
      </c>
    </row>
    <row r="140" spans="1:65" s="13" customFormat="1" ht="11.25">
      <c r="B140" s="221"/>
      <c r="C140" s="222"/>
      <c r="D140" s="216" t="s">
        <v>200</v>
      </c>
      <c r="E140" s="223" t="s">
        <v>1</v>
      </c>
      <c r="F140" s="224" t="s">
        <v>1628</v>
      </c>
      <c r="G140" s="222"/>
      <c r="H140" s="225">
        <v>118.05</v>
      </c>
      <c r="I140" s="226"/>
      <c r="J140" s="222"/>
      <c r="K140" s="222"/>
      <c r="L140" s="227"/>
      <c r="M140" s="228"/>
      <c r="N140" s="229"/>
      <c r="O140" s="229"/>
      <c r="P140" s="229"/>
      <c r="Q140" s="229"/>
      <c r="R140" s="229"/>
      <c r="S140" s="229"/>
      <c r="T140" s="230"/>
      <c r="AT140" s="231" t="s">
        <v>200</v>
      </c>
      <c r="AU140" s="231" t="s">
        <v>21</v>
      </c>
      <c r="AV140" s="13" t="s">
        <v>21</v>
      </c>
      <c r="AW140" s="13" t="s">
        <v>40</v>
      </c>
      <c r="AX140" s="13" t="s">
        <v>91</v>
      </c>
      <c r="AY140" s="231" t="s">
        <v>150</v>
      </c>
    </row>
    <row r="141" spans="1:65" s="2" customFormat="1" ht="21.75" customHeight="1">
      <c r="A141" s="34"/>
      <c r="B141" s="35"/>
      <c r="C141" s="203" t="s">
        <v>156</v>
      </c>
      <c r="D141" s="203" t="s">
        <v>152</v>
      </c>
      <c r="E141" s="204" t="s">
        <v>239</v>
      </c>
      <c r="F141" s="205" t="s">
        <v>240</v>
      </c>
      <c r="G141" s="206" t="s">
        <v>207</v>
      </c>
      <c r="H141" s="207">
        <v>118.05</v>
      </c>
      <c r="I141" s="208"/>
      <c r="J141" s="209">
        <f>ROUND(I141*H141,2)</f>
        <v>0</v>
      </c>
      <c r="K141" s="205" t="s">
        <v>1</v>
      </c>
      <c r="L141" s="39"/>
      <c r="M141" s="210" t="s">
        <v>1</v>
      </c>
      <c r="N141" s="211" t="s">
        <v>48</v>
      </c>
      <c r="O141" s="71"/>
      <c r="P141" s="212">
        <f>O141*H141</f>
        <v>0</v>
      </c>
      <c r="Q141" s="212">
        <v>0</v>
      </c>
      <c r="R141" s="212">
        <f>Q141*H141</f>
        <v>0</v>
      </c>
      <c r="S141" s="212">
        <v>0</v>
      </c>
      <c r="T141" s="213">
        <f>S141*H141</f>
        <v>0</v>
      </c>
      <c r="U141" s="34"/>
      <c r="V141" s="34"/>
      <c r="W141" s="34"/>
      <c r="X141" s="34"/>
      <c r="Y141" s="34"/>
      <c r="Z141" s="34"/>
      <c r="AA141" s="34"/>
      <c r="AB141" s="34"/>
      <c r="AC141" s="34"/>
      <c r="AD141" s="34"/>
      <c r="AE141" s="34"/>
      <c r="AR141" s="214" t="s">
        <v>156</v>
      </c>
      <c r="AT141" s="214" t="s">
        <v>152</v>
      </c>
      <c r="AU141" s="214" t="s">
        <v>21</v>
      </c>
      <c r="AY141" s="16" t="s">
        <v>150</v>
      </c>
      <c r="BE141" s="215">
        <f>IF(N141="základní",J141,0)</f>
        <v>0</v>
      </c>
      <c r="BF141" s="215">
        <f>IF(N141="snížená",J141,0)</f>
        <v>0</v>
      </c>
      <c r="BG141" s="215">
        <f>IF(N141="zákl. přenesená",J141,0)</f>
        <v>0</v>
      </c>
      <c r="BH141" s="215">
        <f>IF(N141="sníž. přenesená",J141,0)</f>
        <v>0</v>
      </c>
      <c r="BI141" s="215">
        <f>IF(N141="nulová",J141,0)</f>
        <v>0</v>
      </c>
      <c r="BJ141" s="16" t="s">
        <v>91</v>
      </c>
      <c r="BK141" s="215">
        <f>ROUND(I141*H141,2)</f>
        <v>0</v>
      </c>
      <c r="BL141" s="16" t="s">
        <v>156</v>
      </c>
      <c r="BM141" s="214" t="s">
        <v>1629</v>
      </c>
    </row>
    <row r="142" spans="1:65" s="2" customFormat="1" ht="19.5">
      <c r="A142" s="34"/>
      <c r="B142" s="35"/>
      <c r="C142" s="36"/>
      <c r="D142" s="216" t="s">
        <v>158</v>
      </c>
      <c r="E142" s="36"/>
      <c r="F142" s="217" t="s">
        <v>240</v>
      </c>
      <c r="G142" s="36"/>
      <c r="H142" s="36"/>
      <c r="I142" s="115"/>
      <c r="J142" s="36"/>
      <c r="K142" s="36"/>
      <c r="L142" s="39"/>
      <c r="M142" s="218"/>
      <c r="N142" s="219"/>
      <c r="O142" s="71"/>
      <c r="P142" s="71"/>
      <c r="Q142" s="71"/>
      <c r="R142" s="71"/>
      <c r="S142" s="71"/>
      <c r="T142" s="72"/>
      <c r="U142" s="34"/>
      <c r="V142" s="34"/>
      <c r="W142" s="34"/>
      <c r="X142" s="34"/>
      <c r="Y142" s="34"/>
      <c r="Z142" s="34"/>
      <c r="AA142" s="34"/>
      <c r="AB142" s="34"/>
      <c r="AC142" s="34"/>
      <c r="AD142" s="34"/>
      <c r="AE142" s="34"/>
      <c r="AT142" s="16" t="s">
        <v>158</v>
      </c>
      <c r="AU142" s="16" t="s">
        <v>21</v>
      </c>
    </row>
    <row r="143" spans="1:65" s="2" customFormat="1" ht="16.5" customHeight="1">
      <c r="A143" s="34"/>
      <c r="B143" s="35"/>
      <c r="C143" s="203" t="s">
        <v>175</v>
      </c>
      <c r="D143" s="203" t="s">
        <v>152</v>
      </c>
      <c r="E143" s="204" t="s">
        <v>246</v>
      </c>
      <c r="F143" s="205" t="s">
        <v>247</v>
      </c>
      <c r="G143" s="206" t="s">
        <v>207</v>
      </c>
      <c r="H143" s="207">
        <v>118.05</v>
      </c>
      <c r="I143" s="208"/>
      <c r="J143" s="209">
        <f>ROUND(I143*H143,2)</f>
        <v>0</v>
      </c>
      <c r="K143" s="205" t="s">
        <v>1</v>
      </c>
      <c r="L143" s="39"/>
      <c r="M143" s="210" t="s">
        <v>1</v>
      </c>
      <c r="N143" s="211" t="s">
        <v>48</v>
      </c>
      <c r="O143" s="71"/>
      <c r="P143" s="212">
        <f>O143*H143</f>
        <v>0</v>
      </c>
      <c r="Q143" s="212">
        <v>0</v>
      </c>
      <c r="R143" s="212">
        <f>Q143*H143</f>
        <v>0</v>
      </c>
      <c r="S143" s="212">
        <v>0</v>
      </c>
      <c r="T143" s="213">
        <f>S143*H143</f>
        <v>0</v>
      </c>
      <c r="U143" s="34"/>
      <c r="V143" s="34"/>
      <c r="W143" s="34"/>
      <c r="X143" s="34"/>
      <c r="Y143" s="34"/>
      <c r="Z143" s="34"/>
      <c r="AA143" s="34"/>
      <c r="AB143" s="34"/>
      <c r="AC143" s="34"/>
      <c r="AD143" s="34"/>
      <c r="AE143" s="34"/>
      <c r="AR143" s="214" t="s">
        <v>156</v>
      </c>
      <c r="AT143" s="214" t="s">
        <v>152</v>
      </c>
      <c r="AU143" s="214" t="s">
        <v>21</v>
      </c>
      <c r="AY143" s="16" t="s">
        <v>150</v>
      </c>
      <c r="BE143" s="215">
        <f>IF(N143="základní",J143,0)</f>
        <v>0</v>
      </c>
      <c r="BF143" s="215">
        <f>IF(N143="snížená",J143,0)</f>
        <v>0</v>
      </c>
      <c r="BG143" s="215">
        <f>IF(N143="zákl. přenesená",J143,0)</f>
        <v>0</v>
      </c>
      <c r="BH143" s="215">
        <f>IF(N143="sníž. přenesená",J143,0)</f>
        <v>0</v>
      </c>
      <c r="BI143" s="215">
        <f>IF(N143="nulová",J143,0)</f>
        <v>0</v>
      </c>
      <c r="BJ143" s="16" t="s">
        <v>91</v>
      </c>
      <c r="BK143" s="215">
        <f>ROUND(I143*H143,2)</f>
        <v>0</v>
      </c>
      <c r="BL143" s="16" t="s">
        <v>156</v>
      </c>
      <c r="BM143" s="214" t="s">
        <v>1630</v>
      </c>
    </row>
    <row r="144" spans="1:65" s="2" customFormat="1" ht="11.25">
      <c r="A144" s="34"/>
      <c r="B144" s="35"/>
      <c r="C144" s="36"/>
      <c r="D144" s="216" t="s">
        <v>158</v>
      </c>
      <c r="E144" s="36"/>
      <c r="F144" s="217" t="s">
        <v>247</v>
      </c>
      <c r="G144" s="36"/>
      <c r="H144" s="36"/>
      <c r="I144" s="115"/>
      <c r="J144" s="36"/>
      <c r="K144" s="36"/>
      <c r="L144" s="39"/>
      <c r="M144" s="218"/>
      <c r="N144" s="219"/>
      <c r="O144" s="71"/>
      <c r="P144" s="71"/>
      <c r="Q144" s="71"/>
      <c r="R144" s="71"/>
      <c r="S144" s="71"/>
      <c r="T144" s="72"/>
      <c r="U144" s="34"/>
      <c r="V144" s="34"/>
      <c r="W144" s="34"/>
      <c r="X144" s="34"/>
      <c r="Y144" s="34"/>
      <c r="Z144" s="34"/>
      <c r="AA144" s="34"/>
      <c r="AB144" s="34"/>
      <c r="AC144" s="34"/>
      <c r="AD144" s="34"/>
      <c r="AE144" s="34"/>
      <c r="AT144" s="16" t="s">
        <v>158</v>
      </c>
      <c r="AU144" s="16" t="s">
        <v>21</v>
      </c>
    </row>
    <row r="145" spans="1:65" s="2" customFormat="1" ht="21.75" customHeight="1">
      <c r="A145" s="34"/>
      <c r="B145" s="35"/>
      <c r="C145" s="203" t="s">
        <v>179</v>
      </c>
      <c r="D145" s="203" t="s">
        <v>152</v>
      </c>
      <c r="E145" s="204" t="s">
        <v>252</v>
      </c>
      <c r="F145" s="205" t="s">
        <v>253</v>
      </c>
      <c r="G145" s="206" t="s">
        <v>254</v>
      </c>
      <c r="H145" s="207">
        <v>236.1</v>
      </c>
      <c r="I145" s="208"/>
      <c r="J145" s="209">
        <f>ROUND(I145*H145,2)</f>
        <v>0</v>
      </c>
      <c r="K145" s="205" t="s">
        <v>1</v>
      </c>
      <c r="L145" s="39"/>
      <c r="M145" s="210" t="s">
        <v>1</v>
      </c>
      <c r="N145" s="211" t="s">
        <v>48</v>
      </c>
      <c r="O145" s="71"/>
      <c r="P145" s="212">
        <f>O145*H145</f>
        <v>0</v>
      </c>
      <c r="Q145" s="212">
        <v>0</v>
      </c>
      <c r="R145" s="212">
        <f>Q145*H145</f>
        <v>0</v>
      </c>
      <c r="S145" s="212">
        <v>0</v>
      </c>
      <c r="T145" s="213">
        <f>S145*H145</f>
        <v>0</v>
      </c>
      <c r="U145" s="34"/>
      <c r="V145" s="34"/>
      <c r="W145" s="34"/>
      <c r="X145" s="34"/>
      <c r="Y145" s="34"/>
      <c r="Z145" s="34"/>
      <c r="AA145" s="34"/>
      <c r="AB145" s="34"/>
      <c r="AC145" s="34"/>
      <c r="AD145" s="34"/>
      <c r="AE145" s="34"/>
      <c r="AR145" s="214" t="s">
        <v>156</v>
      </c>
      <c r="AT145" s="214" t="s">
        <v>152</v>
      </c>
      <c r="AU145" s="214" t="s">
        <v>21</v>
      </c>
      <c r="AY145" s="16" t="s">
        <v>150</v>
      </c>
      <c r="BE145" s="215">
        <f>IF(N145="základní",J145,0)</f>
        <v>0</v>
      </c>
      <c r="BF145" s="215">
        <f>IF(N145="snížená",J145,0)</f>
        <v>0</v>
      </c>
      <c r="BG145" s="215">
        <f>IF(N145="zákl. přenesená",J145,0)</f>
        <v>0</v>
      </c>
      <c r="BH145" s="215">
        <f>IF(N145="sníž. přenesená",J145,0)</f>
        <v>0</v>
      </c>
      <c r="BI145" s="215">
        <f>IF(N145="nulová",J145,0)</f>
        <v>0</v>
      </c>
      <c r="BJ145" s="16" t="s">
        <v>91</v>
      </c>
      <c r="BK145" s="215">
        <f>ROUND(I145*H145,2)</f>
        <v>0</v>
      </c>
      <c r="BL145" s="16" t="s">
        <v>156</v>
      </c>
      <c r="BM145" s="214" t="s">
        <v>1631</v>
      </c>
    </row>
    <row r="146" spans="1:65" s="2" customFormat="1" ht="19.5">
      <c r="A146" s="34"/>
      <c r="B146" s="35"/>
      <c r="C146" s="36"/>
      <c r="D146" s="216" t="s">
        <v>158</v>
      </c>
      <c r="E146" s="36"/>
      <c r="F146" s="217" t="s">
        <v>253</v>
      </c>
      <c r="G146" s="36"/>
      <c r="H146" s="36"/>
      <c r="I146" s="115"/>
      <c r="J146" s="36"/>
      <c r="K146" s="36"/>
      <c r="L146" s="39"/>
      <c r="M146" s="218"/>
      <c r="N146" s="219"/>
      <c r="O146" s="71"/>
      <c r="P146" s="71"/>
      <c r="Q146" s="71"/>
      <c r="R146" s="71"/>
      <c r="S146" s="71"/>
      <c r="T146" s="72"/>
      <c r="U146" s="34"/>
      <c r="V146" s="34"/>
      <c r="W146" s="34"/>
      <c r="X146" s="34"/>
      <c r="Y146" s="34"/>
      <c r="Z146" s="34"/>
      <c r="AA146" s="34"/>
      <c r="AB146" s="34"/>
      <c r="AC146" s="34"/>
      <c r="AD146" s="34"/>
      <c r="AE146" s="34"/>
      <c r="AT146" s="16" t="s">
        <v>158</v>
      </c>
      <c r="AU146" s="16" t="s">
        <v>21</v>
      </c>
    </row>
    <row r="147" spans="1:65" s="13" customFormat="1" ht="11.25">
      <c r="B147" s="221"/>
      <c r="C147" s="222"/>
      <c r="D147" s="216" t="s">
        <v>200</v>
      </c>
      <c r="E147" s="223" t="s">
        <v>1</v>
      </c>
      <c r="F147" s="224" t="s">
        <v>1632</v>
      </c>
      <c r="G147" s="222"/>
      <c r="H147" s="225">
        <v>236.1</v>
      </c>
      <c r="I147" s="226"/>
      <c r="J147" s="222"/>
      <c r="K147" s="222"/>
      <c r="L147" s="227"/>
      <c r="M147" s="228"/>
      <c r="N147" s="229"/>
      <c r="O147" s="229"/>
      <c r="P147" s="229"/>
      <c r="Q147" s="229"/>
      <c r="R147" s="229"/>
      <c r="S147" s="229"/>
      <c r="T147" s="230"/>
      <c r="AT147" s="231" t="s">
        <v>200</v>
      </c>
      <c r="AU147" s="231" t="s">
        <v>21</v>
      </c>
      <c r="AV147" s="13" t="s">
        <v>21</v>
      </c>
      <c r="AW147" s="13" t="s">
        <v>40</v>
      </c>
      <c r="AX147" s="13" t="s">
        <v>91</v>
      </c>
      <c r="AY147" s="231" t="s">
        <v>150</v>
      </c>
    </row>
    <row r="148" spans="1:65" s="2" customFormat="1" ht="21.75" customHeight="1">
      <c r="A148" s="34"/>
      <c r="B148" s="35"/>
      <c r="C148" s="203" t="s">
        <v>183</v>
      </c>
      <c r="D148" s="203" t="s">
        <v>152</v>
      </c>
      <c r="E148" s="204" t="s">
        <v>1633</v>
      </c>
      <c r="F148" s="205" t="s">
        <v>1634</v>
      </c>
      <c r="G148" s="206" t="s">
        <v>207</v>
      </c>
      <c r="H148" s="207">
        <v>54.15</v>
      </c>
      <c r="I148" s="208"/>
      <c r="J148" s="209">
        <f>ROUND(I148*H148,2)</f>
        <v>0</v>
      </c>
      <c r="K148" s="205" t="s">
        <v>1</v>
      </c>
      <c r="L148" s="39"/>
      <c r="M148" s="210" t="s">
        <v>1</v>
      </c>
      <c r="N148" s="211" t="s">
        <v>48</v>
      </c>
      <c r="O148" s="71"/>
      <c r="P148" s="212">
        <f>O148*H148</f>
        <v>0</v>
      </c>
      <c r="Q148" s="212">
        <v>0</v>
      </c>
      <c r="R148" s="212">
        <f>Q148*H148</f>
        <v>0</v>
      </c>
      <c r="S148" s="212">
        <v>0</v>
      </c>
      <c r="T148" s="213">
        <f>S148*H148</f>
        <v>0</v>
      </c>
      <c r="U148" s="34"/>
      <c r="V148" s="34"/>
      <c r="W148" s="34"/>
      <c r="X148" s="34"/>
      <c r="Y148" s="34"/>
      <c r="Z148" s="34"/>
      <c r="AA148" s="34"/>
      <c r="AB148" s="34"/>
      <c r="AC148" s="34"/>
      <c r="AD148" s="34"/>
      <c r="AE148" s="34"/>
      <c r="AR148" s="214" t="s">
        <v>156</v>
      </c>
      <c r="AT148" s="214" t="s">
        <v>152</v>
      </c>
      <c r="AU148" s="214" t="s">
        <v>21</v>
      </c>
      <c r="AY148" s="16" t="s">
        <v>150</v>
      </c>
      <c r="BE148" s="215">
        <f>IF(N148="základní",J148,0)</f>
        <v>0</v>
      </c>
      <c r="BF148" s="215">
        <f>IF(N148="snížená",J148,0)</f>
        <v>0</v>
      </c>
      <c r="BG148" s="215">
        <f>IF(N148="zákl. přenesená",J148,0)</f>
        <v>0</v>
      </c>
      <c r="BH148" s="215">
        <f>IF(N148="sníž. přenesená",J148,0)</f>
        <v>0</v>
      </c>
      <c r="BI148" s="215">
        <f>IF(N148="nulová",J148,0)</f>
        <v>0</v>
      </c>
      <c r="BJ148" s="16" t="s">
        <v>91</v>
      </c>
      <c r="BK148" s="215">
        <f>ROUND(I148*H148,2)</f>
        <v>0</v>
      </c>
      <c r="BL148" s="16" t="s">
        <v>156</v>
      </c>
      <c r="BM148" s="214" t="s">
        <v>1635</v>
      </c>
    </row>
    <row r="149" spans="1:65" s="2" customFormat="1" ht="11.25">
      <c r="A149" s="34"/>
      <c r="B149" s="35"/>
      <c r="C149" s="36"/>
      <c r="D149" s="216" t="s">
        <v>158</v>
      </c>
      <c r="E149" s="36"/>
      <c r="F149" s="217" t="s">
        <v>1634</v>
      </c>
      <c r="G149" s="36"/>
      <c r="H149" s="36"/>
      <c r="I149" s="115"/>
      <c r="J149" s="36"/>
      <c r="K149" s="36"/>
      <c r="L149" s="39"/>
      <c r="M149" s="218"/>
      <c r="N149" s="219"/>
      <c r="O149" s="71"/>
      <c r="P149" s="71"/>
      <c r="Q149" s="71"/>
      <c r="R149" s="71"/>
      <c r="S149" s="71"/>
      <c r="T149" s="72"/>
      <c r="U149" s="34"/>
      <c r="V149" s="34"/>
      <c r="W149" s="34"/>
      <c r="X149" s="34"/>
      <c r="Y149" s="34"/>
      <c r="Z149" s="34"/>
      <c r="AA149" s="34"/>
      <c r="AB149" s="34"/>
      <c r="AC149" s="34"/>
      <c r="AD149" s="34"/>
      <c r="AE149" s="34"/>
      <c r="AT149" s="16" t="s">
        <v>158</v>
      </c>
      <c r="AU149" s="16" t="s">
        <v>21</v>
      </c>
    </row>
    <row r="150" spans="1:65" s="13" customFormat="1" ht="11.25">
      <c r="B150" s="221"/>
      <c r="C150" s="222"/>
      <c r="D150" s="216" t="s">
        <v>200</v>
      </c>
      <c r="E150" s="223" t="s">
        <v>1</v>
      </c>
      <c r="F150" s="224" t="s">
        <v>1636</v>
      </c>
      <c r="G150" s="222"/>
      <c r="H150" s="225">
        <v>3.15</v>
      </c>
      <c r="I150" s="226"/>
      <c r="J150" s="222"/>
      <c r="K150" s="222"/>
      <c r="L150" s="227"/>
      <c r="M150" s="228"/>
      <c r="N150" s="229"/>
      <c r="O150" s="229"/>
      <c r="P150" s="229"/>
      <c r="Q150" s="229"/>
      <c r="R150" s="229"/>
      <c r="S150" s="229"/>
      <c r="T150" s="230"/>
      <c r="AT150" s="231" t="s">
        <v>200</v>
      </c>
      <c r="AU150" s="231" t="s">
        <v>21</v>
      </c>
      <c r="AV150" s="13" t="s">
        <v>21</v>
      </c>
      <c r="AW150" s="13" t="s">
        <v>40</v>
      </c>
      <c r="AX150" s="13" t="s">
        <v>83</v>
      </c>
      <c r="AY150" s="231" t="s">
        <v>150</v>
      </c>
    </row>
    <row r="151" spans="1:65" s="13" customFormat="1" ht="11.25">
      <c r="B151" s="221"/>
      <c r="C151" s="222"/>
      <c r="D151" s="216" t="s">
        <v>200</v>
      </c>
      <c r="E151" s="223" t="s">
        <v>1</v>
      </c>
      <c r="F151" s="224" t="s">
        <v>1637</v>
      </c>
      <c r="G151" s="222"/>
      <c r="H151" s="225">
        <v>25.8</v>
      </c>
      <c r="I151" s="226"/>
      <c r="J151" s="222"/>
      <c r="K151" s="222"/>
      <c r="L151" s="227"/>
      <c r="M151" s="228"/>
      <c r="N151" s="229"/>
      <c r="O151" s="229"/>
      <c r="P151" s="229"/>
      <c r="Q151" s="229"/>
      <c r="R151" s="229"/>
      <c r="S151" s="229"/>
      <c r="T151" s="230"/>
      <c r="AT151" s="231" t="s">
        <v>200</v>
      </c>
      <c r="AU151" s="231" t="s">
        <v>21</v>
      </c>
      <c r="AV151" s="13" t="s">
        <v>21</v>
      </c>
      <c r="AW151" s="13" t="s">
        <v>40</v>
      </c>
      <c r="AX151" s="13" t="s">
        <v>83</v>
      </c>
      <c r="AY151" s="231" t="s">
        <v>150</v>
      </c>
    </row>
    <row r="152" spans="1:65" s="13" customFormat="1" ht="11.25">
      <c r="B152" s="221"/>
      <c r="C152" s="222"/>
      <c r="D152" s="216" t="s">
        <v>200</v>
      </c>
      <c r="E152" s="223" t="s">
        <v>1</v>
      </c>
      <c r="F152" s="224" t="s">
        <v>1638</v>
      </c>
      <c r="G152" s="222"/>
      <c r="H152" s="225">
        <v>25.2</v>
      </c>
      <c r="I152" s="226"/>
      <c r="J152" s="222"/>
      <c r="K152" s="222"/>
      <c r="L152" s="227"/>
      <c r="M152" s="228"/>
      <c r="N152" s="229"/>
      <c r="O152" s="229"/>
      <c r="P152" s="229"/>
      <c r="Q152" s="229"/>
      <c r="R152" s="229"/>
      <c r="S152" s="229"/>
      <c r="T152" s="230"/>
      <c r="AT152" s="231" t="s">
        <v>200</v>
      </c>
      <c r="AU152" s="231" t="s">
        <v>21</v>
      </c>
      <c r="AV152" s="13" t="s">
        <v>21</v>
      </c>
      <c r="AW152" s="13" t="s">
        <v>40</v>
      </c>
      <c r="AX152" s="13" t="s">
        <v>83</v>
      </c>
      <c r="AY152" s="231" t="s">
        <v>150</v>
      </c>
    </row>
    <row r="153" spans="1:65" s="14" customFormat="1" ht="11.25">
      <c r="B153" s="232"/>
      <c r="C153" s="233"/>
      <c r="D153" s="216" t="s">
        <v>200</v>
      </c>
      <c r="E153" s="234" t="s">
        <v>1</v>
      </c>
      <c r="F153" s="235" t="s">
        <v>203</v>
      </c>
      <c r="G153" s="233"/>
      <c r="H153" s="236">
        <v>54.15</v>
      </c>
      <c r="I153" s="237"/>
      <c r="J153" s="233"/>
      <c r="K153" s="233"/>
      <c r="L153" s="238"/>
      <c r="M153" s="239"/>
      <c r="N153" s="240"/>
      <c r="O153" s="240"/>
      <c r="P153" s="240"/>
      <c r="Q153" s="240"/>
      <c r="R153" s="240"/>
      <c r="S153" s="240"/>
      <c r="T153" s="241"/>
      <c r="AT153" s="242" t="s">
        <v>200</v>
      </c>
      <c r="AU153" s="242" t="s">
        <v>21</v>
      </c>
      <c r="AV153" s="14" t="s">
        <v>156</v>
      </c>
      <c r="AW153" s="14" t="s">
        <v>4</v>
      </c>
      <c r="AX153" s="14" t="s">
        <v>91</v>
      </c>
      <c r="AY153" s="242" t="s">
        <v>150</v>
      </c>
    </row>
    <row r="154" spans="1:65" s="2" customFormat="1" ht="16.5" customHeight="1">
      <c r="A154" s="34"/>
      <c r="B154" s="35"/>
      <c r="C154" s="243" t="s">
        <v>187</v>
      </c>
      <c r="D154" s="243" t="s">
        <v>262</v>
      </c>
      <c r="E154" s="244" t="s">
        <v>1639</v>
      </c>
      <c r="F154" s="245" t="s">
        <v>1640</v>
      </c>
      <c r="G154" s="246" t="s">
        <v>254</v>
      </c>
      <c r="H154" s="247">
        <v>108.3</v>
      </c>
      <c r="I154" s="248"/>
      <c r="J154" s="249">
        <f>ROUND(I154*H154,2)</f>
        <v>0</v>
      </c>
      <c r="K154" s="245" t="s">
        <v>1</v>
      </c>
      <c r="L154" s="250"/>
      <c r="M154" s="251" t="s">
        <v>1</v>
      </c>
      <c r="N154" s="252" t="s">
        <v>48</v>
      </c>
      <c r="O154" s="71"/>
      <c r="P154" s="212">
        <f>O154*H154</f>
        <v>0</v>
      </c>
      <c r="Q154" s="212">
        <v>0</v>
      </c>
      <c r="R154" s="212">
        <f>Q154*H154</f>
        <v>0</v>
      </c>
      <c r="S154" s="212">
        <v>0</v>
      </c>
      <c r="T154" s="213">
        <f>S154*H154</f>
        <v>0</v>
      </c>
      <c r="U154" s="34"/>
      <c r="V154" s="34"/>
      <c r="W154" s="34"/>
      <c r="X154" s="34"/>
      <c r="Y154" s="34"/>
      <c r="Z154" s="34"/>
      <c r="AA154" s="34"/>
      <c r="AB154" s="34"/>
      <c r="AC154" s="34"/>
      <c r="AD154" s="34"/>
      <c r="AE154" s="34"/>
      <c r="AR154" s="214" t="s">
        <v>187</v>
      </c>
      <c r="AT154" s="214" t="s">
        <v>262</v>
      </c>
      <c r="AU154" s="214" t="s">
        <v>21</v>
      </c>
      <c r="AY154" s="16" t="s">
        <v>150</v>
      </c>
      <c r="BE154" s="215">
        <f>IF(N154="základní",J154,0)</f>
        <v>0</v>
      </c>
      <c r="BF154" s="215">
        <f>IF(N154="snížená",J154,0)</f>
        <v>0</v>
      </c>
      <c r="BG154" s="215">
        <f>IF(N154="zákl. přenesená",J154,0)</f>
        <v>0</v>
      </c>
      <c r="BH154" s="215">
        <f>IF(N154="sníž. přenesená",J154,0)</f>
        <v>0</v>
      </c>
      <c r="BI154" s="215">
        <f>IF(N154="nulová",J154,0)</f>
        <v>0</v>
      </c>
      <c r="BJ154" s="16" t="s">
        <v>91</v>
      </c>
      <c r="BK154" s="215">
        <f>ROUND(I154*H154,2)</f>
        <v>0</v>
      </c>
      <c r="BL154" s="16" t="s">
        <v>156</v>
      </c>
      <c r="BM154" s="214" t="s">
        <v>1641</v>
      </c>
    </row>
    <row r="155" spans="1:65" s="2" customFormat="1" ht="11.25">
      <c r="A155" s="34"/>
      <c r="B155" s="35"/>
      <c r="C155" s="36"/>
      <c r="D155" s="216" t="s">
        <v>158</v>
      </c>
      <c r="E155" s="36"/>
      <c r="F155" s="217" t="s">
        <v>1640</v>
      </c>
      <c r="G155" s="36"/>
      <c r="H155" s="36"/>
      <c r="I155" s="115"/>
      <c r="J155" s="36"/>
      <c r="K155" s="36"/>
      <c r="L155" s="39"/>
      <c r="M155" s="218"/>
      <c r="N155" s="219"/>
      <c r="O155" s="71"/>
      <c r="P155" s="71"/>
      <c r="Q155" s="71"/>
      <c r="R155" s="71"/>
      <c r="S155" s="71"/>
      <c r="T155" s="72"/>
      <c r="U155" s="34"/>
      <c r="V155" s="34"/>
      <c r="W155" s="34"/>
      <c r="X155" s="34"/>
      <c r="Y155" s="34"/>
      <c r="Z155" s="34"/>
      <c r="AA155" s="34"/>
      <c r="AB155" s="34"/>
      <c r="AC155" s="34"/>
      <c r="AD155" s="34"/>
      <c r="AE155" s="34"/>
      <c r="AT155" s="16" t="s">
        <v>158</v>
      </c>
      <c r="AU155" s="16" t="s">
        <v>21</v>
      </c>
    </row>
    <row r="156" spans="1:65" s="13" customFormat="1" ht="11.25">
      <c r="B156" s="221"/>
      <c r="C156" s="222"/>
      <c r="D156" s="216" t="s">
        <v>200</v>
      </c>
      <c r="E156" s="223" t="s">
        <v>1</v>
      </c>
      <c r="F156" s="224" t="s">
        <v>1642</v>
      </c>
      <c r="G156" s="222"/>
      <c r="H156" s="225">
        <v>108.3</v>
      </c>
      <c r="I156" s="226"/>
      <c r="J156" s="222"/>
      <c r="K156" s="222"/>
      <c r="L156" s="227"/>
      <c r="M156" s="228"/>
      <c r="N156" s="229"/>
      <c r="O156" s="229"/>
      <c r="P156" s="229"/>
      <c r="Q156" s="229"/>
      <c r="R156" s="229"/>
      <c r="S156" s="229"/>
      <c r="T156" s="230"/>
      <c r="AT156" s="231" t="s">
        <v>200</v>
      </c>
      <c r="AU156" s="231" t="s">
        <v>21</v>
      </c>
      <c r="AV156" s="13" t="s">
        <v>21</v>
      </c>
      <c r="AW156" s="13" t="s">
        <v>40</v>
      </c>
      <c r="AX156" s="13" t="s">
        <v>91</v>
      </c>
      <c r="AY156" s="231" t="s">
        <v>150</v>
      </c>
    </row>
    <row r="157" spans="1:65" s="2" customFormat="1" ht="21.75" customHeight="1">
      <c r="A157" s="34"/>
      <c r="B157" s="35"/>
      <c r="C157" s="203" t="s">
        <v>191</v>
      </c>
      <c r="D157" s="203" t="s">
        <v>152</v>
      </c>
      <c r="E157" s="204" t="s">
        <v>1643</v>
      </c>
      <c r="F157" s="205" t="s">
        <v>1644</v>
      </c>
      <c r="G157" s="206" t="s">
        <v>207</v>
      </c>
      <c r="H157" s="207">
        <v>53.25</v>
      </c>
      <c r="I157" s="208"/>
      <c r="J157" s="209">
        <f>ROUND(I157*H157,2)</f>
        <v>0</v>
      </c>
      <c r="K157" s="205" t="s">
        <v>1</v>
      </c>
      <c r="L157" s="39"/>
      <c r="M157" s="210" t="s">
        <v>1</v>
      </c>
      <c r="N157" s="211" t="s">
        <v>48</v>
      </c>
      <c r="O157" s="71"/>
      <c r="P157" s="212">
        <f>O157*H157</f>
        <v>0</v>
      </c>
      <c r="Q157" s="212">
        <v>0</v>
      </c>
      <c r="R157" s="212">
        <f>Q157*H157</f>
        <v>0</v>
      </c>
      <c r="S157" s="212">
        <v>0</v>
      </c>
      <c r="T157" s="213">
        <f>S157*H157</f>
        <v>0</v>
      </c>
      <c r="U157" s="34"/>
      <c r="V157" s="34"/>
      <c r="W157" s="34"/>
      <c r="X157" s="34"/>
      <c r="Y157" s="34"/>
      <c r="Z157" s="34"/>
      <c r="AA157" s="34"/>
      <c r="AB157" s="34"/>
      <c r="AC157" s="34"/>
      <c r="AD157" s="34"/>
      <c r="AE157" s="34"/>
      <c r="AR157" s="214" t="s">
        <v>156</v>
      </c>
      <c r="AT157" s="214" t="s">
        <v>152</v>
      </c>
      <c r="AU157" s="214" t="s">
        <v>21</v>
      </c>
      <c r="AY157" s="16" t="s">
        <v>150</v>
      </c>
      <c r="BE157" s="215">
        <f>IF(N157="základní",J157,0)</f>
        <v>0</v>
      </c>
      <c r="BF157" s="215">
        <f>IF(N157="snížená",J157,0)</f>
        <v>0</v>
      </c>
      <c r="BG157" s="215">
        <f>IF(N157="zákl. přenesená",J157,0)</f>
        <v>0</v>
      </c>
      <c r="BH157" s="215">
        <f>IF(N157="sníž. přenesená",J157,0)</f>
        <v>0</v>
      </c>
      <c r="BI157" s="215">
        <f>IF(N157="nulová",J157,0)</f>
        <v>0</v>
      </c>
      <c r="BJ157" s="16" t="s">
        <v>91</v>
      </c>
      <c r="BK157" s="215">
        <f>ROUND(I157*H157,2)</f>
        <v>0</v>
      </c>
      <c r="BL157" s="16" t="s">
        <v>156</v>
      </c>
      <c r="BM157" s="214" t="s">
        <v>1645</v>
      </c>
    </row>
    <row r="158" spans="1:65" s="2" customFormat="1" ht="19.5">
      <c r="A158" s="34"/>
      <c r="B158" s="35"/>
      <c r="C158" s="36"/>
      <c r="D158" s="216" t="s">
        <v>158</v>
      </c>
      <c r="E158" s="36"/>
      <c r="F158" s="217" t="s">
        <v>1644</v>
      </c>
      <c r="G158" s="36"/>
      <c r="H158" s="36"/>
      <c r="I158" s="115"/>
      <c r="J158" s="36"/>
      <c r="K158" s="36"/>
      <c r="L158" s="39"/>
      <c r="M158" s="218"/>
      <c r="N158" s="219"/>
      <c r="O158" s="71"/>
      <c r="P158" s="71"/>
      <c r="Q158" s="71"/>
      <c r="R158" s="71"/>
      <c r="S158" s="71"/>
      <c r="T158" s="72"/>
      <c r="U158" s="34"/>
      <c r="V158" s="34"/>
      <c r="W158" s="34"/>
      <c r="X158" s="34"/>
      <c r="Y158" s="34"/>
      <c r="Z158" s="34"/>
      <c r="AA158" s="34"/>
      <c r="AB158" s="34"/>
      <c r="AC158" s="34"/>
      <c r="AD158" s="34"/>
      <c r="AE158" s="34"/>
      <c r="AT158" s="16" t="s">
        <v>158</v>
      </c>
      <c r="AU158" s="16" t="s">
        <v>21</v>
      </c>
    </row>
    <row r="159" spans="1:65" s="13" customFormat="1" ht="11.25">
      <c r="B159" s="221"/>
      <c r="C159" s="222"/>
      <c r="D159" s="216" t="s">
        <v>200</v>
      </c>
      <c r="E159" s="223" t="s">
        <v>1</v>
      </c>
      <c r="F159" s="224" t="s">
        <v>1646</v>
      </c>
      <c r="G159" s="222"/>
      <c r="H159" s="225">
        <v>2.25</v>
      </c>
      <c r="I159" s="226"/>
      <c r="J159" s="222"/>
      <c r="K159" s="222"/>
      <c r="L159" s="227"/>
      <c r="M159" s="228"/>
      <c r="N159" s="229"/>
      <c r="O159" s="229"/>
      <c r="P159" s="229"/>
      <c r="Q159" s="229"/>
      <c r="R159" s="229"/>
      <c r="S159" s="229"/>
      <c r="T159" s="230"/>
      <c r="AT159" s="231" t="s">
        <v>200</v>
      </c>
      <c r="AU159" s="231" t="s">
        <v>21</v>
      </c>
      <c r="AV159" s="13" t="s">
        <v>21</v>
      </c>
      <c r="AW159" s="13" t="s">
        <v>40</v>
      </c>
      <c r="AX159" s="13" t="s">
        <v>83</v>
      </c>
      <c r="AY159" s="231" t="s">
        <v>150</v>
      </c>
    </row>
    <row r="160" spans="1:65" s="13" customFormat="1" ht="11.25">
      <c r="B160" s="221"/>
      <c r="C160" s="222"/>
      <c r="D160" s="216" t="s">
        <v>200</v>
      </c>
      <c r="E160" s="223" t="s">
        <v>1</v>
      </c>
      <c r="F160" s="224" t="s">
        <v>1647</v>
      </c>
      <c r="G160" s="222"/>
      <c r="H160" s="225">
        <v>25.8</v>
      </c>
      <c r="I160" s="226"/>
      <c r="J160" s="222"/>
      <c r="K160" s="222"/>
      <c r="L160" s="227"/>
      <c r="M160" s="228"/>
      <c r="N160" s="229"/>
      <c r="O160" s="229"/>
      <c r="P160" s="229"/>
      <c r="Q160" s="229"/>
      <c r="R160" s="229"/>
      <c r="S160" s="229"/>
      <c r="T160" s="230"/>
      <c r="AT160" s="231" t="s">
        <v>200</v>
      </c>
      <c r="AU160" s="231" t="s">
        <v>21</v>
      </c>
      <c r="AV160" s="13" t="s">
        <v>21</v>
      </c>
      <c r="AW160" s="13" t="s">
        <v>40</v>
      </c>
      <c r="AX160" s="13" t="s">
        <v>83</v>
      </c>
      <c r="AY160" s="231" t="s">
        <v>150</v>
      </c>
    </row>
    <row r="161" spans="1:65" s="13" customFormat="1" ht="11.25">
      <c r="B161" s="221"/>
      <c r="C161" s="222"/>
      <c r="D161" s="216" t="s">
        <v>200</v>
      </c>
      <c r="E161" s="223" t="s">
        <v>1</v>
      </c>
      <c r="F161" s="224" t="s">
        <v>1648</v>
      </c>
      <c r="G161" s="222"/>
      <c r="H161" s="225">
        <v>25.2</v>
      </c>
      <c r="I161" s="226"/>
      <c r="J161" s="222"/>
      <c r="K161" s="222"/>
      <c r="L161" s="227"/>
      <c r="M161" s="228"/>
      <c r="N161" s="229"/>
      <c r="O161" s="229"/>
      <c r="P161" s="229"/>
      <c r="Q161" s="229"/>
      <c r="R161" s="229"/>
      <c r="S161" s="229"/>
      <c r="T161" s="230"/>
      <c r="AT161" s="231" t="s">
        <v>200</v>
      </c>
      <c r="AU161" s="231" t="s">
        <v>21</v>
      </c>
      <c r="AV161" s="13" t="s">
        <v>21</v>
      </c>
      <c r="AW161" s="13" t="s">
        <v>40</v>
      </c>
      <c r="AX161" s="13" t="s">
        <v>83</v>
      </c>
      <c r="AY161" s="231" t="s">
        <v>150</v>
      </c>
    </row>
    <row r="162" spans="1:65" s="14" customFormat="1" ht="11.25">
      <c r="B162" s="232"/>
      <c r="C162" s="233"/>
      <c r="D162" s="216" t="s">
        <v>200</v>
      </c>
      <c r="E162" s="234" t="s">
        <v>1</v>
      </c>
      <c r="F162" s="235" t="s">
        <v>203</v>
      </c>
      <c r="G162" s="233"/>
      <c r="H162" s="236">
        <v>53.25</v>
      </c>
      <c r="I162" s="237"/>
      <c r="J162" s="233"/>
      <c r="K162" s="233"/>
      <c r="L162" s="238"/>
      <c r="M162" s="239"/>
      <c r="N162" s="240"/>
      <c r="O162" s="240"/>
      <c r="P162" s="240"/>
      <c r="Q162" s="240"/>
      <c r="R162" s="240"/>
      <c r="S162" s="240"/>
      <c r="T162" s="241"/>
      <c r="AT162" s="242" t="s">
        <v>200</v>
      </c>
      <c r="AU162" s="242" t="s">
        <v>21</v>
      </c>
      <c r="AV162" s="14" t="s">
        <v>156</v>
      </c>
      <c r="AW162" s="14" t="s">
        <v>4</v>
      </c>
      <c r="AX162" s="14" t="s">
        <v>91</v>
      </c>
      <c r="AY162" s="242" t="s">
        <v>150</v>
      </c>
    </row>
    <row r="163" spans="1:65" s="2" customFormat="1" ht="16.5" customHeight="1">
      <c r="A163" s="34"/>
      <c r="B163" s="35"/>
      <c r="C163" s="243" t="s">
        <v>196</v>
      </c>
      <c r="D163" s="243" t="s">
        <v>262</v>
      </c>
      <c r="E163" s="244" t="s">
        <v>1639</v>
      </c>
      <c r="F163" s="245" t="s">
        <v>1640</v>
      </c>
      <c r="G163" s="246" t="s">
        <v>254</v>
      </c>
      <c r="H163" s="247">
        <v>106.5</v>
      </c>
      <c r="I163" s="248"/>
      <c r="J163" s="249">
        <f>ROUND(I163*H163,2)</f>
        <v>0</v>
      </c>
      <c r="K163" s="245" t="s">
        <v>1</v>
      </c>
      <c r="L163" s="250"/>
      <c r="M163" s="251" t="s">
        <v>1</v>
      </c>
      <c r="N163" s="252" t="s">
        <v>48</v>
      </c>
      <c r="O163" s="71"/>
      <c r="P163" s="212">
        <f>O163*H163</f>
        <v>0</v>
      </c>
      <c r="Q163" s="212">
        <v>0</v>
      </c>
      <c r="R163" s="212">
        <f>Q163*H163</f>
        <v>0</v>
      </c>
      <c r="S163" s="212">
        <v>0</v>
      </c>
      <c r="T163" s="213">
        <f>S163*H163</f>
        <v>0</v>
      </c>
      <c r="U163" s="34"/>
      <c r="V163" s="34"/>
      <c r="W163" s="34"/>
      <c r="X163" s="34"/>
      <c r="Y163" s="34"/>
      <c r="Z163" s="34"/>
      <c r="AA163" s="34"/>
      <c r="AB163" s="34"/>
      <c r="AC163" s="34"/>
      <c r="AD163" s="34"/>
      <c r="AE163" s="34"/>
      <c r="AR163" s="214" t="s">
        <v>187</v>
      </c>
      <c r="AT163" s="214" t="s">
        <v>262</v>
      </c>
      <c r="AU163" s="214" t="s">
        <v>21</v>
      </c>
      <c r="AY163" s="16" t="s">
        <v>150</v>
      </c>
      <c r="BE163" s="215">
        <f>IF(N163="základní",J163,0)</f>
        <v>0</v>
      </c>
      <c r="BF163" s="215">
        <f>IF(N163="snížená",J163,0)</f>
        <v>0</v>
      </c>
      <c r="BG163" s="215">
        <f>IF(N163="zákl. přenesená",J163,0)</f>
        <v>0</v>
      </c>
      <c r="BH163" s="215">
        <f>IF(N163="sníž. přenesená",J163,0)</f>
        <v>0</v>
      </c>
      <c r="BI163" s="215">
        <f>IF(N163="nulová",J163,0)</f>
        <v>0</v>
      </c>
      <c r="BJ163" s="16" t="s">
        <v>91</v>
      </c>
      <c r="BK163" s="215">
        <f>ROUND(I163*H163,2)</f>
        <v>0</v>
      </c>
      <c r="BL163" s="16" t="s">
        <v>156</v>
      </c>
      <c r="BM163" s="214" t="s">
        <v>1649</v>
      </c>
    </row>
    <row r="164" spans="1:65" s="2" customFormat="1" ht="11.25">
      <c r="A164" s="34"/>
      <c r="B164" s="35"/>
      <c r="C164" s="36"/>
      <c r="D164" s="216" t="s">
        <v>158</v>
      </c>
      <c r="E164" s="36"/>
      <c r="F164" s="217" t="s">
        <v>1640</v>
      </c>
      <c r="G164" s="36"/>
      <c r="H164" s="36"/>
      <c r="I164" s="115"/>
      <c r="J164" s="36"/>
      <c r="K164" s="36"/>
      <c r="L164" s="39"/>
      <c r="M164" s="218"/>
      <c r="N164" s="219"/>
      <c r="O164" s="71"/>
      <c r="P164" s="71"/>
      <c r="Q164" s="71"/>
      <c r="R164" s="71"/>
      <c r="S164" s="71"/>
      <c r="T164" s="72"/>
      <c r="U164" s="34"/>
      <c r="V164" s="34"/>
      <c r="W164" s="34"/>
      <c r="X164" s="34"/>
      <c r="Y164" s="34"/>
      <c r="Z164" s="34"/>
      <c r="AA164" s="34"/>
      <c r="AB164" s="34"/>
      <c r="AC164" s="34"/>
      <c r="AD164" s="34"/>
      <c r="AE164" s="34"/>
      <c r="AT164" s="16" t="s">
        <v>158</v>
      </c>
      <c r="AU164" s="16" t="s">
        <v>21</v>
      </c>
    </row>
    <row r="165" spans="1:65" s="13" customFormat="1" ht="11.25">
      <c r="B165" s="221"/>
      <c r="C165" s="222"/>
      <c r="D165" s="216" t="s">
        <v>200</v>
      </c>
      <c r="E165" s="223" t="s">
        <v>1</v>
      </c>
      <c r="F165" s="224" t="s">
        <v>1650</v>
      </c>
      <c r="G165" s="222"/>
      <c r="H165" s="225">
        <v>106.5</v>
      </c>
      <c r="I165" s="226"/>
      <c r="J165" s="222"/>
      <c r="K165" s="222"/>
      <c r="L165" s="227"/>
      <c r="M165" s="228"/>
      <c r="N165" s="229"/>
      <c r="O165" s="229"/>
      <c r="P165" s="229"/>
      <c r="Q165" s="229"/>
      <c r="R165" s="229"/>
      <c r="S165" s="229"/>
      <c r="T165" s="230"/>
      <c r="AT165" s="231" t="s">
        <v>200</v>
      </c>
      <c r="AU165" s="231" t="s">
        <v>21</v>
      </c>
      <c r="AV165" s="13" t="s">
        <v>21</v>
      </c>
      <c r="AW165" s="13" t="s">
        <v>40</v>
      </c>
      <c r="AX165" s="13" t="s">
        <v>91</v>
      </c>
      <c r="AY165" s="231" t="s">
        <v>150</v>
      </c>
    </row>
    <row r="166" spans="1:65" s="12" customFormat="1" ht="22.9" customHeight="1">
      <c r="B166" s="187"/>
      <c r="C166" s="188"/>
      <c r="D166" s="189" t="s">
        <v>82</v>
      </c>
      <c r="E166" s="201" t="s">
        <v>156</v>
      </c>
      <c r="F166" s="201" t="s">
        <v>769</v>
      </c>
      <c r="G166" s="188"/>
      <c r="H166" s="188"/>
      <c r="I166" s="191"/>
      <c r="J166" s="202">
        <f>BK166</f>
        <v>0</v>
      </c>
      <c r="K166" s="188"/>
      <c r="L166" s="193"/>
      <c r="M166" s="194"/>
      <c r="N166" s="195"/>
      <c r="O166" s="195"/>
      <c r="P166" s="196">
        <f>SUM(P167:P172)</f>
        <v>0</v>
      </c>
      <c r="Q166" s="195"/>
      <c r="R166" s="196">
        <f>SUM(R167:R172)</f>
        <v>0</v>
      </c>
      <c r="S166" s="195"/>
      <c r="T166" s="197">
        <f>SUM(T167:T172)</f>
        <v>0</v>
      </c>
      <c r="AR166" s="198" t="s">
        <v>91</v>
      </c>
      <c r="AT166" s="199" t="s">
        <v>82</v>
      </c>
      <c r="AU166" s="199" t="s">
        <v>91</v>
      </c>
      <c r="AY166" s="198" t="s">
        <v>150</v>
      </c>
      <c r="BK166" s="200">
        <f>SUM(BK167:BK172)</f>
        <v>0</v>
      </c>
    </row>
    <row r="167" spans="1:65" s="2" customFormat="1" ht="21.75" customHeight="1">
      <c r="A167" s="34"/>
      <c r="B167" s="35"/>
      <c r="C167" s="203" t="s">
        <v>204</v>
      </c>
      <c r="D167" s="203" t="s">
        <v>152</v>
      </c>
      <c r="E167" s="204" t="s">
        <v>1651</v>
      </c>
      <c r="F167" s="205" t="s">
        <v>1652</v>
      </c>
      <c r="G167" s="206" t="s">
        <v>207</v>
      </c>
      <c r="H167" s="207">
        <v>10.65</v>
      </c>
      <c r="I167" s="208"/>
      <c r="J167" s="209">
        <f>ROUND(I167*H167,2)</f>
        <v>0</v>
      </c>
      <c r="K167" s="205" t="s">
        <v>1</v>
      </c>
      <c r="L167" s="39"/>
      <c r="M167" s="210" t="s">
        <v>1</v>
      </c>
      <c r="N167" s="211" t="s">
        <v>48</v>
      </c>
      <c r="O167" s="71"/>
      <c r="P167" s="212">
        <f>O167*H167</f>
        <v>0</v>
      </c>
      <c r="Q167" s="212">
        <v>0</v>
      </c>
      <c r="R167" s="212">
        <f>Q167*H167</f>
        <v>0</v>
      </c>
      <c r="S167" s="212">
        <v>0</v>
      </c>
      <c r="T167" s="213">
        <f>S167*H167</f>
        <v>0</v>
      </c>
      <c r="U167" s="34"/>
      <c r="V167" s="34"/>
      <c r="W167" s="34"/>
      <c r="X167" s="34"/>
      <c r="Y167" s="34"/>
      <c r="Z167" s="34"/>
      <c r="AA167" s="34"/>
      <c r="AB167" s="34"/>
      <c r="AC167" s="34"/>
      <c r="AD167" s="34"/>
      <c r="AE167" s="34"/>
      <c r="AR167" s="214" t="s">
        <v>156</v>
      </c>
      <c r="AT167" s="214" t="s">
        <v>152</v>
      </c>
      <c r="AU167" s="214" t="s">
        <v>21</v>
      </c>
      <c r="AY167" s="16" t="s">
        <v>150</v>
      </c>
      <c r="BE167" s="215">
        <f>IF(N167="základní",J167,0)</f>
        <v>0</v>
      </c>
      <c r="BF167" s="215">
        <f>IF(N167="snížená",J167,0)</f>
        <v>0</v>
      </c>
      <c r="BG167" s="215">
        <f>IF(N167="zákl. přenesená",J167,0)</f>
        <v>0</v>
      </c>
      <c r="BH167" s="215">
        <f>IF(N167="sníž. přenesená",J167,0)</f>
        <v>0</v>
      </c>
      <c r="BI167" s="215">
        <f>IF(N167="nulová",J167,0)</f>
        <v>0</v>
      </c>
      <c r="BJ167" s="16" t="s">
        <v>91</v>
      </c>
      <c r="BK167" s="215">
        <f>ROUND(I167*H167,2)</f>
        <v>0</v>
      </c>
      <c r="BL167" s="16" t="s">
        <v>156</v>
      </c>
      <c r="BM167" s="214" t="s">
        <v>1653</v>
      </c>
    </row>
    <row r="168" spans="1:65" s="2" customFormat="1" ht="11.25">
      <c r="A168" s="34"/>
      <c r="B168" s="35"/>
      <c r="C168" s="36"/>
      <c r="D168" s="216" t="s">
        <v>158</v>
      </c>
      <c r="E168" s="36"/>
      <c r="F168" s="217" t="s">
        <v>1652</v>
      </c>
      <c r="G168" s="36"/>
      <c r="H168" s="36"/>
      <c r="I168" s="115"/>
      <c r="J168" s="36"/>
      <c r="K168" s="36"/>
      <c r="L168" s="39"/>
      <c r="M168" s="218"/>
      <c r="N168" s="219"/>
      <c r="O168" s="71"/>
      <c r="P168" s="71"/>
      <c r="Q168" s="71"/>
      <c r="R168" s="71"/>
      <c r="S168" s="71"/>
      <c r="T168" s="72"/>
      <c r="U168" s="34"/>
      <c r="V168" s="34"/>
      <c r="W168" s="34"/>
      <c r="X168" s="34"/>
      <c r="Y168" s="34"/>
      <c r="Z168" s="34"/>
      <c r="AA168" s="34"/>
      <c r="AB168" s="34"/>
      <c r="AC168" s="34"/>
      <c r="AD168" s="34"/>
      <c r="AE168" s="34"/>
      <c r="AT168" s="16" t="s">
        <v>158</v>
      </c>
      <c r="AU168" s="16" t="s">
        <v>21</v>
      </c>
    </row>
    <row r="169" spans="1:65" s="13" customFormat="1" ht="11.25">
      <c r="B169" s="221"/>
      <c r="C169" s="222"/>
      <c r="D169" s="216" t="s">
        <v>200</v>
      </c>
      <c r="E169" s="223" t="s">
        <v>1</v>
      </c>
      <c r="F169" s="224" t="s">
        <v>1654</v>
      </c>
      <c r="G169" s="222"/>
      <c r="H169" s="225">
        <v>0.45</v>
      </c>
      <c r="I169" s="226"/>
      <c r="J169" s="222"/>
      <c r="K169" s="222"/>
      <c r="L169" s="227"/>
      <c r="M169" s="228"/>
      <c r="N169" s="229"/>
      <c r="O169" s="229"/>
      <c r="P169" s="229"/>
      <c r="Q169" s="229"/>
      <c r="R169" s="229"/>
      <c r="S169" s="229"/>
      <c r="T169" s="230"/>
      <c r="AT169" s="231" t="s">
        <v>200</v>
      </c>
      <c r="AU169" s="231" t="s">
        <v>21</v>
      </c>
      <c r="AV169" s="13" t="s">
        <v>21</v>
      </c>
      <c r="AW169" s="13" t="s">
        <v>40</v>
      </c>
      <c r="AX169" s="13" t="s">
        <v>83</v>
      </c>
      <c r="AY169" s="231" t="s">
        <v>150</v>
      </c>
    </row>
    <row r="170" spans="1:65" s="13" customFormat="1" ht="11.25">
      <c r="B170" s="221"/>
      <c r="C170" s="222"/>
      <c r="D170" s="216" t="s">
        <v>200</v>
      </c>
      <c r="E170" s="223" t="s">
        <v>1</v>
      </c>
      <c r="F170" s="224" t="s">
        <v>1655</v>
      </c>
      <c r="G170" s="222"/>
      <c r="H170" s="225">
        <v>5.16</v>
      </c>
      <c r="I170" s="226"/>
      <c r="J170" s="222"/>
      <c r="K170" s="222"/>
      <c r="L170" s="227"/>
      <c r="M170" s="228"/>
      <c r="N170" s="229"/>
      <c r="O170" s="229"/>
      <c r="P170" s="229"/>
      <c r="Q170" s="229"/>
      <c r="R170" s="229"/>
      <c r="S170" s="229"/>
      <c r="T170" s="230"/>
      <c r="AT170" s="231" t="s">
        <v>200</v>
      </c>
      <c r="AU170" s="231" t="s">
        <v>21</v>
      </c>
      <c r="AV170" s="13" t="s">
        <v>21</v>
      </c>
      <c r="AW170" s="13" t="s">
        <v>40</v>
      </c>
      <c r="AX170" s="13" t="s">
        <v>83</v>
      </c>
      <c r="AY170" s="231" t="s">
        <v>150</v>
      </c>
    </row>
    <row r="171" spans="1:65" s="13" customFormat="1" ht="11.25">
      <c r="B171" s="221"/>
      <c r="C171" s="222"/>
      <c r="D171" s="216" t="s">
        <v>200</v>
      </c>
      <c r="E171" s="223" t="s">
        <v>1</v>
      </c>
      <c r="F171" s="224" t="s">
        <v>1656</v>
      </c>
      <c r="G171" s="222"/>
      <c r="H171" s="225">
        <v>5.04</v>
      </c>
      <c r="I171" s="226"/>
      <c r="J171" s="222"/>
      <c r="K171" s="222"/>
      <c r="L171" s="227"/>
      <c r="M171" s="228"/>
      <c r="N171" s="229"/>
      <c r="O171" s="229"/>
      <c r="P171" s="229"/>
      <c r="Q171" s="229"/>
      <c r="R171" s="229"/>
      <c r="S171" s="229"/>
      <c r="T171" s="230"/>
      <c r="AT171" s="231" t="s">
        <v>200</v>
      </c>
      <c r="AU171" s="231" t="s">
        <v>21</v>
      </c>
      <c r="AV171" s="13" t="s">
        <v>21</v>
      </c>
      <c r="AW171" s="13" t="s">
        <v>40</v>
      </c>
      <c r="AX171" s="13" t="s">
        <v>83</v>
      </c>
      <c r="AY171" s="231" t="s">
        <v>150</v>
      </c>
    </row>
    <row r="172" spans="1:65" s="14" customFormat="1" ht="11.25">
      <c r="B172" s="232"/>
      <c r="C172" s="233"/>
      <c r="D172" s="216" t="s">
        <v>200</v>
      </c>
      <c r="E172" s="234" t="s">
        <v>1</v>
      </c>
      <c r="F172" s="235" t="s">
        <v>203</v>
      </c>
      <c r="G172" s="233"/>
      <c r="H172" s="236">
        <v>10.65</v>
      </c>
      <c r="I172" s="237"/>
      <c r="J172" s="233"/>
      <c r="K172" s="233"/>
      <c r="L172" s="238"/>
      <c r="M172" s="239"/>
      <c r="N172" s="240"/>
      <c r="O172" s="240"/>
      <c r="P172" s="240"/>
      <c r="Q172" s="240"/>
      <c r="R172" s="240"/>
      <c r="S172" s="240"/>
      <c r="T172" s="241"/>
      <c r="AT172" s="242" t="s">
        <v>200</v>
      </c>
      <c r="AU172" s="242" t="s">
        <v>21</v>
      </c>
      <c r="AV172" s="14" t="s">
        <v>156</v>
      </c>
      <c r="AW172" s="14" t="s">
        <v>4</v>
      </c>
      <c r="AX172" s="14" t="s">
        <v>91</v>
      </c>
      <c r="AY172" s="242" t="s">
        <v>150</v>
      </c>
    </row>
    <row r="173" spans="1:65" s="12" customFormat="1" ht="22.9" customHeight="1">
      <c r="B173" s="187"/>
      <c r="C173" s="188"/>
      <c r="D173" s="189" t="s">
        <v>82</v>
      </c>
      <c r="E173" s="201" t="s">
        <v>187</v>
      </c>
      <c r="F173" s="201" t="s">
        <v>281</v>
      </c>
      <c r="G173" s="188"/>
      <c r="H173" s="188"/>
      <c r="I173" s="191"/>
      <c r="J173" s="202">
        <f>BK173</f>
        <v>0</v>
      </c>
      <c r="K173" s="188"/>
      <c r="L173" s="193"/>
      <c r="M173" s="194"/>
      <c r="N173" s="195"/>
      <c r="O173" s="195"/>
      <c r="P173" s="196">
        <f>SUM(P174:P194)</f>
        <v>0</v>
      </c>
      <c r="Q173" s="195"/>
      <c r="R173" s="196">
        <f>SUM(R174:R194)</f>
        <v>6.93E-2</v>
      </c>
      <c r="S173" s="195"/>
      <c r="T173" s="197">
        <f>SUM(T174:T194)</f>
        <v>0</v>
      </c>
      <c r="AR173" s="198" t="s">
        <v>91</v>
      </c>
      <c r="AT173" s="199" t="s">
        <v>82</v>
      </c>
      <c r="AU173" s="199" t="s">
        <v>91</v>
      </c>
      <c r="AY173" s="198" t="s">
        <v>150</v>
      </c>
      <c r="BK173" s="200">
        <f>SUM(BK174:BK194)</f>
        <v>0</v>
      </c>
    </row>
    <row r="174" spans="1:65" s="2" customFormat="1" ht="21.75" customHeight="1">
      <c r="A174" s="34"/>
      <c r="B174" s="35"/>
      <c r="C174" s="203" t="s">
        <v>210</v>
      </c>
      <c r="D174" s="203" t="s">
        <v>152</v>
      </c>
      <c r="E174" s="204" t="s">
        <v>1657</v>
      </c>
      <c r="F174" s="205" t="s">
        <v>1658</v>
      </c>
      <c r="G174" s="206" t="s">
        <v>155</v>
      </c>
      <c r="H174" s="207">
        <v>7</v>
      </c>
      <c r="I174" s="208"/>
      <c r="J174" s="209">
        <f>ROUND(I174*H174,2)</f>
        <v>0</v>
      </c>
      <c r="K174" s="205" t="s">
        <v>1</v>
      </c>
      <c r="L174" s="39"/>
      <c r="M174" s="210" t="s">
        <v>1</v>
      </c>
      <c r="N174" s="211" t="s">
        <v>48</v>
      </c>
      <c r="O174" s="71"/>
      <c r="P174" s="212">
        <f>O174*H174</f>
        <v>0</v>
      </c>
      <c r="Q174" s="212">
        <v>0</v>
      </c>
      <c r="R174" s="212">
        <f>Q174*H174</f>
        <v>0</v>
      </c>
      <c r="S174" s="212">
        <v>0</v>
      </c>
      <c r="T174" s="213">
        <f>S174*H174</f>
        <v>0</v>
      </c>
      <c r="U174" s="34"/>
      <c r="V174" s="34"/>
      <c r="W174" s="34"/>
      <c r="X174" s="34"/>
      <c r="Y174" s="34"/>
      <c r="Z174" s="34"/>
      <c r="AA174" s="34"/>
      <c r="AB174" s="34"/>
      <c r="AC174" s="34"/>
      <c r="AD174" s="34"/>
      <c r="AE174" s="34"/>
      <c r="AR174" s="214" t="s">
        <v>156</v>
      </c>
      <c r="AT174" s="214" t="s">
        <v>152</v>
      </c>
      <c r="AU174" s="214" t="s">
        <v>21</v>
      </c>
      <c r="AY174" s="16" t="s">
        <v>150</v>
      </c>
      <c r="BE174" s="215">
        <f>IF(N174="základní",J174,0)</f>
        <v>0</v>
      </c>
      <c r="BF174" s="215">
        <f>IF(N174="snížená",J174,0)</f>
        <v>0</v>
      </c>
      <c r="BG174" s="215">
        <f>IF(N174="zákl. přenesená",J174,0)</f>
        <v>0</v>
      </c>
      <c r="BH174" s="215">
        <f>IF(N174="sníž. přenesená",J174,0)</f>
        <v>0</v>
      </c>
      <c r="BI174" s="215">
        <f>IF(N174="nulová",J174,0)</f>
        <v>0</v>
      </c>
      <c r="BJ174" s="16" t="s">
        <v>91</v>
      </c>
      <c r="BK174" s="215">
        <f>ROUND(I174*H174,2)</f>
        <v>0</v>
      </c>
      <c r="BL174" s="16" t="s">
        <v>156</v>
      </c>
      <c r="BM174" s="214" t="s">
        <v>1659</v>
      </c>
    </row>
    <row r="175" spans="1:65" s="2" customFormat="1" ht="11.25">
      <c r="A175" s="34"/>
      <c r="B175" s="35"/>
      <c r="C175" s="36"/>
      <c r="D175" s="216" t="s">
        <v>158</v>
      </c>
      <c r="E175" s="36"/>
      <c r="F175" s="217" t="s">
        <v>1658</v>
      </c>
      <c r="G175" s="36"/>
      <c r="H175" s="36"/>
      <c r="I175" s="115"/>
      <c r="J175" s="36"/>
      <c r="K175" s="36"/>
      <c r="L175" s="39"/>
      <c r="M175" s="218"/>
      <c r="N175" s="219"/>
      <c r="O175" s="71"/>
      <c r="P175" s="71"/>
      <c r="Q175" s="71"/>
      <c r="R175" s="71"/>
      <c r="S175" s="71"/>
      <c r="T175" s="72"/>
      <c r="U175" s="34"/>
      <c r="V175" s="34"/>
      <c r="W175" s="34"/>
      <c r="X175" s="34"/>
      <c r="Y175" s="34"/>
      <c r="Z175" s="34"/>
      <c r="AA175" s="34"/>
      <c r="AB175" s="34"/>
      <c r="AC175" s="34"/>
      <c r="AD175" s="34"/>
      <c r="AE175" s="34"/>
      <c r="AT175" s="16" t="s">
        <v>158</v>
      </c>
      <c r="AU175" s="16" t="s">
        <v>21</v>
      </c>
    </row>
    <row r="176" spans="1:65" s="2" customFormat="1" ht="16.5" customHeight="1">
      <c r="A176" s="34"/>
      <c r="B176" s="35"/>
      <c r="C176" s="243" t="s">
        <v>216</v>
      </c>
      <c r="D176" s="243" t="s">
        <v>262</v>
      </c>
      <c r="E176" s="244" t="s">
        <v>1660</v>
      </c>
      <c r="F176" s="245" t="s">
        <v>1661</v>
      </c>
      <c r="G176" s="246" t="s">
        <v>155</v>
      </c>
      <c r="H176" s="247">
        <v>7</v>
      </c>
      <c r="I176" s="248"/>
      <c r="J176" s="249">
        <f>ROUND(I176*H176,2)</f>
        <v>0</v>
      </c>
      <c r="K176" s="245" t="s">
        <v>1</v>
      </c>
      <c r="L176" s="250"/>
      <c r="M176" s="251" t="s">
        <v>1</v>
      </c>
      <c r="N176" s="252" t="s">
        <v>48</v>
      </c>
      <c r="O176" s="71"/>
      <c r="P176" s="212">
        <f>O176*H176</f>
        <v>0</v>
      </c>
      <c r="Q176" s="212">
        <v>1.7000000000000001E-4</v>
      </c>
      <c r="R176" s="212">
        <f>Q176*H176</f>
        <v>1.1900000000000001E-3</v>
      </c>
      <c r="S176" s="212">
        <v>0</v>
      </c>
      <c r="T176" s="213">
        <f>S176*H176</f>
        <v>0</v>
      </c>
      <c r="U176" s="34"/>
      <c r="V176" s="34"/>
      <c r="W176" s="34"/>
      <c r="X176" s="34"/>
      <c r="Y176" s="34"/>
      <c r="Z176" s="34"/>
      <c r="AA176" s="34"/>
      <c r="AB176" s="34"/>
      <c r="AC176" s="34"/>
      <c r="AD176" s="34"/>
      <c r="AE176" s="34"/>
      <c r="AR176" s="214" t="s">
        <v>187</v>
      </c>
      <c r="AT176" s="214" t="s">
        <v>262</v>
      </c>
      <c r="AU176" s="214" t="s">
        <v>21</v>
      </c>
      <c r="AY176" s="16" t="s">
        <v>150</v>
      </c>
      <c r="BE176" s="215">
        <f>IF(N176="základní",J176,0)</f>
        <v>0</v>
      </c>
      <c r="BF176" s="215">
        <f>IF(N176="snížená",J176,0)</f>
        <v>0</v>
      </c>
      <c r="BG176" s="215">
        <f>IF(N176="zákl. přenesená",J176,0)</f>
        <v>0</v>
      </c>
      <c r="BH176" s="215">
        <f>IF(N176="sníž. přenesená",J176,0)</f>
        <v>0</v>
      </c>
      <c r="BI176" s="215">
        <f>IF(N176="nulová",J176,0)</f>
        <v>0</v>
      </c>
      <c r="BJ176" s="16" t="s">
        <v>91</v>
      </c>
      <c r="BK176" s="215">
        <f>ROUND(I176*H176,2)</f>
        <v>0</v>
      </c>
      <c r="BL176" s="16" t="s">
        <v>156</v>
      </c>
      <c r="BM176" s="214" t="s">
        <v>1662</v>
      </c>
    </row>
    <row r="177" spans="1:65" s="2" customFormat="1" ht="11.25">
      <c r="A177" s="34"/>
      <c r="B177" s="35"/>
      <c r="C177" s="36"/>
      <c r="D177" s="216" t="s">
        <v>158</v>
      </c>
      <c r="E177" s="36"/>
      <c r="F177" s="217" t="s">
        <v>1661</v>
      </c>
      <c r="G177" s="36"/>
      <c r="H177" s="36"/>
      <c r="I177" s="115"/>
      <c r="J177" s="36"/>
      <c r="K177" s="36"/>
      <c r="L177" s="39"/>
      <c r="M177" s="218"/>
      <c r="N177" s="219"/>
      <c r="O177" s="71"/>
      <c r="P177" s="71"/>
      <c r="Q177" s="71"/>
      <c r="R177" s="71"/>
      <c r="S177" s="71"/>
      <c r="T177" s="72"/>
      <c r="U177" s="34"/>
      <c r="V177" s="34"/>
      <c r="W177" s="34"/>
      <c r="X177" s="34"/>
      <c r="Y177" s="34"/>
      <c r="Z177" s="34"/>
      <c r="AA177" s="34"/>
      <c r="AB177" s="34"/>
      <c r="AC177" s="34"/>
      <c r="AD177" s="34"/>
      <c r="AE177" s="34"/>
      <c r="AT177" s="16" t="s">
        <v>158</v>
      </c>
      <c r="AU177" s="16" t="s">
        <v>21</v>
      </c>
    </row>
    <row r="178" spans="1:65" s="2" customFormat="1" ht="21.75" customHeight="1">
      <c r="A178" s="34"/>
      <c r="B178" s="35"/>
      <c r="C178" s="203" t="s">
        <v>234</v>
      </c>
      <c r="D178" s="203" t="s">
        <v>152</v>
      </c>
      <c r="E178" s="204" t="s">
        <v>1663</v>
      </c>
      <c r="F178" s="205" t="s">
        <v>1664</v>
      </c>
      <c r="G178" s="206" t="s">
        <v>155</v>
      </c>
      <c r="H178" s="207">
        <v>2</v>
      </c>
      <c r="I178" s="208"/>
      <c r="J178" s="209">
        <f>ROUND(I178*H178,2)</f>
        <v>0</v>
      </c>
      <c r="K178" s="205" t="s">
        <v>1</v>
      </c>
      <c r="L178" s="39"/>
      <c r="M178" s="210" t="s">
        <v>1</v>
      </c>
      <c r="N178" s="211" t="s">
        <v>48</v>
      </c>
      <c r="O178" s="71"/>
      <c r="P178" s="212">
        <f>O178*H178</f>
        <v>0</v>
      </c>
      <c r="Q178" s="212">
        <v>0</v>
      </c>
      <c r="R178" s="212">
        <f>Q178*H178</f>
        <v>0</v>
      </c>
      <c r="S178" s="212">
        <v>0</v>
      </c>
      <c r="T178" s="213">
        <f>S178*H178</f>
        <v>0</v>
      </c>
      <c r="U178" s="34"/>
      <c r="V178" s="34"/>
      <c r="W178" s="34"/>
      <c r="X178" s="34"/>
      <c r="Y178" s="34"/>
      <c r="Z178" s="34"/>
      <c r="AA178" s="34"/>
      <c r="AB178" s="34"/>
      <c r="AC178" s="34"/>
      <c r="AD178" s="34"/>
      <c r="AE178" s="34"/>
      <c r="AR178" s="214" t="s">
        <v>156</v>
      </c>
      <c r="AT178" s="214" t="s">
        <v>152</v>
      </c>
      <c r="AU178" s="214" t="s">
        <v>21</v>
      </c>
      <c r="AY178" s="16" t="s">
        <v>150</v>
      </c>
      <c r="BE178" s="215">
        <f>IF(N178="základní",J178,0)</f>
        <v>0</v>
      </c>
      <c r="BF178" s="215">
        <f>IF(N178="snížená",J178,0)</f>
        <v>0</v>
      </c>
      <c r="BG178" s="215">
        <f>IF(N178="zákl. přenesená",J178,0)</f>
        <v>0</v>
      </c>
      <c r="BH178" s="215">
        <f>IF(N178="sníž. přenesená",J178,0)</f>
        <v>0</v>
      </c>
      <c r="BI178" s="215">
        <f>IF(N178="nulová",J178,0)</f>
        <v>0</v>
      </c>
      <c r="BJ178" s="16" t="s">
        <v>91</v>
      </c>
      <c r="BK178" s="215">
        <f>ROUND(I178*H178,2)</f>
        <v>0</v>
      </c>
      <c r="BL178" s="16" t="s">
        <v>156</v>
      </c>
      <c r="BM178" s="214" t="s">
        <v>1665</v>
      </c>
    </row>
    <row r="179" spans="1:65" s="2" customFormat="1" ht="11.25">
      <c r="A179" s="34"/>
      <c r="B179" s="35"/>
      <c r="C179" s="36"/>
      <c r="D179" s="216" t="s">
        <v>158</v>
      </c>
      <c r="E179" s="36"/>
      <c r="F179" s="217" t="s">
        <v>1664</v>
      </c>
      <c r="G179" s="36"/>
      <c r="H179" s="36"/>
      <c r="I179" s="115"/>
      <c r="J179" s="36"/>
      <c r="K179" s="36"/>
      <c r="L179" s="39"/>
      <c r="M179" s="218"/>
      <c r="N179" s="219"/>
      <c r="O179" s="71"/>
      <c r="P179" s="71"/>
      <c r="Q179" s="71"/>
      <c r="R179" s="71"/>
      <c r="S179" s="71"/>
      <c r="T179" s="72"/>
      <c r="U179" s="34"/>
      <c r="V179" s="34"/>
      <c r="W179" s="34"/>
      <c r="X179" s="34"/>
      <c r="Y179" s="34"/>
      <c r="Z179" s="34"/>
      <c r="AA179" s="34"/>
      <c r="AB179" s="34"/>
      <c r="AC179" s="34"/>
      <c r="AD179" s="34"/>
      <c r="AE179" s="34"/>
      <c r="AT179" s="16" t="s">
        <v>158</v>
      </c>
      <c r="AU179" s="16" t="s">
        <v>21</v>
      </c>
    </row>
    <row r="180" spans="1:65" s="2" customFormat="1" ht="16.5" customHeight="1">
      <c r="A180" s="34"/>
      <c r="B180" s="35"/>
      <c r="C180" s="243" t="s">
        <v>8</v>
      </c>
      <c r="D180" s="243" t="s">
        <v>262</v>
      </c>
      <c r="E180" s="244" t="s">
        <v>1666</v>
      </c>
      <c r="F180" s="245" t="s">
        <v>1667</v>
      </c>
      <c r="G180" s="246" t="s">
        <v>155</v>
      </c>
      <c r="H180" s="247">
        <v>2</v>
      </c>
      <c r="I180" s="248"/>
      <c r="J180" s="249">
        <f>ROUND(I180*H180,2)</f>
        <v>0</v>
      </c>
      <c r="K180" s="245" t="s">
        <v>1</v>
      </c>
      <c r="L180" s="250"/>
      <c r="M180" s="251" t="s">
        <v>1</v>
      </c>
      <c r="N180" s="252" t="s">
        <v>48</v>
      </c>
      <c r="O180" s="71"/>
      <c r="P180" s="212">
        <f>O180*H180</f>
        <v>0</v>
      </c>
      <c r="Q180" s="212">
        <v>3.2000000000000003E-4</v>
      </c>
      <c r="R180" s="212">
        <f>Q180*H180</f>
        <v>6.4000000000000005E-4</v>
      </c>
      <c r="S180" s="212">
        <v>0</v>
      </c>
      <c r="T180" s="213">
        <f>S180*H180</f>
        <v>0</v>
      </c>
      <c r="U180" s="34"/>
      <c r="V180" s="34"/>
      <c r="W180" s="34"/>
      <c r="X180" s="34"/>
      <c r="Y180" s="34"/>
      <c r="Z180" s="34"/>
      <c r="AA180" s="34"/>
      <c r="AB180" s="34"/>
      <c r="AC180" s="34"/>
      <c r="AD180" s="34"/>
      <c r="AE180" s="34"/>
      <c r="AR180" s="214" t="s">
        <v>187</v>
      </c>
      <c r="AT180" s="214" t="s">
        <v>262</v>
      </c>
      <c r="AU180" s="214" t="s">
        <v>21</v>
      </c>
      <c r="AY180" s="16" t="s">
        <v>150</v>
      </c>
      <c r="BE180" s="215">
        <f>IF(N180="základní",J180,0)</f>
        <v>0</v>
      </c>
      <c r="BF180" s="215">
        <f>IF(N180="snížená",J180,0)</f>
        <v>0</v>
      </c>
      <c r="BG180" s="215">
        <f>IF(N180="zákl. přenesená",J180,0)</f>
        <v>0</v>
      </c>
      <c r="BH180" s="215">
        <f>IF(N180="sníž. přenesená",J180,0)</f>
        <v>0</v>
      </c>
      <c r="BI180" s="215">
        <f>IF(N180="nulová",J180,0)</f>
        <v>0</v>
      </c>
      <c r="BJ180" s="16" t="s">
        <v>91</v>
      </c>
      <c r="BK180" s="215">
        <f>ROUND(I180*H180,2)</f>
        <v>0</v>
      </c>
      <c r="BL180" s="16" t="s">
        <v>156</v>
      </c>
      <c r="BM180" s="214" t="s">
        <v>1668</v>
      </c>
    </row>
    <row r="181" spans="1:65" s="2" customFormat="1" ht="11.25">
      <c r="A181" s="34"/>
      <c r="B181" s="35"/>
      <c r="C181" s="36"/>
      <c r="D181" s="216" t="s">
        <v>158</v>
      </c>
      <c r="E181" s="36"/>
      <c r="F181" s="217" t="s">
        <v>1667</v>
      </c>
      <c r="G181" s="36"/>
      <c r="H181" s="36"/>
      <c r="I181" s="115"/>
      <c r="J181" s="36"/>
      <c r="K181" s="36"/>
      <c r="L181" s="39"/>
      <c r="M181" s="218"/>
      <c r="N181" s="219"/>
      <c r="O181" s="71"/>
      <c r="P181" s="71"/>
      <c r="Q181" s="71"/>
      <c r="R181" s="71"/>
      <c r="S181" s="71"/>
      <c r="T181" s="72"/>
      <c r="U181" s="34"/>
      <c r="V181" s="34"/>
      <c r="W181" s="34"/>
      <c r="X181" s="34"/>
      <c r="Y181" s="34"/>
      <c r="Z181" s="34"/>
      <c r="AA181" s="34"/>
      <c r="AB181" s="34"/>
      <c r="AC181" s="34"/>
      <c r="AD181" s="34"/>
      <c r="AE181" s="34"/>
      <c r="AT181" s="16" t="s">
        <v>158</v>
      </c>
      <c r="AU181" s="16" t="s">
        <v>21</v>
      </c>
    </row>
    <row r="182" spans="1:65" s="2" customFormat="1" ht="21.75" customHeight="1">
      <c r="A182" s="34"/>
      <c r="B182" s="35"/>
      <c r="C182" s="203" t="s">
        <v>245</v>
      </c>
      <c r="D182" s="203" t="s">
        <v>152</v>
      </c>
      <c r="E182" s="204" t="s">
        <v>1669</v>
      </c>
      <c r="F182" s="205" t="s">
        <v>1670</v>
      </c>
      <c r="G182" s="206" t="s">
        <v>155</v>
      </c>
      <c r="H182" s="207">
        <v>7</v>
      </c>
      <c r="I182" s="208"/>
      <c r="J182" s="209">
        <f>ROUND(I182*H182,2)</f>
        <v>0</v>
      </c>
      <c r="K182" s="205" t="s">
        <v>1</v>
      </c>
      <c r="L182" s="39"/>
      <c r="M182" s="210" t="s">
        <v>1</v>
      </c>
      <c r="N182" s="211" t="s">
        <v>48</v>
      </c>
      <c r="O182" s="71"/>
      <c r="P182" s="212">
        <f>O182*H182</f>
        <v>0</v>
      </c>
      <c r="Q182" s="212">
        <v>0</v>
      </c>
      <c r="R182" s="212">
        <f>Q182*H182</f>
        <v>0</v>
      </c>
      <c r="S182" s="212">
        <v>0</v>
      </c>
      <c r="T182" s="213">
        <f>S182*H182</f>
        <v>0</v>
      </c>
      <c r="U182" s="34"/>
      <c r="V182" s="34"/>
      <c r="W182" s="34"/>
      <c r="X182" s="34"/>
      <c r="Y182" s="34"/>
      <c r="Z182" s="34"/>
      <c r="AA182" s="34"/>
      <c r="AB182" s="34"/>
      <c r="AC182" s="34"/>
      <c r="AD182" s="34"/>
      <c r="AE182" s="34"/>
      <c r="AR182" s="214" t="s">
        <v>156</v>
      </c>
      <c r="AT182" s="214" t="s">
        <v>152</v>
      </c>
      <c r="AU182" s="214" t="s">
        <v>21</v>
      </c>
      <c r="AY182" s="16" t="s">
        <v>150</v>
      </c>
      <c r="BE182" s="215">
        <f>IF(N182="základní",J182,0)</f>
        <v>0</v>
      </c>
      <c r="BF182" s="215">
        <f>IF(N182="snížená",J182,0)</f>
        <v>0</v>
      </c>
      <c r="BG182" s="215">
        <f>IF(N182="zákl. přenesená",J182,0)</f>
        <v>0</v>
      </c>
      <c r="BH182" s="215">
        <f>IF(N182="sníž. přenesená",J182,0)</f>
        <v>0</v>
      </c>
      <c r="BI182" s="215">
        <f>IF(N182="nulová",J182,0)</f>
        <v>0</v>
      </c>
      <c r="BJ182" s="16" t="s">
        <v>91</v>
      </c>
      <c r="BK182" s="215">
        <f>ROUND(I182*H182,2)</f>
        <v>0</v>
      </c>
      <c r="BL182" s="16" t="s">
        <v>156</v>
      </c>
      <c r="BM182" s="214" t="s">
        <v>1671</v>
      </c>
    </row>
    <row r="183" spans="1:65" s="2" customFormat="1" ht="11.25">
      <c r="A183" s="34"/>
      <c r="B183" s="35"/>
      <c r="C183" s="36"/>
      <c r="D183" s="216" t="s">
        <v>158</v>
      </c>
      <c r="E183" s="36"/>
      <c r="F183" s="217" t="s">
        <v>1670</v>
      </c>
      <c r="G183" s="36"/>
      <c r="H183" s="36"/>
      <c r="I183" s="115"/>
      <c r="J183" s="36"/>
      <c r="K183" s="36"/>
      <c r="L183" s="39"/>
      <c r="M183" s="218"/>
      <c r="N183" s="219"/>
      <c r="O183" s="71"/>
      <c r="P183" s="71"/>
      <c r="Q183" s="71"/>
      <c r="R183" s="71"/>
      <c r="S183" s="71"/>
      <c r="T183" s="72"/>
      <c r="U183" s="34"/>
      <c r="V183" s="34"/>
      <c r="W183" s="34"/>
      <c r="X183" s="34"/>
      <c r="Y183" s="34"/>
      <c r="Z183" s="34"/>
      <c r="AA183" s="34"/>
      <c r="AB183" s="34"/>
      <c r="AC183" s="34"/>
      <c r="AD183" s="34"/>
      <c r="AE183" s="34"/>
      <c r="AT183" s="16" t="s">
        <v>158</v>
      </c>
      <c r="AU183" s="16" t="s">
        <v>21</v>
      </c>
    </row>
    <row r="184" spans="1:65" s="2" customFormat="1" ht="16.5" customHeight="1">
      <c r="A184" s="34"/>
      <c r="B184" s="35"/>
      <c r="C184" s="243" t="s">
        <v>251</v>
      </c>
      <c r="D184" s="243" t="s">
        <v>262</v>
      </c>
      <c r="E184" s="244" t="s">
        <v>1672</v>
      </c>
      <c r="F184" s="245" t="s">
        <v>1673</v>
      </c>
      <c r="G184" s="246" t="s">
        <v>155</v>
      </c>
      <c r="H184" s="247">
        <v>7</v>
      </c>
      <c r="I184" s="248"/>
      <c r="J184" s="249">
        <f>ROUND(I184*H184,2)</f>
        <v>0</v>
      </c>
      <c r="K184" s="245" t="s">
        <v>1</v>
      </c>
      <c r="L184" s="250"/>
      <c r="M184" s="251" t="s">
        <v>1</v>
      </c>
      <c r="N184" s="252" t="s">
        <v>48</v>
      </c>
      <c r="O184" s="71"/>
      <c r="P184" s="212">
        <f>O184*H184</f>
        <v>0</v>
      </c>
      <c r="Q184" s="212">
        <v>1.81E-3</v>
      </c>
      <c r="R184" s="212">
        <f>Q184*H184</f>
        <v>1.2670000000000001E-2</v>
      </c>
      <c r="S184" s="212">
        <v>0</v>
      </c>
      <c r="T184" s="213">
        <f>S184*H184</f>
        <v>0</v>
      </c>
      <c r="U184" s="34"/>
      <c r="V184" s="34"/>
      <c r="W184" s="34"/>
      <c r="X184" s="34"/>
      <c r="Y184" s="34"/>
      <c r="Z184" s="34"/>
      <c r="AA184" s="34"/>
      <c r="AB184" s="34"/>
      <c r="AC184" s="34"/>
      <c r="AD184" s="34"/>
      <c r="AE184" s="34"/>
      <c r="AR184" s="214" t="s">
        <v>187</v>
      </c>
      <c r="AT184" s="214" t="s">
        <v>262</v>
      </c>
      <c r="AU184" s="214" t="s">
        <v>21</v>
      </c>
      <c r="AY184" s="16" t="s">
        <v>150</v>
      </c>
      <c r="BE184" s="215">
        <f>IF(N184="základní",J184,0)</f>
        <v>0</v>
      </c>
      <c r="BF184" s="215">
        <f>IF(N184="snížená",J184,0)</f>
        <v>0</v>
      </c>
      <c r="BG184" s="215">
        <f>IF(N184="zákl. přenesená",J184,0)</f>
        <v>0</v>
      </c>
      <c r="BH184" s="215">
        <f>IF(N184="sníž. přenesená",J184,0)</f>
        <v>0</v>
      </c>
      <c r="BI184" s="215">
        <f>IF(N184="nulová",J184,0)</f>
        <v>0</v>
      </c>
      <c r="BJ184" s="16" t="s">
        <v>91</v>
      </c>
      <c r="BK184" s="215">
        <f>ROUND(I184*H184,2)</f>
        <v>0</v>
      </c>
      <c r="BL184" s="16" t="s">
        <v>156</v>
      </c>
      <c r="BM184" s="214" t="s">
        <v>1674</v>
      </c>
    </row>
    <row r="185" spans="1:65" s="2" customFormat="1" ht="11.25">
      <c r="A185" s="34"/>
      <c r="B185" s="35"/>
      <c r="C185" s="36"/>
      <c r="D185" s="216" t="s">
        <v>158</v>
      </c>
      <c r="E185" s="36"/>
      <c r="F185" s="217" t="s">
        <v>1673</v>
      </c>
      <c r="G185" s="36"/>
      <c r="H185" s="36"/>
      <c r="I185" s="115"/>
      <c r="J185" s="36"/>
      <c r="K185" s="36"/>
      <c r="L185" s="39"/>
      <c r="M185" s="218"/>
      <c r="N185" s="219"/>
      <c r="O185" s="71"/>
      <c r="P185" s="71"/>
      <c r="Q185" s="71"/>
      <c r="R185" s="71"/>
      <c r="S185" s="71"/>
      <c r="T185" s="72"/>
      <c r="U185" s="34"/>
      <c r="V185" s="34"/>
      <c r="W185" s="34"/>
      <c r="X185" s="34"/>
      <c r="Y185" s="34"/>
      <c r="Z185" s="34"/>
      <c r="AA185" s="34"/>
      <c r="AB185" s="34"/>
      <c r="AC185" s="34"/>
      <c r="AD185" s="34"/>
      <c r="AE185" s="34"/>
      <c r="AT185" s="16" t="s">
        <v>158</v>
      </c>
      <c r="AU185" s="16" t="s">
        <v>21</v>
      </c>
    </row>
    <row r="186" spans="1:65" s="2" customFormat="1" ht="21.75" customHeight="1">
      <c r="A186" s="34"/>
      <c r="B186" s="35"/>
      <c r="C186" s="203" t="s">
        <v>257</v>
      </c>
      <c r="D186" s="203" t="s">
        <v>152</v>
      </c>
      <c r="E186" s="204" t="s">
        <v>1675</v>
      </c>
      <c r="F186" s="205" t="s">
        <v>1676</v>
      </c>
      <c r="G186" s="206" t="s">
        <v>155</v>
      </c>
      <c r="H186" s="207">
        <v>4</v>
      </c>
      <c r="I186" s="208"/>
      <c r="J186" s="209">
        <f>ROUND(I186*H186,2)</f>
        <v>0</v>
      </c>
      <c r="K186" s="205" t="s">
        <v>1</v>
      </c>
      <c r="L186" s="39"/>
      <c r="M186" s="210" t="s">
        <v>1</v>
      </c>
      <c r="N186" s="211" t="s">
        <v>48</v>
      </c>
      <c r="O186" s="71"/>
      <c r="P186" s="212">
        <f>O186*H186</f>
        <v>0</v>
      </c>
      <c r="Q186" s="212">
        <v>0</v>
      </c>
      <c r="R186" s="212">
        <f>Q186*H186</f>
        <v>0</v>
      </c>
      <c r="S186" s="212">
        <v>0</v>
      </c>
      <c r="T186" s="213">
        <f>S186*H186</f>
        <v>0</v>
      </c>
      <c r="U186" s="34"/>
      <c r="V186" s="34"/>
      <c r="W186" s="34"/>
      <c r="X186" s="34"/>
      <c r="Y186" s="34"/>
      <c r="Z186" s="34"/>
      <c r="AA186" s="34"/>
      <c r="AB186" s="34"/>
      <c r="AC186" s="34"/>
      <c r="AD186" s="34"/>
      <c r="AE186" s="34"/>
      <c r="AR186" s="214" t="s">
        <v>156</v>
      </c>
      <c r="AT186" s="214" t="s">
        <v>152</v>
      </c>
      <c r="AU186" s="214" t="s">
        <v>21</v>
      </c>
      <c r="AY186" s="16" t="s">
        <v>150</v>
      </c>
      <c r="BE186" s="215">
        <f>IF(N186="základní",J186,0)</f>
        <v>0</v>
      </c>
      <c r="BF186" s="215">
        <f>IF(N186="snížená",J186,0)</f>
        <v>0</v>
      </c>
      <c r="BG186" s="215">
        <f>IF(N186="zákl. přenesená",J186,0)</f>
        <v>0</v>
      </c>
      <c r="BH186" s="215">
        <f>IF(N186="sníž. přenesená",J186,0)</f>
        <v>0</v>
      </c>
      <c r="BI186" s="215">
        <f>IF(N186="nulová",J186,0)</f>
        <v>0</v>
      </c>
      <c r="BJ186" s="16" t="s">
        <v>91</v>
      </c>
      <c r="BK186" s="215">
        <f>ROUND(I186*H186,2)</f>
        <v>0</v>
      </c>
      <c r="BL186" s="16" t="s">
        <v>156</v>
      </c>
      <c r="BM186" s="214" t="s">
        <v>1677</v>
      </c>
    </row>
    <row r="187" spans="1:65" s="2" customFormat="1" ht="11.25">
      <c r="A187" s="34"/>
      <c r="B187" s="35"/>
      <c r="C187" s="36"/>
      <c r="D187" s="216" t="s">
        <v>158</v>
      </c>
      <c r="E187" s="36"/>
      <c r="F187" s="217" t="s">
        <v>1676</v>
      </c>
      <c r="G187" s="36"/>
      <c r="H187" s="36"/>
      <c r="I187" s="115"/>
      <c r="J187" s="36"/>
      <c r="K187" s="36"/>
      <c r="L187" s="39"/>
      <c r="M187" s="218"/>
      <c r="N187" s="219"/>
      <c r="O187" s="71"/>
      <c r="P187" s="71"/>
      <c r="Q187" s="71"/>
      <c r="R187" s="71"/>
      <c r="S187" s="71"/>
      <c r="T187" s="72"/>
      <c r="U187" s="34"/>
      <c r="V187" s="34"/>
      <c r="W187" s="34"/>
      <c r="X187" s="34"/>
      <c r="Y187" s="34"/>
      <c r="Z187" s="34"/>
      <c r="AA187" s="34"/>
      <c r="AB187" s="34"/>
      <c r="AC187" s="34"/>
      <c r="AD187" s="34"/>
      <c r="AE187" s="34"/>
      <c r="AT187" s="16" t="s">
        <v>158</v>
      </c>
      <c r="AU187" s="16" t="s">
        <v>21</v>
      </c>
    </row>
    <row r="188" spans="1:65" s="2" customFormat="1" ht="16.5" customHeight="1">
      <c r="A188" s="34"/>
      <c r="B188" s="35"/>
      <c r="C188" s="243" t="s">
        <v>261</v>
      </c>
      <c r="D188" s="243" t="s">
        <v>262</v>
      </c>
      <c r="E188" s="244" t="s">
        <v>1678</v>
      </c>
      <c r="F188" s="245" t="s">
        <v>1679</v>
      </c>
      <c r="G188" s="246" t="s">
        <v>155</v>
      </c>
      <c r="H188" s="247">
        <v>4</v>
      </c>
      <c r="I188" s="248"/>
      <c r="J188" s="249">
        <f>ROUND(I188*H188,2)</f>
        <v>0</v>
      </c>
      <c r="K188" s="245" t="s">
        <v>1</v>
      </c>
      <c r="L188" s="250"/>
      <c r="M188" s="251" t="s">
        <v>1</v>
      </c>
      <c r="N188" s="252" t="s">
        <v>48</v>
      </c>
      <c r="O188" s="71"/>
      <c r="P188" s="212">
        <f>O188*H188</f>
        <v>0</v>
      </c>
      <c r="Q188" s="212">
        <v>1.8E-3</v>
      </c>
      <c r="R188" s="212">
        <f>Q188*H188</f>
        <v>7.1999999999999998E-3</v>
      </c>
      <c r="S188" s="212">
        <v>0</v>
      </c>
      <c r="T188" s="213">
        <f>S188*H188</f>
        <v>0</v>
      </c>
      <c r="U188" s="34"/>
      <c r="V188" s="34"/>
      <c r="W188" s="34"/>
      <c r="X188" s="34"/>
      <c r="Y188" s="34"/>
      <c r="Z188" s="34"/>
      <c r="AA188" s="34"/>
      <c r="AB188" s="34"/>
      <c r="AC188" s="34"/>
      <c r="AD188" s="34"/>
      <c r="AE188" s="34"/>
      <c r="AR188" s="214" t="s">
        <v>187</v>
      </c>
      <c r="AT188" s="214" t="s">
        <v>262</v>
      </c>
      <c r="AU188" s="214" t="s">
        <v>21</v>
      </c>
      <c r="AY188" s="16" t="s">
        <v>150</v>
      </c>
      <c r="BE188" s="215">
        <f>IF(N188="základní",J188,0)</f>
        <v>0</v>
      </c>
      <c r="BF188" s="215">
        <f>IF(N188="snížená",J188,0)</f>
        <v>0</v>
      </c>
      <c r="BG188" s="215">
        <f>IF(N188="zákl. přenesená",J188,0)</f>
        <v>0</v>
      </c>
      <c r="BH188" s="215">
        <f>IF(N188="sníž. přenesená",J188,0)</f>
        <v>0</v>
      </c>
      <c r="BI188" s="215">
        <f>IF(N188="nulová",J188,0)</f>
        <v>0</v>
      </c>
      <c r="BJ188" s="16" t="s">
        <v>91</v>
      </c>
      <c r="BK188" s="215">
        <f>ROUND(I188*H188,2)</f>
        <v>0</v>
      </c>
      <c r="BL188" s="16" t="s">
        <v>156</v>
      </c>
      <c r="BM188" s="214" t="s">
        <v>1680</v>
      </c>
    </row>
    <row r="189" spans="1:65" s="2" customFormat="1" ht="11.25">
      <c r="A189" s="34"/>
      <c r="B189" s="35"/>
      <c r="C189" s="36"/>
      <c r="D189" s="216" t="s">
        <v>158</v>
      </c>
      <c r="E189" s="36"/>
      <c r="F189" s="217" t="s">
        <v>1679</v>
      </c>
      <c r="G189" s="36"/>
      <c r="H189" s="36"/>
      <c r="I189" s="115"/>
      <c r="J189" s="36"/>
      <c r="K189" s="36"/>
      <c r="L189" s="39"/>
      <c r="M189" s="218"/>
      <c r="N189" s="219"/>
      <c r="O189" s="71"/>
      <c r="P189" s="71"/>
      <c r="Q189" s="71"/>
      <c r="R189" s="71"/>
      <c r="S189" s="71"/>
      <c r="T189" s="72"/>
      <c r="U189" s="34"/>
      <c r="V189" s="34"/>
      <c r="W189" s="34"/>
      <c r="X189" s="34"/>
      <c r="Y189" s="34"/>
      <c r="Z189" s="34"/>
      <c r="AA189" s="34"/>
      <c r="AB189" s="34"/>
      <c r="AC189" s="34"/>
      <c r="AD189" s="34"/>
      <c r="AE189" s="34"/>
      <c r="AT189" s="16" t="s">
        <v>158</v>
      </c>
      <c r="AU189" s="16" t="s">
        <v>21</v>
      </c>
    </row>
    <row r="190" spans="1:65" s="2" customFormat="1" ht="16.5" customHeight="1">
      <c r="A190" s="34"/>
      <c r="B190" s="35"/>
      <c r="C190" s="203" t="s">
        <v>267</v>
      </c>
      <c r="D190" s="203" t="s">
        <v>152</v>
      </c>
      <c r="E190" s="204" t="s">
        <v>1681</v>
      </c>
      <c r="F190" s="205" t="s">
        <v>1682</v>
      </c>
      <c r="G190" s="206" t="s">
        <v>194</v>
      </c>
      <c r="H190" s="207">
        <v>170</v>
      </c>
      <c r="I190" s="208"/>
      <c r="J190" s="209">
        <f>ROUND(I190*H190,2)</f>
        <v>0</v>
      </c>
      <c r="K190" s="205" t="s">
        <v>1</v>
      </c>
      <c r="L190" s="39"/>
      <c r="M190" s="210" t="s">
        <v>1</v>
      </c>
      <c r="N190" s="211" t="s">
        <v>48</v>
      </c>
      <c r="O190" s="71"/>
      <c r="P190" s="212">
        <f>O190*H190</f>
        <v>0</v>
      </c>
      <c r="Q190" s="212">
        <v>1.9000000000000001E-4</v>
      </c>
      <c r="R190" s="212">
        <f>Q190*H190</f>
        <v>3.2300000000000002E-2</v>
      </c>
      <c r="S190" s="212">
        <v>0</v>
      </c>
      <c r="T190" s="213">
        <f>S190*H190</f>
        <v>0</v>
      </c>
      <c r="U190" s="34"/>
      <c r="V190" s="34"/>
      <c r="W190" s="34"/>
      <c r="X190" s="34"/>
      <c r="Y190" s="34"/>
      <c r="Z190" s="34"/>
      <c r="AA190" s="34"/>
      <c r="AB190" s="34"/>
      <c r="AC190" s="34"/>
      <c r="AD190" s="34"/>
      <c r="AE190" s="34"/>
      <c r="AR190" s="214" t="s">
        <v>156</v>
      </c>
      <c r="AT190" s="214" t="s">
        <v>152</v>
      </c>
      <c r="AU190" s="214" t="s">
        <v>21</v>
      </c>
      <c r="AY190" s="16" t="s">
        <v>150</v>
      </c>
      <c r="BE190" s="215">
        <f>IF(N190="základní",J190,0)</f>
        <v>0</v>
      </c>
      <c r="BF190" s="215">
        <f>IF(N190="snížená",J190,0)</f>
        <v>0</v>
      </c>
      <c r="BG190" s="215">
        <f>IF(N190="zákl. přenesená",J190,0)</f>
        <v>0</v>
      </c>
      <c r="BH190" s="215">
        <f>IF(N190="sníž. přenesená",J190,0)</f>
        <v>0</v>
      </c>
      <c r="BI190" s="215">
        <f>IF(N190="nulová",J190,0)</f>
        <v>0</v>
      </c>
      <c r="BJ190" s="16" t="s">
        <v>91</v>
      </c>
      <c r="BK190" s="215">
        <f>ROUND(I190*H190,2)</f>
        <v>0</v>
      </c>
      <c r="BL190" s="16" t="s">
        <v>156</v>
      </c>
      <c r="BM190" s="214" t="s">
        <v>1683</v>
      </c>
    </row>
    <row r="191" spans="1:65" s="2" customFormat="1" ht="11.25">
      <c r="A191" s="34"/>
      <c r="B191" s="35"/>
      <c r="C191" s="36"/>
      <c r="D191" s="216" t="s">
        <v>158</v>
      </c>
      <c r="E191" s="36"/>
      <c r="F191" s="217" t="s">
        <v>1682</v>
      </c>
      <c r="G191" s="36"/>
      <c r="H191" s="36"/>
      <c r="I191" s="115"/>
      <c r="J191" s="36"/>
      <c r="K191" s="36"/>
      <c r="L191" s="39"/>
      <c r="M191" s="218"/>
      <c r="N191" s="219"/>
      <c r="O191" s="71"/>
      <c r="P191" s="71"/>
      <c r="Q191" s="71"/>
      <c r="R191" s="71"/>
      <c r="S191" s="71"/>
      <c r="T191" s="72"/>
      <c r="U191" s="34"/>
      <c r="V191" s="34"/>
      <c r="W191" s="34"/>
      <c r="X191" s="34"/>
      <c r="Y191" s="34"/>
      <c r="Z191" s="34"/>
      <c r="AA191" s="34"/>
      <c r="AB191" s="34"/>
      <c r="AC191" s="34"/>
      <c r="AD191" s="34"/>
      <c r="AE191" s="34"/>
      <c r="AT191" s="16" t="s">
        <v>158</v>
      </c>
      <c r="AU191" s="16" t="s">
        <v>21</v>
      </c>
    </row>
    <row r="192" spans="1:65" s="13" customFormat="1" ht="11.25">
      <c r="B192" s="221"/>
      <c r="C192" s="222"/>
      <c r="D192" s="216" t="s">
        <v>200</v>
      </c>
      <c r="E192" s="223" t="s">
        <v>1</v>
      </c>
      <c r="F192" s="224" t="s">
        <v>1684</v>
      </c>
      <c r="G192" s="222"/>
      <c r="H192" s="225">
        <v>170</v>
      </c>
      <c r="I192" s="226"/>
      <c r="J192" s="222"/>
      <c r="K192" s="222"/>
      <c r="L192" s="227"/>
      <c r="M192" s="228"/>
      <c r="N192" s="229"/>
      <c r="O192" s="229"/>
      <c r="P192" s="229"/>
      <c r="Q192" s="229"/>
      <c r="R192" s="229"/>
      <c r="S192" s="229"/>
      <c r="T192" s="230"/>
      <c r="AT192" s="231" t="s">
        <v>200</v>
      </c>
      <c r="AU192" s="231" t="s">
        <v>21</v>
      </c>
      <c r="AV192" s="13" t="s">
        <v>21</v>
      </c>
      <c r="AW192" s="13" t="s">
        <v>40</v>
      </c>
      <c r="AX192" s="13" t="s">
        <v>91</v>
      </c>
      <c r="AY192" s="231" t="s">
        <v>150</v>
      </c>
    </row>
    <row r="193" spans="1:65" s="2" customFormat="1" ht="16.5" customHeight="1">
      <c r="A193" s="34"/>
      <c r="B193" s="35"/>
      <c r="C193" s="203" t="s">
        <v>7</v>
      </c>
      <c r="D193" s="203" t="s">
        <v>152</v>
      </c>
      <c r="E193" s="204" t="s">
        <v>1685</v>
      </c>
      <c r="F193" s="205" t="s">
        <v>1686</v>
      </c>
      <c r="G193" s="206" t="s">
        <v>194</v>
      </c>
      <c r="H193" s="207">
        <v>170</v>
      </c>
      <c r="I193" s="208"/>
      <c r="J193" s="209">
        <f>ROUND(I193*H193,2)</f>
        <v>0</v>
      </c>
      <c r="K193" s="205" t="s">
        <v>1</v>
      </c>
      <c r="L193" s="39"/>
      <c r="M193" s="210" t="s">
        <v>1</v>
      </c>
      <c r="N193" s="211" t="s">
        <v>48</v>
      </c>
      <c r="O193" s="71"/>
      <c r="P193" s="212">
        <f>O193*H193</f>
        <v>0</v>
      </c>
      <c r="Q193" s="212">
        <v>9.0000000000000006E-5</v>
      </c>
      <c r="R193" s="212">
        <f>Q193*H193</f>
        <v>1.5300000000000001E-2</v>
      </c>
      <c r="S193" s="212">
        <v>0</v>
      </c>
      <c r="T193" s="213">
        <f>S193*H193</f>
        <v>0</v>
      </c>
      <c r="U193" s="34"/>
      <c r="V193" s="34"/>
      <c r="W193" s="34"/>
      <c r="X193" s="34"/>
      <c r="Y193" s="34"/>
      <c r="Z193" s="34"/>
      <c r="AA193" s="34"/>
      <c r="AB193" s="34"/>
      <c r="AC193" s="34"/>
      <c r="AD193" s="34"/>
      <c r="AE193" s="34"/>
      <c r="AR193" s="214" t="s">
        <v>156</v>
      </c>
      <c r="AT193" s="214" t="s">
        <v>152</v>
      </c>
      <c r="AU193" s="214" t="s">
        <v>21</v>
      </c>
      <c r="AY193" s="16" t="s">
        <v>150</v>
      </c>
      <c r="BE193" s="215">
        <f>IF(N193="základní",J193,0)</f>
        <v>0</v>
      </c>
      <c r="BF193" s="215">
        <f>IF(N193="snížená",J193,0)</f>
        <v>0</v>
      </c>
      <c r="BG193" s="215">
        <f>IF(N193="zákl. přenesená",J193,0)</f>
        <v>0</v>
      </c>
      <c r="BH193" s="215">
        <f>IF(N193="sníž. přenesená",J193,0)</f>
        <v>0</v>
      </c>
      <c r="BI193" s="215">
        <f>IF(N193="nulová",J193,0)</f>
        <v>0</v>
      </c>
      <c r="BJ193" s="16" t="s">
        <v>91</v>
      </c>
      <c r="BK193" s="215">
        <f>ROUND(I193*H193,2)</f>
        <v>0</v>
      </c>
      <c r="BL193" s="16" t="s">
        <v>156</v>
      </c>
      <c r="BM193" s="214" t="s">
        <v>1687</v>
      </c>
    </row>
    <row r="194" spans="1:65" s="2" customFormat="1" ht="11.25">
      <c r="A194" s="34"/>
      <c r="B194" s="35"/>
      <c r="C194" s="36"/>
      <c r="D194" s="216" t="s">
        <v>158</v>
      </c>
      <c r="E194" s="36"/>
      <c r="F194" s="217" t="s">
        <v>1686</v>
      </c>
      <c r="G194" s="36"/>
      <c r="H194" s="36"/>
      <c r="I194" s="115"/>
      <c r="J194" s="36"/>
      <c r="K194" s="36"/>
      <c r="L194" s="39"/>
      <c r="M194" s="218"/>
      <c r="N194" s="219"/>
      <c r="O194" s="71"/>
      <c r="P194" s="71"/>
      <c r="Q194" s="71"/>
      <c r="R194" s="71"/>
      <c r="S194" s="71"/>
      <c r="T194" s="72"/>
      <c r="U194" s="34"/>
      <c r="V194" s="34"/>
      <c r="W194" s="34"/>
      <c r="X194" s="34"/>
      <c r="Y194" s="34"/>
      <c r="Z194" s="34"/>
      <c r="AA194" s="34"/>
      <c r="AB194" s="34"/>
      <c r="AC194" s="34"/>
      <c r="AD194" s="34"/>
      <c r="AE194" s="34"/>
      <c r="AT194" s="16" t="s">
        <v>158</v>
      </c>
      <c r="AU194" s="16" t="s">
        <v>21</v>
      </c>
    </row>
    <row r="195" spans="1:65" s="12" customFormat="1" ht="22.9" customHeight="1">
      <c r="B195" s="187"/>
      <c r="C195" s="188"/>
      <c r="D195" s="189" t="s">
        <v>82</v>
      </c>
      <c r="E195" s="201" t="s">
        <v>368</v>
      </c>
      <c r="F195" s="201" t="s">
        <v>1688</v>
      </c>
      <c r="G195" s="188"/>
      <c r="H195" s="188"/>
      <c r="I195" s="191"/>
      <c r="J195" s="202">
        <f>BK195</f>
        <v>0</v>
      </c>
      <c r="K195" s="188"/>
      <c r="L195" s="193"/>
      <c r="M195" s="194"/>
      <c r="N195" s="195"/>
      <c r="O195" s="195"/>
      <c r="P195" s="196">
        <f>SUM(P196:P204)</f>
        <v>0</v>
      </c>
      <c r="Q195" s="195"/>
      <c r="R195" s="196">
        <f>SUM(R196:R204)</f>
        <v>0</v>
      </c>
      <c r="S195" s="195"/>
      <c r="T195" s="197">
        <f>SUM(T196:T204)</f>
        <v>0</v>
      </c>
      <c r="AR195" s="198" t="s">
        <v>91</v>
      </c>
      <c r="AT195" s="199" t="s">
        <v>82</v>
      </c>
      <c r="AU195" s="199" t="s">
        <v>91</v>
      </c>
      <c r="AY195" s="198" t="s">
        <v>150</v>
      </c>
      <c r="BK195" s="200">
        <f>SUM(BK196:BK204)</f>
        <v>0</v>
      </c>
    </row>
    <row r="196" spans="1:65" s="2" customFormat="1" ht="21.75" customHeight="1">
      <c r="A196" s="34"/>
      <c r="B196" s="35"/>
      <c r="C196" s="203" t="s">
        <v>277</v>
      </c>
      <c r="D196" s="203" t="s">
        <v>152</v>
      </c>
      <c r="E196" s="204" t="s">
        <v>1689</v>
      </c>
      <c r="F196" s="205" t="s">
        <v>1690</v>
      </c>
      <c r="G196" s="206" t="s">
        <v>254</v>
      </c>
      <c r="H196" s="207">
        <v>1.86</v>
      </c>
      <c r="I196" s="208"/>
      <c r="J196" s="209">
        <f>ROUND(I196*H196,2)</f>
        <v>0</v>
      </c>
      <c r="K196" s="205" t="s">
        <v>1</v>
      </c>
      <c r="L196" s="39"/>
      <c r="M196" s="210" t="s">
        <v>1</v>
      </c>
      <c r="N196" s="211" t="s">
        <v>48</v>
      </c>
      <c r="O196" s="71"/>
      <c r="P196" s="212">
        <f>O196*H196</f>
        <v>0</v>
      </c>
      <c r="Q196" s="212">
        <v>0</v>
      </c>
      <c r="R196" s="212">
        <f>Q196*H196</f>
        <v>0</v>
      </c>
      <c r="S196" s="212">
        <v>0</v>
      </c>
      <c r="T196" s="213">
        <f>S196*H196</f>
        <v>0</v>
      </c>
      <c r="U196" s="34"/>
      <c r="V196" s="34"/>
      <c r="W196" s="34"/>
      <c r="X196" s="34"/>
      <c r="Y196" s="34"/>
      <c r="Z196" s="34"/>
      <c r="AA196" s="34"/>
      <c r="AB196" s="34"/>
      <c r="AC196" s="34"/>
      <c r="AD196" s="34"/>
      <c r="AE196" s="34"/>
      <c r="AR196" s="214" t="s">
        <v>156</v>
      </c>
      <c r="AT196" s="214" t="s">
        <v>152</v>
      </c>
      <c r="AU196" s="214" t="s">
        <v>21</v>
      </c>
      <c r="AY196" s="16" t="s">
        <v>150</v>
      </c>
      <c r="BE196" s="215">
        <f>IF(N196="základní",J196,0)</f>
        <v>0</v>
      </c>
      <c r="BF196" s="215">
        <f>IF(N196="snížená",J196,0)</f>
        <v>0</v>
      </c>
      <c r="BG196" s="215">
        <f>IF(N196="zákl. přenesená",J196,0)</f>
        <v>0</v>
      </c>
      <c r="BH196" s="215">
        <f>IF(N196="sníž. přenesená",J196,0)</f>
        <v>0</v>
      </c>
      <c r="BI196" s="215">
        <f>IF(N196="nulová",J196,0)</f>
        <v>0</v>
      </c>
      <c r="BJ196" s="16" t="s">
        <v>91</v>
      </c>
      <c r="BK196" s="215">
        <f>ROUND(I196*H196,2)</f>
        <v>0</v>
      </c>
      <c r="BL196" s="16" t="s">
        <v>156</v>
      </c>
      <c r="BM196" s="214" t="s">
        <v>1691</v>
      </c>
    </row>
    <row r="197" spans="1:65" s="2" customFormat="1" ht="19.5">
      <c r="A197" s="34"/>
      <c r="B197" s="35"/>
      <c r="C197" s="36"/>
      <c r="D197" s="216" t="s">
        <v>158</v>
      </c>
      <c r="E197" s="36"/>
      <c r="F197" s="217" t="s">
        <v>1690</v>
      </c>
      <c r="G197" s="36"/>
      <c r="H197" s="36"/>
      <c r="I197" s="115"/>
      <c r="J197" s="36"/>
      <c r="K197" s="36"/>
      <c r="L197" s="39"/>
      <c r="M197" s="218"/>
      <c r="N197" s="219"/>
      <c r="O197" s="71"/>
      <c r="P197" s="71"/>
      <c r="Q197" s="71"/>
      <c r="R197" s="71"/>
      <c r="S197" s="71"/>
      <c r="T197" s="72"/>
      <c r="U197" s="34"/>
      <c r="V197" s="34"/>
      <c r="W197" s="34"/>
      <c r="X197" s="34"/>
      <c r="Y197" s="34"/>
      <c r="Z197" s="34"/>
      <c r="AA197" s="34"/>
      <c r="AB197" s="34"/>
      <c r="AC197" s="34"/>
      <c r="AD197" s="34"/>
      <c r="AE197" s="34"/>
      <c r="AT197" s="16" t="s">
        <v>158</v>
      </c>
      <c r="AU197" s="16" t="s">
        <v>21</v>
      </c>
    </row>
    <row r="198" spans="1:65" s="2" customFormat="1" ht="21.75" customHeight="1">
      <c r="A198" s="34"/>
      <c r="B198" s="35"/>
      <c r="C198" s="203" t="s">
        <v>282</v>
      </c>
      <c r="D198" s="203" t="s">
        <v>152</v>
      </c>
      <c r="E198" s="204" t="s">
        <v>1692</v>
      </c>
      <c r="F198" s="205" t="s">
        <v>1693</v>
      </c>
      <c r="G198" s="206" t="s">
        <v>254</v>
      </c>
      <c r="H198" s="207">
        <v>1.86</v>
      </c>
      <c r="I198" s="208"/>
      <c r="J198" s="209">
        <f>ROUND(I198*H198,2)</f>
        <v>0</v>
      </c>
      <c r="K198" s="205" t="s">
        <v>1</v>
      </c>
      <c r="L198" s="39"/>
      <c r="M198" s="210" t="s">
        <v>1</v>
      </c>
      <c r="N198" s="211" t="s">
        <v>48</v>
      </c>
      <c r="O198" s="71"/>
      <c r="P198" s="212">
        <f>O198*H198</f>
        <v>0</v>
      </c>
      <c r="Q198" s="212">
        <v>0</v>
      </c>
      <c r="R198" s="212">
        <f>Q198*H198</f>
        <v>0</v>
      </c>
      <c r="S198" s="212">
        <v>0</v>
      </c>
      <c r="T198" s="213">
        <f>S198*H198</f>
        <v>0</v>
      </c>
      <c r="U198" s="34"/>
      <c r="V198" s="34"/>
      <c r="W198" s="34"/>
      <c r="X198" s="34"/>
      <c r="Y198" s="34"/>
      <c r="Z198" s="34"/>
      <c r="AA198" s="34"/>
      <c r="AB198" s="34"/>
      <c r="AC198" s="34"/>
      <c r="AD198" s="34"/>
      <c r="AE198" s="34"/>
      <c r="AR198" s="214" t="s">
        <v>156</v>
      </c>
      <c r="AT198" s="214" t="s">
        <v>152</v>
      </c>
      <c r="AU198" s="214" t="s">
        <v>21</v>
      </c>
      <c r="AY198" s="16" t="s">
        <v>150</v>
      </c>
      <c r="BE198" s="215">
        <f>IF(N198="základní",J198,0)</f>
        <v>0</v>
      </c>
      <c r="BF198" s="215">
        <f>IF(N198="snížená",J198,0)</f>
        <v>0</v>
      </c>
      <c r="BG198" s="215">
        <f>IF(N198="zákl. přenesená",J198,0)</f>
        <v>0</v>
      </c>
      <c r="BH198" s="215">
        <f>IF(N198="sníž. přenesená",J198,0)</f>
        <v>0</v>
      </c>
      <c r="BI198" s="215">
        <f>IF(N198="nulová",J198,0)</f>
        <v>0</v>
      </c>
      <c r="BJ198" s="16" t="s">
        <v>91</v>
      </c>
      <c r="BK198" s="215">
        <f>ROUND(I198*H198,2)</f>
        <v>0</v>
      </c>
      <c r="BL198" s="16" t="s">
        <v>156</v>
      </c>
      <c r="BM198" s="214" t="s">
        <v>1694</v>
      </c>
    </row>
    <row r="199" spans="1:65" s="2" customFormat="1" ht="19.5">
      <c r="A199" s="34"/>
      <c r="B199" s="35"/>
      <c r="C199" s="36"/>
      <c r="D199" s="216" t="s">
        <v>158</v>
      </c>
      <c r="E199" s="36"/>
      <c r="F199" s="217" t="s">
        <v>1693</v>
      </c>
      <c r="G199" s="36"/>
      <c r="H199" s="36"/>
      <c r="I199" s="115"/>
      <c r="J199" s="36"/>
      <c r="K199" s="36"/>
      <c r="L199" s="39"/>
      <c r="M199" s="218"/>
      <c r="N199" s="219"/>
      <c r="O199" s="71"/>
      <c r="P199" s="71"/>
      <c r="Q199" s="71"/>
      <c r="R199" s="71"/>
      <c r="S199" s="71"/>
      <c r="T199" s="72"/>
      <c r="U199" s="34"/>
      <c r="V199" s="34"/>
      <c r="W199" s="34"/>
      <c r="X199" s="34"/>
      <c r="Y199" s="34"/>
      <c r="Z199" s="34"/>
      <c r="AA199" s="34"/>
      <c r="AB199" s="34"/>
      <c r="AC199" s="34"/>
      <c r="AD199" s="34"/>
      <c r="AE199" s="34"/>
      <c r="AT199" s="16" t="s">
        <v>158</v>
      </c>
      <c r="AU199" s="16" t="s">
        <v>21</v>
      </c>
    </row>
    <row r="200" spans="1:65" s="2" customFormat="1" ht="21.75" customHeight="1">
      <c r="A200" s="34"/>
      <c r="B200" s="35"/>
      <c r="C200" s="203" t="s">
        <v>288</v>
      </c>
      <c r="D200" s="203" t="s">
        <v>152</v>
      </c>
      <c r="E200" s="204" t="s">
        <v>1695</v>
      </c>
      <c r="F200" s="205" t="s">
        <v>1696</v>
      </c>
      <c r="G200" s="206" t="s">
        <v>254</v>
      </c>
      <c r="H200" s="207">
        <v>26.04</v>
      </c>
      <c r="I200" s="208"/>
      <c r="J200" s="209">
        <f>ROUND(I200*H200,2)</f>
        <v>0</v>
      </c>
      <c r="K200" s="205" t="s">
        <v>1</v>
      </c>
      <c r="L200" s="39"/>
      <c r="M200" s="210" t="s">
        <v>1</v>
      </c>
      <c r="N200" s="211" t="s">
        <v>48</v>
      </c>
      <c r="O200" s="71"/>
      <c r="P200" s="212">
        <f>O200*H200</f>
        <v>0</v>
      </c>
      <c r="Q200" s="212">
        <v>0</v>
      </c>
      <c r="R200" s="212">
        <f>Q200*H200</f>
        <v>0</v>
      </c>
      <c r="S200" s="212">
        <v>0</v>
      </c>
      <c r="T200" s="213">
        <f>S200*H200</f>
        <v>0</v>
      </c>
      <c r="U200" s="34"/>
      <c r="V200" s="34"/>
      <c r="W200" s="34"/>
      <c r="X200" s="34"/>
      <c r="Y200" s="34"/>
      <c r="Z200" s="34"/>
      <c r="AA200" s="34"/>
      <c r="AB200" s="34"/>
      <c r="AC200" s="34"/>
      <c r="AD200" s="34"/>
      <c r="AE200" s="34"/>
      <c r="AR200" s="214" t="s">
        <v>156</v>
      </c>
      <c r="AT200" s="214" t="s">
        <v>152</v>
      </c>
      <c r="AU200" s="214" t="s">
        <v>21</v>
      </c>
      <c r="AY200" s="16" t="s">
        <v>150</v>
      </c>
      <c r="BE200" s="215">
        <f>IF(N200="základní",J200,0)</f>
        <v>0</v>
      </c>
      <c r="BF200" s="215">
        <f>IF(N200="snížená",J200,0)</f>
        <v>0</v>
      </c>
      <c r="BG200" s="215">
        <f>IF(N200="zákl. přenesená",J200,0)</f>
        <v>0</v>
      </c>
      <c r="BH200" s="215">
        <f>IF(N200="sníž. přenesená",J200,0)</f>
        <v>0</v>
      </c>
      <c r="BI200" s="215">
        <f>IF(N200="nulová",J200,0)</f>
        <v>0</v>
      </c>
      <c r="BJ200" s="16" t="s">
        <v>91</v>
      </c>
      <c r="BK200" s="215">
        <f>ROUND(I200*H200,2)</f>
        <v>0</v>
      </c>
      <c r="BL200" s="16" t="s">
        <v>156</v>
      </c>
      <c r="BM200" s="214" t="s">
        <v>1697</v>
      </c>
    </row>
    <row r="201" spans="1:65" s="2" customFormat="1" ht="19.5">
      <c r="A201" s="34"/>
      <c r="B201" s="35"/>
      <c r="C201" s="36"/>
      <c r="D201" s="216" t="s">
        <v>158</v>
      </c>
      <c r="E201" s="36"/>
      <c r="F201" s="217" t="s">
        <v>1696</v>
      </c>
      <c r="G201" s="36"/>
      <c r="H201" s="36"/>
      <c r="I201" s="115"/>
      <c r="J201" s="36"/>
      <c r="K201" s="36"/>
      <c r="L201" s="39"/>
      <c r="M201" s="218"/>
      <c r="N201" s="219"/>
      <c r="O201" s="71"/>
      <c r="P201" s="71"/>
      <c r="Q201" s="71"/>
      <c r="R201" s="71"/>
      <c r="S201" s="71"/>
      <c r="T201" s="72"/>
      <c r="U201" s="34"/>
      <c r="V201" s="34"/>
      <c r="W201" s="34"/>
      <c r="X201" s="34"/>
      <c r="Y201" s="34"/>
      <c r="Z201" s="34"/>
      <c r="AA201" s="34"/>
      <c r="AB201" s="34"/>
      <c r="AC201" s="34"/>
      <c r="AD201" s="34"/>
      <c r="AE201" s="34"/>
      <c r="AT201" s="16" t="s">
        <v>158</v>
      </c>
      <c r="AU201" s="16" t="s">
        <v>21</v>
      </c>
    </row>
    <row r="202" spans="1:65" s="13" customFormat="1" ht="11.25">
      <c r="B202" s="221"/>
      <c r="C202" s="222"/>
      <c r="D202" s="216" t="s">
        <v>200</v>
      </c>
      <c r="E202" s="223" t="s">
        <v>1</v>
      </c>
      <c r="F202" s="224" t="s">
        <v>1698</v>
      </c>
      <c r="G202" s="222"/>
      <c r="H202" s="225">
        <v>26.04</v>
      </c>
      <c r="I202" s="226"/>
      <c r="J202" s="222"/>
      <c r="K202" s="222"/>
      <c r="L202" s="227"/>
      <c r="M202" s="228"/>
      <c r="N202" s="229"/>
      <c r="O202" s="229"/>
      <c r="P202" s="229"/>
      <c r="Q202" s="229"/>
      <c r="R202" s="229"/>
      <c r="S202" s="229"/>
      <c r="T202" s="230"/>
      <c r="AT202" s="231" t="s">
        <v>200</v>
      </c>
      <c r="AU202" s="231" t="s">
        <v>21</v>
      </c>
      <c r="AV202" s="13" t="s">
        <v>21</v>
      </c>
      <c r="AW202" s="13" t="s">
        <v>40</v>
      </c>
      <c r="AX202" s="13" t="s">
        <v>91</v>
      </c>
      <c r="AY202" s="231" t="s">
        <v>150</v>
      </c>
    </row>
    <row r="203" spans="1:65" s="2" customFormat="1" ht="33" customHeight="1">
      <c r="A203" s="34"/>
      <c r="B203" s="35"/>
      <c r="C203" s="203" t="s">
        <v>295</v>
      </c>
      <c r="D203" s="203" t="s">
        <v>152</v>
      </c>
      <c r="E203" s="204" t="s">
        <v>1699</v>
      </c>
      <c r="F203" s="205" t="s">
        <v>1700</v>
      </c>
      <c r="G203" s="206" t="s">
        <v>254</v>
      </c>
      <c r="H203" s="207">
        <v>4</v>
      </c>
      <c r="I203" s="208"/>
      <c r="J203" s="209">
        <f>ROUND(I203*H203,2)</f>
        <v>0</v>
      </c>
      <c r="K203" s="205" t="s">
        <v>1</v>
      </c>
      <c r="L203" s="39"/>
      <c r="M203" s="210" t="s">
        <v>1</v>
      </c>
      <c r="N203" s="211" t="s">
        <v>48</v>
      </c>
      <c r="O203" s="71"/>
      <c r="P203" s="212">
        <f>O203*H203</f>
        <v>0</v>
      </c>
      <c r="Q203" s="212">
        <v>0</v>
      </c>
      <c r="R203" s="212">
        <f>Q203*H203</f>
        <v>0</v>
      </c>
      <c r="S203" s="212">
        <v>0</v>
      </c>
      <c r="T203" s="213">
        <f>S203*H203</f>
        <v>0</v>
      </c>
      <c r="U203" s="34"/>
      <c r="V203" s="34"/>
      <c r="W203" s="34"/>
      <c r="X203" s="34"/>
      <c r="Y203" s="34"/>
      <c r="Z203" s="34"/>
      <c r="AA203" s="34"/>
      <c r="AB203" s="34"/>
      <c r="AC203" s="34"/>
      <c r="AD203" s="34"/>
      <c r="AE203" s="34"/>
      <c r="AR203" s="214" t="s">
        <v>156</v>
      </c>
      <c r="AT203" s="214" t="s">
        <v>152</v>
      </c>
      <c r="AU203" s="214" t="s">
        <v>21</v>
      </c>
      <c r="AY203" s="16" t="s">
        <v>150</v>
      </c>
      <c r="BE203" s="215">
        <f>IF(N203="základní",J203,0)</f>
        <v>0</v>
      </c>
      <c r="BF203" s="215">
        <f>IF(N203="snížená",J203,0)</f>
        <v>0</v>
      </c>
      <c r="BG203" s="215">
        <f>IF(N203="zákl. přenesená",J203,0)</f>
        <v>0</v>
      </c>
      <c r="BH203" s="215">
        <f>IF(N203="sníž. přenesená",J203,0)</f>
        <v>0</v>
      </c>
      <c r="BI203" s="215">
        <f>IF(N203="nulová",J203,0)</f>
        <v>0</v>
      </c>
      <c r="BJ203" s="16" t="s">
        <v>91</v>
      </c>
      <c r="BK203" s="215">
        <f>ROUND(I203*H203,2)</f>
        <v>0</v>
      </c>
      <c r="BL203" s="16" t="s">
        <v>156</v>
      </c>
      <c r="BM203" s="214" t="s">
        <v>1701</v>
      </c>
    </row>
    <row r="204" spans="1:65" s="2" customFormat="1" ht="19.5">
      <c r="A204" s="34"/>
      <c r="B204" s="35"/>
      <c r="C204" s="36"/>
      <c r="D204" s="216" t="s">
        <v>158</v>
      </c>
      <c r="E204" s="36"/>
      <c r="F204" s="217" t="s">
        <v>1700</v>
      </c>
      <c r="G204" s="36"/>
      <c r="H204" s="36"/>
      <c r="I204" s="115"/>
      <c r="J204" s="36"/>
      <c r="K204" s="36"/>
      <c r="L204" s="39"/>
      <c r="M204" s="218"/>
      <c r="N204" s="219"/>
      <c r="O204" s="71"/>
      <c r="P204" s="71"/>
      <c r="Q204" s="71"/>
      <c r="R204" s="71"/>
      <c r="S204" s="71"/>
      <c r="T204" s="72"/>
      <c r="U204" s="34"/>
      <c r="V204" s="34"/>
      <c r="W204" s="34"/>
      <c r="X204" s="34"/>
      <c r="Y204" s="34"/>
      <c r="Z204" s="34"/>
      <c r="AA204" s="34"/>
      <c r="AB204" s="34"/>
      <c r="AC204" s="34"/>
      <c r="AD204" s="34"/>
      <c r="AE204" s="34"/>
      <c r="AT204" s="16" t="s">
        <v>158</v>
      </c>
      <c r="AU204" s="16" t="s">
        <v>21</v>
      </c>
    </row>
    <row r="205" spans="1:65" s="12" customFormat="1" ht="22.9" customHeight="1">
      <c r="B205" s="187"/>
      <c r="C205" s="188"/>
      <c r="D205" s="189" t="s">
        <v>82</v>
      </c>
      <c r="E205" s="201" t="s">
        <v>1702</v>
      </c>
      <c r="F205" s="201" t="s">
        <v>1703</v>
      </c>
      <c r="G205" s="188"/>
      <c r="H205" s="188"/>
      <c r="I205" s="191"/>
      <c r="J205" s="202">
        <f>BK205</f>
        <v>0</v>
      </c>
      <c r="K205" s="188"/>
      <c r="L205" s="193"/>
      <c r="M205" s="194"/>
      <c r="N205" s="195"/>
      <c r="O205" s="195"/>
      <c r="P205" s="196">
        <f>P206</f>
        <v>0</v>
      </c>
      <c r="Q205" s="195"/>
      <c r="R205" s="196">
        <f>R206</f>
        <v>0.545346</v>
      </c>
      <c r="S205" s="195"/>
      <c r="T205" s="197">
        <f>T206</f>
        <v>1.8599000000000001</v>
      </c>
      <c r="AR205" s="198" t="s">
        <v>21</v>
      </c>
      <c r="AT205" s="199" t="s">
        <v>82</v>
      </c>
      <c r="AU205" s="199" t="s">
        <v>91</v>
      </c>
      <c r="AY205" s="198" t="s">
        <v>150</v>
      </c>
      <c r="BK205" s="200">
        <f>BK206</f>
        <v>0</v>
      </c>
    </row>
    <row r="206" spans="1:65" s="12" customFormat="1" ht="20.85" customHeight="1">
      <c r="B206" s="187"/>
      <c r="C206" s="188"/>
      <c r="D206" s="189" t="s">
        <v>82</v>
      </c>
      <c r="E206" s="201" t="s">
        <v>1704</v>
      </c>
      <c r="F206" s="201" t="s">
        <v>1705</v>
      </c>
      <c r="G206" s="188"/>
      <c r="H206" s="188"/>
      <c r="I206" s="191"/>
      <c r="J206" s="202">
        <f>BK206</f>
        <v>0</v>
      </c>
      <c r="K206" s="188"/>
      <c r="L206" s="193"/>
      <c r="M206" s="194"/>
      <c r="N206" s="195"/>
      <c r="O206" s="195"/>
      <c r="P206" s="196">
        <f>SUM(P207:P231)</f>
        <v>0</v>
      </c>
      <c r="Q206" s="195"/>
      <c r="R206" s="196">
        <f>SUM(R207:R231)</f>
        <v>0.545346</v>
      </c>
      <c r="S206" s="195"/>
      <c r="T206" s="197">
        <f>SUM(T207:T231)</f>
        <v>1.8599000000000001</v>
      </c>
      <c r="AR206" s="198" t="s">
        <v>21</v>
      </c>
      <c r="AT206" s="199" t="s">
        <v>82</v>
      </c>
      <c r="AU206" s="199" t="s">
        <v>21</v>
      </c>
      <c r="AY206" s="198" t="s">
        <v>150</v>
      </c>
      <c r="BK206" s="200">
        <f>SUM(BK207:BK231)</f>
        <v>0</v>
      </c>
    </row>
    <row r="207" spans="1:65" s="2" customFormat="1" ht="16.5" customHeight="1">
      <c r="A207" s="34"/>
      <c r="B207" s="35"/>
      <c r="C207" s="203" t="s">
        <v>300</v>
      </c>
      <c r="D207" s="203" t="s">
        <v>152</v>
      </c>
      <c r="E207" s="204" t="s">
        <v>1706</v>
      </c>
      <c r="F207" s="205" t="s">
        <v>1707</v>
      </c>
      <c r="G207" s="206" t="s">
        <v>194</v>
      </c>
      <c r="H207" s="207">
        <v>86</v>
      </c>
      <c r="I207" s="208"/>
      <c r="J207" s="209">
        <f>ROUND(I207*H207,2)</f>
        <v>0</v>
      </c>
      <c r="K207" s="205" t="s">
        <v>1</v>
      </c>
      <c r="L207" s="39"/>
      <c r="M207" s="210" t="s">
        <v>1</v>
      </c>
      <c r="N207" s="211" t="s">
        <v>48</v>
      </c>
      <c r="O207" s="71"/>
      <c r="P207" s="212">
        <f>O207*H207</f>
        <v>0</v>
      </c>
      <c r="Q207" s="212">
        <v>2.4000000000000001E-4</v>
      </c>
      <c r="R207" s="212">
        <f>Q207*H207</f>
        <v>2.0640000000000002E-2</v>
      </c>
      <c r="S207" s="212">
        <v>5.5300000000000002E-3</v>
      </c>
      <c r="T207" s="213">
        <f>S207*H207</f>
        <v>0.47558</v>
      </c>
      <c r="U207" s="34"/>
      <c r="V207" s="34"/>
      <c r="W207" s="34"/>
      <c r="X207" s="34"/>
      <c r="Y207" s="34"/>
      <c r="Z207" s="34"/>
      <c r="AA207" s="34"/>
      <c r="AB207" s="34"/>
      <c r="AC207" s="34"/>
      <c r="AD207" s="34"/>
      <c r="AE207" s="34"/>
      <c r="AR207" s="214" t="s">
        <v>245</v>
      </c>
      <c r="AT207" s="214" t="s">
        <v>152</v>
      </c>
      <c r="AU207" s="214" t="s">
        <v>165</v>
      </c>
      <c r="AY207" s="16" t="s">
        <v>150</v>
      </c>
      <c r="BE207" s="215">
        <f>IF(N207="základní",J207,0)</f>
        <v>0</v>
      </c>
      <c r="BF207" s="215">
        <f>IF(N207="snížená",J207,0)</f>
        <v>0</v>
      </c>
      <c r="BG207" s="215">
        <f>IF(N207="zákl. přenesená",J207,0)</f>
        <v>0</v>
      </c>
      <c r="BH207" s="215">
        <f>IF(N207="sníž. přenesená",J207,0)</f>
        <v>0</v>
      </c>
      <c r="BI207" s="215">
        <f>IF(N207="nulová",J207,0)</f>
        <v>0</v>
      </c>
      <c r="BJ207" s="16" t="s">
        <v>91</v>
      </c>
      <c r="BK207" s="215">
        <f>ROUND(I207*H207,2)</f>
        <v>0</v>
      </c>
      <c r="BL207" s="16" t="s">
        <v>245</v>
      </c>
      <c r="BM207" s="214" t="s">
        <v>1708</v>
      </c>
    </row>
    <row r="208" spans="1:65" s="2" customFormat="1" ht="11.25">
      <c r="A208" s="34"/>
      <c r="B208" s="35"/>
      <c r="C208" s="36"/>
      <c r="D208" s="216" t="s">
        <v>158</v>
      </c>
      <c r="E208" s="36"/>
      <c r="F208" s="217" t="s">
        <v>1707</v>
      </c>
      <c r="G208" s="36"/>
      <c r="H208" s="36"/>
      <c r="I208" s="115"/>
      <c r="J208" s="36"/>
      <c r="K208" s="36"/>
      <c r="L208" s="39"/>
      <c r="M208" s="218"/>
      <c r="N208" s="219"/>
      <c r="O208" s="71"/>
      <c r="P208" s="71"/>
      <c r="Q208" s="71"/>
      <c r="R208" s="71"/>
      <c r="S208" s="71"/>
      <c r="T208" s="72"/>
      <c r="U208" s="34"/>
      <c r="V208" s="34"/>
      <c r="W208" s="34"/>
      <c r="X208" s="34"/>
      <c r="Y208" s="34"/>
      <c r="Z208" s="34"/>
      <c r="AA208" s="34"/>
      <c r="AB208" s="34"/>
      <c r="AC208" s="34"/>
      <c r="AD208" s="34"/>
      <c r="AE208" s="34"/>
      <c r="AT208" s="16" t="s">
        <v>158</v>
      </c>
      <c r="AU208" s="16" t="s">
        <v>165</v>
      </c>
    </row>
    <row r="209" spans="1:65" s="2" customFormat="1" ht="16.5" customHeight="1">
      <c r="A209" s="34"/>
      <c r="B209" s="35"/>
      <c r="C209" s="203" t="s">
        <v>304</v>
      </c>
      <c r="D209" s="203" t="s">
        <v>152</v>
      </c>
      <c r="E209" s="204" t="s">
        <v>1709</v>
      </c>
      <c r="F209" s="205" t="s">
        <v>1710</v>
      </c>
      <c r="G209" s="206" t="s">
        <v>194</v>
      </c>
      <c r="H209" s="207">
        <v>84</v>
      </c>
      <c r="I209" s="208"/>
      <c r="J209" s="209">
        <f>ROUND(I209*H209,2)</f>
        <v>0</v>
      </c>
      <c r="K209" s="205" t="s">
        <v>1</v>
      </c>
      <c r="L209" s="39"/>
      <c r="M209" s="210" t="s">
        <v>1</v>
      </c>
      <c r="N209" s="211" t="s">
        <v>48</v>
      </c>
      <c r="O209" s="71"/>
      <c r="P209" s="212">
        <f>O209*H209</f>
        <v>0</v>
      </c>
      <c r="Q209" s="212">
        <v>5.5000000000000003E-4</v>
      </c>
      <c r="R209" s="212">
        <f>Q209*H209</f>
        <v>4.6200000000000005E-2</v>
      </c>
      <c r="S209" s="212">
        <v>1.6480000000000002E-2</v>
      </c>
      <c r="T209" s="213">
        <f>S209*H209</f>
        <v>1.3843200000000002</v>
      </c>
      <c r="U209" s="34"/>
      <c r="V209" s="34"/>
      <c r="W209" s="34"/>
      <c r="X209" s="34"/>
      <c r="Y209" s="34"/>
      <c r="Z209" s="34"/>
      <c r="AA209" s="34"/>
      <c r="AB209" s="34"/>
      <c r="AC209" s="34"/>
      <c r="AD209" s="34"/>
      <c r="AE209" s="34"/>
      <c r="AR209" s="214" t="s">
        <v>245</v>
      </c>
      <c r="AT209" s="214" t="s">
        <v>152</v>
      </c>
      <c r="AU209" s="214" t="s">
        <v>165</v>
      </c>
      <c r="AY209" s="16" t="s">
        <v>150</v>
      </c>
      <c r="BE209" s="215">
        <f>IF(N209="základní",J209,0)</f>
        <v>0</v>
      </c>
      <c r="BF209" s="215">
        <f>IF(N209="snížená",J209,0)</f>
        <v>0</v>
      </c>
      <c r="BG209" s="215">
        <f>IF(N209="zákl. přenesená",J209,0)</f>
        <v>0</v>
      </c>
      <c r="BH209" s="215">
        <f>IF(N209="sníž. přenesená",J209,0)</f>
        <v>0</v>
      </c>
      <c r="BI209" s="215">
        <f>IF(N209="nulová",J209,0)</f>
        <v>0</v>
      </c>
      <c r="BJ209" s="16" t="s">
        <v>91</v>
      </c>
      <c r="BK209" s="215">
        <f>ROUND(I209*H209,2)</f>
        <v>0</v>
      </c>
      <c r="BL209" s="16" t="s">
        <v>245</v>
      </c>
      <c r="BM209" s="214" t="s">
        <v>1711</v>
      </c>
    </row>
    <row r="210" spans="1:65" s="2" customFormat="1" ht="11.25">
      <c r="A210" s="34"/>
      <c r="B210" s="35"/>
      <c r="C210" s="36"/>
      <c r="D210" s="216" t="s">
        <v>158</v>
      </c>
      <c r="E210" s="36"/>
      <c r="F210" s="217" t="s">
        <v>1710</v>
      </c>
      <c r="G210" s="36"/>
      <c r="H210" s="36"/>
      <c r="I210" s="115"/>
      <c r="J210" s="36"/>
      <c r="K210" s="36"/>
      <c r="L210" s="39"/>
      <c r="M210" s="218"/>
      <c r="N210" s="219"/>
      <c r="O210" s="71"/>
      <c r="P210" s="71"/>
      <c r="Q210" s="71"/>
      <c r="R210" s="71"/>
      <c r="S210" s="71"/>
      <c r="T210" s="72"/>
      <c r="U210" s="34"/>
      <c r="V210" s="34"/>
      <c r="W210" s="34"/>
      <c r="X210" s="34"/>
      <c r="Y210" s="34"/>
      <c r="Z210" s="34"/>
      <c r="AA210" s="34"/>
      <c r="AB210" s="34"/>
      <c r="AC210" s="34"/>
      <c r="AD210" s="34"/>
      <c r="AE210" s="34"/>
      <c r="AT210" s="16" t="s">
        <v>158</v>
      </c>
      <c r="AU210" s="16" t="s">
        <v>165</v>
      </c>
    </row>
    <row r="211" spans="1:65" s="2" customFormat="1" ht="21.75" customHeight="1">
      <c r="A211" s="34"/>
      <c r="B211" s="35"/>
      <c r="C211" s="203" t="s">
        <v>308</v>
      </c>
      <c r="D211" s="203" t="s">
        <v>152</v>
      </c>
      <c r="E211" s="204" t="s">
        <v>1712</v>
      </c>
      <c r="F211" s="205" t="s">
        <v>1713</v>
      </c>
      <c r="G211" s="206" t="s">
        <v>194</v>
      </c>
      <c r="H211" s="207">
        <v>86</v>
      </c>
      <c r="I211" s="208"/>
      <c r="J211" s="209">
        <f>ROUND(I211*H211,2)</f>
        <v>0</v>
      </c>
      <c r="K211" s="205" t="s">
        <v>1</v>
      </c>
      <c r="L211" s="39"/>
      <c r="M211" s="210" t="s">
        <v>1</v>
      </c>
      <c r="N211" s="211" t="s">
        <v>48</v>
      </c>
      <c r="O211" s="71"/>
      <c r="P211" s="212">
        <f>O211*H211</f>
        <v>0</v>
      </c>
      <c r="Q211" s="212">
        <v>0</v>
      </c>
      <c r="R211" s="212">
        <f>Q211*H211</f>
        <v>0</v>
      </c>
      <c r="S211" s="212">
        <v>0</v>
      </c>
      <c r="T211" s="213">
        <f>S211*H211</f>
        <v>0</v>
      </c>
      <c r="U211" s="34"/>
      <c r="V211" s="34"/>
      <c r="W211" s="34"/>
      <c r="X211" s="34"/>
      <c r="Y211" s="34"/>
      <c r="Z211" s="34"/>
      <c r="AA211" s="34"/>
      <c r="AB211" s="34"/>
      <c r="AC211" s="34"/>
      <c r="AD211" s="34"/>
      <c r="AE211" s="34"/>
      <c r="AR211" s="214" t="s">
        <v>669</v>
      </c>
      <c r="AT211" s="214" t="s">
        <v>152</v>
      </c>
      <c r="AU211" s="214" t="s">
        <v>165</v>
      </c>
      <c r="AY211" s="16" t="s">
        <v>150</v>
      </c>
      <c r="BE211" s="215">
        <f>IF(N211="základní",J211,0)</f>
        <v>0</v>
      </c>
      <c r="BF211" s="215">
        <f>IF(N211="snížená",J211,0)</f>
        <v>0</v>
      </c>
      <c r="BG211" s="215">
        <f>IF(N211="zákl. přenesená",J211,0)</f>
        <v>0</v>
      </c>
      <c r="BH211" s="215">
        <f>IF(N211="sníž. přenesená",J211,0)</f>
        <v>0</v>
      </c>
      <c r="BI211" s="215">
        <f>IF(N211="nulová",J211,0)</f>
        <v>0</v>
      </c>
      <c r="BJ211" s="16" t="s">
        <v>91</v>
      </c>
      <c r="BK211" s="215">
        <f>ROUND(I211*H211,2)</f>
        <v>0</v>
      </c>
      <c r="BL211" s="16" t="s">
        <v>669</v>
      </c>
      <c r="BM211" s="214" t="s">
        <v>1714</v>
      </c>
    </row>
    <row r="212" spans="1:65" s="2" customFormat="1" ht="19.5">
      <c r="A212" s="34"/>
      <c r="B212" s="35"/>
      <c r="C212" s="36"/>
      <c r="D212" s="216" t="s">
        <v>158</v>
      </c>
      <c r="E212" s="36"/>
      <c r="F212" s="217" t="s">
        <v>1713</v>
      </c>
      <c r="G212" s="36"/>
      <c r="H212" s="36"/>
      <c r="I212" s="115"/>
      <c r="J212" s="36"/>
      <c r="K212" s="36"/>
      <c r="L212" s="39"/>
      <c r="M212" s="218"/>
      <c r="N212" s="219"/>
      <c r="O212" s="71"/>
      <c r="P212" s="71"/>
      <c r="Q212" s="71"/>
      <c r="R212" s="71"/>
      <c r="S212" s="71"/>
      <c r="T212" s="72"/>
      <c r="U212" s="34"/>
      <c r="V212" s="34"/>
      <c r="W212" s="34"/>
      <c r="X212" s="34"/>
      <c r="Y212" s="34"/>
      <c r="Z212" s="34"/>
      <c r="AA212" s="34"/>
      <c r="AB212" s="34"/>
      <c r="AC212" s="34"/>
      <c r="AD212" s="34"/>
      <c r="AE212" s="34"/>
      <c r="AT212" s="16" t="s">
        <v>158</v>
      </c>
      <c r="AU212" s="16" t="s">
        <v>165</v>
      </c>
    </row>
    <row r="213" spans="1:65" s="2" customFormat="1" ht="21.75" customHeight="1">
      <c r="A213" s="34"/>
      <c r="B213" s="35"/>
      <c r="C213" s="243" t="s">
        <v>312</v>
      </c>
      <c r="D213" s="243" t="s">
        <v>262</v>
      </c>
      <c r="E213" s="244" t="s">
        <v>1715</v>
      </c>
      <c r="F213" s="245" t="s">
        <v>1716</v>
      </c>
      <c r="G213" s="246" t="s">
        <v>194</v>
      </c>
      <c r="H213" s="247">
        <v>90.3</v>
      </c>
      <c r="I213" s="248"/>
      <c r="J213" s="249">
        <f>ROUND(I213*H213,2)</f>
        <v>0</v>
      </c>
      <c r="K213" s="245" t="s">
        <v>1</v>
      </c>
      <c r="L213" s="250"/>
      <c r="M213" s="251" t="s">
        <v>1</v>
      </c>
      <c r="N213" s="252" t="s">
        <v>48</v>
      </c>
      <c r="O213" s="71"/>
      <c r="P213" s="212">
        <f>O213*H213</f>
        <v>0</v>
      </c>
      <c r="Q213" s="212">
        <v>1.06E-3</v>
      </c>
      <c r="R213" s="212">
        <f>Q213*H213</f>
        <v>9.5717999999999998E-2</v>
      </c>
      <c r="S213" s="212">
        <v>0</v>
      </c>
      <c r="T213" s="213">
        <f>S213*H213</f>
        <v>0</v>
      </c>
      <c r="U213" s="34"/>
      <c r="V213" s="34"/>
      <c r="W213" s="34"/>
      <c r="X213" s="34"/>
      <c r="Y213" s="34"/>
      <c r="Z213" s="34"/>
      <c r="AA213" s="34"/>
      <c r="AB213" s="34"/>
      <c r="AC213" s="34"/>
      <c r="AD213" s="34"/>
      <c r="AE213" s="34"/>
      <c r="AR213" s="214" t="s">
        <v>1333</v>
      </c>
      <c r="AT213" s="214" t="s">
        <v>262</v>
      </c>
      <c r="AU213" s="214" t="s">
        <v>165</v>
      </c>
      <c r="AY213" s="16" t="s">
        <v>150</v>
      </c>
      <c r="BE213" s="215">
        <f>IF(N213="základní",J213,0)</f>
        <v>0</v>
      </c>
      <c r="BF213" s="215">
        <f>IF(N213="snížená",J213,0)</f>
        <v>0</v>
      </c>
      <c r="BG213" s="215">
        <f>IF(N213="zákl. přenesená",J213,0)</f>
        <v>0</v>
      </c>
      <c r="BH213" s="215">
        <f>IF(N213="sníž. přenesená",J213,0)</f>
        <v>0</v>
      </c>
      <c r="BI213" s="215">
        <f>IF(N213="nulová",J213,0)</f>
        <v>0</v>
      </c>
      <c r="BJ213" s="16" t="s">
        <v>91</v>
      </c>
      <c r="BK213" s="215">
        <f>ROUND(I213*H213,2)</f>
        <v>0</v>
      </c>
      <c r="BL213" s="16" t="s">
        <v>1333</v>
      </c>
      <c r="BM213" s="214" t="s">
        <v>1717</v>
      </c>
    </row>
    <row r="214" spans="1:65" s="2" customFormat="1" ht="19.5">
      <c r="A214" s="34"/>
      <c r="B214" s="35"/>
      <c r="C214" s="36"/>
      <c r="D214" s="216" t="s">
        <v>158</v>
      </c>
      <c r="E214" s="36"/>
      <c r="F214" s="217" t="s">
        <v>1716</v>
      </c>
      <c r="G214" s="36"/>
      <c r="H214" s="36"/>
      <c r="I214" s="115"/>
      <c r="J214" s="36"/>
      <c r="K214" s="36"/>
      <c r="L214" s="39"/>
      <c r="M214" s="218"/>
      <c r="N214" s="219"/>
      <c r="O214" s="71"/>
      <c r="P214" s="71"/>
      <c r="Q214" s="71"/>
      <c r="R214" s="71"/>
      <c r="S214" s="71"/>
      <c r="T214" s="72"/>
      <c r="U214" s="34"/>
      <c r="V214" s="34"/>
      <c r="W214" s="34"/>
      <c r="X214" s="34"/>
      <c r="Y214" s="34"/>
      <c r="Z214" s="34"/>
      <c r="AA214" s="34"/>
      <c r="AB214" s="34"/>
      <c r="AC214" s="34"/>
      <c r="AD214" s="34"/>
      <c r="AE214" s="34"/>
      <c r="AT214" s="16" t="s">
        <v>158</v>
      </c>
      <c r="AU214" s="16" t="s">
        <v>165</v>
      </c>
    </row>
    <row r="215" spans="1:65" s="13" customFormat="1" ht="11.25">
      <c r="B215" s="221"/>
      <c r="C215" s="222"/>
      <c r="D215" s="216" t="s">
        <v>200</v>
      </c>
      <c r="E215" s="223" t="s">
        <v>1</v>
      </c>
      <c r="F215" s="224" t="s">
        <v>1718</v>
      </c>
      <c r="G215" s="222"/>
      <c r="H215" s="225">
        <v>90.3</v>
      </c>
      <c r="I215" s="226"/>
      <c r="J215" s="222"/>
      <c r="K215" s="222"/>
      <c r="L215" s="227"/>
      <c r="M215" s="228"/>
      <c r="N215" s="229"/>
      <c r="O215" s="229"/>
      <c r="P215" s="229"/>
      <c r="Q215" s="229"/>
      <c r="R215" s="229"/>
      <c r="S215" s="229"/>
      <c r="T215" s="230"/>
      <c r="AT215" s="231" t="s">
        <v>200</v>
      </c>
      <c r="AU215" s="231" t="s">
        <v>165</v>
      </c>
      <c r="AV215" s="13" t="s">
        <v>21</v>
      </c>
      <c r="AW215" s="13" t="s">
        <v>40</v>
      </c>
      <c r="AX215" s="13" t="s">
        <v>91</v>
      </c>
      <c r="AY215" s="231" t="s">
        <v>150</v>
      </c>
    </row>
    <row r="216" spans="1:65" s="2" customFormat="1" ht="21.75" customHeight="1">
      <c r="A216" s="34"/>
      <c r="B216" s="35"/>
      <c r="C216" s="203" t="s">
        <v>321</v>
      </c>
      <c r="D216" s="203" t="s">
        <v>152</v>
      </c>
      <c r="E216" s="204" t="s">
        <v>1719</v>
      </c>
      <c r="F216" s="205" t="s">
        <v>1720</v>
      </c>
      <c r="G216" s="206" t="s">
        <v>194</v>
      </c>
      <c r="H216" s="207">
        <v>84</v>
      </c>
      <c r="I216" s="208"/>
      <c r="J216" s="209">
        <f>ROUND(I216*H216,2)</f>
        <v>0</v>
      </c>
      <c r="K216" s="205" t="s">
        <v>1</v>
      </c>
      <c r="L216" s="39"/>
      <c r="M216" s="210" t="s">
        <v>1</v>
      </c>
      <c r="N216" s="211" t="s">
        <v>48</v>
      </c>
      <c r="O216" s="71"/>
      <c r="P216" s="212">
        <f>O216*H216</f>
        <v>0</v>
      </c>
      <c r="Q216" s="212">
        <v>0</v>
      </c>
      <c r="R216" s="212">
        <f>Q216*H216</f>
        <v>0</v>
      </c>
      <c r="S216" s="212">
        <v>0</v>
      </c>
      <c r="T216" s="213">
        <f>S216*H216</f>
        <v>0</v>
      </c>
      <c r="U216" s="34"/>
      <c r="V216" s="34"/>
      <c r="W216" s="34"/>
      <c r="X216" s="34"/>
      <c r="Y216" s="34"/>
      <c r="Z216" s="34"/>
      <c r="AA216" s="34"/>
      <c r="AB216" s="34"/>
      <c r="AC216" s="34"/>
      <c r="AD216" s="34"/>
      <c r="AE216" s="34"/>
      <c r="AR216" s="214" t="s">
        <v>669</v>
      </c>
      <c r="AT216" s="214" t="s">
        <v>152</v>
      </c>
      <c r="AU216" s="214" t="s">
        <v>165</v>
      </c>
      <c r="AY216" s="16" t="s">
        <v>150</v>
      </c>
      <c r="BE216" s="215">
        <f>IF(N216="základní",J216,0)</f>
        <v>0</v>
      </c>
      <c r="BF216" s="215">
        <f>IF(N216="snížená",J216,0)</f>
        <v>0</v>
      </c>
      <c r="BG216" s="215">
        <f>IF(N216="zákl. přenesená",J216,0)</f>
        <v>0</v>
      </c>
      <c r="BH216" s="215">
        <f>IF(N216="sníž. přenesená",J216,0)</f>
        <v>0</v>
      </c>
      <c r="BI216" s="215">
        <f>IF(N216="nulová",J216,0)</f>
        <v>0</v>
      </c>
      <c r="BJ216" s="16" t="s">
        <v>91</v>
      </c>
      <c r="BK216" s="215">
        <f>ROUND(I216*H216,2)</f>
        <v>0</v>
      </c>
      <c r="BL216" s="16" t="s">
        <v>669</v>
      </c>
      <c r="BM216" s="214" t="s">
        <v>1721</v>
      </c>
    </row>
    <row r="217" spans="1:65" s="2" customFormat="1" ht="19.5">
      <c r="A217" s="34"/>
      <c r="B217" s="35"/>
      <c r="C217" s="36"/>
      <c r="D217" s="216" t="s">
        <v>158</v>
      </c>
      <c r="E217" s="36"/>
      <c r="F217" s="217" t="s">
        <v>1720</v>
      </c>
      <c r="G217" s="36"/>
      <c r="H217" s="36"/>
      <c r="I217" s="115"/>
      <c r="J217" s="36"/>
      <c r="K217" s="36"/>
      <c r="L217" s="39"/>
      <c r="M217" s="218"/>
      <c r="N217" s="219"/>
      <c r="O217" s="71"/>
      <c r="P217" s="71"/>
      <c r="Q217" s="71"/>
      <c r="R217" s="71"/>
      <c r="S217" s="71"/>
      <c r="T217" s="72"/>
      <c r="U217" s="34"/>
      <c r="V217" s="34"/>
      <c r="W217" s="34"/>
      <c r="X217" s="34"/>
      <c r="Y217" s="34"/>
      <c r="Z217" s="34"/>
      <c r="AA217" s="34"/>
      <c r="AB217" s="34"/>
      <c r="AC217" s="34"/>
      <c r="AD217" s="34"/>
      <c r="AE217" s="34"/>
      <c r="AT217" s="16" t="s">
        <v>158</v>
      </c>
      <c r="AU217" s="16" t="s">
        <v>165</v>
      </c>
    </row>
    <row r="218" spans="1:65" s="2" customFormat="1" ht="21.75" customHeight="1">
      <c r="A218" s="34"/>
      <c r="B218" s="35"/>
      <c r="C218" s="243" t="s">
        <v>326</v>
      </c>
      <c r="D218" s="243" t="s">
        <v>262</v>
      </c>
      <c r="E218" s="244" t="s">
        <v>1722</v>
      </c>
      <c r="F218" s="245" t="s">
        <v>1723</v>
      </c>
      <c r="G218" s="246" t="s">
        <v>194</v>
      </c>
      <c r="H218" s="247">
        <v>88.2</v>
      </c>
      <c r="I218" s="248"/>
      <c r="J218" s="249">
        <f>ROUND(I218*H218,2)</f>
        <v>0</v>
      </c>
      <c r="K218" s="245" t="s">
        <v>1</v>
      </c>
      <c r="L218" s="250"/>
      <c r="M218" s="251" t="s">
        <v>1</v>
      </c>
      <c r="N218" s="252" t="s">
        <v>48</v>
      </c>
      <c r="O218" s="71"/>
      <c r="P218" s="212">
        <f>O218*H218</f>
        <v>0</v>
      </c>
      <c r="Q218" s="212">
        <v>4.3400000000000001E-3</v>
      </c>
      <c r="R218" s="212">
        <f>Q218*H218</f>
        <v>0.38278800000000002</v>
      </c>
      <c r="S218" s="212">
        <v>0</v>
      </c>
      <c r="T218" s="213">
        <f>S218*H218</f>
        <v>0</v>
      </c>
      <c r="U218" s="34"/>
      <c r="V218" s="34"/>
      <c r="W218" s="34"/>
      <c r="X218" s="34"/>
      <c r="Y218" s="34"/>
      <c r="Z218" s="34"/>
      <c r="AA218" s="34"/>
      <c r="AB218" s="34"/>
      <c r="AC218" s="34"/>
      <c r="AD218" s="34"/>
      <c r="AE218" s="34"/>
      <c r="AR218" s="214" t="s">
        <v>1333</v>
      </c>
      <c r="AT218" s="214" t="s">
        <v>262</v>
      </c>
      <c r="AU218" s="214" t="s">
        <v>165</v>
      </c>
      <c r="AY218" s="16" t="s">
        <v>150</v>
      </c>
      <c r="BE218" s="215">
        <f>IF(N218="základní",J218,0)</f>
        <v>0</v>
      </c>
      <c r="BF218" s="215">
        <f>IF(N218="snížená",J218,0)</f>
        <v>0</v>
      </c>
      <c r="BG218" s="215">
        <f>IF(N218="zákl. přenesená",J218,0)</f>
        <v>0</v>
      </c>
      <c r="BH218" s="215">
        <f>IF(N218="sníž. přenesená",J218,0)</f>
        <v>0</v>
      </c>
      <c r="BI218" s="215">
        <f>IF(N218="nulová",J218,0)</f>
        <v>0</v>
      </c>
      <c r="BJ218" s="16" t="s">
        <v>91</v>
      </c>
      <c r="BK218" s="215">
        <f>ROUND(I218*H218,2)</f>
        <v>0</v>
      </c>
      <c r="BL218" s="16" t="s">
        <v>1333</v>
      </c>
      <c r="BM218" s="214" t="s">
        <v>1724</v>
      </c>
    </row>
    <row r="219" spans="1:65" s="2" customFormat="1" ht="19.5">
      <c r="A219" s="34"/>
      <c r="B219" s="35"/>
      <c r="C219" s="36"/>
      <c r="D219" s="216" t="s">
        <v>158</v>
      </c>
      <c r="E219" s="36"/>
      <c r="F219" s="217" t="s">
        <v>1723</v>
      </c>
      <c r="G219" s="36"/>
      <c r="H219" s="36"/>
      <c r="I219" s="115"/>
      <c r="J219" s="36"/>
      <c r="K219" s="36"/>
      <c r="L219" s="39"/>
      <c r="M219" s="218"/>
      <c r="N219" s="219"/>
      <c r="O219" s="71"/>
      <c r="P219" s="71"/>
      <c r="Q219" s="71"/>
      <c r="R219" s="71"/>
      <c r="S219" s="71"/>
      <c r="T219" s="72"/>
      <c r="U219" s="34"/>
      <c r="V219" s="34"/>
      <c r="W219" s="34"/>
      <c r="X219" s="34"/>
      <c r="Y219" s="34"/>
      <c r="Z219" s="34"/>
      <c r="AA219" s="34"/>
      <c r="AB219" s="34"/>
      <c r="AC219" s="34"/>
      <c r="AD219" s="34"/>
      <c r="AE219" s="34"/>
      <c r="AT219" s="16" t="s">
        <v>158</v>
      </c>
      <c r="AU219" s="16" t="s">
        <v>165</v>
      </c>
    </row>
    <row r="220" spans="1:65" s="13" customFormat="1" ht="11.25">
      <c r="B220" s="221"/>
      <c r="C220" s="222"/>
      <c r="D220" s="216" t="s">
        <v>200</v>
      </c>
      <c r="E220" s="223" t="s">
        <v>1</v>
      </c>
      <c r="F220" s="224" t="s">
        <v>1725</v>
      </c>
      <c r="G220" s="222"/>
      <c r="H220" s="225">
        <v>88.2</v>
      </c>
      <c r="I220" s="226"/>
      <c r="J220" s="222"/>
      <c r="K220" s="222"/>
      <c r="L220" s="227"/>
      <c r="M220" s="228"/>
      <c r="N220" s="229"/>
      <c r="O220" s="229"/>
      <c r="P220" s="229"/>
      <c r="Q220" s="229"/>
      <c r="R220" s="229"/>
      <c r="S220" s="229"/>
      <c r="T220" s="230"/>
      <c r="AT220" s="231" t="s">
        <v>200</v>
      </c>
      <c r="AU220" s="231" t="s">
        <v>165</v>
      </c>
      <c r="AV220" s="13" t="s">
        <v>21</v>
      </c>
      <c r="AW220" s="13" t="s">
        <v>40</v>
      </c>
      <c r="AX220" s="13" t="s">
        <v>91</v>
      </c>
      <c r="AY220" s="231" t="s">
        <v>150</v>
      </c>
    </row>
    <row r="221" spans="1:65" s="2" customFormat="1" ht="16.5" customHeight="1">
      <c r="A221" s="34"/>
      <c r="B221" s="35"/>
      <c r="C221" s="203" t="s">
        <v>330</v>
      </c>
      <c r="D221" s="203" t="s">
        <v>152</v>
      </c>
      <c r="E221" s="204" t="s">
        <v>1726</v>
      </c>
      <c r="F221" s="205" t="s">
        <v>1727</v>
      </c>
      <c r="G221" s="206" t="s">
        <v>194</v>
      </c>
      <c r="H221" s="207">
        <v>86</v>
      </c>
      <c r="I221" s="208"/>
      <c r="J221" s="209">
        <f>ROUND(I221*H221,2)</f>
        <v>0</v>
      </c>
      <c r="K221" s="205" t="s">
        <v>1</v>
      </c>
      <c r="L221" s="39"/>
      <c r="M221" s="210" t="s">
        <v>1</v>
      </c>
      <c r="N221" s="211" t="s">
        <v>48</v>
      </c>
      <c r="O221" s="71"/>
      <c r="P221" s="212">
        <f>O221*H221</f>
        <v>0</v>
      </c>
      <c r="Q221" s="212">
        <v>0</v>
      </c>
      <c r="R221" s="212">
        <f>Q221*H221</f>
        <v>0</v>
      </c>
      <c r="S221" s="212">
        <v>0</v>
      </c>
      <c r="T221" s="213">
        <f>S221*H221</f>
        <v>0</v>
      </c>
      <c r="U221" s="34"/>
      <c r="V221" s="34"/>
      <c r="W221" s="34"/>
      <c r="X221" s="34"/>
      <c r="Y221" s="34"/>
      <c r="Z221" s="34"/>
      <c r="AA221" s="34"/>
      <c r="AB221" s="34"/>
      <c r="AC221" s="34"/>
      <c r="AD221" s="34"/>
      <c r="AE221" s="34"/>
      <c r="AR221" s="214" t="s">
        <v>669</v>
      </c>
      <c r="AT221" s="214" t="s">
        <v>152</v>
      </c>
      <c r="AU221" s="214" t="s">
        <v>165</v>
      </c>
      <c r="AY221" s="16" t="s">
        <v>150</v>
      </c>
      <c r="BE221" s="215">
        <f>IF(N221="základní",J221,0)</f>
        <v>0</v>
      </c>
      <c r="BF221" s="215">
        <f>IF(N221="snížená",J221,0)</f>
        <v>0</v>
      </c>
      <c r="BG221" s="215">
        <f>IF(N221="zákl. přenesená",J221,0)</f>
        <v>0</v>
      </c>
      <c r="BH221" s="215">
        <f>IF(N221="sníž. přenesená",J221,0)</f>
        <v>0</v>
      </c>
      <c r="BI221" s="215">
        <f>IF(N221="nulová",J221,0)</f>
        <v>0</v>
      </c>
      <c r="BJ221" s="16" t="s">
        <v>91</v>
      </c>
      <c r="BK221" s="215">
        <f>ROUND(I221*H221,2)</f>
        <v>0</v>
      </c>
      <c r="BL221" s="16" t="s">
        <v>669</v>
      </c>
      <c r="BM221" s="214" t="s">
        <v>1728</v>
      </c>
    </row>
    <row r="222" spans="1:65" s="2" customFormat="1" ht="11.25">
      <c r="A222" s="34"/>
      <c r="B222" s="35"/>
      <c r="C222" s="36"/>
      <c r="D222" s="216" t="s">
        <v>158</v>
      </c>
      <c r="E222" s="36"/>
      <c r="F222" s="217" t="s">
        <v>1727</v>
      </c>
      <c r="G222" s="36"/>
      <c r="H222" s="36"/>
      <c r="I222" s="115"/>
      <c r="J222" s="36"/>
      <c r="K222" s="36"/>
      <c r="L222" s="39"/>
      <c r="M222" s="218"/>
      <c r="N222" s="219"/>
      <c r="O222" s="71"/>
      <c r="P222" s="71"/>
      <c r="Q222" s="71"/>
      <c r="R222" s="71"/>
      <c r="S222" s="71"/>
      <c r="T222" s="72"/>
      <c r="U222" s="34"/>
      <c r="V222" s="34"/>
      <c r="W222" s="34"/>
      <c r="X222" s="34"/>
      <c r="Y222" s="34"/>
      <c r="Z222" s="34"/>
      <c r="AA222" s="34"/>
      <c r="AB222" s="34"/>
      <c r="AC222" s="34"/>
      <c r="AD222" s="34"/>
      <c r="AE222" s="34"/>
      <c r="AT222" s="16" t="s">
        <v>158</v>
      </c>
      <c r="AU222" s="16" t="s">
        <v>165</v>
      </c>
    </row>
    <row r="223" spans="1:65" s="2" customFormat="1" ht="16.5" customHeight="1">
      <c r="A223" s="34"/>
      <c r="B223" s="35"/>
      <c r="C223" s="203" t="s">
        <v>334</v>
      </c>
      <c r="D223" s="203" t="s">
        <v>152</v>
      </c>
      <c r="E223" s="204" t="s">
        <v>1729</v>
      </c>
      <c r="F223" s="205" t="s">
        <v>1730</v>
      </c>
      <c r="G223" s="206" t="s">
        <v>194</v>
      </c>
      <c r="H223" s="207">
        <v>84</v>
      </c>
      <c r="I223" s="208"/>
      <c r="J223" s="209">
        <f>ROUND(I223*H223,2)</f>
        <v>0</v>
      </c>
      <c r="K223" s="205" t="s">
        <v>1</v>
      </c>
      <c r="L223" s="39"/>
      <c r="M223" s="210" t="s">
        <v>1</v>
      </c>
      <c r="N223" s="211" t="s">
        <v>48</v>
      </c>
      <c r="O223" s="71"/>
      <c r="P223" s="212">
        <f>O223*H223</f>
        <v>0</v>
      </c>
      <c r="Q223" s="212">
        <v>0</v>
      </c>
      <c r="R223" s="212">
        <f>Q223*H223</f>
        <v>0</v>
      </c>
      <c r="S223" s="212">
        <v>0</v>
      </c>
      <c r="T223" s="213">
        <f>S223*H223</f>
        <v>0</v>
      </c>
      <c r="U223" s="34"/>
      <c r="V223" s="34"/>
      <c r="W223" s="34"/>
      <c r="X223" s="34"/>
      <c r="Y223" s="34"/>
      <c r="Z223" s="34"/>
      <c r="AA223" s="34"/>
      <c r="AB223" s="34"/>
      <c r="AC223" s="34"/>
      <c r="AD223" s="34"/>
      <c r="AE223" s="34"/>
      <c r="AR223" s="214" t="s">
        <v>669</v>
      </c>
      <c r="AT223" s="214" t="s">
        <v>152</v>
      </c>
      <c r="AU223" s="214" t="s">
        <v>165</v>
      </c>
      <c r="AY223" s="16" t="s">
        <v>150</v>
      </c>
      <c r="BE223" s="215">
        <f>IF(N223="základní",J223,0)</f>
        <v>0</v>
      </c>
      <c r="BF223" s="215">
        <f>IF(N223="snížená",J223,0)</f>
        <v>0</v>
      </c>
      <c r="BG223" s="215">
        <f>IF(N223="zákl. přenesená",J223,0)</f>
        <v>0</v>
      </c>
      <c r="BH223" s="215">
        <f>IF(N223="sníž. přenesená",J223,0)</f>
        <v>0</v>
      </c>
      <c r="BI223" s="215">
        <f>IF(N223="nulová",J223,0)</f>
        <v>0</v>
      </c>
      <c r="BJ223" s="16" t="s">
        <v>91</v>
      </c>
      <c r="BK223" s="215">
        <f>ROUND(I223*H223,2)</f>
        <v>0</v>
      </c>
      <c r="BL223" s="16" t="s">
        <v>669</v>
      </c>
      <c r="BM223" s="214" t="s">
        <v>1731</v>
      </c>
    </row>
    <row r="224" spans="1:65" s="2" customFormat="1" ht="11.25">
      <c r="A224" s="34"/>
      <c r="B224" s="35"/>
      <c r="C224" s="36"/>
      <c r="D224" s="216" t="s">
        <v>158</v>
      </c>
      <c r="E224" s="36"/>
      <c r="F224" s="217" t="s">
        <v>1730</v>
      </c>
      <c r="G224" s="36"/>
      <c r="H224" s="36"/>
      <c r="I224" s="115"/>
      <c r="J224" s="36"/>
      <c r="K224" s="36"/>
      <c r="L224" s="39"/>
      <c r="M224" s="218"/>
      <c r="N224" s="219"/>
      <c r="O224" s="71"/>
      <c r="P224" s="71"/>
      <c r="Q224" s="71"/>
      <c r="R224" s="71"/>
      <c r="S224" s="71"/>
      <c r="T224" s="72"/>
      <c r="U224" s="34"/>
      <c r="V224" s="34"/>
      <c r="W224" s="34"/>
      <c r="X224" s="34"/>
      <c r="Y224" s="34"/>
      <c r="Z224" s="34"/>
      <c r="AA224" s="34"/>
      <c r="AB224" s="34"/>
      <c r="AC224" s="34"/>
      <c r="AD224" s="34"/>
      <c r="AE224" s="34"/>
      <c r="AT224" s="16" t="s">
        <v>158</v>
      </c>
      <c r="AU224" s="16" t="s">
        <v>165</v>
      </c>
    </row>
    <row r="225" spans="1:65" s="2" customFormat="1" ht="16.5" customHeight="1">
      <c r="A225" s="34"/>
      <c r="B225" s="35"/>
      <c r="C225" s="203" t="s">
        <v>338</v>
      </c>
      <c r="D225" s="203" t="s">
        <v>152</v>
      </c>
      <c r="E225" s="204" t="s">
        <v>1732</v>
      </c>
      <c r="F225" s="205" t="s">
        <v>1733</v>
      </c>
      <c r="G225" s="206" t="s">
        <v>194</v>
      </c>
      <c r="H225" s="207">
        <v>84</v>
      </c>
      <c r="I225" s="208"/>
      <c r="J225" s="209">
        <f>ROUND(I225*H225,2)</f>
        <v>0</v>
      </c>
      <c r="K225" s="205" t="s">
        <v>1</v>
      </c>
      <c r="L225" s="39"/>
      <c r="M225" s="210" t="s">
        <v>1</v>
      </c>
      <c r="N225" s="211" t="s">
        <v>48</v>
      </c>
      <c r="O225" s="71"/>
      <c r="P225" s="212">
        <f>O225*H225</f>
        <v>0</v>
      </c>
      <c r="Q225" s="212">
        <v>0</v>
      </c>
      <c r="R225" s="212">
        <f>Q225*H225</f>
        <v>0</v>
      </c>
      <c r="S225" s="212">
        <v>0</v>
      </c>
      <c r="T225" s="213">
        <f>S225*H225</f>
        <v>0</v>
      </c>
      <c r="U225" s="34"/>
      <c r="V225" s="34"/>
      <c r="W225" s="34"/>
      <c r="X225" s="34"/>
      <c r="Y225" s="34"/>
      <c r="Z225" s="34"/>
      <c r="AA225" s="34"/>
      <c r="AB225" s="34"/>
      <c r="AC225" s="34"/>
      <c r="AD225" s="34"/>
      <c r="AE225" s="34"/>
      <c r="AR225" s="214" t="s">
        <v>669</v>
      </c>
      <c r="AT225" s="214" t="s">
        <v>152</v>
      </c>
      <c r="AU225" s="214" t="s">
        <v>165</v>
      </c>
      <c r="AY225" s="16" t="s">
        <v>150</v>
      </c>
      <c r="BE225" s="215">
        <f>IF(N225="základní",J225,0)</f>
        <v>0</v>
      </c>
      <c r="BF225" s="215">
        <f>IF(N225="snížená",J225,0)</f>
        <v>0</v>
      </c>
      <c r="BG225" s="215">
        <f>IF(N225="zákl. přenesená",J225,0)</f>
        <v>0</v>
      </c>
      <c r="BH225" s="215">
        <f>IF(N225="sníž. přenesená",J225,0)</f>
        <v>0</v>
      </c>
      <c r="BI225" s="215">
        <f>IF(N225="nulová",J225,0)</f>
        <v>0</v>
      </c>
      <c r="BJ225" s="16" t="s">
        <v>91</v>
      </c>
      <c r="BK225" s="215">
        <f>ROUND(I225*H225,2)</f>
        <v>0</v>
      </c>
      <c r="BL225" s="16" t="s">
        <v>669</v>
      </c>
      <c r="BM225" s="214" t="s">
        <v>1734</v>
      </c>
    </row>
    <row r="226" spans="1:65" s="2" customFormat="1" ht="11.25">
      <c r="A226" s="34"/>
      <c r="B226" s="35"/>
      <c r="C226" s="36"/>
      <c r="D226" s="216" t="s">
        <v>158</v>
      </c>
      <c r="E226" s="36"/>
      <c r="F226" s="217" t="s">
        <v>1733</v>
      </c>
      <c r="G226" s="36"/>
      <c r="H226" s="36"/>
      <c r="I226" s="115"/>
      <c r="J226" s="36"/>
      <c r="K226" s="36"/>
      <c r="L226" s="39"/>
      <c r="M226" s="218"/>
      <c r="N226" s="219"/>
      <c r="O226" s="71"/>
      <c r="P226" s="71"/>
      <c r="Q226" s="71"/>
      <c r="R226" s="71"/>
      <c r="S226" s="71"/>
      <c r="T226" s="72"/>
      <c r="U226" s="34"/>
      <c r="V226" s="34"/>
      <c r="W226" s="34"/>
      <c r="X226" s="34"/>
      <c r="Y226" s="34"/>
      <c r="Z226" s="34"/>
      <c r="AA226" s="34"/>
      <c r="AB226" s="34"/>
      <c r="AC226" s="34"/>
      <c r="AD226" s="34"/>
      <c r="AE226" s="34"/>
      <c r="AT226" s="16" t="s">
        <v>158</v>
      </c>
      <c r="AU226" s="16" t="s">
        <v>165</v>
      </c>
    </row>
    <row r="227" spans="1:65" s="2" customFormat="1" ht="16.5" customHeight="1">
      <c r="A227" s="34"/>
      <c r="B227" s="35"/>
      <c r="C227" s="203" t="s">
        <v>344</v>
      </c>
      <c r="D227" s="203" t="s">
        <v>152</v>
      </c>
      <c r="E227" s="204" t="s">
        <v>1735</v>
      </c>
      <c r="F227" s="205" t="s">
        <v>1736</v>
      </c>
      <c r="G227" s="206" t="s">
        <v>194</v>
      </c>
      <c r="H227" s="207">
        <v>86</v>
      </c>
      <c r="I227" s="208"/>
      <c r="J227" s="209">
        <f>ROUND(I227*H227,2)</f>
        <v>0</v>
      </c>
      <c r="K227" s="205" t="s">
        <v>1</v>
      </c>
      <c r="L227" s="39"/>
      <c r="M227" s="210" t="s">
        <v>1</v>
      </c>
      <c r="N227" s="211" t="s">
        <v>48</v>
      </c>
      <c r="O227" s="71"/>
      <c r="P227" s="212">
        <f>O227*H227</f>
        <v>0</v>
      </c>
      <c r="Q227" s="212">
        <v>0</v>
      </c>
      <c r="R227" s="212">
        <f>Q227*H227</f>
        <v>0</v>
      </c>
      <c r="S227" s="212">
        <v>0</v>
      </c>
      <c r="T227" s="213">
        <f>S227*H227</f>
        <v>0</v>
      </c>
      <c r="U227" s="34"/>
      <c r="V227" s="34"/>
      <c r="W227" s="34"/>
      <c r="X227" s="34"/>
      <c r="Y227" s="34"/>
      <c r="Z227" s="34"/>
      <c r="AA227" s="34"/>
      <c r="AB227" s="34"/>
      <c r="AC227" s="34"/>
      <c r="AD227" s="34"/>
      <c r="AE227" s="34"/>
      <c r="AR227" s="214" t="s">
        <v>669</v>
      </c>
      <c r="AT227" s="214" t="s">
        <v>152</v>
      </c>
      <c r="AU227" s="214" t="s">
        <v>165</v>
      </c>
      <c r="AY227" s="16" t="s">
        <v>150</v>
      </c>
      <c r="BE227" s="215">
        <f>IF(N227="základní",J227,0)</f>
        <v>0</v>
      </c>
      <c r="BF227" s="215">
        <f>IF(N227="snížená",J227,0)</f>
        <v>0</v>
      </c>
      <c r="BG227" s="215">
        <f>IF(N227="zákl. přenesená",J227,0)</f>
        <v>0</v>
      </c>
      <c r="BH227" s="215">
        <f>IF(N227="sníž. přenesená",J227,0)</f>
        <v>0</v>
      </c>
      <c r="BI227" s="215">
        <f>IF(N227="nulová",J227,0)</f>
        <v>0</v>
      </c>
      <c r="BJ227" s="16" t="s">
        <v>91</v>
      </c>
      <c r="BK227" s="215">
        <f>ROUND(I227*H227,2)</f>
        <v>0</v>
      </c>
      <c r="BL227" s="16" t="s">
        <v>669</v>
      </c>
      <c r="BM227" s="214" t="s">
        <v>1737</v>
      </c>
    </row>
    <row r="228" spans="1:65" s="2" customFormat="1" ht="11.25">
      <c r="A228" s="34"/>
      <c r="B228" s="35"/>
      <c r="C228" s="36"/>
      <c r="D228" s="216" t="s">
        <v>158</v>
      </c>
      <c r="E228" s="36"/>
      <c r="F228" s="217" t="s">
        <v>1736</v>
      </c>
      <c r="G228" s="36"/>
      <c r="H228" s="36"/>
      <c r="I228" s="115"/>
      <c r="J228" s="36"/>
      <c r="K228" s="36"/>
      <c r="L228" s="39"/>
      <c r="M228" s="218"/>
      <c r="N228" s="219"/>
      <c r="O228" s="71"/>
      <c r="P228" s="71"/>
      <c r="Q228" s="71"/>
      <c r="R228" s="71"/>
      <c r="S228" s="71"/>
      <c r="T228" s="72"/>
      <c r="U228" s="34"/>
      <c r="V228" s="34"/>
      <c r="W228" s="34"/>
      <c r="X228" s="34"/>
      <c r="Y228" s="34"/>
      <c r="Z228" s="34"/>
      <c r="AA228" s="34"/>
      <c r="AB228" s="34"/>
      <c r="AC228" s="34"/>
      <c r="AD228" s="34"/>
      <c r="AE228" s="34"/>
      <c r="AT228" s="16" t="s">
        <v>158</v>
      </c>
      <c r="AU228" s="16" t="s">
        <v>165</v>
      </c>
    </row>
    <row r="229" spans="1:65" s="2" customFormat="1" ht="16.5" customHeight="1">
      <c r="A229" s="34"/>
      <c r="B229" s="35"/>
      <c r="C229" s="203" t="s">
        <v>348</v>
      </c>
      <c r="D229" s="203" t="s">
        <v>152</v>
      </c>
      <c r="E229" s="204" t="s">
        <v>1738</v>
      </c>
      <c r="F229" s="205" t="s">
        <v>1739</v>
      </c>
      <c r="G229" s="206" t="s">
        <v>194</v>
      </c>
      <c r="H229" s="207">
        <v>170</v>
      </c>
      <c r="I229" s="208"/>
      <c r="J229" s="209">
        <f>ROUND(I229*H229,2)</f>
        <v>0</v>
      </c>
      <c r="K229" s="205" t="s">
        <v>1</v>
      </c>
      <c r="L229" s="39"/>
      <c r="M229" s="210" t="s">
        <v>1</v>
      </c>
      <c r="N229" s="211" t="s">
        <v>48</v>
      </c>
      <c r="O229" s="71"/>
      <c r="P229" s="212">
        <f>O229*H229</f>
        <v>0</v>
      </c>
      <c r="Q229" s="212">
        <v>0</v>
      </c>
      <c r="R229" s="212">
        <f>Q229*H229</f>
        <v>0</v>
      </c>
      <c r="S229" s="212">
        <v>0</v>
      </c>
      <c r="T229" s="213">
        <f>S229*H229</f>
        <v>0</v>
      </c>
      <c r="U229" s="34"/>
      <c r="V229" s="34"/>
      <c r="W229" s="34"/>
      <c r="X229" s="34"/>
      <c r="Y229" s="34"/>
      <c r="Z229" s="34"/>
      <c r="AA229" s="34"/>
      <c r="AB229" s="34"/>
      <c r="AC229" s="34"/>
      <c r="AD229" s="34"/>
      <c r="AE229" s="34"/>
      <c r="AR229" s="214" t="s">
        <v>669</v>
      </c>
      <c r="AT229" s="214" t="s">
        <v>152</v>
      </c>
      <c r="AU229" s="214" t="s">
        <v>165</v>
      </c>
      <c r="AY229" s="16" t="s">
        <v>150</v>
      </c>
      <c r="BE229" s="215">
        <f>IF(N229="základní",J229,0)</f>
        <v>0</v>
      </c>
      <c r="BF229" s="215">
        <f>IF(N229="snížená",J229,0)</f>
        <v>0</v>
      </c>
      <c r="BG229" s="215">
        <f>IF(N229="zákl. přenesená",J229,0)</f>
        <v>0</v>
      </c>
      <c r="BH229" s="215">
        <f>IF(N229="sníž. přenesená",J229,0)</f>
        <v>0</v>
      </c>
      <c r="BI229" s="215">
        <f>IF(N229="nulová",J229,0)</f>
        <v>0</v>
      </c>
      <c r="BJ229" s="16" t="s">
        <v>91</v>
      </c>
      <c r="BK229" s="215">
        <f>ROUND(I229*H229,2)</f>
        <v>0</v>
      </c>
      <c r="BL229" s="16" t="s">
        <v>669</v>
      </c>
      <c r="BM229" s="214" t="s">
        <v>1740</v>
      </c>
    </row>
    <row r="230" spans="1:65" s="2" customFormat="1" ht="11.25">
      <c r="A230" s="34"/>
      <c r="B230" s="35"/>
      <c r="C230" s="36"/>
      <c r="D230" s="216" t="s">
        <v>158</v>
      </c>
      <c r="E230" s="36"/>
      <c r="F230" s="217" t="s">
        <v>1739</v>
      </c>
      <c r="G230" s="36"/>
      <c r="H230" s="36"/>
      <c r="I230" s="115"/>
      <c r="J230" s="36"/>
      <c r="K230" s="36"/>
      <c r="L230" s="39"/>
      <c r="M230" s="218"/>
      <c r="N230" s="219"/>
      <c r="O230" s="71"/>
      <c r="P230" s="71"/>
      <c r="Q230" s="71"/>
      <c r="R230" s="71"/>
      <c r="S230" s="71"/>
      <c r="T230" s="72"/>
      <c r="U230" s="34"/>
      <c r="V230" s="34"/>
      <c r="W230" s="34"/>
      <c r="X230" s="34"/>
      <c r="Y230" s="34"/>
      <c r="Z230" s="34"/>
      <c r="AA230" s="34"/>
      <c r="AB230" s="34"/>
      <c r="AC230" s="34"/>
      <c r="AD230" s="34"/>
      <c r="AE230" s="34"/>
      <c r="AT230" s="16" t="s">
        <v>158</v>
      </c>
      <c r="AU230" s="16" t="s">
        <v>165</v>
      </c>
    </row>
    <row r="231" spans="1:65" s="13" customFormat="1" ht="11.25">
      <c r="B231" s="221"/>
      <c r="C231" s="222"/>
      <c r="D231" s="216" t="s">
        <v>200</v>
      </c>
      <c r="E231" s="223" t="s">
        <v>1</v>
      </c>
      <c r="F231" s="224" t="s">
        <v>1684</v>
      </c>
      <c r="G231" s="222"/>
      <c r="H231" s="225">
        <v>170</v>
      </c>
      <c r="I231" s="226"/>
      <c r="J231" s="222"/>
      <c r="K231" s="222"/>
      <c r="L231" s="227"/>
      <c r="M231" s="228"/>
      <c r="N231" s="229"/>
      <c r="O231" s="229"/>
      <c r="P231" s="229"/>
      <c r="Q231" s="229"/>
      <c r="R231" s="229"/>
      <c r="S231" s="229"/>
      <c r="T231" s="230"/>
      <c r="AT231" s="231" t="s">
        <v>200</v>
      </c>
      <c r="AU231" s="231" t="s">
        <v>165</v>
      </c>
      <c r="AV231" s="13" t="s">
        <v>21</v>
      </c>
      <c r="AW231" s="13" t="s">
        <v>40</v>
      </c>
      <c r="AX231" s="13" t="s">
        <v>91</v>
      </c>
      <c r="AY231" s="231" t="s">
        <v>150</v>
      </c>
    </row>
    <row r="232" spans="1:65" s="12" customFormat="1" ht="22.9" customHeight="1">
      <c r="B232" s="187"/>
      <c r="C232" s="188"/>
      <c r="D232" s="189" t="s">
        <v>82</v>
      </c>
      <c r="E232" s="201" t="s">
        <v>262</v>
      </c>
      <c r="F232" s="201" t="s">
        <v>1741</v>
      </c>
      <c r="G232" s="188"/>
      <c r="H232" s="188"/>
      <c r="I232" s="191"/>
      <c r="J232" s="202">
        <f>BK232</f>
        <v>0</v>
      </c>
      <c r="K232" s="188"/>
      <c r="L232" s="193"/>
      <c r="M232" s="194"/>
      <c r="N232" s="195"/>
      <c r="O232" s="195"/>
      <c r="P232" s="196">
        <f>P233</f>
        <v>0</v>
      </c>
      <c r="Q232" s="195"/>
      <c r="R232" s="196">
        <f>R233</f>
        <v>0</v>
      </c>
      <c r="S232" s="195"/>
      <c r="T232" s="197">
        <f>T233</f>
        <v>0</v>
      </c>
      <c r="AR232" s="198" t="s">
        <v>165</v>
      </c>
      <c r="AT232" s="199" t="s">
        <v>82</v>
      </c>
      <c r="AU232" s="199" t="s">
        <v>91</v>
      </c>
      <c r="AY232" s="198" t="s">
        <v>150</v>
      </c>
      <c r="BK232" s="200">
        <f>BK233</f>
        <v>0</v>
      </c>
    </row>
    <row r="233" spans="1:65" s="12" customFormat="1" ht="20.85" customHeight="1">
      <c r="B233" s="187"/>
      <c r="C233" s="188"/>
      <c r="D233" s="189" t="s">
        <v>82</v>
      </c>
      <c r="E233" s="201" t="s">
        <v>1742</v>
      </c>
      <c r="F233" s="201" t="s">
        <v>1743</v>
      </c>
      <c r="G233" s="188"/>
      <c r="H233" s="188"/>
      <c r="I233" s="191"/>
      <c r="J233" s="202">
        <f>BK233</f>
        <v>0</v>
      </c>
      <c r="K233" s="188"/>
      <c r="L233" s="193"/>
      <c r="M233" s="194"/>
      <c r="N233" s="195"/>
      <c r="O233" s="195"/>
      <c r="P233" s="196">
        <f>SUM(P234:P245)</f>
        <v>0</v>
      </c>
      <c r="Q233" s="195"/>
      <c r="R233" s="196">
        <f>SUM(R234:R245)</f>
        <v>0</v>
      </c>
      <c r="S233" s="195"/>
      <c r="T233" s="197">
        <f>SUM(T234:T245)</f>
        <v>0</v>
      </c>
      <c r="AR233" s="198" t="s">
        <v>165</v>
      </c>
      <c r="AT233" s="199" t="s">
        <v>82</v>
      </c>
      <c r="AU233" s="199" t="s">
        <v>21</v>
      </c>
      <c r="AY233" s="198" t="s">
        <v>150</v>
      </c>
      <c r="BK233" s="200">
        <f>SUM(BK234:BK245)</f>
        <v>0</v>
      </c>
    </row>
    <row r="234" spans="1:65" s="2" customFormat="1" ht="16.5" customHeight="1">
      <c r="A234" s="34"/>
      <c r="B234" s="35"/>
      <c r="C234" s="203" t="s">
        <v>355</v>
      </c>
      <c r="D234" s="203" t="s">
        <v>152</v>
      </c>
      <c r="E234" s="204" t="s">
        <v>1744</v>
      </c>
      <c r="F234" s="205" t="s">
        <v>1745</v>
      </c>
      <c r="G234" s="206" t="s">
        <v>155</v>
      </c>
      <c r="H234" s="207">
        <v>2</v>
      </c>
      <c r="I234" s="208"/>
      <c r="J234" s="209">
        <f>ROUND(I234*H234,2)</f>
        <v>0</v>
      </c>
      <c r="K234" s="205" t="s">
        <v>1</v>
      </c>
      <c r="L234" s="39"/>
      <c r="M234" s="210" t="s">
        <v>1</v>
      </c>
      <c r="N234" s="211" t="s">
        <v>48</v>
      </c>
      <c r="O234" s="71"/>
      <c r="P234" s="212">
        <f>O234*H234</f>
        <v>0</v>
      </c>
      <c r="Q234" s="212">
        <v>0</v>
      </c>
      <c r="R234" s="212">
        <f>Q234*H234</f>
        <v>0</v>
      </c>
      <c r="S234" s="212">
        <v>0</v>
      </c>
      <c r="T234" s="213">
        <f>S234*H234</f>
        <v>0</v>
      </c>
      <c r="U234" s="34"/>
      <c r="V234" s="34"/>
      <c r="W234" s="34"/>
      <c r="X234" s="34"/>
      <c r="Y234" s="34"/>
      <c r="Z234" s="34"/>
      <c r="AA234" s="34"/>
      <c r="AB234" s="34"/>
      <c r="AC234" s="34"/>
      <c r="AD234" s="34"/>
      <c r="AE234" s="34"/>
      <c r="AR234" s="214" t="s">
        <v>669</v>
      </c>
      <c r="AT234" s="214" t="s">
        <v>152</v>
      </c>
      <c r="AU234" s="214" t="s">
        <v>165</v>
      </c>
      <c r="AY234" s="16" t="s">
        <v>150</v>
      </c>
      <c r="BE234" s="215">
        <f>IF(N234="základní",J234,0)</f>
        <v>0</v>
      </c>
      <c r="BF234" s="215">
        <f>IF(N234="snížená",J234,0)</f>
        <v>0</v>
      </c>
      <c r="BG234" s="215">
        <f>IF(N234="zákl. přenesená",J234,0)</f>
        <v>0</v>
      </c>
      <c r="BH234" s="215">
        <f>IF(N234="sníž. přenesená",J234,0)</f>
        <v>0</v>
      </c>
      <c r="BI234" s="215">
        <f>IF(N234="nulová",J234,0)</f>
        <v>0</v>
      </c>
      <c r="BJ234" s="16" t="s">
        <v>91</v>
      </c>
      <c r="BK234" s="215">
        <f>ROUND(I234*H234,2)</f>
        <v>0</v>
      </c>
      <c r="BL234" s="16" t="s">
        <v>669</v>
      </c>
      <c r="BM234" s="214" t="s">
        <v>1746</v>
      </c>
    </row>
    <row r="235" spans="1:65" s="2" customFormat="1" ht="11.25">
      <c r="A235" s="34"/>
      <c r="B235" s="35"/>
      <c r="C235" s="36"/>
      <c r="D235" s="216" t="s">
        <v>158</v>
      </c>
      <c r="E235" s="36"/>
      <c r="F235" s="217" t="s">
        <v>1745</v>
      </c>
      <c r="G235" s="36"/>
      <c r="H235" s="36"/>
      <c r="I235" s="115"/>
      <c r="J235" s="36"/>
      <c r="K235" s="36"/>
      <c r="L235" s="39"/>
      <c r="M235" s="218"/>
      <c r="N235" s="219"/>
      <c r="O235" s="71"/>
      <c r="P235" s="71"/>
      <c r="Q235" s="71"/>
      <c r="R235" s="71"/>
      <c r="S235" s="71"/>
      <c r="T235" s="72"/>
      <c r="U235" s="34"/>
      <c r="V235" s="34"/>
      <c r="W235" s="34"/>
      <c r="X235" s="34"/>
      <c r="Y235" s="34"/>
      <c r="Z235" s="34"/>
      <c r="AA235" s="34"/>
      <c r="AB235" s="34"/>
      <c r="AC235" s="34"/>
      <c r="AD235" s="34"/>
      <c r="AE235" s="34"/>
      <c r="AT235" s="16" t="s">
        <v>158</v>
      </c>
      <c r="AU235" s="16" t="s">
        <v>165</v>
      </c>
    </row>
    <row r="236" spans="1:65" s="2" customFormat="1" ht="16.5" customHeight="1">
      <c r="A236" s="34"/>
      <c r="B236" s="35"/>
      <c r="C236" s="243" t="s">
        <v>360</v>
      </c>
      <c r="D236" s="243" t="s">
        <v>262</v>
      </c>
      <c r="E236" s="244" t="s">
        <v>1747</v>
      </c>
      <c r="F236" s="245" t="s">
        <v>1748</v>
      </c>
      <c r="G236" s="246" t="s">
        <v>155</v>
      </c>
      <c r="H236" s="247">
        <v>2</v>
      </c>
      <c r="I236" s="248"/>
      <c r="J236" s="249">
        <f>ROUND(I236*H236,2)</f>
        <v>0</v>
      </c>
      <c r="K236" s="245" t="s">
        <v>1</v>
      </c>
      <c r="L236" s="250"/>
      <c r="M236" s="251" t="s">
        <v>1</v>
      </c>
      <c r="N236" s="252" t="s">
        <v>48</v>
      </c>
      <c r="O236" s="71"/>
      <c r="P236" s="212">
        <f>O236*H236</f>
        <v>0</v>
      </c>
      <c r="Q236" s="212">
        <v>0</v>
      </c>
      <c r="R236" s="212">
        <f>Q236*H236</f>
        <v>0</v>
      </c>
      <c r="S236" s="212">
        <v>0</v>
      </c>
      <c r="T236" s="213">
        <f>S236*H236</f>
        <v>0</v>
      </c>
      <c r="U236" s="34"/>
      <c r="V236" s="34"/>
      <c r="W236" s="34"/>
      <c r="X236" s="34"/>
      <c r="Y236" s="34"/>
      <c r="Z236" s="34"/>
      <c r="AA236" s="34"/>
      <c r="AB236" s="34"/>
      <c r="AC236" s="34"/>
      <c r="AD236" s="34"/>
      <c r="AE236" s="34"/>
      <c r="AR236" s="214" t="s">
        <v>1749</v>
      </c>
      <c r="AT236" s="214" t="s">
        <v>262</v>
      </c>
      <c r="AU236" s="214" t="s">
        <v>165</v>
      </c>
      <c r="AY236" s="16" t="s">
        <v>150</v>
      </c>
      <c r="BE236" s="215">
        <f>IF(N236="základní",J236,0)</f>
        <v>0</v>
      </c>
      <c r="BF236" s="215">
        <f>IF(N236="snížená",J236,0)</f>
        <v>0</v>
      </c>
      <c r="BG236" s="215">
        <f>IF(N236="zákl. přenesená",J236,0)</f>
        <v>0</v>
      </c>
      <c r="BH236" s="215">
        <f>IF(N236="sníž. přenesená",J236,0)</f>
        <v>0</v>
      </c>
      <c r="BI236" s="215">
        <f>IF(N236="nulová",J236,0)</f>
        <v>0</v>
      </c>
      <c r="BJ236" s="16" t="s">
        <v>91</v>
      </c>
      <c r="BK236" s="215">
        <f>ROUND(I236*H236,2)</f>
        <v>0</v>
      </c>
      <c r="BL236" s="16" t="s">
        <v>669</v>
      </c>
      <c r="BM236" s="214" t="s">
        <v>1750</v>
      </c>
    </row>
    <row r="237" spans="1:65" s="2" customFormat="1" ht="11.25">
      <c r="A237" s="34"/>
      <c r="B237" s="35"/>
      <c r="C237" s="36"/>
      <c r="D237" s="216" t="s">
        <v>158</v>
      </c>
      <c r="E237" s="36"/>
      <c r="F237" s="217" t="s">
        <v>1748</v>
      </c>
      <c r="G237" s="36"/>
      <c r="H237" s="36"/>
      <c r="I237" s="115"/>
      <c r="J237" s="36"/>
      <c r="K237" s="36"/>
      <c r="L237" s="39"/>
      <c r="M237" s="218"/>
      <c r="N237" s="219"/>
      <c r="O237" s="71"/>
      <c r="P237" s="71"/>
      <c r="Q237" s="71"/>
      <c r="R237" s="71"/>
      <c r="S237" s="71"/>
      <c r="T237" s="72"/>
      <c r="U237" s="34"/>
      <c r="V237" s="34"/>
      <c r="W237" s="34"/>
      <c r="X237" s="34"/>
      <c r="Y237" s="34"/>
      <c r="Z237" s="34"/>
      <c r="AA237" s="34"/>
      <c r="AB237" s="34"/>
      <c r="AC237" s="34"/>
      <c r="AD237" s="34"/>
      <c r="AE237" s="34"/>
      <c r="AT237" s="16" t="s">
        <v>158</v>
      </c>
      <c r="AU237" s="16" t="s">
        <v>165</v>
      </c>
    </row>
    <row r="238" spans="1:65" s="2" customFormat="1" ht="16.5" customHeight="1">
      <c r="A238" s="34"/>
      <c r="B238" s="35"/>
      <c r="C238" s="203" t="s">
        <v>364</v>
      </c>
      <c r="D238" s="203" t="s">
        <v>152</v>
      </c>
      <c r="E238" s="204" t="s">
        <v>1751</v>
      </c>
      <c r="F238" s="205" t="s">
        <v>1752</v>
      </c>
      <c r="G238" s="206" t="s">
        <v>155</v>
      </c>
      <c r="H238" s="207">
        <v>2</v>
      </c>
      <c r="I238" s="208"/>
      <c r="J238" s="209">
        <f>ROUND(I238*H238,2)</f>
        <v>0</v>
      </c>
      <c r="K238" s="205" t="s">
        <v>1</v>
      </c>
      <c r="L238" s="39"/>
      <c r="M238" s="210" t="s">
        <v>1</v>
      </c>
      <c r="N238" s="211" t="s">
        <v>48</v>
      </c>
      <c r="O238" s="71"/>
      <c r="P238" s="212">
        <f>O238*H238</f>
        <v>0</v>
      </c>
      <c r="Q238" s="212">
        <v>0</v>
      </c>
      <c r="R238" s="212">
        <f>Q238*H238</f>
        <v>0</v>
      </c>
      <c r="S238" s="212">
        <v>0</v>
      </c>
      <c r="T238" s="213">
        <f>S238*H238</f>
        <v>0</v>
      </c>
      <c r="U238" s="34"/>
      <c r="V238" s="34"/>
      <c r="W238" s="34"/>
      <c r="X238" s="34"/>
      <c r="Y238" s="34"/>
      <c r="Z238" s="34"/>
      <c r="AA238" s="34"/>
      <c r="AB238" s="34"/>
      <c r="AC238" s="34"/>
      <c r="AD238" s="34"/>
      <c r="AE238" s="34"/>
      <c r="AR238" s="214" t="s">
        <v>669</v>
      </c>
      <c r="AT238" s="214" t="s">
        <v>152</v>
      </c>
      <c r="AU238" s="214" t="s">
        <v>165</v>
      </c>
      <c r="AY238" s="16" t="s">
        <v>150</v>
      </c>
      <c r="BE238" s="215">
        <f>IF(N238="základní",J238,0)</f>
        <v>0</v>
      </c>
      <c r="BF238" s="215">
        <f>IF(N238="snížená",J238,0)</f>
        <v>0</v>
      </c>
      <c r="BG238" s="215">
        <f>IF(N238="zákl. přenesená",J238,0)</f>
        <v>0</v>
      </c>
      <c r="BH238" s="215">
        <f>IF(N238="sníž. přenesená",J238,0)</f>
        <v>0</v>
      </c>
      <c r="BI238" s="215">
        <f>IF(N238="nulová",J238,0)</f>
        <v>0</v>
      </c>
      <c r="BJ238" s="16" t="s">
        <v>91</v>
      </c>
      <c r="BK238" s="215">
        <f>ROUND(I238*H238,2)</f>
        <v>0</v>
      </c>
      <c r="BL238" s="16" t="s">
        <v>669</v>
      </c>
      <c r="BM238" s="214" t="s">
        <v>1753</v>
      </c>
    </row>
    <row r="239" spans="1:65" s="2" customFormat="1" ht="11.25">
      <c r="A239" s="34"/>
      <c r="B239" s="35"/>
      <c r="C239" s="36"/>
      <c r="D239" s="216" t="s">
        <v>158</v>
      </c>
      <c r="E239" s="36"/>
      <c r="F239" s="217" t="s">
        <v>1752</v>
      </c>
      <c r="G239" s="36"/>
      <c r="H239" s="36"/>
      <c r="I239" s="115"/>
      <c r="J239" s="36"/>
      <c r="K239" s="36"/>
      <c r="L239" s="39"/>
      <c r="M239" s="218"/>
      <c r="N239" s="219"/>
      <c r="O239" s="71"/>
      <c r="P239" s="71"/>
      <c r="Q239" s="71"/>
      <c r="R239" s="71"/>
      <c r="S239" s="71"/>
      <c r="T239" s="72"/>
      <c r="U239" s="34"/>
      <c r="V239" s="34"/>
      <c r="W239" s="34"/>
      <c r="X239" s="34"/>
      <c r="Y239" s="34"/>
      <c r="Z239" s="34"/>
      <c r="AA239" s="34"/>
      <c r="AB239" s="34"/>
      <c r="AC239" s="34"/>
      <c r="AD239" s="34"/>
      <c r="AE239" s="34"/>
      <c r="AT239" s="16" t="s">
        <v>158</v>
      </c>
      <c r="AU239" s="16" t="s">
        <v>165</v>
      </c>
    </row>
    <row r="240" spans="1:65" s="2" customFormat="1" ht="16.5" customHeight="1">
      <c r="A240" s="34"/>
      <c r="B240" s="35"/>
      <c r="C240" s="243" t="s">
        <v>370</v>
      </c>
      <c r="D240" s="243" t="s">
        <v>262</v>
      </c>
      <c r="E240" s="244" t="s">
        <v>1754</v>
      </c>
      <c r="F240" s="245" t="s">
        <v>1755</v>
      </c>
      <c r="G240" s="246" t="s">
        <v>155</v>
      </c>
      <c r="H240" s="247">
        <v>2</v>
      </c>
      <c r="I240" s="248"/>
      <c r="J240" s="249">
        <f>ROUND(I240*H240,2)</f>
        <v>0</v>
      </c>
      <c r="K240" s="245" t="s">
        <v>1</v>
      </c>
      <c r="L240" s="250"/>
      <c r="M240" s="251" t="s">
        <v>1</v>
      </c>
      <c r="N240" s="252" t="s">
        <v>48</v>
      </c>
      <c r="O240" s="71"/>
      <c r="P240" s="212">
        <f>O240*H240</f>
        <v>0</v>
      </c>
      <c r="Q240" s="212">
        <v>0</v>
      </c>
      <c r="R240" s="212">
        <f>Q240*H240</f>
        <v>0</v>
      </c>
      <c r="S240" s="212">
        <v>0</v>
      </c>
      <c r="T240" s="213">
        <f>S240*H240</f>
        <v>0</v>
      </c>
      <c r="U240" s="34"/>
      <c r="V240" s="34"/>
      <c r="W240" s="34"/>
      <c r="X240" s="34"/>
      <c r="Y240" s="34"/>
      <c r="Z240" s="34"/>
      <c r="AA240" s="34"/>
      <c r="AB240" s="34"/>
      <c r="AC240" s="34"/>
      <c r="AD240" s="34"/>
      <c r="AE240" s="34"/>
      <c r="AR240" s="214" t="s">
        <v>1749</v>
      </c>
      <c r="AT240" s="214" t="s">
        <v>262</v>
      </c>
      <c r="AU240" s="214" t="s">
        <v>165</v>
      </c>
      <c r="AY240" s="16" t="s">
        <v>150</v>
      </c>
      <c r="BE240" s="215">
        <f>IF(N240="základní",J240,0)</f>
        <v>0</v>
      </c>
      <c r="BF240" s="215">
        <f>IF(N240="snížená",J240,0)</f>
        <v>0</v>
      </c>
      <c r="BG240" s="215">
        <f>IF(N240="zákl. přenesená",J240,0)</f>
        <v>0</v>
      </c>
      <c r="BH240" s="215">
        <f>IF(N240="sníž. přenesená",J240,0)</f>
        <v>0</v>
      </c>
      <c r="BI240" s="215">
        <f>IF(N240="nulová",J240,0)</f>
        <v>0</v>
      </c>
      <c r="BJ240" s="16" t="s">
        <v>91</v>
      </c>
      <c r="BK240" s="215">
        <f>ROUND(I240*H240,2)</f>
        <v>0</v>
      </c>
      <c r="BL240" s="16" t="s">
        <v>669</v>
      </c>
      <c r="BM240" s="214" t="s">
        <v>1756</v>
      </c>
    </row>
    <row r="241" spans="1:65" s="2" customFormat="1" ht="11.25">
      <c r="A241" s="34"/>
      <c r="B241" s="35"/>
      <c r="C241" s="36"/>
      <c r="D241" s="216" t="s">
        <v>158</v>
      </c>
      <c r="E241" s="36"/>
      <c r="F241" s="217" t="s">
        <v>1755</v>
      </c>
      <c r="G241" s="36"/>
      <c r="H241" s="36"/>
      <c r="I241" s="115"/>
      <c r="J241" s="36"/>
      <c r="K241" s="36"/>
      <c r="L241" s="39"/>
      <c r="M241" s="218"/>
      <c r="N241" s="219"/>
      <c r="O241" s="71"/>
      <c r="P241" s="71"/>
      <c r="Q241" s="71"/>
      <c r="R241" s="71"/>
      <c r="S241" s="71"/>
      <c r="T241" s="72"/>
      <c r="U241" s="34"/>
      <c r="V241" s="34"/>
      <c r="W241" s="34"/>
      <c r="X241" s="34"/>
      <c r="Y241" s="34"/>
      <c r="Z241" s="34"/>
      <c r="AA241" s="34"/>
      <c r="AB241" s="34"/>
      <c r="AC241" s="34"/>
      <c r="AD241" s="34"/>
      <c r="AE241" s="34"/>
      <c r="AT241" s="16" t="s">
        <v>158</v>
      </c>
      <c r="AU241" s="16" t="s">
        <v>165</v>
      </c>
    </row>
    <row r="242" spans="1:65" s="2" customFormat="1" ht="16.5" customHeight="1">
      <c r="A242" s="34"/>
      <c r="B242" s="35"/>
      <c r="C242" s="203" t="s">
        <v>374</v>
      </c>
      <c r="D242" s="203" t="s">
        <v>152</v>
      </c>
      <c r="E242" s="204" t="s">
        <v>1757</v>
      </c>
      <c r="F242" s="205" t="s">
        <v>1758</v>
      </c>
      <c r="G242" s="206" t="s">
        <v>155</v>
      </c>
      <c r="H242" s="207">
        <v>2</v>
      </c>
      <c r="I242" s="208"/>
      <c r="J242" s="209">
        <f>ROUND(I242*H242,2)</f>
        <v>0</v>
      </c>
      <c r="K242" s="205" t="s">
        <v>1</v>
      </c>
      <c r="L242" s="39"/>
      <c r="M242" s="210" t="s">
        <v>1</v>
      </c>
      <c r="N242" s="211" t="s">
        <v>48</v>
      </c>
      <c r="O242" s="71"/>
      <c r="P242" s="212">
        <f>O242*H242</f>
        <v>0</v>
      </c>
      <c r="Q242" s="212">
        <v>0</v>
      </c>
      <c r="R242" s="212">
        <f>Q242*H242</f>
        <v>0</v>
      </c>
      <c r="S242" s="212">
        <v>0</v>
      </c>
      <c r="T242" s="213">
        <f>S242*H242</f>
        <v>0</v>
      </c>
      <c r="U242" s="34"/>
      <c r="V242" s="34"/>
      <c r="W242" s="34"/>
      <c r="X242" s="34"/>
      <c r="Y242" s="34"/>
      <c r="Z242" s="34"/>
      <c r="AA242" s="34"/>
      <c r="AB242" s="34"/>
      <c r="AC242" s="34"/>
      <c r="AD242" s="34"/>
      <c r="AE242" s="34"/>
      <c r="AR242" s="214" t="s">
        <v>669</v>
      </c>
      <c r="AT242" s="214" t="s">
        <v>152</v>
      </c>
      <c r="AU242" s="214" t="s">
        <v>165</v>
      </c>
      <c r="AY242" s="16" t="s">
        <v>150</v>
      </c>
      <c r="BE242" s="215">
        <f>IF(N242="základní",J242,0)</f>
        <v>0</v>
      </c>
      <c r="BF242" s="215">
        <f>IF(N242="snížená",J242,0)</f>
        <v>0</v>
      </c>
      <c r="BG242" s="215">
        <f>IF(N242="zákl. přenesená",J242,0)</f>
        <v>0</v>
      </c>
      <c r="BH242" s="215">
        <f>IF(N242="sníž. přenesená",J242,0)</f>
        <v>0</v>
      </c>
      <c r="BI242" s="215">
        <f>IF(N242="nulová",J242,0)</f>
        <v>0</v>
      </c>
      <c r="BJ242" s="16" t="s">
        <v>91</v>
      </c>
      <c r="BK242" s="215">
        <f>ROUND(I242*H242,2)</f>
        <v>0</v>
      </c>
      <c r="BL242" s="16" t="s">
        <v>669</v>
      </c>
      <c r="BM242" s="214" t="s">
        <v>1759</v>
      </c>
    </row>
    <row r="243" spans="1:65" s="2" customFormat="1" ht="11.25">
      <c r="A243" s="34"/>
      <c r="B243" s="35"/>
      <c r="C243" s="36"/>
      <c r="D243" s="216" t="s">
        <v>158</v>
      </c>
      <c r="E243" s="36"/>
      <c r="F243" s="217" t="s">
        <v>1758</v>
      </c>
      <c r="G243" s="36"/>
      <c r="H243" s="36"/>
      <c r="I243" s="115"/>
      <c r="J243" s="36"/>
      <c r="K243" s="36"/>
      <c r="L243" s="39"/>
      <c r="M243" s="218"/>
      <c r="N243" s="219"/>
      <c r="O243" s="71"/>
      <c r="P243" s="71"/>
      <c r="Q243" s="71"/>
      <c r="R243" s="71"/>
      <c r="S243" s="71"/>
      <c r="T243" s="72"/>
      <c r="U243" s="34"/>
      <c r="V243" s="34"/>
      <c r="W243" s="34"/>
      <c r="X243" s="34"/>
      <c r="Y243" s="34"/>
      <c r="Z243" s="34"/>
      <c r="AA243" s="34"/>
      <c r="AB243" s="34"/>
      <c r="AC243" s="34"/>
      <c r="AD243" s="34"/>
      <c r="AE243" s="34"/>
      <c r="AT243" s="16" t="s">
        <v>158</v>
      </c>
      <c r="AU243" s="16" t="s">
        <v>165</v>
      </c>
    </row>
    <row r="244" spans="1:65" s="2" customFormat="1" ht="16.5" customHeight="1">
      <c r="A244" s="34"/>
      <c r="B244" s="35"/>
      <c r="C244" s="203" t="s">
        <v>29</v>
      </c>
      <c r="D244" s="203" t="s">
        <v>152</v>
      </c>
      <c r="E244" s="204" t="s">
        <v>1760</v>
      </c>
      <c r="F244" s="205" t="s">
        <v>1761</v>
      </c>
      <c r="G244" s="206" t="s">
        <v>155</v>
      </c>
      <c r="H244" s="207">
        <v>1</v>
      </c>
      <c r="I244" s="208"/>
      <c r="J244" s="209">
        <f>ROUND(I244*H244,2)</f>
        <v>0</v>
      </c>
      <c r="K244" s="205" t="s">
        <v>1</v>
      </c>
      <c r="L244" s="39"/>
      <c r="M244" s="210" t="s">
        <v>1</v>
      </c>
      <c r="N244" s="211" t="s">
        <v>48</v>
      </c>
      <c r="O244" s="71"/>
      <c r="P244" s="212">
        <f>O244*H244</f>
        <v>0</v>
      </c>
      <c r="Q244" s="212">
        <v>0</v>
      </c>
      <c r="R244" s="212">
        <f>Q244*H244</f>
        <v>0</v>
      </c>
      <c r="S244" s="212">
        <v>0</v>
      </c>
      <c r="T244" s="213">
        <f>S244*H244</f>
        <v>0</v>
      </c>
      <c r="U244" s="34"/>
      <c r="V244" s="34"/>
      <c r="W244" s="34"/>
      <c r="X244" s="34"/>
      <c r="Y244" s="34"/>
      <c r="Z244" s="34"/>
      <c r="AA244" s="34"/>
      <c r="AB244" s="34"/>
      <c r="AC244" s="34"/>
      <c r="AD244" s="34"/>
      <c r="AE244" s="34"/>
      <c r="AR244" s="214" t="s">
        <v>669</v>
      </c>
      <c r="AT244" s="214" t="s">
        <v>152</v>
      </c>
      <c r="AU244" s="214" t="s">
        <v>165</v>
      </c>
      <c r="AY244" s="16" t="s">
        <v>150</v>
      </c>
      <c r="BE244" s="215">
        <f>IF(N244="základní",J244,0)</f>
        <v>0</v>
      </c>
      <c r="BF244" s="215">
        <f>IF(N244="snížená",J244,0)</f>
        <v>0</v>
      </c>
      <c r="BG244" s="215">
        <f>IF(N244="zákl. přenesená",J244,0)</f>
        <v>0</v>
      </c>
      <c r="BH244" s="215">
        <f>IF(N244="sníž. přenesená",J244,0)</f>
        <v>0</v>
      </c>
      <c r="BI244" s="215">
        <f>IF(N244="nulová",J244,0)</f>
        <v>0</v>
      </c>
      <c r="BJ244" s="16" t="s">
        <v>91</v>
      </c>
      <c r="BK244" s="215">
        <f>ROUND(I244*H244,2)</f>
        <v>0</v>
      </c>
      <c r="BL244" s="16" t="s">
        <v>669</v>
      </c>
      <c r="BM244" s="214" t="s">
        <v>1762</v>
      </c>
    </row>
    <row r="245" spans="1:65" s="2" customFormat="1" ht="11.25">
      <c r="A245" s="34"/>
      <c r="B245" s="35"/>
      <c r="C245" s="36"/>
      <c r="D245" s="216" t="s">
        <v>158</v>
      </c>
      <c r="E245" s="36"/>
      <c r="F245" s="217" t="s">
        <v>1761</v>
      </c>
      <c r="G245" s="36"/>
      <c r="H245" s="36"/>
      <c r="I245" s="115"/>
      <c r="J245" s="36"/>
      <c r="K245" s="36"/>
      <c r="L245" s="39"/>
      <c r="M245" s="218"/>
      <c r="N245" s="219"/>
      <c r="O245" s="71"/>
      <c r="P245" s="71"/>
      <c r="Q245" s="71"/>
      <c r="R245" s="71"/>
      <c r="S245" s="71"/>
      <c r="T245" s="72"/>
      <c r="U245" s="34"/>
      <c r="V245" s="34"/>
      <c r="W245" s="34"/>
      <c r="X245" s="34"/>
      <c r="Y245" s="34"/>
      <c r="Z245" s="34"/>
      <c r="AA245" s="34"/>
      <c r="AB245" s="34"/>
      <c r="AC245" s="34"/>
      <c r="AD245" s="34"/>
      <c r="AE245" s="34"/>
      <c r="AT245" s="16" t="s">
        <v>158</v>
      </c>
      <c r="AU245" s="16" t="s">
        <v>165</v>
      </c>
    </row>
    <row r="246" spans="1:65" s="12" customFormat="1" ht="22.9" customHeight="1">
      <c r="B246" s="187"/>
      <c r="C246" s="188"/>
      <c r="D246" s="189" t="s">
        <v>82</v>
      </c>
      <c r="E246" s="201" t="s">
        <v>1763</v>
      </c>
      <c r="F246" s="201" t="s">
        <v>1764</v>
      </c>
      <c r="G246" s="188"/>
      <c r="H246" s="188"/>
      <c r="I246" s="191"/>
      <c r="J246" s="202">
        <f>BK246</f>
        <v>0</v>
      </c>
      <c r="K246" s="188"/>
      <c r="L246" s="193"/>
      <c r="M246" s="194"/>
      <c r="N246" s="195"/>
      <c r="O246" s="195"/>
      <c r="P246" s="196">
        <f>P247</f>
        <v>0</v>
      </c>
      <c r="Q246" s="195"/>
      <c r="R246" s="196">
        <f>R247</f>
        <v>0</v>
      </c>
      <c r="S246" s="195"/>
      <c r="T246" s="197">
        <f>T247</f>
        <v>0</v>
      </c>
      <c r="AR246" s="198" t="s">
        <v>156</v>
      </c>
      <c r="AT246" s="199" t="s">
        <v>82</v>
      </c>
      <c r="AU246" s="199" t="s">
        <v>91</v>
      </c>
      <c r="AY246" s="198" t="s">
        <v>150</v>
      </c>
      <c r="BK246" s="200">
        <f>BK247</f>
        <v>0</v>
      </c>
    </row>
    <row r="247" spans="1:65" s="12" customFormat="1" ht="20.85" customHeight="1">
      <c r="B247" s="187"/>
      <c r="C247" s="188"/>
      <c r="D247" s="189" t="s">
        <v>82</v>
      </c>
      <c r="E247" s="201" t="s">
        <v>117</v>
      </c>
      <c r="F247" s="201" t="s">
        <v>1765</v>
      </c>
      <c r="G247" s="188"/>
      <c r="H247" s="188"/>
      <c r="I247" s="191"/>
      <c r="J247" s="202">
        <f>BK247</f>
        <v>0</v>
      </c>
      <c r="K247" s="188"/>
      <c r="L247" s="193"/>
      <c r="M247" s="194"/>
      <c r="N247" s="195"/>
      <c r="O247" s="195"/>
      <c r="P247" s="196">
        <f>SUM(P248:P251)</f>
        <v>0</v>
      </c>
      <c r="Q247" s="195"/>
      <c r="R247" s="196">
        <f>SUM(R248:R251)</f>
        <v>0</v>
      </c>
      <c r="S247" s="195"/>
      <c r="T247" s="197">
        <f>SUM(T248:T251)</f>
        <v>0</v>
      </c>
      <c r="AR247" s="198" t="s">
        <v>156</v>
      </c>
      <c r="AT247" s="199" t="s">
        <v>82</v>
      </c>
      <c r="AU247" s="199" t="s">
        <v>21</v>
      </c>
      <c r="AY247" s="198" t="s">
        <v>150</v>
      </c>
      <c r="BK247" s="200">
        <f>SUM(BK248:BK251)</f>
        <v>0</v>
      </c>
    </row>
    <row r="248" spans="1:65" s="2" customFormat="1" ht="16.5" customHeight="1">
      <c r="A248" s="34"/>
      <c r="B248" s="35"/>
      <c r="C248" s="203" t="s">
        <v>382</v>
      </c>
      <c r="D248" s="203" t="s">
        <v>152</v>
      </c>
      <c r="E248" s="204" t="s">
        <v>1766</v>
      </c>
      <c r="F248" s="205" t="s">
        <v>1767</v>
      </c>
      <c r="G248" s="206" t="s">
        <v>155</v>
      </c>
      <c r="H248" s="207">
        <v>1</v>
      </c>
      <c r="I248" s="208"/>
      <c r="J248" s="209">
        <f>ROUND(I248*H248,2)</f>
        <v>0</v>
      </c>
      <c r="K248" s="205" t="s">
        <v>1</v>
      </c>
      <c r="L248" s="39"/>
      <c r="M248" s="210" t="s">
        <v>1</v>
      </c>
      <c r="N248" s="211" t="s">
        <v>48</v>
      </c>
      <c r="O248" s="71"/>
      <c r="P248" s="212">
        <f>O248*H248</f>
        <v>0</v>
      </c>
      <c r="Q248" s="212">
        <v>0</v>
      </c>
      <c r="R248" s="212">
        <f>Q248*H248</f>
        <v>0</v>
      </c>
      <c r="S248" s="212">
        <v>0</v>
      </c>
      <c r="T248" s="213">
        <f>S248*H248</f>
        <v>0</v>
      </c>
      <c r="U248" s="34"/>
      <c r="V248" s="34"/>
      <c r="W248" s="34"/>
      <c r="X248" s="34"/>
      <c r="Y248" s="34"/>
      <c r="Z248" s="34"/>
      <c r="AA248" s="34"/>
      <c r="AB248" s="34"/>
      <c r="AC248" s="34"/>
      <c r="AD248" s="34"/>
      <c r="AE248" s="34"/>
      <c r="AR248" s="214" t="s">
        <v>156</v>
      </c>
      <c r="AT248" s="214" t="s">
        <v>152</v>
      </c>
      <c r="AU248" s="214" t="s">
        <v>165</v>
      </c>
      <c r="AY248" s="16" t="s">
        <v>150</v>
      </c>
      <c r="BE248" s="215">
        <f>IF(N248="základní",J248,0)</f>
        <v>0</v>
      </c>
      <c r="BF248" s="215">
        <f>IF(N248="snížená",J248,0)</f>
        <v>0</v>
      </c>
      <c r="BG248" s="215">
        <f>IF(N248="zákl. přenesená",J248,0)</f>
        <v>0</v>
      </c>
      <c r="BH248" s="215">
        <f>IF(N248="sníž. přenesená",J248,0)</f>
        <v>0</v>
      </c>
      <c r="BI248" s="215">
        <f>IF(N248="nulová",J248,0)</f>
        <v>0</v>
      </c>
      <c r="BJ248" s="16" t="s">
        <v>91</v>
      </c>
      <c r="BK248" s="215">
        <f>ROUND(I248*H248,2)</f>
        <v>0</v>
      </c>
      <c r="BL248" s="16" t="s">
        <v>156</v>
      </c>
      <c r="BM248" s="214" t="s">
        <v>1768</v>
      </c>
    </row>
    <row r="249" spans="1:65" s="2" customFormat="1" ht="11.25">
      <c r="A249" s="34"/>
      <c r="B249" s="35"/>
      <c r="C249" s="36"/>
      <c r="D249" s="216" t="s">
        <v>158</v>
      </c>
      <c r="E249" s="36"/>
      <c r="F249" s="217" t="s">
        <v>1767</v>
      </c>
      <c r="G249" s="36"/>
      <c r="H249" s="36"/>
      <c r="I249" s="115"/>
      <c r="J249" s="36"/>
      <c r="K249" s="36"/>
      <c r="L249" s="39"/>
      <c r="M249" s="218"/>
      <c r="N249" s="219"/>
      <c r="O249" s="71"/>
      <c r="P249" s="71"/>
      <c r="Q249" s="71"/>
      <c r="R249" s="71"/>
      <c r="S249" s="71"/>
      <c r="T249" s="72"/>
      <c r="U249" s="34"/>
      <c r="V249" s="34"/>
      <c r="W249" s="34"/>
      <c r="X249" s="34"/>
      <c r="Y249" s="34"/>
      <c r="Z249" s="34"/>
      <c r="AA249" s="34"/>
      <c r="AB249" s="34"/>
      <c r="AC249" s="34"/>
      <c r="AD249" s="34"/>
      <c r="AE249" s="34"/>
      <c r="AT249" s="16" t="s">
        <v>158</v>
      </c>
      <c r="AU249" s="16" t="s">
        <v>165</v>
      </c>
    </row>
    <row r="250" spans="1:65" s="2" customFormat="1" ht="16.5" customHeight="1">
      <c r="A250" s="34"/>
      <c r="B250" s="35"/>
      <c r="C250" s="203" t="s">
        <v>388</v>
      </c>
      <c r="D250" s="203" t="s">
        <v>152</v>
      </c>
      <c r="E250" s="204" t="s">
        <v>1769</v>
      </c>
      <c r="F250" s="205" t="s">
        <v>1770</v>
      </c>
      <c r="G250" s="206" t="s">
        <v>155</v>
      </c>
      <c r="H250" s="207">
        <v>1</v>
      </c>
      <c r="I250" s="208"/>
      <c r="J250" s="209">
        <f>ROUND(I250*H250,2)</f>
        <v>0</v>
      </c>
      <c r="K250" s="205" t="s">
        <v>1</v>
      </c>
      <c r="L250" s="39"/>
      <c r="M250" s="210" t="s">
        <v>1</v>
      </c>
      <c r="N250" s="211" t="s">
        <v>48</v>
      </c>
      <c r="O250" s="71"/>
      <c r="P250" s="212">
        <f>O250*H250</f>
        <v>0</v>
      </c>
      <c r="Q250" s="212">
        <v>0</v>
      </c>
      <c r="R250" s="212">
        <f>Q250*H250</f>
        <v>0</v>
      </c>
      <c r="S250" s="212">
        <v>0</v>
      </c>
      <c r="T250" s="213">
        <f>S250*H250</f>
        <v>0</v>
      </c>
      <c r="U250" s="34"/>
      <c r="V250" s="34"/>
      <c r="W250" s="34"/>
      <c r="X250" s="34"/>
      <c r="Y250" s="34"/>
      <c r="Z250" s="34"/>
      <c r="AA250" s="34"/>
      <c r="AB250" s="34"/>
      <c r="AC250" s="34"/>
      <c r="AD250" s="34"/>
      <c r="AE250" s="34"/>
      <c r="AR250" s="214" t="s">
        <v>156</v>
      </c>
      <c r="AT250" s="214" t="s">
        <v>152</v>
      </c>
      <c r="AU250" s="214" t="s">
        <v>165</v>
      </c>
      <c r="AY250" s="16" t="s">
        <v>150</v>
      </c>
      <c r="BE250" s="215">
        <f>IF(N250="základní",J250,0)</f>
        <v>0</v>
      </c>
      <c r="BF250" s="215">
        <f>IF(N250="snížená",J250,0)</f>
        <v>0</v>
      </c>
      <c r="BG250" s="215">
        <f>IF(N250="zákl. přenesená",J250,0)</f>
        <v>0</v>
      </c>
      <c r="BH250" s="215">
        <f>IF(N250="sníž. přenesená",J250,0)</f>
        <v>0</v>
      </c>
      <c r="BI250" s="215">
        <f>IF(N250="nulová",J250,0)</f>
        <v>0</v>
      </c>
      <c r="BJ250" s="16" t="s">
        <v>91</v>
      </c>
      <c r="BK250" s="215">
        <f>ROUND(I250*H250,2)</f>
        <v>0</v>
      </c>
      <c r="BL250" s="16" t="s">
        <v>156</v>
      </c>
      <c r="BM250" s="214" t="s">
        <v>1771</v>
      </c>
    </row>
    <row r="251" spans="1:65" s="2" customFormat="1" ht="11.25">
      <c r="A251" s="34"/>
      <c r="B251" s="35"/>
      <c r="C251" s="36"/>
      <c r="D251" s="216" t="s">
        <v>158</v>
      </c>
      <c r="E251" s="36"/>
      <c r="F251" s="217" t="s">
        <v>1770</v>
      </c>
      <c r="G251" s="36"/>
      <c r="H251" s="36"/>
      <c r="I251" s="115"/>
      <c r="J251" s="36"/>
      <c r="K251" s="36"/>
      <c r="L251" s="39"/>
      <c r="M251" s="259"/>
      <c r="N251" s="260"/>
      <c r="O251" s="261"/>
      <c r="P251" s="261"/>
      <c r="Q251" s="261"/>
      <c r="R251" s="261"/>
      <c r="S251" s="261"/>
      <c r="T251" s="262"/>
      <c r="U251" s="34"/>
      <c r="V251" s="34"/>
      <c r="W251" s="34"/>
      <c r="X251" s="34"/>
      <c r="Y251" s="34"/>
      <c r="Z251" s="34"/>
      <c r="AA251" s="34"/>
      <c r="AB251" s="34"/>
      <c r="AC251" s="34"/>
      <c r="AD251" s="34"/>
      <c r="AE251" s="34"/>
      <c r="AT251" s="16" t="s">
        <v>158</v>
      </c>
      <c r="AU251" s="16" t="s">
        <v>165</v>
      </c>
    </row>
    <row r="252" spans="1:65" s="2" customFormat="1" ht="6.95" customHeight="1">
      <c r="A252" s="34"/>
      <c r="B252" s="54"/>
      <c r="C252" s="55"/>
      <c r="D252" s="55"/>
      <c r="E252" s="55"/>
      <c r="F252" s="55"/>
      <c r="G252" s="55"/>
      <c r="H252" s="55"/>
      <c r="I252" s="152"/>
      <c r="J252" s="55"/>
      <c r="K252" s="55"/>
      <c r="L252" s="39"/>
      <c r="M252" s="34"/>
      <c r="O252" s="34"/>
      <c r="P252" s="34"/>
      <c r="Q252" s="34"/>
      <c r="R252" s="34"/>
      <c r="S252" s="34"/>
      <c r="T252" s="34"/>
      <c r="U252" s="34"/>
      <c r="V252" s="34"/>
      <c r="W252" s="34"/>
      <c r="X252" s="34"/>
      <c r="Y252" s="34"/>
      <c r="Z252" s="34"/>
      <c r="AA252" s="34"/>
      <c r="AB252" s="34"/>
      <c r="AC252" s="34"/>
      <c r="AD252" s="34"/>
      <c r="AE252" s="34"/>
    </row>
  </sheetData>
  <sheetProtection algorithmName="SHA-512" hashValue="YfRdD5OsdRd8qHO4tR9mtJBuqO36jE/7guSHgicJWHngnJS4ZzzbPLIHVS1r41wgAWfTzJOdAwsB/0Y1QdES7g==" saltValue="iROLRyueEXQ0v2/5C/zYRPCd2Qcabs46FJz+1byRk/+0uHUO59mQlrHnIbDw+hYsZEJaV5wq9m/cVpS3xXXSJQ==" spinCount="100000" sheet="1" objects="1" scenarios="1" formatColumns="0" formatRows="0" autoFilter="0"/>
  <autoFilter ref="C126:K251"/>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8"/>
      <c r="L2" s="289"/>
      <c r="M2" s="289"/>
      <c r="N2" s="289"/>
      <c r="O2" s="289"/>
      <c r="P2" s="289"/>
      <c r="Q2" s="289"/>
      <c r="R2" s="289"/>
      <c r="S2" s="289"/>
      <c r="T2" s="289"/>
      <c r="U2" s="289"/>
      <c r="V2" s="289"/>
      <c r="AT2" s="16" t="s">
        <v>113</v>
      </c>
    </row>
    <row r="3" spans="1:46" s="1" customFormat="1" ht="6.95" customHeight="1">
      <c r="B3" s="109"/>
      <c r="C3" s="110"/>
      <c r="D3" s="110"/>
      <c r="E3" s="110"/>
      <c r="F3" s="110"/>
      <c r="G3" s="110"/>
      <c r="H3" s="110"/>
      <c r="I3" s="111"/>
      <c r="J3" s="110"/>
      <c r="K3" s="110"/>
      <c r="L3" s="19"/>
      <c r="AT3" s="16" t="s">
        <v>21</v>
      </c>
    </row>
    <row r="4" spans="1:46" s="1" customFormat="1" ht="24.95" customHeight="1">
      <c r="B4" s="19"/>
      <c r="D4" s="112" t="s">
        <v>120</v>
      </c>
      <c r="I4" s="108"/>
      <c r="L4" s="19"/>
      <c r="M4" s="113" t="s">
        <v>10</v>
      </c>
      <c r="AT4" s="16" t="s">
        <v>4</v>
      </c>
    </row>
    <row r="5" spans="1:46" s="1" customFormat="1" ht="6.95" customHeight="1">
      <c r="B5" s="19"/>
      <c r="I5" s="108"/>
      <c r="L5" s="19"/>
    </row>
    <row r="6" spans="1:46" s="1" customFormat="1" ht="12" customHeight="1">
      <c r="B6" s="19"/>
      <c r="D6" s="114" t="s">
        <v>16</v>
      </c>
      <c r="I6" s="108"/>
      <c r="L6" s="19"/>
    </row>
    <row r="7" spans="1:46" s="1" customFormat="1" ht="16.5" customHeight="1">
      <c r="B7" s="19"/>
      <c r="E7" s="304" t="str">
        <f>'Rekapitulace stavby'!K6</f>
        <v>762017 Cyklostezka Cheb - Dřenice - Etapa IA</v>
      </c>
      <c r="F7" s="305"/>
      <c r="G7" s="305"/>
      <c r="H7" s="305"/>
      <c r="I7" s="108"/>
      <c r="L7" s="19"/>
    </row>
    <row r="8" spans="1:46" s="2" customFormat="1" ht="12" customHeight="1">
      <c r="A8" s="34"/>
      <c r="B8" s="39"/>
      <c r="C8" s="34"/>
      <c r="D8" s="114" t="s">
        <v>121</v>
      </c>
      <c r="E8" s="34"/>
      <c r="F8" s="34"/>
      <c r="G8" s="34"/>
      <c r="H8" s="34"/>
      <c r="I8" s="115"/>
      <c r="J8" s="34"/>
      <c r="K8" s="34"/>
      <c r="L8" s="51"/>
      <c r="S8" s="34"/>
      <c r="T8" s="34"/>
      <c r="U8" s="34"/>
      <c r="V8" s="34"/>
      <c r="W8" s="34"/>
      <c r="X8" s="34"/>
      <c r="Y8" s="34"/>
      <c r="Z8" s="34"/>
      <c r="AA8" s="34"/>
      <c r="AB8" s="34"/>
      <c r="AC8" s="34"/>
      <c r="AD8" s="34"/>
      <c r="AE8" s="34"/>
    </row>
    <row r="9" spans="1:46" s="2" customFormat="1" ht="16.5" customHeight="1">
      <c r="A9" s="34"/>
      <c r="B9" s="39"/>
      <c r="C9" s="34"/>
      <c r="D9" s="34"/>
      <c r="E9" s="306" t="s">
        <v>1772</v>
      </c>
      <c r="F9" s="307"/>
      <c r="G9" s="307"/>
      <c r="H9" s="307"/>
      <c r="I9" s="115"/>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15"/>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4" t="s">
        <v>18</v>
      </c>
      <c r="E11" s="34"/>
      <c r="F11" s="116" t="s">
        <v>19</v>
      </c>
      <c r="G11" s="34"/>
      <c r="H11" s="34"/>
      <c r="I11" s="117" t="s">
        <v>20</v>
      </c>
      <c r="J11" s="116"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4" t="s">
        <v>22</v>
      </c>
      <c r="E12" s="34"/>
      <c r="F12" s="116" t="s">
        <v>123</v>
      </c>
      <c r="G12" s="34"/>
      <c r="H12" s="34"/>
      <c r="I12" s="117" t="s">
        <v>24</v>
      </c>
      <c r="J12" s="118" t="str">
        <f>'Rekapitulace stavby'!AN8</f>
        <v>10. 10. 2019</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15"/>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4" t="s">
        <v>30</v>
      </c>
      <c r="E14" s="34"/>
      <c r="F14" s="34"/>
      <c r="G14" s="34"/>
      <c r="H14" s="34"/>
      <c r="I14" s="117" t="s">
        <v>31</v>
      </c>
      <c r="J14" s="116"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6" t="s">
        <v>33</v>
      </c>
      <c r="F15" s="34"/>
      <c r="G15" s="34"/>
      <c r="H15" s="34"/>
      <c r="I15" s="117" t="s">
        <v>34</v>
      </c>
      <c r="J15" s="116"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15"/>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4" t="s">
        <v>35</v>
      </c>
      <c r="E17" s="34"/>
      <c r="F17" s="34"/>
      <c r="G17" s="34"/>
      <c r="H17" s="34"/>
      <c r="I17" s="117" t="s">
        <v>31</v>
      </c>
      <c r="J17" s="29"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08" t="str">
        <f>'Rekapitulace stavby'!E14</f>
        <v>Vyplň údaj</v>
      </c>
      <c r="F18" s="309"/>
      <c r="G18" s="309"/>
      <c r="H18" s="309"/>
      <c r="I18" s="117" t="s">
        <v>34</v>
      </c>
      <c r="J18" s="29"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15"/>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4" t="s">
        <v>37</v>
      </c>
      <c r="E20" s="34"/>
      <c r="F20" s="34"/>
      <c r="G20" s="34"/>
      <c r="H20" s="34"/>
      <c r="I20" s="117" t="s">
        <v>31</v>
      </c>
      <c r="J20" s="116"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6" t="s">
        <v>39</v>
      </c>
      <c r="F21" s="34"/>
      <c r="G21" s="34"/>
      <c r="H21" s="34"/>
      <c r="I21" s="117" t="s">
        <v>34</v>
      </c>
      <c r="J21" s="116"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15"/>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4" t="s">
        <v>41</v>
      </c>
      <c r="E23" s="34"/>
      <c r="F23" s="34"/>
      <c r="G23" s="34"/>
      <c r="H23" s="34"/>
      <c r="I23" s="117" t="s">
        <v>31</v>
      </c>
      <c r="J23" s="116"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6" t="s">
        <v>39</v>
      </c>
      <c r="F24" s="34"/>
      <c r="G24" s="34"/>
      <c r="H24" s="34"/>
      <c r="I24" s="117" t="s">
        <v>34</v>
      </c>
      <c r="J24" s="116"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15"/>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4" t="s">
        <v>42</v>
      </c>
      <c r="E26" s="34"/>
      <c r="F26" s="34"/>
      <c r="G26" s="34"/>
      <c r="H26" s="34"/>
      <c r="I26" s="115"/>
      <c r="J26" s="34"/>
      <c r="K26" s="34"/>
      <c r="L26" s="51"/>
      <c r="S26" s="34"/>
      <c r="T26" s="34"/>
      <c r="U26" s="34"/>
      <c r="V26" s="34"/>
      <c r="W26" s="34"/>
      <c r="X26" s="34"/>
      <c r="Y26" s="34"/>
      <c r="Z26" s="34"/>
      <c r="AA26" s="34"/>
      <c r="AB26" s="34"/>
      <c r="AC26" s="34"/>
      <c r="AD26" s="34"/>
      <c r="AE26" s="34"/>
    </row>
    <row r="27" spans="1:31" s="8" customFormat="1" ht="16.5" customHeight="1">
      <c r="A27" s="119"/>
      <c r="B27" s="120"/>
      <c r="C27" s="119"/>
      <c r="D27" s="119"/>
      <c r="E27" s="310" t="s">
        <v>1</v>
      </c>
      <c r="F27" s="310"/>
      <c r="G27" s="310"/>
      <c r="H27" s="310"/>
      <c r="I27" s="121"/>
      <c r="J27" s="119"/>
      <c r="K27" s="119"/>
      <c r="L27" s="122"/>
      <c r="S27" s="119"/>
      <c r="T27" s="119"/>
      <c r="U27" s="119"/>
      <c r="V27" s="119"/>
      <c r="W27" s="119"/>
      <c r="X27" s="119"/>
      <c r="Y27" s="119"/>
      <c r="Z27" s="119"/>
      <c r="AA27" s="119"/>
      <c r="AB27" s="119"/>
      <c r="AC27" s="119"/>
      <c r="AD27" s="119"/>
      <c r="AE27" s="119"/>
    </row>
    <row r="28" spans="1:31" s="2" customFormat="1" ht="6.95" customHeight="1">
      <c r="A28" s="34"/>
      <c r="B28" s="39"/>
      <c r="C28" s="34"/>
      <c r="D28" s="34"/>
      <c r="E28" s="34"/>
      <c r="F28" s="34"/>
      <c r="G28" s="34"/>
      <c r="H28" s="34"/>
      <c r="I28" s="115"/>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3"/>
      <c r="E29" s="123"/>
      <c r="F29" s="123"/>
      <c r="G29" s="123"/>
      <c r="H29" s="123"/>
      <c r="I29" s="124"/>
      <c r="J29" s="123"/>
      <c r="K29" s="123"/>
      <c r="L29" s="51"/>
      <c r="S29" s="34"/>
      <c r="T29" s="34"/>
      <c r="U29" s="34"/>
      <c r="V29" s="34"/>
      <c r="W29" s="34"/>
      <c r="X29" s="34"/>
      <c r="Y29" s="34"/>
      <c r="Z29" s="34"/>
      <c r="AA29" s="34"/>
      <c r="AB29" s="34"/>
      <c r="AC29" s="34"/>
      <c r="AD29" s="34"/>
      <c r="AE29" s="34"/>
    </row>
    <row r="30" spans="1:31" s="2" customFormat="1" ht="25.35" customHeight="1">
      <c r="A30" s="34"/>
      <c r="B30" s="39"/>
      <c r="C30" s="34"/>
      <c r="D30" s="125" t="s">
        <v>43</v>
      </c>
      <c r="E30" s="34"/>
      <c r="F30" s="34"/>
      <c r="G30" s="34"/>
      <c r="H30" s="34"/>
      <c r="I30" s="115"/>
      <c r="J30" s="126">
        <f>ROUND(J126,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3"/>
      <c r="E31" s="123"/>
      <c r="F31" s="123"/>
      <c r="G31" s="123"/>
      <c r="H31" s="123"/>
      <c r="I31" s="124"/>
      <c r="J31" s="123"/>
      <c r="K31" s="123"/>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7" t="s">
        <v>45</v>
      </c>
      <c r="G32" s="34"/>
      <c r="H32" s="34"/>
      <c r="I32" s="128" t="s">
        <v>44</v>
      </c>
      <c r="J32" s="127" t="s">
        <v>46</v>
      </c>
      <c r="K32" s="34"/>
      <c r="L32" s="51"/>
      <c r="S32" s="34"/>
      <c r="T32" s="34"/>
      <c r="U32" s="34"/>
      <c r="V32" s="34"/>
      <c r="W32" s="34"/>
      <c r="X32" s="34"/>
      <c r="Y32" s="34"/>
      <c r="Z32" s="34"/>
      <c r="AA32" s="34"/>
      <c r="AB32" s="34"/>
      <c r="AC32" s="34"/>
      <c r="AD32" s="34"/>
      <c r="AE32" s="34"/>
    </row>
    <row r="33" spans="1:31" s="2" customFormat="1" ht="14.45" customHeight="1">
      <c r="A33" s="34"/>
      <c r="B33" s="39"/>
      <c r="C33" s="34"/>
      <c r="D33" s="129" t="s">
        <v>47</v>
      </c>
      <c r="E33" s="114" t="s">
        <v>48</v>
      </c>
      <c r="F33" s="130">
        <f>ROUND((SUM(BE126:BE220)),  2)</f>
        <v>0</v>
      </c>
      <c r="G33" s="34"/>
      <c r="H33" s="34"/>
      <c r="I33" s="131">
        <v>0.21</v>
      </c>
      <c r="J33" s="130">
        <f>ROUND(((SUM(BE126:BE220))*I33),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4" t="s">
        <v>49</v>
      </c>
      <c r="F34" s="130">
        <f>ROUND((SUM(BF126:BF220)),  2)</f>
        <v>0</v>
      </c>
      <c r="G34" s="34"/>
      <c r="H34" s="34"/>
      <c r="I34" s="131">
        <v>0.15</v>
      </c>
      <c r="J34" s="130">
        <f>ROUND(((SUM(BF126:BF220))*I34),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4" t="s">
        <v>50</v>
      </c>
      <c r="F35" s="130">
        <f>ROUND((SUM(BG126:BG220)),  2)</f>
        <v>0</v>
      </c>
      <c r="G35" s="34"/>
      <c r="H35" s="34"/>
      <c r="I35" s="131">
        <v>0.21</v>
      </c>
      <c r="J35" s="130">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4" t="s">
        <v>51</v>
      </c>
      <c r="F36" s="130">
        <f>ROUND((SUM(BH126:BH220)),  2)</f>
        <v>0</v>
      </c>
      <c r="G36" s="34"/>
      <c r="H36" s="34"/>
      <c r="I36" s="131">
        <v>0.15</v>
      </c>
      <c r="J36" s="130">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4" t="s">
        <v>52</v>
      </c>
      <c r="F37" s="130">
        <f>ROUND((SUM(BI126:BI220)),  2)</f>
        <v>0</v>
      </c>
      <c r="G37" s="34"/>
      <c r="H37" s="34"/>
      <c r="I37" s="131">
        <v>0</v>
      </c>
      <c r="J37" s="130">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15"/>
      <c r="J38" s="34"/>
      <c r="K38" s="34"/>
      <c r="L38" s="51"/>
      <c r="S38" s="34"/>
      <c r="T38" s="34"/>
      <c r="U38" s="34"/>
      <c r="V38" s="34"/>
      <c r="W38" s="34"/>
      <c r="X38" s="34"/>
      <c r="Y38" s="34"/>
      <c r="Z38" s="34"/>
      <c r="AA38" s="34"/>
      <c r="AB38" s="34"/>
      <c r="AC38" s="34"/>
      <c r="AD38" s="34"/>
      <c r="AE38" s="34"/>
    </row>
    <row r="39" spans="1:31" s="2" customFormat="1" ht="25.35" customHeight="1">
      <c r="A39" s="34"/>
      <c r="B39" s="39"/>
      <c r="C39" s="132"/>
      <c r="D39" s="133" t="s">
        <v>53</v>
      </c>
      <c r="E39" s="134"/>
      <c r="F39" s="134"/>
      <c r="G39" s="135" t="s">
        <v>54</v>
      </c>
      <c r="H39" s="136" t="s">
        <v>55</v>
      </c>
      <c r="I39" s="137"/>
      <c r="J39" s="138">
        <f>SUM(J30:J37)</f>
        <v>0</v>
      </c>
      <c r="K39" s="139"/>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15"/>
      <c r="J40" s="34"/>
      <c r="K40" s="34"/>
      <c r="L40" s="51"/>
      <c r="S40" s="34"/>
      <c r="T40" s="34"/>
      <c r="U40" s="34"/>
      <c r="V40" s="34"/>
      <c r="W40" s="34"/>
      <c r="X40" s="34"/>
      <c r="Y40" s="34"/>
      <c r="Z40" s="34"/>
      <c r="AA40" s="34"/>
      <c r="AB40" s="34"/>
      <c r="AC40" s="34"/>
      <c r="AD40" s="34"/>
      <c r="AE40" s="34"/>
    </row>
    <row r="41" spans="1:31" s="1" customFormat="1" ht="14.45" customHeight="1">
      <c r="B41" s="19"/>
      <c r="I41" s="108"/>
      <c r="L41" s="19"/>
    </row>
    <row r="42" spans="1:31" s="1" customFormat="1" ht="14.45" customHeight="1">
      <c r="B42" s="19"/>
      <c r="I42" s="108"/>
      <c r="L42" s="19"/>
    </row>
    <row r="43" spans="1:31" s="1" customFormat="1" ht="14.45" customHeight="1">
      <c r="B43" s="19"/>
      <c r="I43" s="108"/>
      <c r="L43" s="19"/>
    </row>
    <row r="44" spans="1:31" s="1" customFormat="1" ht="14.45" customHeight="1">
      <c r="B44" s="19"/>
      <c r="I44" s="108"/>
      <c r="L44" s="19"/>
    </row>
    <row r="45" spans="1:31" s="1" customFormat="1" ht="14.45" customHeight="1">
      <c r="B45" s="19"/>
      <c r="I45" s="108"/>
      <c r="L45" s="19"/>
    </row>
    <row r="46" spans="1:31" s="1" customFormat="1" ht="14.45" customHeight="1">
      <c r="B46" s="19"/>
      <c r="I46" s="108"/>
      <c r="L46" s="19"/>
    </row>
    <row r="47" spans="1:31" s="1" customFormat="1" ht="14.45" customHeight="1">
      <c r="B47" s="19"/>
      <c r="I47" s="108"/>
      <c r="L47" s="19"/>
    </row>
    <row r="48" spans="1:31" s="1" customFormat="1" ht="14.45" customHeight="1">
      <c r="B48" s="19"/>
      <c r="I48" s="108"/>
      <c r="L48" s="19"/>
    </row>
    <row r="49" spans="1:31" s="1" customFormat="1" ht="14.45" customHeight="1">
      <c r="B49" s="19"/>
      <c r="I49" s="108"/>
      <c r="L49" s="19"/>
    </row>
    <row r="50" spans="1:31" s="2" customFormat="1" ht="14.45" customHeight="1">
      <c r="B50" s="51"/>
      <c r="D50" s="140" t="s">
        <v>56</v>
      </c>
      <c r="E50" s="141"/>
      <c r="F50" s="141"/>
      <c r="G50" s="140" t="s">
        <v>57</v>
      </c>
      <c r="H50" s="141"/>
      <c r="I50" s="142"/>
      <c r="J50" s="141"/>
      <c r="K50" s="141"/>
      <c r="L50" s="51"/>
    </row>
    <row r="51" spans="1:31" ht="11.25">
      <c r="B51" s="19"/>
      <c r="L51" s="19"/>
    </row>
    <row r="52" spans="1:31" ht="11.25">
      <c r="B52" s="19"/>
      <c r="L52" s="19"/>
    </row>
    <row r="53" spans="1:31" ht="11.25">
      <c r="B53" s="19"/>
      <c r="L53" s="19"/>
    </row>
    <row r="54" spans="1:31" ht="11.25">
      <c r="B54" s="19"/>
      <c r="L54" s="19"/>
    </row>
    <row r="55" spans="1:31" ht="11.25">
      <c r="B55" s="19"/>
      <c r="L55" s="19"/>
    </row>
    <row r="56" spans="1:31" ht="11.25">
      <c r="B56" s="19"/>
      <c r="L56" s="19"/>
    </row>
    <row r="57" spans="1:31" ht="11.25">
      <c r="B57" s="19"/>
      <c r="L57" s="19"/>
    </row>
    <row r="58" spans="1:31" ht="11.25">
      <c r="B58" s="19"/>
      <c r="L58" s="19"/>
    </row>
    <row r="59" spans="1:31" ht="11.25">
      <c r="B59" s="19"/>
      <c r="L59" s="19"/>
    </row>
    <row r="60" spans="1:31" ht="11.25">
      <c r="B60" s="19"/>
      <c r="L60" s="19"/>
    </row>
    <row r="61" spans="1:31" s="2" customFormat="1" ht="12.75">
      <c r="A61" s="34"/>
      <c r="B61" s="39"/>
      <c r="C61" s="34"/>
      <c r="D61" s="143" t="s">
        <v>58</v>
      </c>
      <c r="E61" s="144"/>
      <c r="F61" s="145" t="s">
        <v>59</v>
      </c>
      <c r="G61" s="143" t="s">
        <v>58</v>
      </c>
      <c r="H61" s="144"/>
      <c r="I61" s="146"/>
      <c r="J61" s="147" t="s">
        <v>59</v>
      </c>
      <c r="K61" s="144"/>
      <c r="L61" s="51"/>
      <c r="S61" s="34"/>
      <c r="T61" s="34"/>
      <c r="U61" s="34"/>
      <c r="V61" s="34"/>
      <c r="W61" s="34"/>
      <c r="X61" s="34"/>
      <c r="Y61" s="34"/>
      <c r="Z61" s="34"/>
      <c r="AA61" s="34"/>
      <c r="AB61" s="34"/>
      <c r="AC61" s="34"/>
      <c r="AD61" s="34"/>
      <c r="AE61" s="34"/>
    </row>
    <row r="62" spans="1:31" ht="11.25">
      <c r="B62" s="19"/>
      <c r="L62" s="19"/>
    </row>
    <row r="63" spans="1:31" ht="11.25">
      <c r="B63" s="19"/>
      <c r="L63" s="19"/>
    </row>
    <row r="64" spans="1:31" ht="11.25">
      <c r="B64" s="19"/>
      <c r="L64" s="19"/>
    </row>
    <row r="65" spans="1:31" s="2" customFormat="1" ht="12.75">
      <c r="A65" s="34"/>
      <c r="B65" s="39"/>
      <c r="C65" s="34"/>
      <c r="D65" s="140" t="s">
        <v>60</v>
      </c>
      <c r="E65" s="148"/>
      <c r="F65" s="148"/>
      <c r="G65" s="140" t="s">
        <v>61</v>
      </c>
      <c r="H65" s="148"/>
      <c r="I65" s="149"/>
      <c r="J65" s="148"/>
      <c r="K65" s="148"/>
      <c r="L65" s="51"/>
      <c r="S65" s="34"/>
      <c r="T65" s="34"/>
      <c r="U65" s="34"/>
      <c r="V65" s="34"/>
      <c r="W65" s="34"/>
      <c r="X65" s="34"/>
      <c r="Y65" s="34"/>
      <c r="Z65" s="34"/>
      <c r="AA65" s="34"/>
      <c r="AB65" s="34"/>
      <c r="AC65" s="34"/>
      <c r="AD65" s="34"/>
      <c r="AE65" s="34"/>
    </row>
    <row r="66" spans="1:31" ht="11.25">
      <c r="B66" s="19"/>
      <c r="L66" s="19"/>
    </row>
    <row r="67" spans="1:31" ht="11.25">
      <c r="B67" s="19"/>
      <c r="L67" s="19"/>
    </row>
    <row r="68" spans="1:31" ht="11.25">
      <c r="B68" s="19"/>
      <c r="L68" s="19"/>
    </row>
    <row r="69" spans="1:31" ht="11.25">
      <c r="B69" s="19"/>
      <c r="L69" s="19"/>
    </row>
    <row r="70" spans="1:31" ht="11.25">
      <c r="B70" s="19"/>
      <c r="L70" s="19"/>
    </row>
    <row r="71" spans="1:31" ht="11.25">
      <c r="B71" s="19"/>
      <c r="L71" s="19"/>
    </row>
    <row r="72" spans="1:31" ht="11.25">
      <c r="B72" s="19"/>
      <c r="L72" s="19"/>
    </row>
    <row r="73" spans="1:31" ht="11.25">
      <c r="B73" s="19"/>
      <c r="L73" s="19"/>
    </row>
    <row r="74" spans="1:31" ht="11.25">
      <c r="B74" s="19"/>
      <c r="L74" s="19"/>
    </row>
    <row r="75" spans="1:31" ht="11.25">
      <c r="B75" s="19"/>
      <c r="L75" s="19"/>
    </row>
    <row r="76" spans="1:31" s="2" customFormat="1" ht="12.75">
      <c r="A76" s="34"/>
      <c r="B76" s="39"/>
      <c r="C76" s="34"/>
      <c r="D76" s="143" t="s">
        <v>58</v>
      </c>
      <c r="E76" s="144"/>
      <c r="F76" s="145" t="s">
        <v>59</v>
      </c>
      <c r="G76" s="143" t="s">
        <v>58</v>
      </c>
      <c r="H76" s="144"/>
      <c r="I76" s="146"/>
      <c r="J76" s="147" t="s">
        <v>59</v>
      </c>
      <c r="K76" s="144"/>
      <c r="L76" s="51"/>
      <c r="S76" s="34"/>
      <c r="T76" s="34"/>
      <c r="U76" s="34"/>
      <c r="V76" s="34"/>
      <c r="W76" s="34"/>
      <c r="X76" s="34"/>
      <c r="Y76" s="34"/>
      <c r="Z76" s="34"/>
      <c r="AA76" s="34"/>
      <c r="AB76" s="34"/>
      <c r="AC76" s="34"/>
      <c r="AD76" s="34"/>
      <c r="AE76" s="34"/>
    </row>
    <row r="77" spans="1:31" s="2" customFormat="1" ht="14.45" customHeight="1">
      <c r="A77" s="34"/>
      <c r="B77" s="150"/>
      <c r="C77" s="151"/>
      <c r="D77" s="151"/>
      <c r="E77" s="151"/>
      <c r="F77" s="151"/>
      <c r="G77" s="151"/>
      <c r="H77" s="151"/>
      <c r="I77" s="152"/>
      <c r="J77" s="151"/>
      <c r="K77" s="151"/>
      <c r="L77" s="51"/>
      <c r="S77" s="34"/>
      <c r="T77" s="34"/>
      <c r="U77" s="34"/>
      <c r="V77" s="34"/>
      <c r="W77" s="34"/>
      <c r="X77" s="34"/>
      <c r="Y77" s="34"/>
      <c r="Z77" s="34"/>
      <c r="AA77" s="34"/>
      <c r="AB77" s="34"/>
      <c r="AC77" s="34"/>
      <c r="AD77" s="34"/>
      <c r="AE77" s="34"/>
    </row>
    <row r="81" spans="1:47" s="2" customFormat="1" ht="6.95" customHeight="1">
      <c r="A81" s="34"/>
      <c r="B81" s="153"/>
      <c r="C81" s="154"/>
      <c r="D81" s="154"/>
      <c r="E81" s="154"/>
      <c r="F81" s="154"/>
      <c r="G81" s="154"/>
      <c r="H81" s="154"/>
      <c r="I81" s="155"/>
      <c r="J81" s="154"/>
      <c r="K81" s="154"/>
      <c r="L81" s="51"/>
      <c r="S81" s="34"/>
      <c r="T81" s="34"/>
      <c r="U81" s="34"/>
      <c r="V81" s="34"/>
      <c r="W81" s="34"/>
      <c r="X81" s="34"/>
      <c r="Y81" s="34"/>
      <c r="Z81" s="34"/>
      <c r="AA81" s="34"/>
      <c r="AB81" s="34"/>
      <c r="AC81" s="34"/>
      <c r="AD81" s="34"/>
      <c r="AE81" s="34"/>
    </row>
    <row r="82" spans="1:47" s="2" customFormat="1" ht="24.95" customHeight="1">
      <c r="A82" s="34"/>
      <c r="B82" s="35"/>
      <c r="C82" s="22" t="s">
        <v>124</v>
      </c>
      <c r="D82" s="36"/>
      <c r="E82" s="36"/>
      <c r="F82" s="36"/>
      <c r="G82" s="36"/>
      <c r="H82" s="36"/>
      <c r="I82" s="115"/>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15"/>
      <c r="J83" s="36"/>
      <c r="K83" s="36"/>
      <c r="L83" s="51"/>
      <c r="S83" s="34"/>
      <c r="T83" s="34"/>
      <c r="U83" s="34"/>
      <c r="V83" s="34"/>
      <c r="W83" s="34"/>
      <c r="X83" s="34"/>
      <c r="Y83" s="34"/>
      <c r="Z83" s="34"/>
      <c r="AA83" s="34"/>
      <c r="AB83" s="34"/>
      <c r="AC83" s="34"/>
      <c r="AD83" s="34"/>
      <c r="AE83" s="34"/>
    </row>
    <row r="84" spans="1:47" s="2" customFormat="1" ht="12" customHeight="1">
      <c r="A84" s="34"/>
      <c r="B84" s="35"/>
      <c r="C84" s="28" t="s">
        <v>16</v>
      </c>
      <c r="D84" s="36"/>
      <c r="E84" s="36"/>
      <c r="F84" s="36"/>
      <c r="G84" s="36"/>
      <c r="H84" s="36"/>
      <c r="I84" s="115"/>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11" t="str">
        <f>E7</f>
        <v>762017 Cyklostezka Cheb - Dřenice - Etapa IA</v>
      </c>
      <c r="F85" s="312"/>
      <c r="G85" s="312"/>
      <c r="H85" s="312"/>
      <c r="I85" s="115"/>
      <c r="J85" s="36"/>
      <c r="K85" s="36"/>
      <c r="L85" s="51"/>
      <c r="S85" s="34"/>
      <c r="T85" s="34"/>
      <c r="U85" s="34"/>
      <c r="V85" s="34"/>
      <c r="W85" s="34"/>
      <c r="X85" s="34"/>
      <c r="Y85" s="34"/>
      <c r="Z85" s="34"/>
      <c r="AA85" s="34"/>
      <c r="AB85" s="34"/>
      <c r="AC85" s="34"/>
      <c r="AD85" s="34"/>
      <c r="AE85" s="34"/>
    </row>
    <row r="86" spans="1:47" s="2" customFormat="1" ht="12" customHeight="1">
      <c r="A86" s="34"/>
      <c r="B86" s="35"/>
      <c r="C86" s="28" t="s">
        <v>121</v>
      </c>
      <c r="D86" s="36"/>
      <c r="E86" s="36"/>
      <c r="F86" s="36"/>
      <c r="G86" s="36"/>
      <c r="H86" s="36"/>
      <c r="I86" s="115"/>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67" t="str">
        <f>E9</f>
        <v>SO 501-2 - SO 501-2 Přemístění pilíře HUP a prodloužení STL</v>
      </c>
      <c r="F87" s="313"/>
      <c r="G87" s="313"/>
      <c r="H87" s="313"/>
      <c r="I87" s="115"/>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15"/>
      <c r="J88" s="36"/>
      <c r="K88" s="36"/>
      <c r="L88" s="51"/>
      <c r="S88" s="34"/>
      <c r="T88" s="34"/>
      <c r="U88" s="34"/>
      <c r="V88" s="34"/>
      <c r="W88" s="34"/>
      <c r="X88" s="34"/>
      <c r="Y88" s="34"/>
      <c r="Z88" s="34"/>
      <c r="AA88" s="34"/>
      <c r="AB88" s="34"/>
      <c r="AC88" s="34"/>
      <c r="AD88" s="34"/>
      <c r="AE88" s="34"/>
    </row>
    <row r="89" spans="1:47" s="2" customFormat="1" ht="12" customHeight="1">
      <c r="A89" s="34"/>
      <c r="B89" s="35"/>
      <c r="C89" s="28" t="s">
        <v>22</v>
      </c>
      <c r="D89" s="36"/>
      <c r="E89" s="36"/>
      <c r="F89" s="26" t="str">
        <f>F12</f>
        <v>Cheb - Dřenice</v>
      </c>
      <c r="G89" s="36"/>
      <c r="H89" s="36"/>
      <c r="I89" s="117" t="s">
        <v>24</v>
      </c>
      <c r="J89" s="66" t="str">
        <f>IF(J12="","",J12)</f>
        <v>10. 10. 2019</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15"/>
      <c r="J90" s="36"/>
      <c r="K90" s="36"/>
      <c r="L90" s="51"/>
      <c r="S90" s="34"/>
      <c r="T90" s="34"/>
      <c r="U90" s="34"/>
      <c r="V90" s="34"/>
      <c r="W90" s="34"/>
      <c r="X90" s="34"/>
      <c r="Y90" s="34"/>
      <c r="Z90" s="34"/>
      <c r="AA90" s="34"/>
      <c r="AB90" s="34"/>
      <c r="AC90" s="34"/>
      <c r="AD90" s="34"/>
      <c r="AE90" s="34"/>
    </row>
    <row r="91" spans="1:47" s="2" customFormat="1" ht="15.2" customHeight="1">
      <c r="A91" s="34"/>
      <c r="B91" s="35"/>
      <c r="C91" s="28" t="s">
        <v>30</v>
      </c>
      <c r="D91" s="36"/>
      <c r="E91" s="36"/>
      <c r="F91" s="26" t="str">
        <f>E15</f>
        <v>Město Cheb</v>
      </c>
      <c r="G91" s="36"/>
      <c r="H91" s="36"/>
      <c r="I91" s="117" t="s">
        <v>37</v>
      </c>
      <c r="J91" s="32" t="str">
        <f>E21</f>
        <v>DSVA s.r.o.</v>
      </c>
      <c r="K91" s="36"/>
      <c r="L91" s="51"/>
      <c r="S91" s="34"/>
      <c r="T91" s="34"/>
      <c r="U91" s="34"/>
      <c r="V91" s="34"/>
      <c r="W91" s="34"/>
      <c r="X91" s="34"/>
      <c r="Y91" s="34"/>
      <c r="Z91" s="34"/>
      <c r="AA91" s="34"/>
      <c r="AB91" s="34"/>
      <c r="AC91" s="34"/>
      <c r="AD91" s="34"/>
      <c r="AE91" s="34"/>
    </row>
    <row r="92" spans="1:47" s="2" customFormat="1" ht="15.2" customHeight="1">
      <c r="A92" s="34"/>
      <c r="B92" s="35"/>
      <c r="C92" s="28" t="s">
        <v>35</v>
      </c>
      <c r="D92" s="36"/>
      <c r="E92" s="36"/>
      <c r="F92" s="26" t="str">
        <f>IF(E18="","",E18)</f>
        <v>Vyplň údaj</v>
      </c>
      <c r="G92" s="36"/>
      <c r="H92" s="36"/>
      <c r="I92" s="117" t="s">
        <v>41</v>
      </c>
      <c r="J92" s="32" t="str">
        <f>E24</f>
        <v>DSVA s.r.o.</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15"/>
      <c r="J93" s="36"/>
      <c r="K93" s="36"/>
      <c r="L93" s="51"/>
      <c r="S93" s="34"/>
      <c r="T93" s="34"/>
      <c r="U93" s="34"/>
      <c r="V93" s="34"/>
      <c r="W93" s="34"/>
      <c r="X93" s="34"/>
      <c r="Y93" s="34"/>
      <c r="Z93" s="34"/>
      <c r="AA93" s="34"/>
      <c r="AB93" s="34"/>
      <c r="AC93" s="34"/>
      <c r="AD93" s="34"/>
      <c r="AE93" s="34"/>
    </row>
    <row r="94" spans="1:47" s="2" customFormat="1" ht="29.25" customHeight="1">
      <c r="A94" s="34"/>
      <c r="B94" s="35"/>
      <c r="C94" s="156" t="s">
        <v>125</v>
      </c>
      <c r="D94" s="157"/>
      <c r="E94" s="157"/>
      <c r="F94" s="157"/>
      <c r="G94" s="157"/>
      <c r="H94" s="157"/>
      <c r="I94" s="158"/>
      <c r="J94" s="159" t="s">
        <v>126</v>
      </c>
      <c r="K94" s="157"/>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15"/>
      <c r="J95" s="36"/>
      <c r="K95" s="36"/>
      <c r="L95" s="51"/>
      <c r="S95" s="34"/>
      <c r="T95" s="34"/>
      <c r="U95" s="34"/>
      <c r="V95" s="34"/>
      <c r="W95" s="34"/>
      <c r="X95" s="34"/>
      <c r="Y95" s="34"/>
      <c r="Z95" s="34"/>
      <c r="AA95" s="34"/>
      <c r="AB95" s="34"/>
      <c r="AC95" s="34"/>
      <c r="AD95" s="34"/>
      <c r="AE95" s="34"/>
    </row>
    <row r="96" spans="1:47" s="2" customFormat="1" ht="22.9" customHeight="1">
      <c r="A96" s="34"/>
      <c r="B96" s="35"/>
      <c r="C96" s="160" t="s">
        <v>127</v>
      </c>
      <c r="D96" s="36"/>
      <c r="E96" s="36"/>
      <c r="F96" s="36"/>
      <c r="G96" s="36"/>
      <c r="H96" s="36"/>
      <c r="I96" s="115"/>
      <c r="J96" s="84">
        <f>J126</f>
        <v>0</v>
      </c>
      <c r="K96" s="36"/>
      <c r="L96" s="51"/>
      <c r="S96" s="34"/>
      <c r="T96" s="34"/>
      <c r="U96" s="34"/>
      <c r="V96" s="34"/>
      <c r="W96" s="34"/>
      <c r="X96" s="34"/>
      <c r="Y96" s="34"/>
      <c r="Z96" s="34"/>
      <c r="AA96" s="34"/>
      <c r="AB96" s="34"/>
      <c r="AC96" s="34"/>
      <c r="AD96" s="34"/>
      <c r="AE96" s="34"/>
      <c r="AU96" s="16" t="s">
        <v>128</v>
      </c>
    </row>
    <row r="97" spans="1:31" s="9" customFormat="1" ht="24.95" customHeight="1">
      <c r="B97" s="161"/>
      <c r="C97" s="162"/>
      <c r="D97" s="163" t="s">
        <v>1605</v>
      </c>
      <c r="E97" s="164"/>
      <c r="F97" s="164"/>
      <c r="G97" s="164"/>
      <c r="H97" s="164"/>
      <c r="I97" s="165"/>
      <c r="J97" s="166">
        <f>J127</f>
        <v>0</v>
      </c>
      <c r="K97" s="162"/>
      <c r="L97" s="167"/>
    </row>
    <row r="98" spans="1:31" s="10" customFormat="1" ht="19.899999999999999" customHeight="1">
      <c r="B98" s="168"/>
      <c r="C98" s="169"/>
      <c r="D98" s="170" t="s">
        <v>1606</v>
      </c>
      <c r="E98" s="171"/>
      <c r="F98" s="171"/>
      <c r="G98" s="171"/>
      <c r="H98" s="171"/>
      <c r="I98" s="172"/>
      <c r="J98" s="173">
        <f>J128</f>
        <v>0</v>
      </c>
      <c r="K98" s="169"/>
      <c r="L98" s="174"/>
    </row>
    <row r="99" spans="1:31" s="10" customFormat="1" ht="19.899999999999999" customHeight="1">
      <c r="B99" s="168"/>
      <c r="C99" s="169"/>
      <c r="D99" s="170" t="s">
        <v>744</v>
      </c>
      <c r="E99" s="171"/>
      <c r="F99" s="171"/>
      <c r="G99" s="171"/>
      <c r="H99" s="171"/>
      <c r="I99" s="172"/>
      <c r="J99" s="173">
        <f>J165</f>
        <v>0</v>
      </c>
      <c r="K99" s="169"/>
      <c r="L99" s="174"/>
    </row>
    <row r="100" spans="1:31" s="10" customFormat="1" ht="19.899999999999999" customHeight="1">
      <c r="B100" s="168"/>
      <c r="C100" s="169"/>
      <c r="D100" s="170" t="s">
        <v>132</v>
      </c>
      <c r="E100" s="171"/>
      <c r="F100" s="171"/>
      <c r="G100" s="171"/>
      <c r="H100" s="171"/>
      <c r="I100" s="172"/>
      <c r="J100" s="173">
        <f>J172</f>
        <v>0</v>
      </c>
      <c r="K100" s="169"/>
      <c r="L100" s="174"/>
    </row>
    <row r="101" spans="1:31" s="10" customFormat="1" ht="19.899999999999999" customHeight="1">
      <c r="B101" s="168"/>
      <c r="C101" s="169"/>
      <c r="D101" s="170" t="s">
        <v>1608</v>
      </c>
      <c r="E101" s="171"/>
      <c r="F101" s="171"/>
      <c r="G101" s="171"/>
      <c r="H101" s="171"/>
      <c r="I101" s="172"/>
      <c r="J101" s="173">
        <f>J183</f>
        <v>0</v>
      </c>
      <c r="K101" s="169"/>
      <c r="L101" s="174"/>
    </row>
    <row r="102" spans="1:31" s="10" customFormat="1" ht="19.899999999999999" customHeight="1">
      <c r="B102" s="168"/>
      <c r="C102" s="169"/>
      <c r="D102" s="170" t="s">
        <v>1773</v>
      </c>
      <c r="E102" s="171"/>
      <c r="F102" s="171"/>
      <c r="G102" s="171"/>
      <c r="H102" s="171"/>
      <c r="I102" s="172"/>
      <c r="J102" s="173">
        <f>J184</f>
        <v>0</v>
      </c>
      <c r="K102" s="169"/>
      <c r="L102" s="174"/>
    </row>
    <row r="103" spans="1:31" s="10" customFormat="1" ht="19.899999999999999" customHeight="1">
      <c r="B103" s="168"/>
      <c r="C103" s="169"/>
      <c r="D103" s="170" t="s">
        <v>1610</v>
      </c>
      <c r="E103" s="171"/>
      <c r="F103" s="171"/>
      <c r="G103" s="171"/>
      <c r="H103" s="171"/>
      <c r="I103" s="172"/>
      <c r="J103" s="173">
        <f>J189</f>
        <v>0</v>
      </c>
      <c r="K103" s="169"/>
      <c r="L103" s="174"/>
    </row>
    <row r="104" spans="1:31" s="10" customFormat="1" ht="14.85" customHeight="1">
      <c r="B104" s="168"/>
      <c r="C104" s="169"/>
      <c r="D104" s="170" t="s">
        <v>1611</v>
      </c>
      <c r="E104" s="171"/>
      <c r="F104" s="171"/>
      <c r="G104" s="171"/>
      <c r="H104" s="171"/>
      <c r="I104" s="172"/>
      <c r="J104" s="173">
        <f>J190</f>
        <v>0</v>
      </c>
      <c r="K104" s="169"/>
      <c r="L104" s="174"/>
    </row>
    <row r="105" spans="1:31" s="10" customFormat="1" ht="19.899999999999999" customHeight="1">
      <c r="B105" s="168"/>
      <c r="C105" s="169"/>
      <c r="D105" s="170" t="s">
        <v>1612</v>
      </c>
      <c r="E105" s="171"/>
      <c r="F105" s="171"/>
      <c r="G105" s="171"/>
      <c r="H105" s="171"/>
      <c r="I105" s="172"/>
      <c r="J105" s="173">
        <f>J215</f>
        <v>0</v>
      </c>
      <c r="K105" s="169"/>
      <c r="L105" s="174"/>
    </row>
    <row r="106" spans="1:31" s="10" customFormat="1" ht="14.85" customHeight="1">
      <c r="B106" s="168"/>
      <c r="C106" s="169"/>
      <c r="D106" s="170" t="s">
        <v>1613</v>
      </c>
      <c r="E106" s="171"/>
      <c r="F106" s="171"/>
      <c r="G106" s="171"/>
      <c r="H106" s="171"/>
      <c r="I106" s="172"/>
      <c r="J106" s="173">
        <f>J216</f>
        <v>0</v>
      </c>
      <c r="K106" s="169"/>
      <c r="L106" s="174"/>
    </row>
    <row r="107" spans="1:31" s="2" customFormat="1" ht="21.75" customHeight="1">
      <c r="A107" s="34"/>
      <c r="B107" s="35"/>
      <c r="C107" s="36"/>
      <c r="D107" s="36"/>
      <c r="E107" s="36"/>
      <c r="F107" s="36"/>
      <c r="G107" s="36"/>
      <c r="H107" s="36"/>
      <c r="I107" s="115"/>
      <c r="J107" s="36"/>
      <c r="K107" s="36"/>
      <c r="L107" s="51"/>
      <c r="S107" s="34"/>
      <c r="T107" s="34"/>
      <c r="U107" s="34"/>
      <c r="V107" s="34"/>
      <c r="W107" s="34"/>
      <c r="X107" s="34"/>
      <c r="Y107" s="34"/>
      <c r="Z107" s="34"/>
      <c r="AA107" s="34"/>
      <c r="AB107" s="34"/>
      <c r="AC107" s="34"/>
      <c r="AD107" s="34"/>
      <c r="AE107" s="34"/>
    </row>
    <row r="108" spans="1:31" s="2" customFormat="1" ht="6.95" customHeight="1">
      <c r="A108" s="34"/>
      <c r="B108" s="54"/>
      <c r="C108" s="55"/>
      <c r="D108" s="55"/>
      <c r="E108" s="55"/>
      <c r="F108" s="55"/>
      <c r="G108" s="55"/>
      <c r="H108" s="55"/>
      <c r="I108" s="152"/>
      <c r="J108" s="55"/>
      <c r="K108" s="55"/>
      <c r="L108" s="51"/>
      <c r="S108" s="34"/>
      <c r="T108" s="34"/>
      <c r="U108" s="34"/>
      <c r="V108" s="34"/>
      <c r="W108" s="34"/>
      <c r="X108" s="34"/>
      <c r="Y108" s="34"/>
      <c r="Z108" s="34"/>
      <c r="AA108" s="34"/>
      <c r="AB108" s="34"/>
      <c r="AC108" s="34"/>
      <c r="AD108" s="34"/>
      <c r="AE108" s="34"/>
    </row>
    <row r="112" spans="1:31" s="2" customFormat="1" ht="6.95" customHeight="1">
      <c r="A112" s="34"/>
      <c r="B112" s="56"/>
      <c r="C112" s="57"/>
      <c r="D112" s="57"/>
      <c r="E112" s="57"/>
      <c r="F112" s="57"/>
      <c r="G112" s="57"/>
      <c r="H112" s="57"/>
      <c r="I112" s="155"/>
      <c r="J112" s="57"/>
      <c r="K112" s="57"/>
      <c r="L112" s="51"/>
      <c r="S112" s="34"/>
      <c r="T112" s="34"/>
      <c r="U112" s="34"/>
      <c r="V112" s="34"/>
      <c r="W112" s="34"/>
      <c r="X112" s="34"/>
      <c r="Y112" s="34"/>
      <c r="Z112" s="34"/>
      <c r="AA112" s="34"/>
      <c r="AB112" s="34"/>
      <c r="AC112" s="34"/>
      <c r="AD112" s="34"/>
      <c r="AE112" s="34"/>
    </row>
    <row r="113" spans="1:63" s="2" customFormat="1" ht="24.95" customHeight="1">
      <c r="A113" s="34"/>
      <c r="B113" s="35"/>
      <c r="C113" s="22" t="s">
        <v>135</v>
      </c>
      <c r="D113" s="36"/>
      <c r="E113" s="36"/>
      <c r="F113" s="36"/>
      <c r="G113" s="36"/>
      <c r="H113" s="36"/>
      <c r="I113" s="115"/>
      <c r="J113" s="36"/>
      <c r="K113" s="36"/>
      <c r="L113" s="51"/>
      <c r="S113" s="34"/>
      <c r="T113" s="34"/>
      <c r="U113" s="34"/>
      <c r="V113" s="34"/>
      <c r="W113" s="34"/>
      <c r="X113" s="34"/>
      <c r="Y113" s="34"/>
      <c r="Z113" s="34"/>
      <c r="AA113" s="34"/>
      <c r="AB113" s="34"/>
      <c r="AC113" s="34"/>
      <c r="AD113" s="34"/>
      <c r="AE113" s="34"/>
    </row>
    <row r="114" spans="1:63" s="2" customFormat="1" ht="6.95" customHeight="1">
      <c r="A114" s="34"/>
      <c r="B114" s="35"/>
      <c r="C114" s="36"/>
      <c r="D114" s="36"/>
      <c r="E114" s="36"/>
      <c r="F114" s="36"/>
      <c r="G114" s="36"/>
      <c r="H114" s="36"/>
      <c r="I114" s="115"/>
      <c r="J114" s="36"/>
      <c r="K114" s="36"/>
      <c r="L114" s="51"/>
      <c r="S114" s="34"/>
      <c r="T114" s="34"/>
      <c r="U114" s="34"/>
      <c r="V114" s="34"/>
      <c r="W114" s="34"/>
      <c r="X114" s="34"/>
      <c r="Y114" s="34"/>
      <c r="Z114" s="34"/>
      <c r="AA114" s="34"/>
      <c r="AB114" s="34"/>
      <c r="AC114" s="34"/>
      <c r="AD114" s="34"/>
      <c r="AE114" s="34"/>
    </row>
    <row r="115" spans="1:63" s="2" customFormat="1" ht="12" customHeight="1">
      <c r="A115" s="34"/>
      <c r="B115" s="35"/>
      <c r="C115" s="28" t="s">
        <v>16</v>
      </c>
      <c r="D115" s="36"/>
      <c r="E115" s="36"/>
      <c r="F115" s="36"/>
      <c r="G115" s="36"/>
      <c r="H115" s="36"/>
      <c r="I115" s="115"/>
      <c r="J115" s="36"/>
      <c r="K115" s="36"/>
      <c r="L115" s="51"/>
      <c r="S115" s="34"/>
      <c r="T115" s="34"/>
      <c r="U115" s="34"/>
      <c r="V115" s="34"/>
      <c r="W115" s="34"/>
      <c r="X115" s="34"/>
      <c r="Y115" s="34"/>
      <c r="Z115" s="34"/>
      <c r="AA115" s="34"/>
      <c r="AB115" s="34"/>
      <c r="AC115" s="34"/>
      <c r="AD115" s="34"/>
      <c r="AE115" s="34"/>
    </row>
    <row r="116" spans="1:63" s="2" customFormat="1" ht="16.5" customHeight="1">
      <c r="A116" s="34"/>
      <c r="B116" s="35"/>
      <c r="C116" s="36"/>
      <c r="D116" s="36"/>
      <c r="E116" s="311" t="str">
        <f>E7</f>
        <v>762017 Cyklostezka Cheb - Dřenice - Etapa IA</v>
      </c>
      <c r="F116" s="312"/>
      <c r="G116" s="312"/>
      <c r="H116" s="312"/>
      <c r="I116" s="115"/>
      <c r="J116" s="36"/>
      <c r="K116" s="36"/>
      <c r="L116" s="51"/>
      <c r="S116" s="34"/>
      <c r="T116" s="34"/>
      <c r="U116" s="34"/>
      <c r="V116" s="34"/>
      <c r="W116" s="34"/>
      <c r="X116" s="34"/>
      <c r="Y116" s="34"/>
      <c r="Z116" s="34"/>
      <c r="AA116" s="34"/>
      <c r="AB116" s="34"/>
      <c r="AC116" s="34"/>
      <c r="AD116" s="34"/>
      <c r="AE116" s="34"/>
    </row>
    <row r="117" spans="1:63" s="2" customFormat="1" ht="12" customHeight="1">
      <c r="A117" s="34"/>
      <c r="B117" s="35"/>
      <c r="C117" s="28" t="s">
        <v>121</v>
      </c>
      <c r="D117" s="36"/>
      <c r="E117" s="36"/>
      <c r="F117" s="36"/>
      <c r="G117" s="36"/>
      <c r="H117" s="36"/>
      <c r="I117" s="115"/>
      <c r="J117" s="36"/>
      <c r="K117" s="36"/>
      <c r="L117" s="51"/>
      <c r="S117" s="34"/>
      <c r="T117" s="34"/>
      <c r="U117" s="34"/>
      <c r="V117" s="34"/>
      <c r="W117" s="34"/>
      <c r="X117" s="34"/>
      <c r="Y117" s="34"/>
      <c r="Z117" s="34"/>
      <c r="AA117" s="34"/>
      <c r="AB117" s="34"/>
      <c r="AC117" s="34"/>
      <c r="AD117" s="34"/>
      <c r="AE117" s="34"/>
    </row>
    <row r="118" spans="1:63" s="2" customFormat="1" ht="16.5" customHeight="1">
      <c r="A118" s="34"/>
      <c r="B118" s="35"/>
      <c r="C118" s="36"/>
      <c r="D118" s="36"/>
      <c r="E118" s="267" t="str">
        <f>E9</f>
        <v>SO 501-2 - SO 501-2 Přemístění pilíře HUP a prodloužení STL</v>
      </c>
      <c r="F118" s="313"/>
      <c r="G118" s="313"/>
      <c r="H118" s="313"/>
      <c r="I118" s="115"/>
      <c r="J118" s="36"/>
      <c r="K118" s="36"/>
      <c r="L118" s="51"/>
      <c r="S118" s="34"/>
      <c r="T118" s="34"/>
      <c r="U118" s="34"/>
      <c r="V118" s="34"/>
      <c r="W118" s="34"/>
      <c r="X118" s="34"/>
      <c r="Y118" s="34"/>
      <c r="Z118" s="34"/>
      <c r="AA118" s="34"/>
      <c r="AB118" s="34"/>
      <c r="AC118" s="34"/>
      <c r="AD118" s="34"/>
      <c r="AE118" s="34"/>
    </row>
    <row r="119" spans="1:63" s="2" customFormat="1" ht="6.95" customHeight="1">
      <c r="A119" s="34"/>
      <c r="B119" s="35"/>
      <c r="C119" s="36"/>
      <c r="D119" s="36"/>
      <c r="E119" s="36"/>
      <c r="F119" s="36"/>
      <c r="G119" s="36"/>
      <c r="H119" s="36"/>
      <c r="I119" s="115"/>
      <c r="J119" s="36"/>
      <c r="K119" s="36"/>
      <c r="L119" s="51"/>
      <c r="S119" s="34"/>
      <c r="T119" s="34"/>
      <c r="U119" s="34"/>
      <c r="V119" s="34"/>
      <c r="W119" s="34"/>
      <c r="X119" s="34"/>
      <c r="Y119" s="34"/>
      <c r="Z119" s="34"/>
      <c r="AA119" s="34"/>
      <c r="AB119" s="34"/>
      <c r="AC119" s="34"/>
      <c r="AD119" s="34"/>
      <c r="AE119" s="34"/>
    </row>
    <row r="120" spans="1:63" s="2" customFormat="1" ht="12" customHeight="1">
      <c r="A120" s="34"/>
      <c r="B120" s="35"/>
      <c r="C120" s="28" t="s">
        <v>22</v>
      </c>
      <c r="D120" s="36"/>
      <c r="E120" s="36"/>
      <c r="F120" s="26" t="str">
        <f>F12</f>
        <v>Cheb - Dřenice</v>
      </c>
      <c r="G120" s="36"/>
      <c r="H120" s="36"/>
      <c r="I120" s="117" t="s">
        <v>24</v>
      </c>
      <c r="J120" s="66" t="str">
        <f>IF(J12="","",J12)</f>
        <v>10. 10. 2019</v>
      </c>
      <c r="K120" s="36"/>
      <c r="L120" s="51"/>
      <c r="S120" s="34"/>
      <c r="T120" s="34"/>
      <c r="U120" s="34"/>
      <c r="V120" s="34"/>
      <c r="W120" s="34"/>
      <c r="X120" s="34"/>
      <c r="Y120" s="34"/>
      <c r="Z120" s="34"/>
      <c r="AA120" s="34"/>
      <c r="AB120" s="34"/>
      <c r="AC120" s="34"/>
      <c r="AD120" s="34"/>
      <c r="AE120" s="34"/>
    </row>
    <row r="121" spans="1:63" s="2" customFormat="1" ht="6.95" customHeight="1">
      <c r="A121" s="34"/>
      <c r="B121" s="35"/>
      <c r="C121" s="36"/>
      <c r="D121" s="36"/>
      <c r="E121" s="36"/>
      <c r="F121" s="36"/>
      <c r="G121" s="36"/>
      <c r="H121" s="36"/>
      <c r="I121" s="115"/>
      <c r="J121" s="36"/>
      <c r="K121" s="36"/>
      <c r="L121" s="51"/>
      <c r="S121" s="34"/>
      <c r="T121" s="34"/>
      <c r="U121" s="34"/>
      <c r="V121" s="34"/>
      <c r="W121" s="34"/>
      <c r="X121" s="34"/>
      <c r="Y121" s="34"/>
      <c r="Z121" s="34"/>
      <c r="AA121" s="34"/>
      <c r="AB121" s="34"/>
      <c r="AC121" s="34"/>
      <c r="AD121" s="34"/>
      <c r="AE121" s="34"/>
    </row>
    <row r="122" spans="1:63" s="2" customFormat="1" ht="15.2" customHeight="1">
      <c r="A122" s="34"/>
      <c r="B122" s="35"/>
      <c r="C122" s="28" t="s">
        <v>30</v>
      </c>
      <c r="D122" s="36"/>
      <c r="E122" s="36"/>
      <c r="F122" s="26" t="str">
        <f>E15</f>
        <v>Město Cheb</v>
      </c>
      <c r="G122" s="36"/>
      <c r="H122" s="36"/>
      <c r="I122" s="117" t="s">
        <v>37</v>
      </c>
      <c r="J122" s="32" t="str">
        <f>E21</f>
        <v>DSVA s.r.o.</v>
      </c>
      <c r="K122" s="36"/>
      <c r="L122" s="51"/>
      <c r="S122" s="34"/>
      <c r="T122" s="34"/>
      <c r="U122" s="34"/>
      <c r="V122" s="34"/>
      <c r="W122" s="34"/>
      <c r="X122" s="34"/>
      <c r="Y122" s="34"/>
      <c r="Z122" s="34"/>
      <c r="AA122" s="34"/>
      <c r="AB122" s="34"/>
      <c r="AC122" s="34"/>
      <c r="AD122" s="34"/>
      <c r="AE122" s="34"/>
    </row>
    <row r="123" spans="1:63" s="2" customFormat="1" ht="15.2" customHeight="1">
      <c r="A123" s="34"/>
      <c r="B123" s="35"/>
      <c r="C123" s="28" t="s">
        <v>35</v>
      </c>
      <c r="D123" s="36"/>
      <c r="E123" s="36"/>
      <c r="F123" s="26" t="str">
        <f>IF(E18="","",E18)</f>
        <v>Vyplň údaj</v>
      </c>
      <c r="G123" s="36"/>
      <c r="H123" s="36"/>
      <c r="I123" s="117" t="s">
        <v>41</v>
      </c>
      <c r="J123" s="32" t="str">
        <f>E24</f>
        <v>DSVA s.r.o.</v>
      </c>
      <c r="K123" s="36"/>
      <c r="L123" s="51"/>
      <c r="S123" s="34"/>
      <c r="T123" s="34"/>
      <c r="U123" s="34"/>
      <c r="V123" s="34"/>
      <c r="W123" s="34"/>
      <c r="X123" s="34"/>
      <c r="Y123" s="34"/>
      <c r="Z123" s="34"/>
      <c r="AA123" s="34"/>
      <c r="AB123" s="34"/>
      <c r="AC123" s="34"/>
      <c r="AD123" s="34"/>
      <c r="AE123" s="34"/>
    </row>
    <row r="124" spans="1:63" s="2" customFormat="1" ht="10.35" customHeight="1">
      <c r="A124" s="34"/>
      <c r="B124" s="35"/>
      <c r="C124" s="36"/>
      <c r="D124" s="36"/>
      <c r="E124" s="36"/>
      <c r="F124" s="36"/>
      <c r="G124" s="36"/>
      <c r="H124" s="36"/>
      <c r="I124" s="115"/>
      <c r="J124" s="36"/>
      <c r="K124" s="36"/>
      <c r="L124" s="51"/>
      <c r="S124" s="34"/>
      <c r="T124" s="34"/>
      <c r="U124" s="34"/>
      <c r="V124" s="34"/>
      <c r="W124" s="34"/>
      <c r="X124" s="34"/>
      <c r="Y124" s="34"/>
      <c r="Z124" s="34"/>
      <c r="AA124" s="34"/>
      <c r="AB124" s="34"/>
      <c r="AC124" s="34"/>
      <c r="AD124" s="34"/>
      <c r="AE124" s="34"/>
    </row>
    <row r="125" spans="1:63" s="11" customFormat="1" ht="29.25" customHeight="1">
      <c r="A125" s="175"/>
      <c r="B125" s="176"/>
      <c r="C125" s="177" t="s">
        <v>136</v>
      </c>
      <c r="D125" s="178" t="s">
        <v>68</v>
      </c>
      <c r="E125" s="178" t="s">
        <v>64</v>
      </c>
      <c r="F125" s="178" t="s">
        <v>65</v>
      </c>
      <c r="G125" s="178" t="s">
        <v>137</v>
      </c>
      <c r="H125" s="178" t="s">
        <v>138</v>
      </c>
      <c r="I125" s="179" t="s">
        <v>139</v>
      </c>
      <c r="J125" s="178" t="s">
        <v>126</v>
      </c>
      <c r="K125" s="180" t="s">
        <v>140</v>
      </c>
      <c r="L125" s="181"/>
      <c r="M125" s="75" t="s">
        <v>1</v>
      </c>
      <c r="N125" s="76" t="s">
        <v>47</v>
      </c>
      <c r="O125" s="76" t="s">
        <v>141</v>
      </c>
      <c r="P125" s="76" t="s">
        <v>142</v>
      </c>
      <c r="Q125" s="76" t="s">
        <v>143</v>
      </c>
      <c r="R125" s="76" t="s">
        <v>144</v>
      </c>
      <c r="S125" s="76" t="s">
        <v>145</v>
      </c>
      <c r="T125" s="77" t="s">
        <v>146</v>
      </c>
      <c r="U125" s="175"/>
      <c r="V125" s="175"/>
      <c r="W125" s="175"/>
      <c r="X125" s="175"/>
      <c r="Y125" s="175"/>
      <c r="Z125" s="175"/>
      <c r="AA125" s="175"/>
      <c r="AB125" s="175"/>
      <c r="AC125" s="175"/>
      <c r="AD125" s="175"/>
      <c r="AE125" s="175"/>
    </row>
    <row r="126" spans="1:63" s="2" customFormat="1" ht="22.9" customHeight="1">
      <c r="A126" s="34"/>
      <c r="B126" s="35"/>
      <c r="C126" s="82" t="s">
        <v>147</v>
      </c>
      <c r="D126" s="36"/>
      <c r="E126" s="36"/>
      <c r="F126" s="36"/>
      <c r="G126" s="36"/>
      <c r="H126" s="36"/>
      <c r="I126" s="115"/>
      <c r="J126" s="182">
        <f>BK126</f>
        <v>0</v>
      </c>
      <c r="K126" s="36"/>
      <c r="L126" s="39"/>
      <c r="M126" s="78"/>
      <c r="N126" s="183"/>
      <c r="O126" s="79"/>
      <c r="P126" s="184">
        <f>P127</f>
        <v>0</v>
      </c>
      <c r="Q126" s="79"/>
      <c r="R126" s="184">
        <f>R127</f>
        <v>1.2622500000000002E-2</v>
      </c>
      <c r="S126" s="79"/>
      <c r="T126" s="185">
        <f>T127</f>
        <v>0</v>
      </c>
      <c r="U126" s="34"/>
      <c r="V126" s="34"/>
      <c r="W126" s="34"/>
      <c r="X126" s="34"/>
      <c r="Y126" s="34"/>
      <c r="Z126" s="34"/>
      <c r="AA126" s="34"/>
      <c r="AB126" s="34"/>
      <c r="AC126" s="34"/>
      <c r="AD126" s="34"/>
      <c r="AE126" s="34"/>
      <c r="AT126" s="16" t="s">
        <v>82</v>
      </c>
      <c r="AU126" s="16" t="s">
        <v>128</v>
      </c>
      <c r="BK126" s="186">
        <f>BK127</f>
        <v>0</v>
      </c>
    </row>
    <row r="127" spans="1:63" s="12" customFormat="1" ht="25.9" customHeight="1">
      <c r="B127" s="187"/>
      <c r="C127" s="188"/>
      <c r="D127" s="189" t="s">
        <v>82</v>
      </c>
      <c r="E127" s="190" t="s">
        <v>148</v>
      </c>
      <c r="F127" s="190" t="s">
        <v>1614</v>
      </c>
      <c r="G127" s="188"/>
      <c r="H127" s="188"/>
      <c r="I127" s="191"/>
      <c r="J127" s="192">
        <f>BK127</f>
        <v>0</v>
      </c>
      <c r="K127" s="188"/>
      <c r="L127" s="193"/>
      <c r="M127" s="194"/>
      <c r="N127" s="195"/>
      <c r="O127" s="195"/>
      <c r="P127" s="196">
        <f>P128+P165+P172+P183+P184+P189+P215</f>
        <v>0</v>
      </c>
      <c r="Q127" s="195"/>
      <c r="R127" s="196">
        <f>R128+R165+R172+R183+R184+R189+R215</f>
        <v>1.2622500000000002E-2</v>
      </c>
      <c r="S127" s="195"/>
      <c r="T127" s="197">
        <f>T128+T165+T172+T183+T184+T189+T215</f>
        <v>0</v>
      </c>
      <c r="AR127" s="198" t="s">
        <v>91</v>
      </c>
      <c r="AT127" s="199" t="s">
        <v>82</v>
      </c>
      <c r="AU127" s="199" t="s">
        <v>83</v>
      </c>
      <c r="AY127" s="198" t="s">
        <v>150</v>
      </c>
      <c r="BK127" s="200">
        <f>BK128+BK165+BK172+BK183+BK184+BK189+BK215</f>
        <v>0</v>
      </c>
    </row>
    <row r="128" spans="1:63" s="12" customFormat="1" ht="22.9" customHeight="1">
      <c r="B128" s="187"/>
      <c r="C128" s="188"/>
      <c r="D128" s="189" t="s">
        <v>82</v>
      </c>
      <c r="E128" s="201" t="s">
        <v>91</v>
      </c>
      <c r="F128" s="201" t="s">
        <v>1615</v>
      </c>
      <c r="G128" s="188"/>
      <c r="H128" s="188"/>
      <c r="I128" s="191"/>
      <c r="J128" s="202">
        <f>BK128</f>
        <v>0</v>
      </c>
      <c r="K128" s="188"/>
      <c r="L128" s="193"/>
      <c r="M128" s="194"/>
      <c r="N128" s="195"/>
      <c r="O128" s="195"/>
      <c r="P128" s="196">
        <f>SUM(P129:P164)</f>
        <v>0</v>
      </c>
      <c r="Q128" s="195"/>
      <c r="R128" s="196">
        <f>SUM(R129:R164)</f>
        <v>0</v>
      </c>
      <c r="S128" s="195"/>
      <c r="T128" s="197">
        <f>SUM(T129:T164)</f>
        <v>0</v>
      </c>
      <c r="AR128" s="198" t="s">
        <v>91</v>
      </c>
      <c r="AT128" s="199" t="s">
        <v>82</v>
      </c>
      <c r="AU128" s="199" t="s">
        <v>91</v>
      </c>
      <c r="AY128" s="198" t="s">
        <v>150</v>
      </c>
      <c r="BK128" s="200">
        <f>SUM(BK129:BK164)</f>
        <v>0</v>
      </c>
    </row>
    <row r="129" spans="1:65" s="2" customFormat="1" ht="21.75" customHeight="1">
      <c r="A129" s="34"/>
      <c r="B129" s="35"/>
      <c r="C129" s="203" t="s">
        <v>91</v>
      </c>
      <c r="D129" s="203" t="s">
        <v>152</v>
      </c>
      <c r="E129" s="204" t="s">
        <v>1616</v>
      </c>
      <c r="F129" s="205" t="s">
        <v>1617</v>
      </c>
      <c r="G129" s="206" t="s">
        <v>207</v>
      </c>
      <c r="H129" s="207">
        <v>2.9249999999999998</v>
      </c>
      <c r="I129" s="208"/>
      <c r="J129" s="209">
        <f>ROUND(I129*H129,2)</f>
        <v>0</v>
      </c>
      <c r="K129" s="205" t="s">
        <v>1</v>
      </c>
      <c r="L129" s="39"/>
      <c r="M129" s="210" t="s">
        <v>1</v>
      </c>
      <c r="N129" s="211" t="s">
        <v>48</v>
      </c>
      <c r="O129" s="71"/>
      <c r="P129" s="212">
        <f>O129*H129</f>
        <v>0</v>
      </c>
      <c r="Q129" s="212">
        <v>0</v>
      </c>
      <c r="R129" s="212">
        <f>Q129*H129</f>
        <v>0</v>
      </c>
      <c r="S129" s="212">
        <v>0</v>
      </c>
      <c r="T129" s="213">
        <f>S129*H129</f>
        <v>0</v>
      </c>
      <c r="U129" s="34"/>
      <c r="V129" s="34"/>
      <c r="W129" s="34"/>
      <c r="X129" s="34"/>
      <c r="Y129" s="34"/>
      <c r="Z129" s="34"/>
      <c r="AA129" s="34"/>
      <c r="AB129" s="34"/>
      <c r="AC129" s="34"/>
      <c r="AD129" s="34"/>
      <c r="AE129" s="34"/>
      <c r="AR129" s="214" t="s">
        <v>156</v>
      </c>
      <c r="AT129" s="214" t="s">
        <v>152</v>
      </c>
      <c r="AU129" s="214" t="s">
        <v>21</v>
      </c>
      <c r="AY129" s="16" t="s">
        <v>150</v>
      </c>
      <c r="BE129" s="215">
        <f>IF(N129="základní",J129,0)</f>
        <v>0</v>
      </c>
      <c r="BF129" s="215">
        <f>IF(N129="snížená",J129,0)</f>
        <v>0</v>
      </c>
      <c r="BG129" s="215">
        <f>IF(N129="zákl. přenesená",J129,0)</f>
        <v>0</v>
      </c>
      <c r="BH129" s="215">
        <f>IF(N129="sníž. přenesená",J129,0)</f>
        <v>0</v>
      </c>
      <c r="BI129" s="215">
        <f>IF(N129="nulová",J129,0)</f>
        <v>0</v>
      </c>
      <c r="BJ129" s="16" t="s">
        <v>91</v>
      </c>
      <c r="BK129" s="215">
        <f>ROUND(I129*H129,2)</f>
        <v>0</v>
      </c>
      <c r="BL129" s="16" t="s">
        <v>156</v>
      </c>
      <c r="BM129" s="214" t="s">
        <v>1774</v>
      </c>
    </row>
    <row r="130" spans="1:65" s="2" customFormat="1" ht="11.25">
      <c r="A130" s="34"/>
      <c r="B130" s="35"/>
      <c r="C130" s="36"/>
      <c r="D130" s="216" t="s">
        <v>158</v>
      </c>
      <c r="E130" s="36"/>
      <c r="F130" s="217" t="s">
        <v>1617</v>
      </c>
      <c r="G130" s="36"/>
      <c r="H130" s="36"/>
      <c r="I130" s="115"/>
      <c r="J130" s="36"/>
      <c r="K130" s="36"/>
      <c r="L130" s="39"/>
      <c r="M130" s="218"/>
      <c r="N130" s="219"/>
      <c r="O130" s="71"/>
      <c r="P130" s="71"/>
      <c r="Q130" s="71"/>
      <c r="R130" s="71"/>
      <c r="S130" s="71"/>
      <c r="T130" s="72"/>
      <c r="U130" s="34"/>
      <c r="V130" s="34"/>
      <c r="W130" s="34"/>
      <c r="X130" s="34"/>
      <c r="Y130" s="34"/>
      <c r="Z130" s="34"/>
      <c r="AA130" s="34"/>
      <c r="AB130" s="34"/>
      <c r="AC130" s="34"/>
      <c r="AD130" s="34"/>
      <c r="AE130" s="34"/>
      <c r="AT130" s="16" t="s">
        <v>158</v>
      </c>
      <c r="AU130" s="16" t="s">
        <v>21</v>
      </c>
    </row>
    <row r="131" spans="1:65" s="13" customFormat="1" ht="11.25">
      <c r="B131" s="221"/>
      <c r="C131" s="222"/>
      <c r="D131" s="216" t="s">
        <v>200</v>
      </c>
      <c r="E131" s="223" t="s">
        <v>1</v>
      </c>
      <c r="F131" s="224" t="s">
        <v>1775</v>
      </c>
      <c r="G131" s="222"/>
      <c r="H131" s="225">
        <v>2.9249999999999998</v>
      </c>
      <c r="I131" s="226"/>
      <c r="J131" s="222"/>
      <c r="K131" s="222"/>
      <c r="L131" s="227"/>
      <c r="M131" s="228"/>
      <c r="N131" s="229"/>
      <c r="O131" s="229"/>
      <c r="P131" s="229"/>
      <c r="Q131" s="229"/>
      <c r="R131" s="229"/>
      <c r="S131" s="229"/>
      <c r="T131" s="230"/>
      <c r="AT131" s="231" t="s">
        <v>200</v>
      </c>
      <c r="AU131" s="231" t="s">
        <v>21</v>
      </c>
      <c r="AV131" s="13" t="s">
        <v>21</v>
      </c>
      <c r="AW131" s="13" t="s">
        <v>40</v>
      </c>
      <c r="AX131" s="13" t="s">
        <v>91</v>
      </c>
      <c r="AY131" s="231" t="s">
        <v>150</v>
      </c>
    </row>
    <row r="132" spans="1:65" s="2" customFormat="1" ht="21.75" customHeight="1">
      <c r="A132" s="34"/>
      <c r="B132" s="35"/>
      <c r="C132" s="203" t="s">
        <v>21</v>
      </c>
      <c r="D132" s="203" t="s">
        <v>152</v>
      </c>
      <c r="E132" s="204" t="s">
        <v>1620</v>
      </c>
      <c r="F132" s="205" t="s">
        <v>1621</v>
      </c>
      <c r="G132" s="206" t="s">
        <v>207</v>
      </c>
      <c r="H132" s="207">
        <v>6.93</v>
      </c>
      <c r="I132" s="208"/>
      <c r="J132" s="209">
        <f>ROUND(I132*H132,2)</f>
        <v>0</v>
      </c>
      <c r="K132" s="205" t="s">
        <v>1</v>
      </c>
      <c r="L132" s="39"/>
      <c r="M132" s="210" t="s">
        <v>1</v>
      </c>
      <c r="N132" s="211" t="s">
        <v>48</v>
      </c>
      <c r="O132" s="71"/>
      <c r="P132" s="212">
        <f>O132*H132</f>
        <v>0</v>
      </c>
      <c r="Q132" s="212">
        <v>0</v>
      </c>
      <c r="R132" s="212">
        <f>Q132*H132</f>
        <v>0</v>
      </c>
      <c r="S132" s="212">
        <v>0</v>
      </c>
      <c r="T132" s="213">
        <f>S132*H132</f>
        <v>0</v>
      </c>
      <c r="U132" s="34"/>
      <c r="V132" s="34"/>
      <c r="W132" s="34"/>
      <c r="X132" s="34"/>
      <c r="Y132" s="34"/>
      <c r="Z132" s="34"/>
      <c r="AA132" s="34"/>
      <c r="AB132" s="34"/>
      <c r="AC132" s="34"/>
      <c r="AD132" s="34"/>
      <c r="AE132" s="34"/>
      <c r="AR132" s="214" t="s">
        <v>156</v>
      </c>
      <c r="AT132" s="214" t="s">
        <v>152</v>
      </c>
      <c r="AU132" s="214" t="s">
        <v>21</v>
      </c>
      <c r="AY132" s="16" t="s">
        <v>150</v>
      </c>
      <c r="BE132" s="215">
        <f>IF(N132="základní",J132,0)</f>
        <v>0</v>
      </c>
      <c r="BF132" s="215">
        <f>IF(N132="snížená",J132,0)</f>
        <v>0</v>
      </c>
      <c r="BG132" s="215">
        <f>IF(N132="zákl. přenesená",J132,0)</f>
        <v>0</v>
      </c>
      <c r="BH132" s="215">
        <f>IF(N132="sníž. přenesená",J132,0)</f>
        <v>0</v>
      </c>
      <c r="BI132" s="215">
        <f>IF(N132="nulová",J132,0)</f>
        <v>0</v>
      </c>
      <c r="BJ132" s="16" t="s">
        <v>91</v>
      </c>
      <c r="BK132" s="215">
        <f>ROUND(I132*H132,2)</f>
        <v>0</v>
      </c>
      <c r="BL132" s="16" t="s">
        <v>156</v>
      </c>
      <c r="BM132" s="214" t="s">
        <v>1776</v>
      </c>
    </row>
    <row r="133" spans="1:65" s="2" customFormat="1" ht="11.25">
      <c r="A133" s="34"/>
      <c r="B133" s="35"/>
      <c r="C133" s="36"/>
      <c r="D133" s="216" t="s">
        <v>158</v>
      </c>
      <c r="E133" s="36"/>
      <c r="F133" s="217" t="s">
        <v>1621</v>
      </c>
      <c r="G133" s="36"/>
      <c r="H133" s="36"/>
      <c r="I133" s="115"/>
      <c r="J133" s="36"/>
      <c r="K133" s="36"/>
      <c r="L133" s="39"/>
      <c r="M133" s="218"/>
      <c r="N133" s="219"/>
      <c r="O133" s="71"/>
      <c r="P133" s="71"/>
      <c r="Q133" s="71"/>
      <c r="R133" s="71"/>
      <c r="S133" s="71"/>
      <c r="T133" s="72"/>
      <c r="U133" s="34"/>
      <c r="V133" s="34"/>
      <c r="W133" s="34"/>
      <c r="X133" s="34"/>
      <c r="Y133" s="34"/>
      <c r="Z133" s="34"/>
      <c r="AA133" s="34"/>
      <c r="AB133" s="34"/>
      <c r="AC133" s="34"/>
      <c r="AD133" s="34"/>
      <c r="AE133" s="34"/>
      <c r="AT133" s="16" t="s">
        <v>158</v>
      </c>
      <c r="AU133" s="16" t="s">
        <v>21</v>
      </c>
    </row>
    <row r="134" spans="1:65" s="13" customFormat="1" ht="11.25">
      <c r="B134" s="221"/>
      <c r="C134" s="222"/>
      <c r="D134" s="216" t="s">
        <v>200</v>
      </c>
      <c r="E134" s="223" t="s">
        <v>1</v>
      </c>
      <c r="F134" s="224" t="s">
        <v>1777</v>
      </c>
      <c r="G134" s="222"/>
      <c r="H134" s="225">
        <v>1.32</v>
      </c>
      <c r="I134" s="226"/>
      <c r="J134" s="222"/>
      <c r="K134" s="222"/>
      <c r="L134" s="227"/>
      <c r="M134" s="228"/>
      <c r="N134" s="229"/>
      <c r="O134" s="229"/>
      <c r="P134" s="229"/>
      <c r="Q134" s="229"/>
      <c r="R134" s="229"/>
      <c r="S134" s="229"/>
      <c r="T134" s="230"/>
      <c r="AT134" s="231" t="s">
        <v>200</v>
      </c>
      <c r="AU134" s="231" t="s">
        <v>21</v>
      </c>
      <c r="AV134" s="13" t="s">
        <v>21</v>
      </c>
      <c r="AW134" s="13" t="s">
        <v>40</v>
      </c>
      <c r="AX134" s="13" t="s">
        <v>83</v>
      </c>
      <c r="AY134" s="231" t="s">
        <v>150</v>
      </c>
    </row>
    <row r="135" spans="1:65" s="13" customFormat="1" ht="11.25">
      <c r="B135" s="221"/>
      <c r="C135" s="222"/>
      <c r="D135" s="216" t="s">
        <v>200</v>
      </c>
      <c r="E135" s="223" t="s">
        <v>1</v>
      </c>
      <c r="F135" s="224" t="s">
        <v>1778</v>
      </c>
      <c r="G135" s="222"/>
      <c r="H135" s="225">
        <v>5.61</v>
      </c>
      <c r="I135" s="226"/>
      <c r="J135" s="222"/>
      <c r="K135" s="222"/>
      <c r="L135" s="227"/>
      <c r="M135" s="228"/>
      <c r="N135" s="229"/>
      <c r="O135" s="229"/>
      <c r="P135" s="229"/>
      <c r="Q135" s="229"/>
      <c r="R135" s="229"/>
      <c r="S135" s="229"/>
      <c r="T135" s="230"/>
      <c r="AT135" s="231" t="s">
        <v>200</v>
      </c>
      <c r="AU135" s="231" t="s">
        <v>21</v>
      </c>
      <c r="AV135" s="13" t="s">
        <v>21</v>
      </c>
      <c r="AW135" s="13" t="s">
        <v>40</v>
      </c>
      <c r="AX135" s="13" t="s">
        <v>83</v>
      </c>
      <c r="AY135" s="231" t="s">
        <v>150</v>
      </c>
    </row>
    <row r="136" spans="1:65" s="14" customFormat="1" ht="11.25">
      <c r="B136" s="232"/>
      <c r="C136" s="233"/>
      <c r="D136" s="216" t="s">
        <v>200</v>
      </c>
      <c r="E136" s="234" t="s">
        <v>1</v>
      </c>
      <c r="F136" s="235" t="s">
        <v>203</v>
      </c>
      <c r="G136" s="233"/>
      <c r="H136" s="236">
        <v>6.9300000000000006</v>
      </c>
      <c r="I136" s="237"/>
      <c r="J136" s="233"/>
      <c r="K136" s="233"/>
      <c r="L136" s="238"/>
      <c r="M136" s="239"/>
      <c r="N136" s="240"/>
      <c r="O136" s="240"/>
      <c r="P136" s="240"/>
      <c r="Q136" s="240"/>
      <c r="R136" s="240"/>
      <c r="S136" s="240"/>
      <c r="T136" s="241"/>
      <c r="AT136" s="242" t="s">
        <v>200</v>
      </c>
      <c r="AU136" s="242" t="s">
        <v>21</v>
      </c>
      <c r="AV136" s="14" t="s">
        <v>156</v>
      </c>
      <c r="AW136" s="14" t="s">
        <v>4</v>
      </c>
      <c r="AX136" s="14" t="s">
        <v>91</v>
      </c>
      <c r="AY136" s="242" t="s">
        <v>150</v>
      </c>
    </row>
    <row r="137" spans="1:65" s="2" customFormat="1" ht="21.75" customHeight="1">
      <c r="A137" s="34"/>
      <c r="B137" s="35"/>
      <c r="C137" s="203" t="s">
        <v>165</v>
      </c>
      <c r="D137" s="203" t="s">
        <v>152</v>
      </c>
      <c r="E137" s="204" t="s">
        <v>1625</v>
      </c>
      <c r="F137" s="205" t="s">
        <v>1626</v>
      </c>
      <c r="G137" s="206" t="s">
        <v>207</v>
      </c>
      <c r="H137" s="207">
        <v>9.8550000000000004</v>
      </c>
      <c r="I137" s="208"/>
      <c r="J137" s="209">
        <f>ROUND(I137*H137,2)</f>
        <v>0</v>
      </c>
      <c r="K137" s="205" t="s">
        <v>1</v>
      </c>
      <c r="L137" s="39"/>
      <c r="M137" s="210" t="s">
        <v>1</v>
      </c>
      <c r="N137" s="211" t="s">
        <v>48</v>
      </c>
      <c r="O137" s="71"/>
      <c r="P137" s="212">
        <f>O137*H137</f>
        <v>0</v>
      </c>
      <c r="Q137" s="212">
        <v>0</v>
      </c>
      <c r="R137" s="212">
        <f>Q137*H137</f>
        <v>0</v>
      </c>
      <c r="S137" s="212">
        <v>0</v>
      </c>
      <c r="T137" s="213">
        <f>S137*H137</f>
        <v>0</v>
      </c>
      <c r="U137" s="34"/>
      <c r="V137" s="34"/>
      <c r="W137" s="34"/>
      <c r="X137" s="34"/>
      <c r="Y137" s="34"/>
      <c r="Z137" s="34"/>
      <c r="AA137" s="34"/>
      <c r="AB137" s="34"/>
      <c r="AC137" s="34"/>
      <c r="AD137" s="34"/>
      <c r="AE137" s="34"/>
      <c r="AR137" s="214" t="s">
        <v>156</v>
      </c>
      <c r="AT137" s="214" t="s">
        <v>152</v>
      </c>
      <c r="AU137" s="214" t="s">
        <v>21</v>
      </c>
      <c r="AY137" s="16" t="s">
        <v>150</v>
      </c>
      <c r="BE137" s="215">
        <f>IF(N137="základní",J137,0)</f>
        <v>0</v>
      </c>
      <c r="BF137" s="215">
        <f>IF(N137="snížená",J137,0)</f>
        <v>0</v>
      </c>
      <c r="BG137" s="215">
        <f>IF(N137="zákl. přenesená",J137,0)</f>
        <v>0</v>
      </c>
      <c r="BH137" s="215">
        <f>IF(N137="sníž. přenesená",J137,0)</f>
        <v>0</v>
      </c>
      <c r="BI137" s="215">
        <f>IF(N137="nulová",J137,0)</f>
        <v>0</v>
      </c>
      <c r="BJ137" s="16" t="s">
        <v>91</v>
      </c>
      <c r="BK137" s="215">
        <f>ROUND(I137*H137,2)</f>
        <v>0</v>
      </c>
      <c r="BL137" s="16" t="s">
        <v>156</v>
      </c>
      <c r="BM137" s="214" t="s">
        <v>1779</v>
      </c>
    </row>
    <row r="138" spans="1:65" s="2" customFormat="1" ht="11.25">
      <c r="A138" s="34"/>
      <c r="B138" s="35"/>
      <c r="C138" s="36"/>
      <c r="D138" s="216" t="s">
        <v>158</v>
      </c>
      <c r="E138" s="36"/>
      <c r="F138" s="217" t="s">
        <v>1626</v>
      </c>
      <c r="G138" s="36"/>
      <c r="H138" s="36"/>
      <c r="I138" s="115"/>
      <c r="J138" s="36"/>
      <c r="K138" s="36"/>
      <c r="L138" s="39"/>
      <c r="M138" s="218"/>
      <c r="N138" s="219"/>
      <c r="O138" s="71"/>
      <c r="P138" s="71"/>
      <c r="Q138" s="71"/>
      <c r="R138" s="71"/>
      <c r="S138" s="71"/>
      <c r="T138" s="72"/>
      <c r="U138" s="34"/>
      <c r="V138" s="34"/>
      <c r="W138" s="34"/>
      <c r="X138" s="34"/>
      <c r="Y138" s="34"/>
      <c r="Z138" s="34"/>
      <c r="AA138" s="34"/>
      <c r="AB138" s="34"/>
      <c r="AC138" s="34"/>
      <c r="AD138" s="34"/>
      <c r="AE138" s="34"/>
      <c r="AT138" s="16" t="s">
        <v>158</v>
      </c>
      <c r="AU138" s="16" t="s">
        <v>21</v>
      </c>
    </row>
    <row r="139" spans="1:65" s="13" customFormat="1" ht="11.25">
      <c r="B139" s="221"/>
      <c r="C139" s="222"/>
      <c r="D139" s="216" t="s">
        <v>200</v>
      </c>
      <c r="E139" s="223" t="s">
        <v>1</v>
      </c>
      <c r="F139" s="224" t="s">
        <v>1780</v>
      </c>
      <c r="G139" s="222"/>
      <c r="H139" s="225">
        <v>9.8550000000000004</v>
      </c>
      <c r="I139" s="226"/>
      <c r="J139" s="222"/>
      <c r="K139" s="222"/>
      <c r="L139" s="227"/>
      <c r="M139" s="228"/>
      <c r="N139" s="229"/>
      <c r="O139" s="229"/>
      <c r="P139" s="229"/>
      <c r="Q139" s="229"/>
      <c r="R139" s="229"/>
      <c r="S139" s="229"/>
      <c r="T139" s="230"/>
      <c r="AT139" s="231" t="s">
        <v>200</v>
      </c>
      <c r="AU139" s="231" t="s">
        <v>21</v>
      </c>
      <c r="AV139" s="13" t="s">
        <v>21</v>
      </c>
      <c r="AW139" s="13" t="s">
        <v>40</v>
      </c>
      <c r="AX139" s="13" t="s">
        <v>91</v>
      </c>
      <c r="AY139" s="231" t="s">
        <v>150</v>
      </c>
    </row>
    <row r="140" spans="1:65" s="2" customFormat="1" ht="21.75" customHeight="1">
      <c r="A140" s="34"/>
      <c r="B140" s="35"/>
      <c r="C140" s="203" t="s">
        <v>156</v>
      </c>
      <c r="D140" s="203" t="s">
        <v>152</v>
      </c>
      <c r="E140" s="204" t="s">
        <v>239</v>
      </c>
      <c r="F140" s="205" t="s">
        <v>240</v>
      </c>
      <c r="G140" s="206" t="s">
        <v>207</v>
      </c>
      <c r="H140" s="207">
        <v>9.8550000000000004</v>
      </c>
      <c r="I140" s="208"/>
      <c r="J140" s="209">
        <f>ROUND(I140*H140,2)</f>
        <v>0</v>
      </c>
      <c r="K140" s="205" t="s">
        <v>1</v>
      </c>
      <c r="L140" s="39"/>
      <c r="M140" s="210" t="s">
        <v>1</v>
      </c>
      <c r="N140" s="211" t="s">
        <v>48</v>
      </c>
      <c r="O140" s="71"/>
      <c r="P140" s="212">
        <f>O140*H140</f>
        <v>0</v>
      </c>
      <c r="Q140" s="212">
        <v>0</v>
      </c>
      <c r="R140" s="212">
        <f>Q140*H140</f>
        <v>0</v>
      </c>
      <c r="S140" s="212">
        <v>0</v>
      </c>
      <c r="T140" s="213">
        <f>S140*H140</f>
        <v>0</v>
      </c>
      <c r="U140" s="34"/>
      <c r="V140" s="34"/>
      <c r="W140" s="34"/>
      <c r="X140" s="34"/>
      <c r="Y140" s="34"/>
      <c r="Z140" s="34"/>
      <c r="AA140" s="34"/>
      <c r="AB140" s="34"/>
      <c r="AC140" s="34"/>
      <c r="AD140" s="34"/>
      <c r="AE140" s="34"/>
      <c r="AR140" s="214" t="s">
        <v>156</v>
      </c>
      <c r="AT140" s="214" t="s">
        <v>152</v>
      </c>
      <c r="AU140" s="214" t="s">
        <v>21</v>
      </c>
      <c r="AY140" s="16" t="s">
        <v>150</v>
      </c>
      <c r="BE140" s="215">
        <f>IF(N140="základní",J140,0)</f>
        <v>0</v>
      </c>
      <c r="BF140" s="215">
        <f>IF(N140="snížená",J140,0)</f>
        <v>0</v>
      </c>
      <c r="BG140" s="215">
        <f>IF(N140="zákl. přenesená",J140,0)</f>
        <v>0</v>
      </c>
      <c r="BH140" s="215">
        <f>IF(N140="sníž. přenesená",J140,0)</f>
        <v>0</v>
      </c>
      <c r="BI140" s="215">
        <f>IF(N140="nulová",J140,0)</f>
        <v>0</v>
      </c>
      <c r="BJ140" s="16" t="s">
        <v>91</v>
      </c>
      <c r="BK140" s="215">
        <f>ROUND(I140*H140,2)</f>
        <v>0</v>
      </c>
      <c r="BL140" s="16" t="s">
        <v>156</v>
      </c>
      <c r="BM140" s="214" t="s">
        <v>1781</v>
      </c>
    </row>
    <row r="141" spans="1:65" s="2" customFormat="1" ht="19.5">
      <c r="A141" s="34"/>
      <c r="B141" s="35"/>
      <c r="C141" s="36"/>
      <c r="D141" s="216" t="s">
        <v>158</v>
      </c>
      <c r="E141" s="36"/>
      <c r="F141" s="217" t="s">
        <v>240</v>
      </c>
      <c r="G141" s="36"/>
      <c r="H141" s="36"/>
      <c r="I141" s="115"/>
      <c r="J141" s="36"/>
      <c r="K141" s="36"/>
      <c r="L141" s="39"/>
      <c r="M141" s="218"/>
      <c r="N141" s="219"/>
      <c r="O141" s="71"/>
      <c r="P141" s="71"/>
      <c r="Q141" s="71"/>
      <c r="R141" s="71"/>
      <c r="S141" s="71"/>
      <c r="T141" s="72"/>
      <c r="U141" s="34"/>
      <c r="V141" s="34"/>
      <c r="W141" s="34"/>
      <c r="X141" s="34"/>
      <c r="Y141" s="34"/>
      <c r="Z141" s="34"/>
      <c r="AA141" s="34"/>
      <c r="AB141" s="34"/>
      <c r="AC141" s="34"/>
      <c r="AD141" s="34"/>
      <c r="AE141" s="34"/>
      <c r="AT141" s="16" t="s">
        <v>158</v>
      </c>
      <c r="AU141" s="16" t="s">
        <v>21</v>
      </c>
    </row>
    <row r="142" spans="1:65" s="2" customFormat="1" ht="16.5" customHeight="1">
      <c r="A142" s="34"/>
      <c r="B142" s="35"/>
      <c r="C142" s="203" t="s">
        <v>175</v>
      </c>
      <c r="D142" s="203" t="s">
        <v>152</v>
      </c>
      <c r="E142" s="204" t="s">
        <v>246</v>
      </c>
      <c r="F142" s="205" t="s">
        <v>247</v>
      </c>
      <c r="G142" s="206" t="s">
        <v>207</v>
      </c>
      <c r="H142" s="207">
        <v>9.8550000000000004</v>
      </c>
      <c r="I142" s="208"/>
      <c r="J142" s="209">
        <f>ROUND(I142*H142,2)</f>
        <v>0</v>
      </c>
      <c r="K142" s="205" t="s">
        <v>1</v>
      </c>
      <c r="L142" s="39"/>
      <c r="M142" s="210" t="s">
        <v>1</v>
      </c>
      <c r="N142" s="211" t="s">
        <v>48</v>
      </c>
      <c r="O142" s="71"/>
      <c r="P142" s="212">
        <f>O142*H142</f>
        <v>0</v>
      </c>
      <c r="Q142" s="212">
        <v>0</v>
      </c>
      <c r="R142" s="212">
        <f>Q142*H142</f>
        <v>0</v>
      </c>
      <c r="S142" s="212">
        <v>0</v>
      </c>
      <c r="T142" s="213">
        <f>S142*H142</f>
        <v>0</v>
      </c>
      <c r="U142" s="34"/>
      <c r="V142" s="34"/>
      <c r="W142" s="34"/>
      <c r="X142" s="34"/>
      <c r="Y142" s="34"/>
      <c r="Z142" s="34"/>
      <c r="AA142" s="34"/>
      <c r="AB142" s="34"/>
      <c r="AC142" s="34"/>
      <c r="AD142" s="34"/>
      <c r="AE142" s="34"/>
      <c r="AR142" s="214" t="s">
        <v>156</v>
      </c>
      <c r="AT142" s="214" t="s">
        <v>152</v>
      </c>
      <c r="AU142" s="214" t="s">
        <v>21</v>
      </c>
      <c r="AY142" s="16" t="s">
        <v>150</v>
      </c>
      <c r="BE142" s="215">
        <f>IF(N142="základní",J142,0)</f>
        <v>0</v>
      </c>
      <c r="BF142" s="215">
        <f>IF(N142="snížená",J142,0)</f>
        <v>0</v>
      </c>
      <c r="BG142" s="215">
        <f>IF(N142="zákl. přenesená",J142,0)</f>
        <v>0</v>
      </c>
      <c r="BH142" s="215">
        <f>IF(N142="sníž. přenesená",J142,0)</f>
        <v>0</v>
      </c>
      <c r="BI142" s="215">
        <f>IF(N142="nulová",J142,0)</f>
        <v>0</v>
      </c>
      <c r="BJ142" s="16" t="s">
        <v>91</v>
      </c>
      <c r="BK142" s="215">
        <f>ROUND(I142*H142,2)</f>
        <v>0</v>
      </c>
      <c r="BL142" s="16" t="s">
        <v>156</v>
      </c>
      <c r="BM142" s="214" t="s">
        <v>1782</v>
      </c>
    </row>
    <row r="143" spans="1:65" s="2" customFormat="1" ht="11.25">
      <c r="A143" s="34"/>
      <c r="B143" s="35"/>
      <c r="C143" s="36"/>
      <c r="D143" s="216" t="s">
        <v>158</v>
      </c>
      <c r="E143" s="36"/>
      <c r="F143" s="217" t="s">
        <v>247</v>
      </c>
      <c r="G143" s="36"/>
      <c r="H143" s="36"/>
      <c r="I143" s="115"/>
      <c r="J143" s="36"/>
      <c r="K143" s="36"/>
      <c r="L143" s="39"/>
      <c r="M143" s="218"/>
      <c r="N143" s="219"/>
      <c r="O143" s="71"/>
      <c r="P143" s="71"/>
      <c r="Q143" s="71"/>
      <c r="R143" s="71"/>
      <c r="S143" s="71"/>
      <c r="T143" s="72"/>
      <c r="U143" s="34"/>
      <c r="V143" s="34"/>
      <c r="W143" s="34"/>
      <c r="X143" s="34"/>
      <c r="Y143" s="34"/>
      <c r="Z143" s="34"/>
      <c r="AA143" s="34"/>
      <c r="AB143" s="34"/>
      <c r="AC143" s="34"/>
      <c r="AD143" s="34"/>
      <c r="AE143" s="34"/>
      <c r="AT143" s="16" t="s">
        <v>158</v>
      </c>
      <c r="AU143" s="16" t="s">
        <v>21</v>
      </c>
    </row>
    <row r="144" spans="1:65" s="2" customFormat="1" ht="21.75" customHeight="1">
      <c r="A144" s="34"/>
      <c r="B144" s="35"/>
      <c r="C144" s="203" t="s">
        <v>179</v>
      </c>
      <c r="D144" s="203" t="s">
        <v>152</v>
      </c>
      <c r="E144" s="204" t="s">
        <v>252</v>
      </c>
      <c r="F144" s="205" t="s">
        <v>253</v>
      </c>
      <c r="G144" s="206" t="s">
        <v>254</v>
      </c>
      <c r="H144" s="207">
        <v>19.71</v>
      </c>
      <c r="I144" s="208"/>
      <c r="J144" s="209">
        <f>ROUND(I144*H144,2)</f>
        <v>0</v>
      </c>
      <c r="K144" s="205" t="s">
        <v>1</v>
      </c>
      <c r="L144" s="39"/>
      <c r="M144" s="210" t="s">
        <v>1</v>
      </c>
      <c r="N144" s="211" t="s">
        <v>48</v>
      </c>
      <c r="O144" s="71"/>
      <c r="P144" s="212">
        <f>O144*H144</f>
        <v>0</v>
      </c>
      <c r="Q144" s="212">
        <v>0</v>
      </c>
      <c r="R144" s="212">
        <f>Q144*H144</f>
        <v>0</v>
      </c>
      <c r="S144" s="212">
        <v>0</v>
      </c>
      <c r="T144" s="213">
        <f>S144*H144</f>
        <v>0</v>
      </c>
      <c r="U144" s="34"/>
      <c r="V144" s="34"/>
      <c r="W144" s="34"/>
      <c r="X144" s="34"/>
      <c r="Y144" s="34"/>
      <c r="Z144" s="34"/>
      <c r="AA144" s="34"/>
      <c r="AB144" s="34"/>
      <c r="AC144" s="34"/>
      <c r="AD144" s="34"/>
      <c r="AE144" s="34"/>
      <c r="AR144" s="214" t="s">
        <v>156</v>
      </c>
      <c r="AT144" s="214" t="s">
        <v>152</v>
      </c>
      <c r="AU144" s="214" t="s">
        <v>21</v>
      </c>
      <c r="AY144" s="16" t="s">
        <v>150</v>
      </c>
      <c r="BE144" s="215">
        <f>IF(N144="základní",J144,0)</f>
        <v>0</v>
      </c>
      <c r="BF144" s="215">
        <f>IF(N144="snížená",J144,0)</f>
        <v>0</v>
      </c>
      <c r="BG144" s="215">
        <f>IF(N144="zákl. přenesená",J144,0)</f>
        <v>0</v>
      </c>
      <c r="BH144" s="215">
        <f>IF(N144="sníž. přenesená",J144,0)</f>
        <v>0</v>
      </c>
      <c r="BI144" s="215">
        <f>IF(N144="nulová",J144,0)</f>
        <v>0</v>
      </c>
      <c r="BJ144" s="16" t="s">
        <v>91</v>
      </c>
      <c r="BK144" s="215">
        <f>ROUND(I144*H144,2)</f>
        <v>0</v>
      </c>
      <c r="BL144" s="16" t="s">
        <v>156</v>
      </c>
      <c r="BM144" s="214" t="s">
        <v>1783</v>
      </c>
    </row>
    <row r="145" spans="1:65" s="2" customFormat="1" ht="19.5">
      <c r="A145" s="34"/>
      <c r="B145" s="35"/>
      <c r="C145" s="36"/>
      <c r="D145" s="216" t="s">
        <v>158</v>
      </c>
      <c r="E145" s="36"/>
      <c r="F145" s="217" t="s">
        <v>253</v>
      </c>
      <c r="G145" s="36"/>
      <c r="H145" s="36"/>
      <c r="I145" s="115"/>
      <c r="J145" s="36"/>
      <c r="K145" s="36"/>
      <c r="L145" s="39"/>
      <c r="M145" s="218"/>
      <c r="N145" s="219"/>
      <c r="O145" s="71"/>
      <c r="P145" s="71"/>
      <c r="Q145" s="71"/>
      <c r="R145" s="71"/>
      <c r="S145" s="71"/>
      <c r="T145" s="72"/>
      <c r="U145" s="34"/>
      <c r="V145" s="34"/>
      <c r="W145" s="34"/>
      <c r="X145" s="34"/>
      <c r="Y145" s="34"/>
      <c r="Z145" s="34"/>
      <c r="AA145" s="34"/>
      <c r="AB145" s="34"/>
      <c r="AC145" s="34"/>
      <c r="AD145" s="34"/>
      <c r="AE145" s="34"/>
      <c r="AT145" s="16" t="s">
        <v>158</v>
      </c>
      <c r="AU145" s="16" t="s">
        <v>21</v>
      </c>
    </row>
    <row r="146" spans="1:65" s="13" customFormat="1" ht="11.25">
      <c r="B146" s="221"/>
      <c r="C146" s="222"/>
      <c r="D146" s="216" t="s">
        <v>200</v>
      </c>
      <c r="E146" s="223" t="s">
        <v>1</v>
      </c>
      <c r="F146" s="224" t="s">
        <v>1784</v>
      </c>
      <c r="G146" s="222"/>
      <c r="H146" s="225">
        <v>19.71</v>
      </c>
      <c r="I146" s="226"/>
      <c r="J146" s="222"/>
      <c r="K146" s="222"/>
      <c r="L146" s="227"/>
      <c r="M146" s="228"/>
      <c r="N146" s="229"/>
      <c r="O146" s="229"/>
      <c r="P146" s="229"/>
      <c r="Q146" s="229"/>
      <c r="R146" s="229"/>
      <c r="S146" s="229"/>
      <c r="T146" s="230"/>
      <c r="AT146" s="231" t="s">
        <v>200</v>
      </c>
      <c r="AU146" s="231" t="s">
        <v>21</v>
      </c>
      <c r="AV146" s="13" t="s">
        <v>21</v>
      </c>
      <c r="AW146" s="13" t="s">
        <v>40</v>
      </c>
      <c r="AX146" s="13" t="s">
        <v>91</v>
      </c>
      <c r="AY146" s="231" t="s">
        <v>150</v>
      </c>
    </row>
    <row r="147" spans="1:65" s="2" customFormat="1" ht="21.75" customHeight="1">
      <c r="A147" s="34"/>
      <c r="B147" s="35"/>
      <c r="C147" s="203" t="s">
        <v>183</v>
      </c>
      <c r="D147" s="203" t="s">
        <v>152</v>
      </c>
      <c r="E147" s="204" t="s">
        <v>1633</v>
      </c>
      <c r="F147" s="205" t="s">
        <v>1634</v>
      </c>
      <c r="G147" s="206" t="s">
        <v>207</v>
      </c>
      <c r="H147" s="207">
        <v>4.7249999999999996</v>
      </c>
      <c r="I147" s="208"/>
      <c r="J147" s="209">
        <f>ROUND(I147*H147,2)</f>
        <v>0</v>
      </c>
      <c r="K147" s="205" t="s">
        <v>1</v>
      </c>
      <c r="L147" s="39"/>
      <c r="M147" s="210" t="s">
        <v>1</v>
      </c>
      <c r="N147" s="211" t="s">
        <v>48</v>
      </c>
      <c r="O147" s="71"/>
      <c r="P147" s="212">
        <f>O147*H147</f>
        <v>0</v>
      </c>
      <c r="Q147" s="212">
        <v>0</v>
      </c>
      <c r="R147" s="212">
        <f>Q147*H147</f>
        <v>0</v>
      </c>
      <c r="S147" s="212">
        <v>0</v>
      </c>
      <c r="T147" s="213">
        <f>S147*H147</f>
        <v>0</v>
      </c>
      <c r="U147" s="34"/>
      <c r="V147" s="34"/>
      <c r="W147" s="34"/>
      <c r="X147" s="34"/>
      <c r="Y147" s="34"/>
      <c r="Z147" s="34"/>
      <c r="AA147" s="34"/>
      <c r="AB147" s="34"/>
      <c r="AC147" s="34"/>
      <c r="AD147" s="34"/>
      <c r="AE147" s="34"/>
      <c r="AR147" s="214" t="s">
        <v>156</v>
      </c>
      <c r="AT147" s="214" t="s">
        <v>152</v>
      </c>
      <c r="AU147" s="214" t="s">
        <v>21</v>
      </c>
      <c r="AY147" s="16" t="s">
        <v>150</v>
      </c>
      <c r="BE147" s="215">
        <f>IF(N147="základní",J147,0)</f>
        <v>0</v>
      </c>
      <c r="BF147" s="215">
        <f>IF(N147="snížená",J147,0)</f>
        <v>0</v>
      </c>
      <c r="BG147" s="215">
        <f>IF(N147="zákl. přenesená",J147,0)</f>
        <v>0</v>
      </c>
      <c r="BH147" s="215">
        <f>IF(N147="sníž. přenesená",J147,0)</f>
        <v>0</v>
      </c>
      <c r="BI147" s="215">
        <f>IF(N147="nulová",J147,0)</f>
        <v>0</v>
      </c>
      <c r="BJ147" s="16" t="s">
        <v>91</v>
      </c>
      <c r="BK147" s="215">
        <f>ROUND(I147*H147,2)</f>
        <v>0</v>
      </c>
      <c r="BL147" s="16" t="s">
        <v>156</v>
      </c>
      <c r="BM147" s="214" t="s">
        <v>1785</v>
      </c>
    </row>
    <row r="148" spans="1:65" s="2" customFormat="1" ht="11.25">
      <c r="A148" s="34"/>
      <c r="B148" s="35"/>
      <c r="C148" s="36"/>
      <c r="D148" s="216" t="s">
        <v>158</v>
      </c>
      <c r="E148" s="36"/>
      <c r="F148" s="217" t="s">
        <v>1634</v>
      </c>
      <c r="G148" s="36"/>
      <c r="H148" s="36"/>
      <c r="I148" s="115"/>
      <c r="J148" s="36"/>
      <c r="K148" s="36"/>
      <c r="L148" s="39"/>
      <c r="M148" s="218"/>
      <c r="N148" s="219"/>
      <c r="O148" s="71"/>
      <c r="P148" s="71"/>
      <c r="Q148" s="71"/>
      <c r="R148" s="71"/>
      <c r="S148" s="71"/>
      <c r="T148" s="72"/>
      <c r="U148" s="34"/>
      <c r="V148" s="34"/>
      <c r="W148" s="34"/>
      <c r="X148" s="34"/>
      <c r="Y148" s="34"/>
      <c r="Z148" s="34"/>
      <c r="AA148" s="34"/>
      <c r="AB148" s="34"/>
      <c r="AC148" s="34"/>
      <c r="AD148" s="34"/>
      <c r="AE148" s="34"/>
      <c r="AT148" s="16" t="s">
        <v>158</v>
      </c>
      <c r="AU148" s="16" t="s">
        <v>21</v>
      </c>
    </row>
    <row r="149" spans="1:65" s="13" customFormat="1" ht="11.25">
      <c r="B149" s="221"/>
      <c r="C149" s="222"/>
      <c r="D149" s="216" t="s">
        <v>200</v>
      </c>
      <c r="E149" s="223" t="s">
        <v>1</v>
      </c>
      <c r="F149" s="224" t="s">
        <v>1786</v>
      </c>
      <c r="G149" s="222"/>
      <c r="H149" s="225">
        <v>1.575</v>
      </c>
      <c r="I149" s="226"/>
      <c r="J149" s="222"/>
      <c r="K149" s="222"/>
      <c r="L149" s="227"/>
      <c r="M149" s="228"/>
      <c r="N149" s="229"/>
      <c r="O149" s="229"/>
      <c r="P149" s="229"/>
      <c r="Q149" s="229"/>
      <c r="R149" s="229"/>
      <c r="S149" s="229"/>
      <c r="T149" s="230"/>
      <c r="AT149" s="231" t="s">
        <v>200</v>
      </c>
      <c r="AU149" s="231" t="s">
        <v>21</v>
      </c>
      <c r="AV149" s="13" t="s">
        <v>21</v>
      </c>
      <c r="AW149" s="13" t="s">
        <v>40</v>
      </c>
      <c r="AX149" s="13" t="s">
        <v>83</v>
      </c>
      <c r="AY149" s="231" t="s">
        <v>150</v>
      </c>
    </row>
    <row r="150" spans="1:65" s="13" customFormat="1" ht="11.25">
      <c r="B150" s="221"/>
      <c r="C150" s="222"/>
      <c r="D150" s="216" t="s">
        <v>200</v>
      </c>
      <c r="E150" s="223" t="s">
        <v>1</v>
      </c>
      <c r="F150" s="224" t="s">
        <v>1787</v>
      </c>
      <c r="G150" s="222"/>
      <c r="H150" s="225">
        <v>0.6</v>
      </c>
      <c r="I150" s="226"/>
      <c r="J150" s="222"/>
      <c r="K150" s="222"/>
      <c r="L150" s="227"/>
      <c r="M150" s="228"/>
      <c r="N150" s="229"/>
      <c r="O150" s="229"/>
      <c r="P150" s="229"/>
      <c r="Q150" s="229"/>
      <c r="R150" s="229"/>
      <c r="S150" s="229"/>
      <c r="T150" s="230"/>
      <c r="AT150" s="231" t="s">
        <v>200</v>
      </c>
      <c r="AU150" s="231" t="s">
        <v>21</v>
      </c>
      <c r="AV150" s="13" t="s">
        <v>21</v>
      </c>
      <c r="AW150" s="13" t="s">
        <v>40</v>
      </c>
      <c r="AX150" s="13" t="s">
        <v>83</v>
      </c>
      <c r="AY150" s="231" t="s">
        <v>150</v>
      </c>
    </row>
    <row r="151" spans="1:65" s="13" customFormat="1" ht="11.25">
      <c r="B151" s="221"/>
      <c r="C151" s="222"/>
      <c r="D151" s="216" t="s">
        <v>200</v>
      </c>
      <c r="E151" s="223" t="s">
        <v>1</v>
      </c>
      <c r="F151" s="224" t="s">
        <v>1788</v>
      </c>
      <c r="G151" s="222"/>
      <c r="H151" s="225">
        <v>2.5499999999999998</v>
      </c>
      <c r="I151" s="226"/>
      <c r="J151" s="222"/>
      <c r="K151" s="222"/>
      <c r="L151" s="227"/>
      <c r="M151" s="228"/>
      <c r="N151" s="229"/>
      <c r="O151" s="229"/>
      <c r="P151" s="229"/>
      <c r="Q151" s="229"/>
      <c r="R151" s="229"/>
      <c r="S151" s="229"/>
      <c r="T151" s="230"/>
      <c r="AT151" s="231" t="s">
        <v>200</v>
      </c>
      <c r="AU151" s="231" t="s">
        <v>21</v>
      </c>
      <c r="AV151" s="13" t="s">
        <v>21</v>
      </c>
      <c r="AW151" s="13" t="s">
        <v>40</v>
      </c>
      <c r="AX151" s="13" t="s">
        <v>83</v>
      </c>
      <c r="AY151" s="231" t="s">
        <v>150</v>
      </c>
    </row>
    <row r="152" spans="1:65" s="14" customFormat="1" ht="11.25">
      <c r="B152" s="232"/>
      <c r="C152" s="233"/>
      <c r="D152" s="216" t="s">
        <v>200</v>
      </c>
      <c r="E152" s="234" t="s">
        <v>1</v>
      </c>
      <c r="F152" s="235" t="s">
        <v>203</v>
      </c>
      <c r="G152" s="233"/>
      <c r="H152" s="236">
        <v>4.7249999999999996</v>
      </c>
      <c r="I152" s="237"/>
      <c r="J152" s="233"/>
      <c r="K152" s="233"/>
      <c r="L152" s="238"/>
      <c r="M152" s="239"/>
      <c r="N152" s="240"/>
      <c r="O152" s="240"/>
      <c r="P152" s="240"/>
      <c r="Q152" s="240"/>
      <c r="R152" s="240"/>
      <c r="S152" s="240"/>
      <c r="T152" s="241"/>
      <c r="AT152" s="242" t="s">
        <v>200</v>
      </c>
      <c r="AU152" s="242" t="s">
        <v>21</v>
      </c>
      <c r="AV152" s="14" t="s">
        <v>156</v>
      </c>
      <c r="AW152" s="14" t="s">
        <v>4</v>
      </c>
      <c r="AX152" s="14" t="s">
        <v>91</v>
      </c>
      <c r="AY152" s="242" t="s">
        <v>150</v>
      </c>
    </row>
    <row r="153" spans="1:65" s="2" customFormat="1" ht="16.5" customHeight="1">
      <c r="A153" s="34"/>
      <c r="B153" s="35"/>
      <c r="C153" s="243" t="s">
        <v>187</v>
      </c>
      <c r="D153" s="243" t="s">
        <v>262</v>
      </c>
      <c r="E153" s="244" t="s">
        <v>1639</v>
      </c>
      <c r="F153" s="245" t="s">
        <v>1640</v>
      </c>
      <c r="G153" s="246" t="s">
        <v>254</v>
      </c>
      <c r="H153" s="247">
        <v>9.4499999999999993</v>
      </c>
      <c r="I153" s="248"/>
      <c r="J153" s="249">
        <f>ROUND(I153*H153,2)</f>
        <v>0</v>
      </c>
      <c r="K153" s="245" t="s">
        <v>1</v>
      </c>
      <c r="L153" s="250"/>
      <c r="M153" s="251" t="s">
        <v>1</v>
      </c>
      <c r="N153" s="252" t="s">
        <v>48</v>
      </c>
      <c r="O153" s="71"/>
      <c r="P153" s="212">
        <f>O153*H153</f>
        <v>0</v>
      </c>
      <c r="Q153" s="212">
        <v>0</v>
      </c>
      <c r="R153" s="212">
        <f>Q153*H153</f>
        <v>0</v>
      </c>
      <c r="S153" s="212">
        <v>0</v>
      </c>
      <c r="T153" s="213">
        <f>S153*H153</f>
        <v>0</v>
      </c>
      <c r="U153" s="34"/>
      <c r="V153" s="34"/>
      <c r="W153" s="34"/>
      <c r="X153" s="34"/>
      <c r="Y153" s="34"/>
      <c r="Z153" s="34"/>
      <c r="AA153" s="34"/>
      <c r="AB153" s="34"/>
      <c r="AC153" s="34"/>
      <c r="AD153" s="34"/>
      <c r="AE153" s="34"/>
      <c r="AR153" s="214" t="s">
        <v>187</v>
      </c>
      <c r="AT153" s="214" t="s">
        <v>262</v>
      </c>
      <c r="AU153" s="214" t="s">
        <v>21</v>
      </c>
      <c r="AY153" s="16" t="s">
        <v>150</v>
      </c>
      <c r="BE153" s="215">
        <f>IF(N153="základní",J153,0)</f>
        <v>0</v>
      </c>
      <c r="BF153" s="215">
        <f>IF(N153="snížená",J153,0)</f>
        <v>0</v>
      </c>
      <c r="BG153" s="215">
        <f>IF(N153="zákl. přenesená",J153,0)</f>
        <v>0</v>
      </c>
      <c r="BH153" s="215">
        <f>IF(N153="sníž. přenesená",J153,0)</f>
        <v>0</v>
      </c>
      <c r="BI153" s="215">
        <f>IF(N153="nulová",J153,0)</f>
        <v>0</v>
      </c>
      <c r="BJ153" s="16" t="s">
        <v>91</v>
      </c>
      <c r="BK153" s="215">
        <f>ROUND(I153*H153,2)</f>
        <v>0</v>
      </c>
      <c r="BL153" s="16" t="s">
        <v>156</v>
      </c>
      <c r="BM153" s="214" t="s">
        <v>1789</v>
      </c>
    </row>
    <row r="154" spans="1:65" s="2" customFormat="1" ht="11.25">
      <c r="A154" s="34"/>
      <c r="B154" s="35"/>
      <c r="C154" s="36"/>
      <c r="D154" s="216" t="s">
        <v>158</v>
      </c>
      <c r="E154" s="36"/>
      <c r="F154" s="217" t="s">
        <v>1640</v>
      </c>
      <c r="G154" s="36"/>
      <c r="H154" s="36"/>
      <c r="I154" s="115"/>
      <c r="J154" s="36"/>
      <c r="K154" s="36"/>
      <c r="L154" s="39"/>
      <c r="M154" s="218"/>
      <c r="N154" s="219"/>
      <c r="O154" s="71"/>
      <c r="P154" s="71"/>
      <c r="Q154" s="71"/>
      <c r="R154" s="71"/>
      <c r="S154" s="71"/>
      <c r="T154" s="72"/>
      <c r="U154" s="34"/>
      <c r="V154" s="34"/>
      <c r="W154" s="34"/>
      <c r="X154" s="34"/>
      <c r="Y154" s="34"/>
      <c r="Z154" s="34"/>
      <c r="AA154" s="34"/>
      <c r="AB154" s="34"/>
      <c r="AC154" s="34"/>
      <c r="AD154" s="34"/>
      <c r="AE154" s="34"/>
      <c r="AT154" s="16" t="s">
        <v>158</v>
      </c>
      <c r="AU154" s="16" t="s">
        <v>21</v>
      </c>
    </row>
    <row r="155" spans="1:65" s="13" customFormat="1" ht="11.25">
      <c r="B155" s="221"/>
      <c r="C155" s="222"/>
      <c r="D155" s="216" t="s">
        <v>200</v>
      </c>
      <c r="E155" s="223" t="s">
        <v>1</v>
      </c>
      <c r="F155" s="224" t="s">
        <v>1790</v>
      </c>
      <c r="G155" s="222"/>
      <c r="H155" s="225">
        <v>9.4499999999999993</v>
      </c>
      <c r="I155" s="226"/>
      <c r="J155" s="222"/>
      <c r="K155" s="222"/>
      <c r="L155" s="227"/>
      <c r="M155" s="228"/>
      <c r="N155" s="229"/>
      <c r="O155" s="229"/>
      <c r="P155" s="229"/>
      <c r="Q155" s="229"/>
      <c r="R155" s="229"/>
      <c r="S155" s="229"/>
      <c r="T155" s="230"/>
      <c r="AT155" s="231" t="s">
        <v>200</v>
      </c>
      <c r="AU155" s="231" t="s">
        <v>21</v>
      </c>
      <c r="AV155" s="13" t="s">
        <v>21</v>
      </c>
      <c r="AW155" s="13" t="s">
        <v>40</v>
      </c>
      <c r="AX155" s="13" t="s">
        <v>91</v>
      </c>
      <c r="AY155" s="231" t="s">
        <v>150</v>
      </c>
    </row>
    <row r="156" spans="1:65" s="2" customFormat="1" ht="21.75" customHeight="1">
      <c r="A156" s="34"/>
      <c r="B156" s="35"/>
      <c r="C156" s="203" t="s">
        <v>191</v>
      </c>
      <c r="D156" s="203" t="s">
        <v>152</v>
      </c>
      <c r="E156" s="204" t="s">
        <v>1643</v>
      </c>
      <c r="F156" s="205" t="s">
        <v>1644</v>
      </c>
      <c r="G156" s="206" t="s">
        <v>207</v>
      </c>
      <c r="H156" s="207">
        <v>4.2750000000000004</v>
      </c>
      <c r="I156" s="208"/>
      <c r="J156" s="209">
        <f>ROUND(I156*H156,2)</f>
        <v>0</v>
      </c>
      <c r="K156" s="205" t="s">
        <v>1</v>
      </c>
      <c r="L156" s="39"/>
      <c r="M156" s="210" t="s">
        <v>1</v>
      </c>
      <c r="N156" s="211" t="s">
        <v>48</v>
      </c>
      <c r="O156" s="71"/>
      <c r="P156" s="212">
        <f>O156*H156</f>
        <v>0</v>
      </c>
      <c r="Q156" s="212">
        <v>0</v>
      </c>
      <c r="R156" s="212">
        <f>Q156*H156</f>
        <v>0</v>
      </c>
      <c r="S156" s="212">
        <v>0</v>
      </c>
      <c r="T156" s="213">
        <f>S156*H156</f>
        <v>0</v>
      </c>
      <c r="U156" s="34"/>
      <c r="V156" s="34"/>
      <c r="W156" s="34"/>
      <c r="X156" s="34"/>
      <c r="Y156" s="34"/>
      <c r="Z156" s="34"/>
      <c r="AA156" s="34"/>
      <c r="AB156" s="34"/>
      <c r="AC156" s="34"/>
      <c r="AD156" s="34"/>
      <c r="AE156" s="34"/>
      <c r="AR156" s="214" t="s">
        <v>156</v>
      </c>
      <c r="AT156" s="214" t="s">
        <v>152</v>
      </c>
      <c r="AU156" s="214" t="s">
        <v>21</v>
      </c>
      <c r="AY156" s="16" t="s">
        <v>150</v>
      </c>
      <c r="BE156" s="215">
        <f>IF(N156="základní",J156,0)</f>
        <v>0</v>
      </c>
      <c r="BF156" s="215">
        <f>IF(N156="snížená",J156,0)</f>
        <v>0</v>
      </c>
      <c r="BG156" s="215">
        <f>IF(N156="zákl. přenesená",J156,0)</f>
        <v>0</v>
      </c>
      <c r="BH156" s="215">
        <f>IF(N156="sníž. přenesená",J156,0)</f>
        <v>0</v>
      </c>
      <c r="BI156" s="215">
        <f>IF(N156="nulová",J156,0)</f>
        <v>0</v>
      </c>
      <c r="BJ156" s="16" t="s">
        <v>91</v>
      </c>
      <c r="BK156" s="215">
        <f>ROUND(I156*H156,2)</f>
        <v>0</v>
      </c>
      <c r="BL156" s="16" t="s">
        <v>156</v>
      </c>
      <c r="BM156" s="214" t="s">
        <v>1791</v>
      </c>
    </row>
    <row r="157" spans="1:65" s="2" customFormat="1" ht="19.5">
      <c r="A157" s="34"/>
      <c r="B157" s="35"/>
      <c r="C157" s="36"/>
      <c r="D157" s="216" t="s">
        <v>158</v>
      </c>
      <c r="E157" s="36"/>
      <c r="F157" s="217" t="s">
        <v>1644</v>
      </c>
      <c r="G157" s="36"/>
      <c r="H157" s="36"/>
      <c r="I157" s="115"/>
      <c r="J157" s="36"/>
      <c r="K157" s="36"/>
      <c r="L157" s="39"/>
      <c r="M157" s="218"/>
      <c r="N157" s="219"/>
      <c r="O157" s="71"/>
      <c r="P157" s="71"/>
      <c r="Q157" s="71"/>
      <c r="R157" s="71"/>
      <c r="S157" s="71"/>
      <c r="T157" s="72"/>
      <c r="U157" s="34"/>
      <c r="V157" s="34"/>
      <c r="W157" s="34"/>
      <c r="X157" s="34"/>
      <c r="Y157" s="34"/>
      <c r="Z157" s="34"/>
      <c r="AA157" s="34"/>
      <c r="AB157" s="34"/>
      <c r="AC157" s="34"/>
      <c r="AD157" s="34"/>
      <c r="AE157" s="34"/>
      <c r="AT157" s="16" t="s">
        <v>158</v>
      </c>
      <c r="AU157" s="16" t="s">
        <v>21</v>
      </c>
    </row>
    <row r="158" spans="1:65" s="13" customFormat="1" ht="11.25">
      <c r="B158" s="221"/>
      <c r="C158" s="222"/>
      <c r="D158" s="216" t="s">
        <v>200</v>
      </c>
      <c r="E158" s="223" t="s">
        <v>1</v>
      </c>
      <c r="F158" s="224" t="s">
        <v>1792</v>
      </c>
      <c r="G158" s="222"/>
      <c r="H158" s="225">
        <v>1.125</v>
      </c>
      <c r="I158" s="226"/>
      <c r="J158" s="222"/>
      <c r="K158" s="222"/>
      <c r="L158" s="227"/>
      <c r="M158" s="228"/>
      <c r="N158" s="229"/>
      <c r="O158" s="229"/>
      <c r="P158" s="229"/>
      <c r="Q158" s="229"/>
      <c r="R158" s="229"/>
      <c r="S158" s="229"/>
      <c r="T158" s="230"/>
      <c r="AT158" s="231" t="s">
        <v>200</v>
      </c>
      <c r="AU158" s="231" t="s">
        <v>21</v>
      </c>
      <c r="AV158" s="13" t="s">
        <v>21</v>
      </c>
      <c r="AW158" s="13" t="s">
        <v>40</v>
      </c>
      <c r="AX158" s="13" t="s">
        <v>83</v>
      </c>
      <c r="AY158" s="231" t="s">
        <v>150</v>
      </c>
    </row>
    <row r="159" spans="1:65" s="13" customFormat="1" ht="11.25">
      <c r="B159" s="221"/>
      <c r="C159" s="222"/>
      <c r="D159" s="216" t="s">
        <v>200</v>
      </c>
      <c r="E159" s="223" t="s">
        <v>1</v>
      </c>
      <c r="F159" s="224" t="s">
        <v>1793</v>
      </c>
      <c r="G159" s="222"/>
      <c r="H159" s="225">
        <v>0.6</v>
      </c>
      <c r="I159" s="226"/>
      <c r="J159" s="222"/>
      <c r="K159" s="222"/>
      <c r="L159" s="227"/>
      <c r="M159" s="228"/>
      <c r="N159" s="229"/>
      <c r="O159" s="229"/>
      <c r="P159" s="229"/>
      <c r="Q159" s="229"/>
      <c r="R159" s="229"/>
      <c r="S159" s="229"/>
      <c r="T159" s="230"/>
      <c r="AT159" s="231" t="s">
        <v>200</v>
      </c>
      <c r="AU159" s="231" t="s">
        <v>21</v>
      </c>
      <c r="AV159" s="13" t="s">
        <v>21</v>
      </c>
      <c r="AW159" s="13" t="s">
        <v>40</v>
      </c>
      <c r="AX159" s="13" t="s">
        <v>83</v>
      </c>
      <c r="AY159" s="231" t="s">
        <v>150</v>
      </c>
    </row>
    <row r="160" spans="1:65" s="13" customFormat="1" ht="11.25">
      <c r="B160" s="221"/>
      <c r="C160" s="222"/>
      <c r="D160" s="216" t="s">
        <v>200</v>
      </c>
      <c r="E160" s="223" t="s">
        <v>1</v>
      </c>
      <c r="F160" s="224" t="s">
        <v>1794</v>
      </c>
      <c r="G160" s="222"/>
      <c r="H160" s="225">
        <v>2.5499999999999998</v>
      </c>
      <c r="I160" s="226"/>
      <c r="J160" s="222"/>
      <c r="K160" s="222"/>
      <c r="L160" s="227"/>
      <c r="M160" s="228"/>
      <c r="N160" s="229"/>
      <c r="O160" s="229"/>
      <c r="P160" s="229"/>
      <c r="Q160" s="229"/>
      <c r="R160" s="229"/>
      <c r="S160" s="229"/>
      <c r="T160" s="230"/>
      <c r="AT160" s="231" t="s">
        <v>200</v>
      </c>
      <c r="AU160" s="231" t="s">
        <v>21</v>
      </c>
      <c r="AV160" s="13" t="s">
        <v>21</v>
      </c>
      <c r="AW160" s="13" t="s">
        <v>40</v>
      </c>
      <c r="AX160" s="13" t="s">
        <v>83</v>
      </c>
      <c r="AY160" s="231" t="s">
        <v>150</v>
      </c>
    </row>
    <row r="161" spans="1:65" s="14" customFormat="1" ht="11.25">
      <c r="B161" s="232"/>
      <c r="C161" s="233"/>
      <c r="D161" s="216" t="s">
        <v>200</v>
      </c>
      <c r="E161" s="234" t="s">
        <v>1</v>
      </c>
      <c r="F161" s="235" t="s">
        <v>203</v>
      </c>
      <c r="G161" s="233"/>
      <c r="H161" s="236">
        <v>4.2750000000000004</v>
      </c>
      <c r="I161" s="237"/>
      <c r="J161" s="233"/>
      <c r="K161" s="233"/>
      <c r="L161" s="238"/>
      <c r="M161" s="239"/>
      <c r="N161" s="240"/>
      <c r="O161" s="240"/>
      <c r="P161" s="240"/>
      <c r="Q161" s="240"/>
      <c r="R161" s="240"/>
      <c r="S161" s="240"/>
      <c r="T161" s="241"/>
      <c r="AT161" s="242" t="s">
        <v>200</v>
      </c>
      <c r="AU161" s="242" t="s">
        <v>21</v>
      </c>
      <c r="AV161" s="14" t="s">
        <v>156</v>
      </c>
      <c r="AW161" s="14" t="s">
        <v>4</v>
      </c>
      <c r="AX161" s="14" t="s">
        <v>91</v>
      </c>
      <c r="AY161" s="242" t="s">
        <v>150</v>
      </c>
    </row>
    <row r="162" spans="1:65" s="2" customFormat="1" ht="16.5" customHeight="1">
      <c r="A162" s="34"/>
      <c r="B162" s="35"/>
      <c r="C162" s="243" t="s">
        <v>196</v>
      </c>
      <c r="D162" s="243" t="s">
        <v>262</v>
      </c>
      <c r="E162" s="244" t="s">
        <v>1639</v>
      </c>
      <c r="F162" s="245" t="s">
        <v>1640</v>
      </c>
      <c r="G162" s="246" t="s">
        <v>254</v>
      </c>
      <c r="H162" s="247">
        <v>8.5500000000000007</v>
      </c>
      <c r="I162" s="248"/>
      <c r="J162" s="249">
        <f>ROUND(I162*H162,2)</f>
        <v>0</v>
      </c>
      <c r="K162" s="245" t="s">
        <v>1</v>
      </c>
      <c r="L162" s="250"/>
      <c r="M162" s="251" t="s">
        <v>1</v>
      </c>
      <c r="N162" s="252" t="s">
        <v>48</v>
      </c>
      <c r="O162" s="71"/>
      <c r="P162" s="212">
        <f>O162*H162</f>
        <v>0</v>
      </c>
      <c r="Q162" s="212">
        <v>0</v>
      </c>
      <c r="R162" s="212">
        <f>Q162*H162</f>
        <v>0</v>
      </c>
      <c r="S162" s="212">
        <v>0</v>
      </c>
      <c r="T162" s="213">
        <f>S162*H162</f>
        <v>0</v>
      </c>
      <c r="U162" s="34"/>
      <c r="V162" s="34"/>
      <c r="W162" s="34"/>
      <c r="X162" s="34"/>
      <c r="Y162" s="34"/>
      <c r="Z162" s="34"/>
      <c r="AA162" s="34"/>
      <c r="AB162" s="34"/>
      <c r="AC162" s="34"/>
      <c r="AD162" s="34"/>
      <c r="AE162" s="34"/>
      <c r="AR162" s="214" t="s">
        <v>187</v>
      </c>
      <c r="AT162" s="214" t="s">
        <v>262</v>
      </c>
      <c r="AU162" s="214" t="s">
        <v>21</v>
      </c>
      <c r="AY162" s="16" t="s">
        <v>150</v>
      </c>
      <c r="BE162" s="215">
        <f>IF(N162="základní",J162,0)</f>
        <v>0</v>
      </c>
      <c r="BF162" s="215">
        <f>IF(N162="snížená",J162,0)</f>
        <v>0</v>
      </c>
      <c r="BG162" s="215">
        <f>IF(N162="zákl. přenesená",J162,0)</f>
        <v>0</v>
      </c>
      <c r="BH162" s="215">
        <f>IF(N162="sníž. přenesená",J162,0)</f>
        <v>0</v>
      </c>
      <c r="BI162" s="215">
        <f>IF(N162="nulová",J162,0)</f>
        <v>0</v>
      </c>
      <c r="BJ162" s="16" t="s">
        <v>91</v>
      </c>
      <c r="BK162" s="215">
        <f>ROUND(I162*H162,2)</f>
        <v>0</v>
      </c>
      <c r="BL162" s="16" t="s">
        <v>156</v>
      </c>
      <c r="BM162" s="214" t="s">
        <v>1795</v>
      </c>
    </row>
    <row r="163" spans="1:65" s="2" customFormat="1" ht="11.25">
      <c r="A163" s="34"/>
      <c r="B163" s="35"/>
      <c r="C163" s="36"/>
      <c r="D163" s="216" t="s">
        <v>158</v>
      </c>
      <c r="E163" s="36"/>
      <c r="F163" s="217" t="s">
        <v>1640</v>
      </c>
      <c r="G163" s="36"/>
      <c r="H163" s="36"/>
      <c r="I163" s="115"/>
      <c r="J163" s="36"/>
      <c r="K163" s="36"/>
      <c r="L163" s="39"/>
      <c r="M163" s="218"/>
      <c r="N163" s="219"/>
      <c r="O163" s="71"/>
      <c r="P163" s="71"/>
      <c r="Q163" s="71"/>
      <c r="R163" s="71"/>
      <c r="S163" s="71"/>
      <c r="T163" s="72"/>
      <c r="U163" s="34"/>
      <c r="V163" s="34"/>
      <c r="W163" s="34"/>
      <c r="X163" s="34"/>
      <c r="Y163" s="34"/>
      <c r="Z163" s="34"/>
      <c r="AA163" s="34"/>
      <c r="AB163" s="34"/>
      <c r="AC163" s="34"/>
      <c r="AD163" s="34"/>
      <c r="AE163" s="34"/>
      <c r="AT163" s="16" t="s">
        <v>158</v>
      </c>
      <c r="AU163" s="16" t="s">
        <v>21</v>
      </c>
    </row>
    <row r="164" spans="1:65" s="13" customFormat="1" ht="11.25">
      <c r="B164" s="221"/>
      <c r="C164" s="222"/>
      <c r="D164" s="216" t="s">
        <v>200</v>
      </c>
      <c r="E164" s="223" t="s">
        <v>1</v>
      </c>
      <c r="F164" s="224" t="s">
        <v>1796</v>
      </c>
      <c r="G164" s="222"/>
      <c r="H164" s="225">
        <v>8.5500000000000007</v>
      </c>
      <c r="I164" s="226"/>
      <c r="J164" s="222"/>
      <c r="K164" s="222"/>
      <c r="L164" s="227"/>
      <c r="M164" s="228"/>
      <c r="N164" s="229"/>
      <c r="O164" s="229"/>
      <c r="P164" s="229"/>
      <c r="Q164" s="229"/>
      <c r="R164" s="229"/>
      <c r="S164" s="229"/>
      <c r="T164" s="230"/>
      <c r="AT164" s="231" t="s">
        <v>200</v>
      </c>
      <c r="AU164" s="231" t="s">
        <v>21</v>
      </c>
      <c r="AV164" s="13" t="s">
        <v>21</v>
      </c>
      <c r="AW164" s="13" t="s">
        <v>40</v>
      </c>
      <c r="AX164" s="13" t="s">
        <v>91</v>
      </c>
      <c r="AY164" s="231" t="s">
        <v>150</v>
      </c>
    </row>
    <row r="165" spans="1:65" s="12" customFormat="1" ht="22.9" customHeight="1">
      <c r="B165" s="187"/>
      <c r="C165" s="188"/>
      <c r="D165" s="189" t="s">
        <v>82</v>
      </c>
      <c r="E165" s="201" t="s">
        <v>156</v>
      </c>
      <c r="F165" s="201" t="s">
        <v>769</v>
      </c>
      <c r="G165" s="188"/>
      <c r="H165" s="188"/>
      <c r="I165" s="191"/>
      <c r="J165" s="202">
        <f>BK165</f>
        <v>0</v>
      </c>
      <c r="K165" s="188"/>
      <c r="L165" s="193"/>
      <c r="M165" s="194"/>
      <c r="N165" s="195"/>
      <c r="O165" s="195"/>
      <c r="P165" s="196">
        <f>SUM(P166:P171)</f>
        <v>0</v>
      </c>
      <c r="Q165" s="195"/>
      <c r="R165" s="196">
        <f>SUM(R166:R171)</f>
        <v>0</v>
      </c>
      <c r="S165" s="195"/>
      <c r="T165" s="197">
        <f>SUM(T166:T171)</f>
        <v>0</v>
      </c>
      <c r="AR165" s="198" t="s">
        <v>91</v>
      </c>
      <c r="AT165" s="199" t="s">
        <v>82</v>
      </c>
      <c r="AU165" s="199" t="s">
        <v>91</v>
      </c>
      <c r="AY165" s="198" t="s">
        <v>150</v>
      </c>
      <c r="BK165" s="200">
        <f>SUM(BK166:BK171)</f>
        <v>0</v>
      </c>
    </row>
    <row r="166" spans="1:65" s="2" customFormat="1" ht="21.75" customHeight="1">
      <c r="A166" s="34"/>
      <c r="B166" s="35"/>
      <c r="C166" s="203" t="s">
        <v>204</v>
      </c>
      <c r="D166" s="203" t="s">
        <v>152</v>
      </c>
      <c r="E166" s="204" t="s">
        <v>1651</v>
      </c>
      <c r="F166" s="205" t="s">
        <v>1652</v>
      </c>
      <c r="G166" s="206" t="s">
        <v>207</v>
      </c>
      <c r="H166" s="207">
        <v>0.85499999999999998</v>
      </c>
      <c r="I166" s="208"/>
      <c r="J166" s="209">
        <f>ROUND(I166*H166,2)</f>
        <v>0</v>
      </c>
      <c r="K166" s="205" t="s">
        <v>1</v>
      </c>
      <c r="L166" s="39"/>
      <c r="M166" s="210" t="s">
        <v>1</v>
      </c>
      <c r="N166" s="211" t="s">
        <v>48</v>
      </c>
      <c r="O166" s="71"/>
      <c r="P166" s="212">
        <f>O166*H166</f>
        <v>0</v>
      </c>
      <c r="Q166" s="212">
        <v>0</v>
      </c>
      <c r="R166" s="212">
        <f>Q166*H166</f>
        <v>0</v>
      </c>
      <c r="S166" s="212">
        <v>0</v>
      </c>
      <c r="T166" s="213">
        <f>S166*H166</f>
        <v>0</v>
      </c>
      <c r="U166" s="34"/>
      <c r="V166" s="34"/>
      <c r="W166" s="34"/>
      <c r="X166" s="34"/>
      <c r="Y166" s="34"/>
      <c r="Z166" s="34"/>
      <c r="AA166" s="34"/>
      <c r="AB166" s="34"/>
      <c r="AC166" s="34"/>
      <c r="AD166" s="34"/>
      <c r="AE166" s="34"/>
      <c r="AR166" s="214" t="s">
        <v>156</v>
      </c>
      <c r="AT166" s="214" t="s">
        <v>152</v>
      </c>
      <c r="AU166" s="214" t="s">
        <v>21</v>
      </c>
      <c r="AY166" s="16" t="s">
        <v>150</v>
      </c>
      <c r="BE166" s="215">
        <f>IF(N166="základní",J166,0)</f>
        <v>0</v>
      </c>
      <c r="BF166" s="215">
        <f>IF(N166="snížená",J166,0)</f>
        <v>0</v>
      </c>
      <c r="BG166" s="215">
        <f>IF(N166="zákl. přenesená",J166,0)</f>
        <v>0</v>
      </c>
      <c r="BH166" s="215">
        <f>IF(N166="sníž. přenesená",J166,0)</f>
        <v>0</v>
      </c>
      <c r="BI166" s="215">
        <f>IF(N166="nulová",J166,0)</f>
        <v>0</v>
      </c>
      <c r="BJ166" s="16" t="s">
        <v>91</v>
      </c>
      <c r="BK166" s="215">
        <f>ROUND(I166*H166,2)</f>
        <v>0</v>
      </c>
      <c r="BL166" s="16" t="s">
        <v>156</v>
      </c>
      <c r="BM166" s="214" t="s">
        <v>1797</v>
      </c>
    </row>
    <row r="167" spans="1:65" s="2" customFormat="1" ht="11.25">
      <c r="A167" s="34"/>
      <c r="B167" s="35"/>
      <c r="C167" s="36"/>
      <c r="D167" s="216" t="s">
        <v>158</v>
      </c>
      <c r="E167" s="36"/>
      <c r="F167" s="217" t="s">
        <v>1652</v>
      </c>
      <c r="G167" s="36"/>
      <c r="H167" s="36"/>
      <c r="I167" s="115"/>
      <c r="J167" s="36"/>
      <c r="K167" s="36"/>
      <c r="L167" s="39"/>
      <c r="M167" s="218"/>
      <c r="N167" s="219"/>
      <c r="O167" s="71"/>
      <c r="P167" s="71"/>
      <c r="Q167" s="71"/>
      <c r="R167" s="71"/>
      <c r="S167" s="71"/>
      <c r="T167" s="72"/>
      <c r="U167" s="34"/>
      <c r="V167" s="34"/>
      <c r="W167" s="34"/>
      <c r="X167" s="34"/>
      <c r="Y167" s="34"/>
      <c r="Z167" s="34"/>
      <c r="AA167" s="34"/>
      <c r="AB167" s="34"/>
      <c r="AC167" s="34"/>
      <c r="AD167" s="34"/>
      <c r="AE167" s="34"/>
      <c r="AT167" s="16" t="s">
        <v>158</v>
      </c>
      <c r="AU167" s="16" t="s">
        <v>21</v>
      </c>
    </row>
    <row r="168" spans="1:65" s="13" customFormat="1" ht="11.25">
      <c r="B168" s="221"/>
      <c r="C168" s="222"/>
      <c r="D168" s="216" t="s">
        <v>200</v>
      </c>
      <c r="E168" s="223" t="s">
        <v>1</v>
      </c>
      <c r="F168" s="224" t="s">
        <v>1798</v>
      </c>
      <c r="G168" s="222"/>
      <c r="H168" s="225">
        <v>0.22500000000000001</v>
      </c>
      <c r="I168" s="226"/>
      <c r="J168" s="222"/>
      <c r="K168" s="222"/>
      <c r="L168" s="227"/>
      <c r="M168" s="228"/>
      <c r="N168" s="229"/>
      <c r="O168" s="229"/>
      <c r="P168" s="229"/>
      <c r="Q168" s="229"/>
      <c r="R168" s="229"/>
      <c r="S168" s="229"/>
      <c r="T168" s="230"/>
      <c r="AT168" s="231" t="s">
        <v>200</v>
      </c>
      <c r="AU168" s="231" t="s">
        <v>21</v>
      </c>
      <c r="AV168" s="13" t="s">
        <v>21</v>
      </c>
      <c r="AW168" s="13" t="s">
        <v>40</v>
      </c>
      <c r="AX168" s="13" t="s">
        <v>83</v>
      </c>
      <c r="AY168" s="231" t="s">
        <v>150</v>
      </c>
    </row>
    <row r="169" spans="1:65" s="13" customFormat="1" ht="11.25">
      <c r="B169" s="221"/>
      <c r="C169" s="222"/>
      <c r="D169" s="216" t="s">
        <v>200</v>
      </c>
      <c r="E169" s="223" t="s">
        <v>1</v>
      </c>
      <c r="F169" s="224" t="s">
        <v>1799</v>
      </c>
      <c r="G169" s="222"/>
      <c r="H169" s="225">
        <v>0.12</v>
      </c>
      <c r="I169" s="226"/>
      <c r="J169" s="222"/>
      <c r="K169" s="222"/>
      <c r="L169" s="227"/>
      <c r="M169" s="228"/>
      <c r="N169" s="229"/>
      <c r="O169" s="229"/>
      <c r="P169" s="229"/>
      <c r="Q169" s="229"/>
      <c r="R169" s="229"/>
      <c r="S169" s="229"/>
      <c r="T169" s="230"/>
      <c r="AT169" s="231" t="s">
        <v>200</v>
      </c>
      <c r="AU169" s="231" t="s">
        <v>21</v>
      </c>
      <c r="AV169" s="13" t="s">
        <v>21</v>
      </c>
      <c r="AW169" s="13" t="s">
        <v>40</v>
      </c>
      <c r="AX169" s="13" t="s">
        <v>83</v>
      </c>
      <c r="AY169" s="231" t="s">
        <v>150</v>
      </c>
    </row>
    <row r="170" spans="1:65" s="13" customFormat="1" ht="11.25">
      <c r="B170" s="221"/>
      <c r="C170" s="222"/>
      <c r="D170" s="216" t="s">
        <v>200</v>
      </c>
      <c r="E170" s="223" t="s">
        <v>1</v>
      </c>
      <c r="F170" s="224" t="s">
        <v>1800</v>
      </c>
      <c r="G170" s="222"/>
      <c r="H170" s="225">
        <v>0.51</v>
      </c>
      <c r="I170" s="226"/>
      <c r="J170" s="222"/>
      <c r="K170" s="222"/>
      <c r="L170" s="227"/>
      <c r="M170" s="228"/>
      <c r="N170" s="229"/>
      <c r="O170" s="229"/>
      <c r="P170" s="229"/>
      <c r="Q170" s="229"/>
      <c r="R170" s="229"/>
      <c r="S170" s="229"/>
      <c r="T170" s="230"/>
      <c r="AT170" s="231" t="s">
        <v>200</v>
      </c>
      <c r="AU170" s="231" t="s">
        <v>21</v>
      </c>
      <c r="AV170" s="13" t="s">
        <v>21</v>
      </c>
      <c r="AW170" s="13" t="s">
        <v>40</v>
      </c>
      <c r="AX170" s="13" t="s">
        <v>83</v>
      </c>
      <c r="AY170" s="231" t="s">
        <v>150</v>
      </c>
    </row>
    <row r="171" spans="1:65" s="14" customFormat="1" ht="11.25">
      <c r="B171" s="232"/>
      <c r="C171" s="233"/>
      <c r="D171" s="216" t="s">
        <v>200</v>
      </c>
      <c r="E171" s="234" t="s">
        <v>1</v>
      </c>
      <c r="F171" s="235" t="s">
        <v>203</v>
      </c>
      <c r="G171" s="233"/>
      <c r="H171" s="236">
        <v>0.85499999999999998</v>
      </c>
      <c r="I171" s="237"/>
      <c r="J171" s="233"/>
      <c r="K171" s="233"/>
      <c r="L171" s="238"/>
      <c r="M171" s="239"/>
      <c r="N171" s="240"/>
      <c r="O171" s="240"/>
      <c r="P171" s="240"/>
      <c r="Q171" s="240"/>
      <c r="R171" s="240"/>
      <c r="S171" s="240"/>
      <c r="T171" s="241"/>
      <c r="AT171" s="242" t="s">
        <v>200</v>
      </c>
      <c r="AU171" s="242" t="s">
        <v>21</v>
      </c>
      <c r="AV171" s="14" t="s">
        <v>156</v>
      </c>
      <c r="AW171" s="14" t="s">
        <v>4</v>
      </c>
      <c r="AX171" s="14" t="s">
        <v>91</v>
      </c>
      <c r="AY171" s="242" t="s">
        <v>150</v>
      </c>
    </row>
    <row r="172" spans="1:65" s="12" customFormat="1" ht="22.9" customHeight="1">
      <c r="B172" s="187"/>
      <c r="C172" s="188"/>
      <c r="D172" s="189" t="s">
        <v>82</v>
      </c>
      <c r="E172" s="201" t="s">
        <v>187</v>
      </c>
      <c r="F172" s="201" t="s">
        <v>281</v>
      </c>
      <c r="G172" s="188"/>
      <c r="H172" s="188"/>
      <c r="I172" s="191"/>
      <c r="J172" s="202">
        <f>BK172</f>
        <v>0</v>
      </c>
      <c r="K172" s="188"/>
      <c r="L172" s="193"/>
      <c r="M172" s="194"/>
      <c r="N172" s="195"/>
      <c r="O172" s="195"/>
      <c r="P172" s="196">
        <f>SUM(P173:P182)</f>
        <v>0</v>
      </c>
      <c r="Q172" s="195"/>
      <c r="R172" s="196">
        <f>SUM(R173:R182)</f>
        <v>3.1200000000000004E-3</v>
      </c>
      <c r="S172" s="195"/>
      <c r="T172" s="197">
        <f>SUM(T173:T182)</f>
        <v>0</v>
      </c>
      <c r="AR172" s="198" t="s">
        <v>91</v>
      </c>
      <c r="AT172" s="199" t="s">
        <v>82</v>
      </c>
      <c r="AU172" s="199" t="s">
        <v>91</v>
      </c>
      <c r="AY172" s="198" t="s">
        <v>150</v>
      </c>
      <c r="BK172" s="200">
        <f>SUM(BK173:BK182)</f>
        <v>0</v>
      </c>
    </row>
    <row r="173" spans="1:65" s="2" customFormat="1" ht="21.75" customHeight="1">
      <c r="A173" s="34"/>
      <c r="B173" s="35"/>
      <c r="C173" s="203" t="s">
        <v>210</v>
      </c>
      <c r="D173" s="203" t="s">
        <v>152</v>
      </c>
      <c r="E173" s="204" t="s">
        <v>1801</v>
      </c>
      <c r="F173" s="205" t="s">
        <v>1802</v>
      </c>
      <c r="G173" s="206" t="s">
        <v>155</v>
      </c>
      <c r="H173" s="207">
        <v>2</v>
      </c>
      <c r="I173" s="208"/>
      <c r="J173" s="209">
        <f>ROUND(I173*H173,2)</f>
        <v>0</v>
      </c>
      <c r="K173" s="205" t="s">
        <v>1</v>
      </c>
      <c r="L173" s="39"/>
      <c r="M173" s="210" t="s">
        <v>1</v>
      </c>
      <c r="N173" s="211" t="s">
        <v>48</v>
      </c>
      <c r="O173" s="71"/>
      <c r="P173" s="212">
        <f>O173*H173</f>
        <v>0</v>
      </c>
      <c r="Q173" s="212">
        <v>0</v>
      </c>
      <c r="R173" s="212">
        <f>Q173*H173</f>
        <v>0</v>
      </c>
      <c r="S173" s="212">
        <v>0</v>
      </c>
      <c r="T173" s="213">
        <f>S173*H173</f>
        <v>0</v>
      </c>
      <c r="U173" s="34"/>
      <c r="V173" s="34"/>
      <c r="W173" s="34"/>
      <c r="X173" s="34"/>
      <c r="Y173" s="34"/>
      <c r="Z173" s="34"/>
      <c r="AA173" s="34"/>
      <c r="AB173" s="34"/>
      <c r="AC173" s="34"/>
      <c r="AD173" s="34"/>
      <c r="AE173" s="34"/>
      <c r="AR173" s="214" t="s">
        <v>156</v>
      </c>
      <c r="AT173" s="214" t="s">
        <v>152</v>
      </c>
      <c r="AU173" s="214" t="s">
        <v>21</v>
      </c>
      <c r="AY173" s="16" t="s">
        <v>150</v>
      </c>
      <c r="BE173" s="215">
        <f>IF(N173="základní",J173,0)</f>
        <v>0</v>
      </c>
      <c r="BF173" s="215">
        <f>IF(N173="snížená",J173,0)</f>
        <v>0</v>
      </c>
      <c r="BG173" s="215">
        <f>IF(N173="zákl. přenesená",J173,0)</f>
        <v>0</v>
      </c>
      <c r="BH173" s="215">
        <f>IF(N173="sníž. přenesená",J173,0)</f>
        <v>0</v>
      </c>
      <c r="BI173" s="215">
        <f>IF(N173="nulová",J173,0)</f>
        <v>0</v>
      </c>
      <c r="BJ173" s="16" t="s">
        <v>91</v>
      </c>
      <c r="BK173" s="215">
        <f>ROUND(I173*H173,2)</f>
        <v>0</v>
      </c>
      <c r="BL173" s="16" t="s">
        <v>156</v>
      </c>
      <c r="BM173" s="214" t="s">
        <v>1803</v>
      </c>
    </row>
    <row r="174" spans="1:65" s="2" customFormat="1" ht="11.25">
      <c r="A174" s="34"/>
      <c r="B174" s="35"/>
      <c r="C174" s="36"/>
      <c r="D174" s="216" t="s">
        <v>158</v>
      </c>
      <c r="E174" s="36"/>
      <c r="F174" s="217" t="s">
        <v>1802</v>
      </c>
      <c r="G174" s="36"/>
      <c r="H174" s="36"/>
      <c r="I174" s="115"/>
      <c r="J174" s="36"/>
      <c r="K174" s="36"/>
      <c r="L174" s="39"/>
      <c r="M174" s="218"/>
      <c r="N174" s="219"/>
      <c r="O174" s="71"/>
      <c r="P174" s="71"/>
      <c r="Q174" s="71"/>
      <c r="R174" s="71"/>
      <c r="S174" s="71"/>
      <c r="T174" s="72"/>
      <c r="U174" s="34"/>
      <c r="V174" s="34"/>
      <c r="W174" s="34"/>
      <c r="X174" s="34"/>
      <c r="Y174" s="34"/>
      <c r="Z174" s="34"/>
      <c r="AA174" s="34"/>
      <c r="AB174" s="34"/>
      <c r="AC174" s="34"/>
      <c r="AD174" s="34"/>
      <c r="AE174" s="34"/>
      <c r="AT174" s="16" t="s">
        <v>158</v>
      </c>
      <c r="AU174" s="16" t="s">
        <v>21</v>
      </c>
    </row>
    <row r="175" spans="1:65" s="2" customFormat="1" ht="16.5" customHeight="1">
      <c r="A175" s="34"/>
      <c r="B175" s="35"/>
      <c r="C175" s="243" t="s">
        <v>216</v>
      </c>
      <c r="D175" s="243" t="s">
        <v>262</v>
      </c>
      <c r="E175" s="244" t="s">
        <v>1804</v>
      </c>
      <c r="F175" s="245" t="s">
        <v>1805</v>
      </c>
      <c r="G175" s="246" t="s">
        <v>155</v>
      </c>
      <c r="H175" s="247">
        <v>2</v>
      </c>
      <c r="I175" s="248"/>
      <c r="J175" s="249">
        <f>ROUND(I175*H175,2)</f>
        <v>0</v>
      </c>
      <c r="K175" s="245" t="s">
        <v>1</v>
      </c>
      <c r="L175" s="250"/>
      <c r="M175" s="251" t="s">
        <v>1</v>
      </c>
      <c r="N175" s="252" t="s">
        <v>48</v>
      </c>
      <c r="O175" s="71"/>
      <c r="P175" s="212">
        <f>O175*H175</f>
        <v>0</v>
      </c>
      <c r="Q175" s="212">
        <v>9.0000000000000006E-5</v>
      </c>
      <c r="R175" s="212">
        <f>Q175*H175</f>
        <v>1.8000000000000001E-4</v>
      </c>
      <c r="S175" s="212">
        <v>0</v>
      </c>
      <c r="T175" s="213">
        <f>S175*H175</f>
        <v>0</v>
      </c>
      <c r="U175" s="34"/>
      <c r="V175" s="34"/>
      <c r="W175" s="34"/>
      <c r="X175" s="34"/>
      <c r="Y175" s="34"/>
      <c r="Z175" s="34"/>
      <c r="AA175" s="34"/>
      <c r="AB175" s="34"/>
      <c r="AC175" s="34"/>
      <c r="AD175" s="34"/>
      <c r="AE175" s="34"/>
      <c r="AR175" s="214" t="s">
        <v>187</v>
      </c>
      <c r="AT175" s="214" t="s">
        <v>262</v>
      </c>
      <c r="AU175" s="214" t="s">
        <v>21</v>
      </c>
      <c r="AY175" s="16" t="s">
        <v>150</v>
      </c>
      <c r="BE175" s="215">
        <f>IF(N175="základní",J175,0)</f>
        <v>0</v>
      </c>
      <c r="BF175" s="215">
        <f>IF(N175="snížená",J175,0)</f>
        <v>0</v>
      </c>
      <c r="BG175" s="215">
        <f>IF(N175="zákl. přenesená",J175,0)</f>
        <v>0</v>
      </c>
      <c r="BH175" s="215">
        <f>IF(N175="sníž. přenesená",J175,0)</f>
        <v>0</v>
      </c>
      <c r="BI175" s="215">
        <f>IF(N175="nulová",J175,0)</f>
        <v>0</v>
      </c>
      <c r="BJ175" s="16" t="s">
        <v>91</v>
      </c>
      <c r="BK175" s="215">
        <f>ROUND(I175*H175,2)</f>
        <v>0</v>
      </c>
      <c r="BL175" s="16" t="s">
        <v>156</v>
      </c>
      <c r="BM175" s="214" t="s">
        <v>1806</v>
      </c>
    </row>
    <row r="176" spans="1:65" s="2" customFormat="1" ht="11.25">
      <c r="A176" s="34"/>
      <c r="B176" s="35"/>
      <c r="C176" s="36"/>
      <c r="D176" s="216" t="s">
        <v>158</v>
      </c>
      <c r="E176" s="36"/>
      <c r="F176" s="217" t="s">
        <v>1805</v>
      </c>
      <c r="G176" s="36"/>
      <c r="H176" s="36"/>
      <c r="I176" s="115"/>
      <c r="J176" s="36"/>
      <c r="K176" s="36"/>
      <c r="L176" s="39"/>
      <c r="M176" s="218"/>
      <c r="N176" s="219"/>
      <c r="O176" s="71"/>
      <c r="P176" s="71"/>
      <c r="Q176" s="71"/>
      <c r="R176" s="71"/>
      <c r="S176" s="71"/>
      <c r="T176" s="72"/>
      <c r="U176" s="34"/>
      <c r="V176" s="34"/>
      <c r="W176" s="34"/>
      <c r="X176" s="34"/>
      <c r="Y176" s="34"/>
      <c r="Z176" s="34"/>
      <c r="AA176" s="34"/>
      <c r="AB176" s="34"/>
      <c r="AC176" s="34"/>
      <c r="AD176" s="34"/>
      <c r="AE176" s="34"/>
      <c r="AT176" s="16" t="s">
        <v>158</v>
      </c>
      <c r="AU176" s="16" t="s">
        <v>21</v>
      </c>
    </row>
    <row r="177" spans="1:65" s="2" customFormat="1" ht="16.5" customHeight="1">
      <c r="A177" s="34"/>
      <c r="B177" s="35"/>
      <c r="C177" s="203" t="s">
        <v>234</v>
      </c>
      <c r="D177" s="203" t="s">
        <v>152</v>
      </c>
      <c r="E177" s="204" t="s">
        <v>1681</v>
      </c>
      <c r="F177" s="205" t="s">
        <v>1682</v>
      </c>
      <c r="G177" s="206" t="s">
        <v>194</v>
      </c>
      <c r="H177" s="207">
        <v>10.5</v>
      </c>
      <c r="I177" s="208"/>
      <c r="J177" s="209">
        <f>ROUND(I177*H177,2)</f>
        <v>0</v>
      </c>
      <c r="K177" s="205" t="s">
        <v>1</v>
      </c>
      <c r="L177" s="39"/>
      <c r="M177" s="210" t="s">
        <v>1</v>
      </c>
      <c r="N177" s="211" t="s">
        <v>48</v>
      </c>
      <c r="O177" s="71"/>
      <c r="P177" s="212">
        <f>O177*H177</f>
        <v>0</v>
      </c>
      <c r="Q177" s="212">
        <v>1.9000000000000001E-4</v>
      </c>
      <c r="R177" s="212">
        <f>Q177*H177</f>
        <v>1.9950000000000002E-3</v>
      </c>
      <c r="S177" s="212">
        <v>0</v>
      </c>
      <c r="T177" s="213">
        <f>S177*H177</f>
        <v>0</v>
      </c>
      <c r="U177" s="34"/>
      <c r="V177" s="34"/>
      <c r="W177" s="34"/>
      <c r="X177" s="34"/>
      <c r="Y177" s="34"/>
      <c r="Z177" s="34"/>
      <c r="AA177" s="34"/>
      <c r="AB177" s="34"/>
      <c r="AC177" s="34"/>
      <c r="AD177" s="34"/>
      <c r="AE177" s="34"/>
      <c r="AR177" s="214" t="s">
        <v>156</v>
      </c>
      <c r="AT177" s="214" t="s">
        <v>152</v>
      </c>
      <c r="AU177" s="214" t="s">
        <v>21</v>
      </c>
      <c r="AY177" s="16" t="s">
        <v>150</v>
      </c>
      <c r="BE177" s="215">
        <f>IF(N177="základní",J177,0)</f>
        <v>0</v>
      </c>
      <c r="BF177" s="215">
        <f>IF(N177="snížená",J177,0)</f>
        <v>0</v>
      </c>
      <c r="BG177" s="215">
        <f>IF(N177="zákl. přenesená",J177,0)</f>
        <v>0</v>
      </c>
      <c r="BH177" s="215">
        <f>IF(N177="sníž. přenesená",J177,0)</f>
        <v>0</v>
      </c>
      <c r="BI177" s="215">
        <f>IF(N177="nulová",J177,0)</f>
        <v>0</v>
      </c>
      <c r="BJ177" s="16" t="s">
        <v>91</v>
      </c>
      <c r="BK177" s="215">
        <f>ROUND(I177*H177,2)</f>
        <v>0</v>
      </c>
      <c r="BL177" s="16" t="s">
        <v>156</v>
      </c>
      <c r="BM177" s="214" t="s">
        <v>1807</v>
      </c>
    </row>
    <row r="178" spans="1:65" s="2" customFormat="1" ht="11.25">
      <c r="A178" s="34"/>
      <c r="B178" s="35"/>
      <c r="C178" s="36"/>
      <c r="D178" s="216" t="s">
        <v>158</v>
      </c>
      <c r="E178" s="36"/>
      <c r="F178" s="217" t="s">
        <v>1682</v>
      </c>
      <c r="G178" s="36"/>
      <c r="H178" s="36"/>
      <c r="I178" s="115"/>
      <c r="J178" s="36"/>
      <c r="K178" s="36"/>
      <c r="L178" s="39"/>
      <c r="M178" s="218"/>
      <c r="N178" s="219"/>
      <c r="O178" s="71"/>
      <c r="P178" s="71"/>
      <c r="Q178" s="71"/>
      <c r="R178" s="71"/>
      <c r="S178" s="71"/>
      <c r="T178" s="72"/>
      <c r="U178" s="34"/>
      <c r="V178" s="34"/>
      <c r="W178" s="34"/>
      <c r="X178" s="34"/>
      <c r="Y178" s="34"/>
      <c r="Z178" s="34"/>
      <c r="AA178" s="34"/>
      <c r="AB178" s="34"/>
      <c r="AC178" s="34"/>
      <c r="AD178" s="34"/>
      <c r="AE178" s="34"/>
      <c r="AT178" s="16" t="s">
        <v>158</v>
      </c>
      <c r="AU178" s="16" t="s">
        <v>21</v>
      </c>
    </row>
    <row r="179" spans="1:65" s="13" customFormat="1" ht="11.25">
      <c r="B179" s="221"/>
      <c r="C179" s="222"/>
      <c r="D179" s="216" t="s">
        <v>200</v>
      </c>
      <c r="E179" s="223" t="s">
        <v>1</v>
      </c>
      <c r="F179" s="224" t="s">
        <v>1808</v>
      </c>
      <c r="G179" s="222"/>
      <c r="H179" s="225">
        <v>10.5</v>
      </c>
      <c r="I179" s="226"/>
      <c r="J179" s="222"/>
      <c r="K179" s="222"/>
      <c r="L179" s="227"/>
      <c r="M179" s="228"/>
      <c r="N179" s="229"/>
      <c r="O179" s="229"/>
      <c r="P179" s="229"/>
      <c r="Q179" s="229"/>
      <c r="R179" s="229"/>
      <c r="S179" s="229"/>
      <c r="T179" s="230"/>
      <c r="AT179" s="231" t="s">
        <v>200</v>
      </c>
      <c r="AU179" s="231" t="s">
        <v>21</v>
      </c>
      <c r="AV179" s="13" t="s">
        <v>21</v>
      </c>
      <c r="AW179" s="13" t="s">
        <v>40</v>
      </c>
      <c r="AX179" s="13" t="s">
        <v>91</v>
      </c>
      <c r="AY179" s="231" t="s">
        <v>150</v>
      </c>
    </row>
    <row r="180" spans="1:65" s="2" customFormat="1" ht="16.5" customHeight="1">
      <c r="A180" s="34"/>
      <c r="B180" s="35"/>
      <c r="C180" s="203" t="s">
        <v>8</v>
      </c>
      <c r="D180" s="203" t="s">
        <v>152</v>
      </c>
      <c r="E180" s="204" t="s">
        <v>1685</v>
      </c>
      <c r="F180" s="205" t="s">
        <v>1686</v>
      </c>
      <c r="G180" s="206" t="s">
        <v>194</v>
      </c>
      <c r="H180" s="207">
        <v>10.5</v>
      </c>
      <c r="I180" s="208"/>
      <c r="J180" s="209">
        <f>ROUND(I180*H180,2)</f>
        <v>0</v>
      </c>
      <c r="K180" s="205" t="s">
        <v>1</v>
      </c>
      <c r="L180" s="39"/>
      <c r="M180" s="210" t="s">
        <v>1</v>
      </c>
      <c r="N180" s="211" t="s">
        <v>48</v>
      </c>
      <c r="O180" s="71"/>
      <c r="P180" s="212">
        <f>O180*H180</f>
        <v>0</v>
      </c>
      <c r="Q180" s="212">
        <v>9.0000000000000006E-5</v>
      </c>
      <c r="R180" s="212">
        <f>Q180*H180</f>
        <v>9.4500000000000009E-4</v>
      </c>
      <c r="S180" s="212">
        <v>0</v>
      </c>
      <c r="T180" s="213">
        <f>S180*H180</f>
        <v>0</v>
      </c>
      <c r="U180" s="34"/>
      <c r="V180" s="34"/>
      <c r="W180" s="34"/>
      <c r="X180" s="34"/>
      <c r="Y180" s="34"/>
      <c r="Z180" s="34"/>
      <c r="AA180" s="34"/>
      <c r="AB180" s="34"/>
      <c r="AC180" s="34"/>
      <c r="AD180" s="34"/>
      <c r="AE180" s="34"/>
      <c r="AR180" s="214" t="s">
        <v>156</v>
      </c>
      <c r="AT180" s="214" t="s">
        <v>152</v>
      </c>
      <c r="AU180" s="214" t="s">
        <v>21</v>
      </c>
      <c r="AY180" s="16" t="s">
        <v>150</v>
      </c>
      <c r="BE180" s="215">
        <f>IF(N180="základní",J180,0)</f>
        <v>0</v>
      </c>
      <c r="BF180" s="215">
        <f>IF(N180="snížená",J180,0)</f>
        <v>0</v>
      </c>
      <c r="BG180" s="215">
        <f>IF(N180="zákl. přenesená",J180,0)</f>
        <v>0</v>
      </c>
      <c r="BH180" s="215">
        <f>IF(N180="sníž. přenesená",J180,0)</f>
        <v>0</v>
      </c>
      <c r="BI180" s="215">
        <f>IF(N180="nulová",J180,0)</f>
        <v>0</v>
      </c>
      <c r="BJ180" s="16" t="s">
        <v>91</v>
      </c>
      <c r="BK180" s="215">
        <f>ROUND(I180*H180,2)</f>
        <v>0</v>
      </c>
      <c r="BL180" s="16" t="s">
        <v>156</v>
      </c>
      <c r="BM180" s="214" t="s">
        <v>1809</v>
      </c>
    </row>
    <row r="181" spans="1:65" s="2" customFormat="1" ht="11.25">
      <c r="A181" s="34"/>
      <c r="B181" s="35"/>
      <c r="C181" s="36"/>
      <c r="D181" s="216" t="s">
        <v>158</v>
      </c>
      <c r="E181" s="36"/>
      <c r="F181" s="217" t="s">
        <v>1686</v>
      </c>
      <c r="G181" s="36"/>
      <c r="H181" s="36"/>
      <c r="I181" s="115"/>
      <c r="J181" s="36"/>
      <c r="K181" s="36"/>
      <c r="L181" s="39"/>
      <c r="M181" s="218"/>
      <c r="N181" s="219"/>
      <c r="O181" s="71"/>
      <c r="P181" s="71"/>
      <c r="Q181" s="71"/>
      <c r="R181" s="71"/>
      <c r="S181" s="71"/>
      <c r="T181" s="72"/>
      <c r="U181" s="34"/>
      <c r="V181" s="34"/>
      <c r="W181" s="34"/>
      <c r="X181" s="34"/>
      <c r="Y181" s="34"/>
      <c r="Z181" s="34"/>
      <c r="AA181" s="34"/>
      <c r="AB181" s="34"/>
      <c r="AC181" s="34"/>
      <c r="AD181" s="34"/>
      <c r="AE181" s="34"/>
      <c r="AT181" s="16" t="s">
        <v>158</v>
      </c>
      <c r="AU181" s="16" t="s">
        <v>21</v>
      </c>
    </row>
    <row r="182" spans="1:65" s="13" customFormat="1" ht="11.25">
      <c r="B182" s="221"/>
      <c r="C182" s="222"/>
      <c r="D182" s="216" t="s">
        <v>200</v>
      </c>
      <c r="E182" s="223" t="s">
        <v>1</v>
      </c>
      <c r="F182" s="224" t="s">
        <v>1808</v>
      </c>
      <c r="G182" s="222"/>
      <c r="H182" s="225">
        <v>10.5</v>
      </c>
      <c r="I182" s="226"/>
      <c r="J182" s="222"/>
      <c r="K182" s="222"/>
      <c r="L182" s="227"/>
      <c r="M182" s="228"/>
      <c r="N182" s="229"/>
      <c r="O182" s="229"/>
      <c r="P182" s="229"/>
      <c r="Q182" s="229"/>
      <c r="R182" s="229"/>
      <c r="S182" s="229"/>
      <c r="T182" s="230"/>
      <c r="AT182" s="231" t="s">
        <v>200</v>
      </c>
      <c r="AU182" s="231" t="s">
        <v>21</v>
      </c>
      <c r="AV182" s="13" t="s">
        <v>21</v>
      </c>
      <c r="AW182" s="13" t="s">
        <v>40</v>
      </c>
      <c r="AX182" s="13" t="s">
        <v>91</v>
      </c>
      <c r="AY182" s="231" t="s">
        <v>150</v>
      </c>
    </row>
    <row r="183" spans="1:65" s="12" customFormat="1" ht="22.9" customHeight="1">
      <c r="B183" s="187"/>
      <c r="C183" s="188"/>
      <c r="D183" s="189" t="s">
        <v>82</v>
      </c>
      <c r="E183" s="201" t="s">
        <v>1702</v>
      </c>
      <c r="F183" s="201" t="s">
        <v>1703</v>
      </c>
      <c r="G183" s="188"/>
      <c r="H183" s="188"/>
      <c r="I183" s="191"/>
      <c r="J183" s="202">
        <f>BK183</f>
        <v>0</v>
      </c>
      <c r="K183" s="188"/>
      <c r="L183" s="193"/>
      <c r="M183" s="194"/>
      <c r="N183" s="195"/>
      <c r="O183" s="195"/>
      <c r="P183" s="196">
        <v>0</v>
      </c>
      <c r="Q183" s="195"/>
      <c r="R183" s="196">
        <v>0</v>
      </c>
      <c r="S183" s="195"/>
      <c r="T183" s="197">
        <v>0</v>
      </c>
      <c r="AR183" s="198" t="s">
        <v>21</v>
      </c>
      <c r="AT183" s="199" t="s">
        <v>82</v>
      </c>
      <c r="AU183" s="199" t="s">
        <v>91</v>
      </c>
      <c r="AY183" s="198" t="s">
        <v>150</v>
      </c>
      <c r="BK183" s="200">
        <v>0</v>
      </c>
    </row>
    <row r="184" spans="1:65" s="12" customFormat="1" ht="22.9" customHeight="1">
      <c r="B184" s="187"/>
      <c r="C184" s="188"/>
      <c r="D184" s="189" t="s">
        <v>82</v>
      </c>
      <c r="E184" s="201" t="s">
        <v>1704</v>
      </c>
      <c r="F184" s="201" t="s">
        <v>1705</v>
      </c>
      <c r="G184" s="188"/>
      <c r="H184" s="188"/>
      <c r="I184" s="191"/>
      <c r="J184" s="202">
        <f>BK184</f>
        <v>0</v>
      </c>
      <c r="K184" s="188"/>
      <c r="L184" s="193"/>
      <c r="M184" s="194"/>
      <c r="N184" s="195"/>
      <c r="O184" s="195"/>
      <c r="P184" s="196">
        <f>SUM(P185:P188)</f>
        <v>0</v>
      </c>
      <c r="Q184" s="195"/>
      <c r="R184" s="196">
        <f>SUM(R185:R188)</f>
        <v>3.9900000000000005E-3</v>
      </c>
      <c r="S184" s="195"/>
      <c r="T184" s="197">
        <f>SUM(T185:T188)</f>
        <v>0</v>
      </c>
      <c r="AR184" s="198" t="s">
        <v>21</v>
      </c>
      <c r="AT184" s="199" t="s">
        <v>82</v>
      </c>
      <c r="AU184" s="199" t="s">
        <v>91</v>
      </c>
      <c r="AY184" s="198" t="s">
        <v>150</v>
      </c>
      <c r="BK184" s="200">
        <f>SUM(BK185:BK188)</f>
        <v>0</v>
      </c>
    </row>
    <row r="185" spans="1:65" s="2" customFormat="1" ht="21.75" customHeight="1">
      <c r="A185" s="34"/>
      <c r="B185" s="35"/>
      <c r="C185" s="203" t="s">
        <v>245</v>
      </c>
      <c r="D185" s="203" t="s">
        <v>152</v>
      </c>
      <c r="E185" s="204" t="s">
        <v>1810</v>
      </c>
      <c r="F185" s="205" t="s">
        <v>1811</v>
      </c>
      <c r="G185" s="206" t="s">
        <v>1812</v>
      </c>
      <c r="H185" s="207">
        <v>1</v>
      </c>
      <c r="I185" s="208"/>
      <c r="J185" s="209">
        <f>ROUND(I185*H185,2)</f>
        <v>0</v>
      </c>
      <c r="K185" s="205" t="s">
        <v>1</v>
      </c>
      <c r="L185" s="39"/>
      <c r="M185" s="210" t="s">
        <v>1</v>
      </c>
      <c r="N185" s="211" t="s">
        <v>48</v>
      </c>
      <c r="O185" s="71"/>
      <c r="P185" s="212">
        <f>O185*H185</f>
        <v>0</v>
      </c>
      <c r="Q185" s="212">
        <v>3.3800000000000002E-3</v>
      </c>
      <c r="R185" s="212">
        <f>Q185*H185</f>
        <v>3.3800000000000002E-3</v>
      </c>
      <c r="S185" s="212">
        <v>0</v>
      </c>
      <c r="T185" s="213">
        <f>S185*H185</f>
        <v>0</v>
      </c>
      <c r="U185" s="34"/>
      <c r="V185" s="34"/>
      <c r="W185" s="34"/>
      <c r="X185" s="34"/>
      <c r="Y185" s="34"/>
      <c r="Z185" s="34"/>
      <c r="AA185" s="34"/>
      <c r="AB185" s="34"/>
      <c r="AC185" s="34"/>
      <c r="AD185" s="34"/>
      <c r="AE185" s="34"/>
      <c r="AR185" s="214" t="s">
        <v>245</v>
      </c>
      <c r="AT185" s="214" t="s">
        <v>152</v>
      </c>
      <c r="AU185" s="214" t="s">
        <v>21</v>
      </c>
      <c r="AY185" s="16" t="s">
        <v>150</v>
      </c>
      <c r="BE185" s="215">
        <f>IF(N185="základní",J185,0)</f>
        <v>0</v>
      </c>
      <c r="BF185" s="215">
        <f>IF(N185="snížená",J185,0)</f>
        <v>0</v>
      </c>
      <c r="BG185" s="215">
        <f>IF(N185="zákl. přenesená",J185,0)</f>
        <v>0</v>
      </c>
      <c r="BH185" s="215">
        <f>IF(N185="sníž. přenesená",J185,0)</f>
        <v>0</v>
      </c>
      <c r="BI185" s="215">
        <f>IF(N185="nulová",J185,0)</f>
        <v>0</v>
      </c>
      <c r="BJ185" s="16" t="s">
        <v>91</v>
      </c>
      <c r="BK185" s="215">
        <f>ROUND(I185*H185,2)</f>
        <v>0</v>
      </c>
      <c r="BL185" s="16" t="s">
        <v>245</v>
      </c>
      <c r="BM185" s="214" t="s">
        <v>1813</v>
      </c>
    </row>
    <row r="186" spans="1:65" s="2" customFormat="1" ht="11.25">
      <c r="A186" s="34"/>
      <c r="B186" s="35"/>
      <c r="C186" s="36"/>
      <c r="D186" s="216" t="s">
        <v>158</v>
      </c>
      <c r="E186" s="36"/>
      <c r="F186" s="217" t="s">
        <v>1811</v>
      </c>
      <c r="G186" s="36"/>
      <c r="H186" s="36"/>
      <c r="I186" s="115"/>
      <c r="J186" s="36"/>
      <c r="K186" s="36"/>
      <c r="L186" s="39"/>
      <c r="M186" s="218"/>
      <c r="N186" s="219"/>
      <c r="O186" s="71"/>
      <c r="P186" s="71"/>
      <c r="Q186" s="71"/>
      <c r="R186" s="71"/>
      <c r="S186" s="71"/>
      <c r="T186" s="72"/>
      <c r="U186" s="34"/>
      <c r="V186" s="34"/>
      <c r="W186" s="34"/>
      <c r="X186" s="34"/>
      <c r="Y186" s="34"/>
      <c r="Z186" s="34"/>
      <c r="AA186" s="34"/>
      <c r="AB186" s="34"/>
      <c r="AC186" s="34"/>
      <c r="AD186" s="34"/>
      <c r="AE186" s="34"/>
      <c r="AT186" s="16" t="s">
        <v>158</v>
      </c>
      <c r="AU186" s="16" t="s">
        <v>21</v>
      </c>
    </row>
    <row r="187" spans="1:65" s="2" customFormat="1" ht="21.75" customHeight="1">
      <c r="A187" s="34"/>
      <c r="B187" s="35"/>
      <c r="C187" s="203" t="s">
        <v>251</v>
      </c>
      <c r="D187" s="203" t="s">
        <v>152</v>
      </c>
      <c r="E187" s="204" t="s">
        <v>1814</v>
      </c>
      <c r="F187" s="205" t="s">
        <v>1815</v>
      </c>
      <c r="G187" s="206" t="s">
        <v>155</v>
      </c>
      <c r="H187" s="207">
        <v>1</v>
      </c>
      <c r="I187" s="208"/>
      <c r="J187" s="209">
        <f>ROUND(I187*H187,2)</f>
        <v>0</v>
      </c>
      <c r="K187" s="205" t="s">
        <v>1</v>
      </c>
      <c r="L187" s="39"/>
      <c r="M187" s="210" t="s">
        <v>1</v>
      </c>
      <c r="N187" s="211" t="s">
        <v>48</v>
      </c>
      <c r="O187" s="71"/>
      <c r="P187" s="212">
        <f>O187*H187</f>
        <v>0</v>
      </c>
      <c r="Q187" s="212">
        <v>6.0999999999999997E-4</v>
      </c>
      <c r="R187" s="212">
        <f>Q187*H187</f>
        <v>6.0999999999999997E-4</v>
      </c>
      <c r="S187" s="212">
        <v>0</v>
      </c>
      <c r="T187" s="213">
        <f>S187*H187</f>
        <v>0</v>
      </c>
      <c r="U187" s="34"/>
      <c r="V187" s="34"/>
      <c r="W187" s="34"/>
      <c r="X187" s="34"/>
      <c r="Y187" s="34"/>
      <c r="Z187" s="34"/>
      <c r="AA187" s="34"/>
      <c r="AB187" s="34"/>
      <c r="AC187" s="34"/>
      <c r="AD187" s="34"/>
      <c r="AE187" s="34"/>
      <c r="AR187" s="214" t="s">
        <v>245</v>
      </c>
      <c r="AT187" s="214" t="s">
        <v>152</v>
      </c>
      <c r="AU187" s="214" t="s">
        <v>21</v>
      </c>
      <c r="AY187" s="16" t="s">
        <v>150</v>
      </c>
      <c r="BE187" s="215">
        <f>IF(N187="základní",J187,0)</f>
        <v>0</v>
      </c>
      <c r="BF187" s="215">
        <f>IF(N187="snížená",J187,0)</f>
        <v>0</v>
      </c>
      <c r="BG187" s="215">
        <f>IF(N187="zákl. přenesená",J187,0)</f>
        <v>0</v>
      </c>
      <c r="BH187" s="215">
        <f>IF(N187="sníž. přenesená",J187,0)</f>
        <v>0</v>
      </c>
      <c r="BI187" s="215">
        <f>IF(N187="nulová",J187,0)</f>
        <v>0</v>
      </c>
      <c r="BJ187" s="16" t="s">
        <v>91</v>
      </c>
      <c r="BK187" s="215">
        <f>ROUND(I187*H187,2)</f>
        <v>0</v>
      </c>
      <c r="BL187" s="16" t="s">
        <v>245</v>
      </c>
      <c r="BM187" s="214" t="s">
        <v>1816</v>
      </c>
    </row>
    <row r="188" spans="1:65" s="2" customFormat="1" ht="19.5">
      <c r="A188" s="34"/>
      <c r="B188" s="35"/>
      <c r="C188" s="36"/>
      <c r="D188" s="216" t="s">
        <v>158</v>
      </c>
      <c r="E188" s="36"/>
      <c r="F188" s="217" t="s">
        <v>1815</v>
      </c>
      <c r="G188" s="36"/>
      <c r="H188" s="36"/>
      <c r="I188" s="115"/>
      <c r="J188" s="36"/>
      <c r="K188" s="36"/>
      <c r="L188" s="39"/>
      <c r="M188" s="218"/>
      <c r="N188" s="219"/>
      <c r="O188" s="71"/>
      <c r="P188" s="71"/>
      <c r="Q188" s="71"/>
      <c r="R188" s="71"/>
      <c r="S188" s="71"/>
      <c r="T188" s="72"/>
      <c r="U188" s="34"/>
      <c r="V188" s="34"/>
      <c r="W188" s="34"/>
      <c r="X188" s="34"/>
      <c r="Y188" s="34"/>
      <c r="Z188" s="34"/>
      <c r="AA188" s="34"/>
      <c r="AB188" s="34"/>
      <c r="AC188" s="34"/>
      <c r="AD188" s="34"/>
      <c r="AE188" s="34"/>
      <c r="AT188" s="16" t="s">
        <v>158</v>
      </c>
      <c r="AU188" s="16" t="s">
        <v>21</v>
      </c>
    </row>
    <row r="189" spans="1:65" s="12" customFormat="1" ht="22.9" customHeight="1">
      <c r="B189" s="187"/>
      <c r="C189" s="188"/>
      <c r="D189" s="189" t="s">
        <v>82</v>
      </c>
      <c r="E189" s="201" t="s">
        <v>262</v>
      </c>
      <c r="F189" s="201" t="s">
        <v>1741</v>
      </c>
      <c r="G189" s="188"/>
      <c r="H189" s="188"/>
      <c r="I189" s="191"/>
      <c r="J189" s="202">
        <f>BK189</f>
        <v>0</v>
      </c>
      <c r="K189" s="188"/>
      <c r="L189" s="193"/>
      <c r="M189" s="194"/>
      <c r="N189" s="195"/>
      <c r="O189" s="195"/>
      <c r="P189" s="196">
        <f>P190</f>
        <v>0</v>
      </c>
      <c r="Q189" s="195"/>
      <c r="R189" s="196">
        <f>R190</f>
        <v>5.5125E-3</v>
      </c>
      <c r="S189" s="195"/>
      <c r="T189" s="197">
        <f>T190</f>
        <v>0</v>
      </c>
      <c r="AR189" s="198" t="s">
        <v>165</v>
      </c>
      <c r="AT189" s="199" t="s">
        <v>82</v>
      </c>
      <c r="AU189" s="199" t="s">
        <v>91</v>
      </c>
      <c r="AY189" s="198" t="s">
        <v>150</v>
      </c>
      <c r="BK189" s="200">
        <f>BK190</f>
        <v>0</v>
      </c>
    </row>
    <row r="190" spans="1:65" s="12" customFormat="1" ht="20.85" customHeight="1">
      <c r="B190" s="187"/>
      <c r="C190" s="188"/>
      <c r="D190" s="189" t="s">
        <v>82</v>
      </c>
      <c r="E190" s="201" t="s">
        <v>1742</v>
      </c>
      <c r="F190" s="201" t="s">
        <v>1743</v>
      </c>
      <c r="G190" s="188"/>
      <c r="H190" s="188"/>
      <c r="I190" s="191"/>
      <c r="J190" s="202">
        <f>BK190</f>
        <v>0</v>
      </c>
      <c r="K190" s="188"/>
      <c r="L190" s="193"/>
      <c r="M190" s="194"/>
      <c r="N190" s="195"/>
      <c r="O190" s="195"/>
      <c r="P190" s="196">
        <f>SUM(P191:P214)</f>
        <v>0</v>
      </c>
      <c r="Q190" s="195"/>
      <c r="R190" s="196">
        <f>SUM(R191:R214)</f>
        <v>5.5125E-3</v>
      </c>
      <c r="S190" s="195"/>
      <c r="T190" s="197">
        <f>SUM(T191:T214)</f>
        <v>0</v>
      </c>
      <c r="AR190" s="198" t="s">
        <v>165</v>
      </c>
      <c r="AT190" s="199" t="s">
        <v>82</v>
      </c>
      <c r="AU190" s="199" t="s">
        <v>21</v>
      </c>
      <c r="AY190" s="198" t="s">
        <v>150</v>
      </c>
      <c r="BK190" s="200">
        <f>SUM(BK191:BK214)</f>
        <v>0</v>
      </c>
    </row>
    <row r="191" spans="1:65" s="2" customFormat="1" ht="21.75" customHeight="1">
      <c r="A191" s="34"/>
      <c r="B191" s="35"/>
      <c r="C191" s="203" t="s">
        <v>257</v>
      </c>
      <c r="D191" s="203" t="s">
        <v>152</v>
      </c>
      <c r="E191" s="204" t="s">
        <v>1817</v>
      </c>
      <c r="F191" s="205" t="s">
        <v>1818</v>
      </c>
      <c r="G191" s="206" t="s">
        <v>194</v>
      </c>
      <c r="H191" s="207">
        <v>10.5</v>
      </c>
      <c r="I191" s="208"/>
      <c r="J191" s="209">
        <f>ROUND(I191*H191,2)</f>
        <v>0</v>
      </c>
      <c r="K191" s="205" t="s">
        <v>1</v>
      </c>
      <c r="L191" s="39"/>
      <c r="M191" s="210" t="s">
        <v>1</v>
      </c>
      <c r="N191" s="211" t="s">
        <v>48</v>
      </c>
      <c r="O191" s="71"/>
      <c r="P191" s="212">
        <f>O191*H191</f>
        <v>0</v>
      </c>
      <c r="Q191" s="212">
        <v>0</v>
      </c>
      <c r="R191" s="212">
        <f>Q191*H191</f>
        <v>0</v>
      </c>
      <c r="S191" s="212">
        <v>0</v>
      </c>
      <c r="T191" s="213">
        <f>S191*H191</f>
        <v>0</v>
      </c>
      <c r="U191" s="34"/>
      <c r="V191" s="34"/>
      <c r="W191" s="34"/>
      <c r="X191" s="34"/>
      <c r="Y191" s="34"/>
      <c r="Z191" s="34"/>
      <c r="AA191" s="34"/>
      <c r="AB191" s="34"/>
      <c r="AC191" s="34"/>
      <c r="AD191" s="34"/>
      <c r="AE191" s="34"/>
      <c r="AR191" s="214" t="s">
        <v>669</v>
      </c>
      <c r="AT191" s="214" t="s">
        <v>152</v>
      </c>
      <c r="AU191" s="214" t="s">
        <v>165</v>
      </c>
      <c r="AY191" s="16" t="s">
        <v>150</v>
      </c>
      <c r="BE191" s="215">
        <f>IF(N191="základní",J191,0)</f>
        <v>0</v>
      </c>
      <c r="BF191" s="215">
        <f>IF(N191="snížená",J191,0)</f>
        <v>0</v>
      </c>
      <c r="BG191" s="215">
        <f>IF(N191="zákl. přenesená",J191,0)</f>
        <v>0</v>
      </c>
      <c r="BH191" s="215">
        <f>IF(N191="sníž. přenesená",J191,0)</f>
        <v>0</v>
      </c>
      <c r="BI191" s="215">
        <f>IF(N191="nulová",J191,0)</f>
        <v>0</v>
      </c>
      <c r="BJ191" s="16" t="s">
        <v>91</v>
      </c>
      <c r="BK191" s="215">
        <f>ROUND(I191*H191,2)</f>
        <v>0</v>
      </c>
      <c r="BL191" s="16" t="s">
        <v>669</v>
      </c>
      <c r="BM191" s="214" t="s">
        <v>1819</v>
      </c>
    </row>
    <row r="192" spans="1:65" s="2" customFormat="1" ht="19.5">
      <c r="A192" s="34"/>
      <c r="B192" s="35"/>
      <c r="C192" s="36"/>
      <c r="D192" s="216" t="s">
        <v>158</v>
      </c>
      <c r="E192" s="36"/>
      <c r="F192" s="217" t="s">
        <v>1818</v>
      </c>
      <c r="G192" s="36"/>
      <c r="H192" s="36"/>
      <c r="I192" s="115"/>
      <c r="J192" s="36"/>
      <c r="K192" s="36"/>
      <c r="L192" s="39"/>
      <c r="M192" s="218"/>
      <c r="N192" s="219"/>
      <c r="O192" s="71"/>
      <c r="P192" s="71"/>
      <c r="Q192" s="71"/>
      <c r="R192" s="71"/>
      <c r="S192" s="71"/>
      <c r="T192" s="72"/>
      <c r="U192" s="34"/>
      <c r="V192" s="34"/>
      <c r="W192" s="34"/>
      <c r="X192" s="34"/>
      <c r="Y192" s="34"/>
      <c r="Z192" s="34"/>
      <c r="AA192" s="34"/>
      <c r="AB192" s="34"/>
      <c r="AC192" s="34"/>
      <c r="AD192" s="34"/>
      <c r="AE192" s="34"/>
      <c r="AT192" s="16" t="s">
        <v>158</v>
      </c>
      <c r="AU192" s="16" t="s">
        <v>165</v>
      </c>
    </row>
    <row r="193" spans="1:65" s="13" customFormat="1" ht="11.25">
      <c r="B193" s="221"/>
      <c r="C193" s="222"/>
      <c r="D193" s="216" t="s">
        <v>200</v>
      </c>
      <c r="E193" s="223" t="s">
        <v>1</v>
      </c>
      <c r="F193" s="224" t="s">
        <v>1820</v>
      </c>
      <c r="G193" s="222"/>
      <c r="H193" s="225">
        <v>2</v>
      </c>
      <c r="I193" s="226"/>
      <c r="J193" s="222"/>
      <c r="K193" s="222"/>
      <c r="L193" s="227"/>
      <c r="M193" s="228"/>
      <c r="N193" s="229"/>
      <c r="O193" s="229"/>
      <c r="P193" s="229"/>
      <c r="Q193" s="229"/>
      <c r="R193" s="229"/>
      <c r="S193" s="229"/>
      <c r="T193" s="230"/>
      <c r="AT193" s="231" t="s">
        <v>200</v>
      </c>
      <c r="AU193" s="231" t="s">
        <v>165</v>
      </c>
      <c r="AV193" s="13" t="s">
        <v>21</v>
      </c>
      <c r="AW193" s="13" t="s">
        <v>40</v>
      </c>
      <c r="AX193" s="13" t="s">
        <v>83</v>
      </c>
      <c r="AY193" s="231" t="s">
        <v>150</v>
      </c>
    </row>
    <row r="194" spans="1:65" s="13" customFormat="1" ht="11.25">
      <c r="B194" s="221"/>
      <c r="C194" s="222"/>
      <c r="D194" s="216" t="s">
        <v>200</v>
      </c>
      <c r="E194" s="223" t="s">
        <v>1</v>
      </c>
      <c r="F194" s="224" t="s">
        <v>1821</v>
      </c>
      <c r="G194" s="222"/>
      <c r="H194" s="225">
        <v>8.5</v>
      </c>
      <c r="I194" s="226"/>
      <c r="J194" s="222"/>
      <c r="K194" s="222"/>
      <c r="L194" s="227"/>
      <c r="M194" s="228"/>
      <c r="N194" s="229"/>
      <c r="O194" s="229"/>
      <c r="P194" s="229"/>
      <c r="Q194" s="229"/>
      <c r="R194" s="229"/>
      <c r="S194" s="229"/>
      <c r="T194" s="230"/>
      <c r="AT194" s="231" t="s">
        <v>200</v>
      </c>
      <c r="AU194" s="231" t="s">
        <v>165</v>
      </c>
      <c r="AV194" s="13" t="s">
        <v>21</v>
      </c>
      <c r="AW194" s="13" t="s">
        <v>40</v>
      </c>
      <c r="AX194" s="13" t="s">
        <v>83</v>
      </c>
      <c r="AY194" s="231" t="s">
        <v>150</v>
      </c>
    </row>
    <row r="195" spans="1:65" s="14" customFormat="1" ht="11.25">
      <c r="B195" s="232"/>
      <c r="C195" s="233"/>
      <c r="D195" s="216" t="s">
        <v>200</v>
      </c>
      <c r="E195" s="234" t="s">
        <v>1</v>
      </c>
      <c r="F195" s="235" t="s">
        <v>203</v>
      </c>
      <c r="G195" s="233"/>
      <c r="H195" s="236">
        <v>10.5</v>
      </c>
      <c r="I195" s="237"/>
      <c r="J195" s="233"/>
      <c r="K195" s="233"/>
      <c r="L195" s="238"/>
      <c r="M195" s="239"/>
      <c r="N195" s="240"/>
      <c r="O195" s="240"/>
      <c r="P195" s="240"/>
      <c r="Q195" s="240"/>
      <c r="R195" s="240"/>
      <c r="S195" s="240"/>
      <c r="T195" s="241"/>
      <c r="AT195" s="242" t="s">
        <v>200</v>
      </c>
      <c r="AU195" s="242" t="s">
        <v>165</v>
      </c>
      <c r="AV195" s="14" t="s">
        <v>156</v>
      </c>
      <c r="AW195" s="14" t="s">
        <v>4</v>
      </c>
      <c r="AX195" s="14" t="s">
        <v>91</v>
      </c>
      <c r="AY195" s="242" t="s">
        <v>150</v>
      </c>
    </row>
    <row r="196" spans="1:65" s="2" customFormat="1" ht="55.5" customHeight="1">
      <c r="A196" s="34"/>
      <c r="B196" s="35"/>
      <c r="C196" s="243" t="s">
        <v>261</v>
      </c>
      <c r="D196" s="243" t="s">
        <v>262</v>
      </c>
      <c r="E196" s="244" t="s">
        <v>1822</v>
      </c>
      <c r="F196" s="245" t="s">
        <v>1823</v>
      </c>
      <c r="G196" s="246" t="s">
        <v>194</v>
      </c>
      <c r="H196" s="247">
        <v>11.025</v>
      </c>
      <c r="I196" s="248"/>
      <c r="J196" s="249">
        <f>ROUND(I196*H196,2)</f>
        <v>0</v>
      </c>
      <c r="K196" s="245" t="s">
        <v>1</v>
      </c>
      <c r="L196" s="250"/>
      <c r="M196" s="251" t="s">
        <v>1</v>
      </c>
      <c r="N196" s="252" t="s">
        <v>48</v>
      </c>
      <c r="O196" s="71"/>
      <c r="P196" s="212">
        <f>O196*H196</f>
        <v>0</v>
      </c>
      <c r="Q196" s="212">
        <v>5.0000000000000001E-4</v>
      </c>
      <c r="R196" s="212">
        <f>Q196*H196</f>
        <v>5.5125E-3</v>
      </c>
      <c r="S196" s="212">
        <v>0</v>
      </c>
      <c r="T196" s="213">
        <f>S196*H196</f>
        <v>0</v>
      </c>
      <c r="U196" s="34"/>
      <c r="V196" s="34"/>
      <c r="W196" s="34"/>
      <c r="X196" s="34"/>
      <c r="Y196" s="34"/>
      <c r="Z196" s="34"/>
      <c r="AA196" s="34"/>
      <c r="AB196" s="34"/>
      <c r="AC196" s="34"/>
      <c r="AD196" s="34"/>
      <c r="AE196" s="34"/>
      <c r="AR196" s="214" t="s">
        <v>1333</v>
      </c>
      <c r="AT196" s="214" t="s">
        <v>262</v>
      </c>
      <c r="AU196" s="214" t="s">
        <v>165</v>
      </c>
      <c r="AY196" s="16" t="s">
        <v>150</v>
      </c>
      <c r="BE196" s="215">
        <f>IF(N196="základní",J196,0)</f>
        <v>0</v>
      </c>
      <c r="BF196" s="215">
        <f>IF(N196="snížená",J196,0)</f>
        <v>0</v>
      </c>
      <c r="BG196" s="215">
        <f>IF(N196="zákl. přenesená",J196,0)</f>
        <v>0</v>
      </c>
      <c r="BH196" s="215">
        <f>IF(N196="sníž. přenesená",J196,0)</f>
        <v>0</v>
      </c>
      <c r="BI196" s="215">
        <f>IF(N196="nulová",J196,0)</f>
        <v>0</v>
      </c>
      <c r="BJ196" s="16" t="s">
        <v>91</v>
      </c>
      <c r="BK196" s="215">
        <f>ROUND(I196*H196,2)</f>
        <v>0</v>
      </c>
      <c r="BL196" s="16" t="s">
        <v>1333</v>
      </c>
      <c r="BM196" s="214" t="s">
        <v>1824</v>
      </c>
    </row>
    <row r="197" spans="1:65" s="2" customFormat="1" ht="39">
      <c r="A197" s="34"/>
      <c r="B197" s="35"/>
      <c r="C197" s="36"/>
      <c r="D197" s="216" t="s">
        <v>158</v>
      </c>
      <c r="E197" s="36"/>
      <c r="F197" s="217" t="s">
        <v>1823</v>
      </c>
      <c r="G197" s="36"/>
      <c r="H197" s="36"/>
      <c r="I197" s="115"/>
      <c r="J197" s="36"/>
      <c r="K197" s="36"/>
      <c r="L197" s="39"/>
      <c r="M197" s="218"/>
      <c r="N197" s="219"/>
      <c r="O197" s="71"/>
      <c r="P197" s="71"/>
      <c r="Q197" s="71"/>
      <c r="R197" s="71"/>
      <c r="S197" s="71"/>
      <c r="T197" s="72"/>
      <c r="U197" s="34"/>
      <c r="V197" s="34"/>
      <c r="W197" s="34"/>
      <c r="X197" s="34"/>
      <c r="Y197" s="34"/>
      <c r="Z197" s="34"/>
      <c r="AA197" s="34"/>
      <c r="AB197" s="34"/>
      <c r="AC197" s="34"/>
      <c r="AD197" s="34"/>
      <c r="AE197" s="34"/>
      <c r="AT197" s="16" t="s">
        <v>158</v>
      </c>
      <c r="AU197" s="16" t="s">
        <v>165</v>
      </c>
    </row>
    <row r="198" spans="1:65" s="13" customFormat="1" ht="11.25">
      <c r="B198" s="221"/>
      <c r="C198" s="222"/>
      <c r="D198" s="216" t="s">
        <v>200</v>
      </c>
      <c r="E198" s="223" t="s">
        <v>1</v>
      </c>
      <c r="F198" s="224" t="s">
        <v>1825</v>
      </c>
      <c r="G198" s="222"/>
      <c r="H198" s="225">
        <v>11.025</v>
      </c>
      <c r="I198" s="226"/>
      <c r="J198" s="222"/>
      <c r="K198" s="222"/>
      <c r="L198" s="227"/>
      <c r="M198" s="228"/>
      <c r="N198" s="229"/>
      <c r="O198" s="229"/>
      <c r="P198" s="229"/>
      <c r="Q198" s="229"/>
      <c r="R198" s="229"/>
      <c r="S198" s="229"/>
      <c r="T198" s="230"/>
      <c r="AT198" s="231" t="s">
        <v>200</v>
      </c>
      <c r="AU198" s="231" t="s">
        <v>165</v>
      </c>
      <c r="AV198" s="13" t="s">
        <v>21</v>
      </c>
      <c r="AW198" s="13" t="s">
        <v>40</v>
      </c>
      <c r="AX198" s="13" t="s">
        <v>91</v>
      </c>
      <c r="AY198" s="231" t="s">
        <v>150</v>
      </c>
    </row>
    <row r="199" spans="1:65" s="2" customFormat="1" ht="16.5" customHeight="1">
      <c r="A199" s="34"/>
      <c r="B199" s="35"/>
      <c r="C199" s="203" t="s">
        <v>267</v>
      </c>
      <c r="D199" s="203" t="s">
        <v>152</v>
      </c>
      <c r="E199" s="204" t="s">
        <v>1826</v>
      </c>
      <c r="F199" s="205" t="s">
        <v>1827</v>
      </c>
      <c r="G199" s="206" t="s">
        <v>194</v>
      </c>
      <c r="H199" s="207">
        <v>10.5</v>
      </c>
      <c r="I199" s="208"/>
      <c r="J199" s="209">
        <f>ROUND(I199*H199,2)</f>
        <v>0</v>
      </c>
      <c r="K199" s="205" t="s">
        <v>1</v>
      </c>
      <c r="L199" s="39"/>
      <c r="M199" s="210" t="s">
        <v>1</v>
      </c>
      <c r="N199" s="211" t="s">
        <v>48</v>
      </c>
      <c r="O199" s="71"/>
      <c r="P199" s="212">
        <f>O199*H199</f>
        <v>0</v>
      </c>
      <c r="Q199" s="212">
        <v>0</v>
      </c>
      <c r="R199" s="212">
        <f>Q199*H199</f>
        <v>0</v>
      </c>
      <c r="S199" s="212">
        <v>0</v>
      </c>
      <c r="T199" s="213">
        <f>S199*H199</f>
        <v>0</v>
      </c>
      <c r="U199" s="34"/>
      <c r="V199" s="34"/>
      <c r="W199" s="34"/>
      <c r="X199" s="34"/>
      <c r="Y199" s="34"/>
      <c r="Z199" s="34"/>
      <c r="AA199" s="34"/>
      <c r="AB199" s="34"/>
      <c r="AC199" s="34"/>
      <c r="AD199" s="34"/>
      <c r="AE199" s="34"/>
      <c r="AR199" s="214" t="s">
        <v>669</v>
      </c>
      <c r="AT199" s="214" t="s">
        <v>152</v>
      </c>
      <c r="AU199" s="214" t="s">
        <v>165</v>
      </c>
      <c r="AY199" s="16" t="s">
        <v>150</v>
      </c>
      <c r="BE199" s="215">
        <f>IF(N199="základní",J199,0)</f>
        <v>0</v>
      </c>
      <c r="BF199" s="215">
        <f>IF(N199="snížená",J199,0)</f>
        <v>0</v>
      </c>
      <c r="BG199" s="215">
        <f>IF(N199="zákl. přenesená",J199,0)</f>
        <v>0</v>
      </c>
      <c r="BH199" s="215">
        <f>IF(N199="sníž. přenesená",J199,0)</f>
        <v>0</v>
      </c>
      <c r="BI199" s="215">
        <f>IF(N199="nulová",J199,0)</f>
        <v>0</v>
      </c>
      <c r="BJ199" s="16" t="s">
        <v>91</v>
      </c>
      <c r="BK199" s="215">
        <f>ROUND(I199*H199,2)</f>
        <v>0</v>
      </c>
      <c r="BL199" s="16" t="s">
        <v>669</v>
      </c>
      <c r="BM199" s="214" t="s">
        <v>1828</v>
      </c>
    </row>
    <row r="200" spans="1:65" s="2" customFormat="1" ht="11.25">
      <c r="A200" s="34"/>
      <c r="B200" s="35"/>
      <c r="C200" s="36"/>
      <c r="D200" s="216" t="s">
        <v>158</v>
      </c>
      <c r="E200" s="36"/>
      <c r="F200" s="217" t="s">
        <v>1827</v>
      </c>
      <c r="G200" s="36"/>
      <c r="H200" s="36"/>
      <c r="I200" s="115"/>
      <c r="J200" s="36"/>
      <c r="K200" s="36"/>
      <c r="L200" s="39"/>
      <c r="M200" s="218"/>
      <c r="N200" s="219"/>
      <c r="O200" s="71"/>
      <c r="P200" s="71"/>
      <c r="Q200" s="71"/>
      <c r="R200" s="71"/>
      <c r="S200" s="71"/>
      <c r="T200" s="72"/>
      <c r="U200" s="34"/>
      <c r="V200" s="34"/>
      <c r="W200" s="34"/>
      <c r="X200" s="34"/>
      <c r="Y200" s="34"/>
      <c r="Z200" s="34"/>
      <c r="AA200" s="34"/>
      <c r="AB200" s="34"/>
      <c r="AC200" s="34"/>
      <c r="AD200" s="34"/>
      <c r="AE200" s="34"/>
      <c r="AT200" s="16" t="s">
        <v>158</v>
      </c>
      <c r="AU200" s="16" t="s">
        <v>165</v>
      </c>
    </row>
    <row r="201" spans="1:65" s="2" customFormat="1" ht="16.5" customHeight="1">
      <c r="A201" s="34"/>
      <c r="B201" s="35"/>
      <c r="C201" s="203" t="s">
        <v>7</v>
      </c>
      <c r="D201" s="203" t="s">
        <v>152</v>
      </c>
      <c r="E201" s="204" t="s">
        <v>1829</v>
      </c>
      <c r="F201" s="205" t="s">
        <v>1830</v>
      </c>
      <c r="G201" s="206" t="s">
        <v>194</v>
      </c>
      <c r="H201" s="207">
        <v>10.5</v>
      </c>
      <c r="I201" s="208"/>
      <c r="J201" s="209">
        <f>ROUND(I201*H201,2)</f>
        <v>0</v>
      </c>
      <c r="K201" s="205" t="s">
        <v>1</v>
      </c>
      <c r="L201" s="39"/>
      <c r="M201" s="210" t="s">
        <v>1</v>
      </c>
      <c r="N201" s="211" t="s">
        <v>48</v>
      </c>
      <c r="O201" s="71"/>
      <c r="P201" s="212">
        <f>O201*H201</f>
        <v>0</v>
      </c>
      <c r="Q201" s="212">
        <v>0</v>
      </c>
      <c r="R201" s="212">
        <f>Q201*H201</f>
        <v>0</v>
      </c>
      <c r="S201" s="212">
        <v>0</v>
      </c>
      <c r="T201" s="213">
        <f>S201*H201</f>
        <v>0</v>
      </c>
      <c r="U201" s="34"/>
      <c r="V201" s="34"/>
      <c r="W201" s="34"/>
      <c r="X201" s="34"/>
      <c r="Y201" s="34"/>
      <c r="Z201" s="34"/>
      <c r="AA201" s="34"/>
      <c r="AB201" s="34"/>
      <c r="AC201" s="34"/>
      <c r="AD201" s="34"/>
      <c r="AE201" s="34"/>
      <c r="AR201" s="214" t="s">
        <v>669</v>
      </c>
      <c r="AT201" s="214" t="s">
        <v>152</v>
      </c>
      <c r="AU201" s="214" t="s">
        <v>165</v>
      </c>
      <c r="AY201" s="16" t="s">
        <v>150</v>
      </c>
      <c r="BE201" s="215">
        <f>IF(N201="základní",J201,0)</f>
        <v>0</v>
      </c>
      <c r="BF201" s="215">
        <f>IF(N201="snížená",J201,0)</f>
        <v>0</v>
      </c>
      <c r="BG201" s="215">
        <f>IF(N201="zákl. přenesená",J201,0)</f>
        <v>0</v>
      </c>
      <c r="BH201" s="215">
        <f>IF(N201="sníž. přenesená",J201,0)</f>
        <v>0</v>
      </c>
      <c r="BI201" s="215">
        <f>IF(N201="nulová",J201,0)</f>
        <v>0</v>
      </c>
      <c r="BJ201" s="16" t="s">
        <v>91</v>
      </c>
      <c r="BK201" s="215">
        <f>ROUND(I201*H201,2)</f>
        <v>0</v>
      </c>
      <c r="BL201" s="16" t="s">
        <v>669</v>
      </c>
      <c r="BM201" s="214" t="s">
        <v>1831</v>
      </c>
    </row>
    <row r="202" spans="1:65" s="2" customFormat="1" ht="11.25">
      <c r="A202" s="34"/>
      <c r="B202" s="35"/>
      <c r="C202" s="36"/>
      <c r="D202" s="216" t="s">
        <v>158</v>
      </c>
      <c r="E202" s="36"/>
      <c r="F202" s="217" t="s">
        <v>1830</v>
      </c>
      <c r="G202" s="36"/>
      <c r="H202" s="36"/>
      <c r="I202" s="115"/>
      <c r="J202" s="36"/>
      <c r="K202" s="36"/>
      <c r="L202" s="39"/>
      <c r="M202" s="218"/>
      <c r="N202" s="219"/>
      <c r="O202" s="71"/>
      <c r="P202" s="71"/>
      <c r="Q202" s="71"/>
      <c r="R202" s="71"/>
      <c r="S202" s="71"/>
      <c r="T202" s="72"/>
      <c r="U202" s="34"/>
      <c r="V202" s="34"/>
      <c r="W202" s="34"/>
      <c r="X202" s="34"/>
      <c r="Y202" s="34"/>
      <c r="Z202" s="34"/>
      <c r="AA202" s="34"/>
      <c r="AB202" s="34"/>
      <c r="AC202" s="34"/>
      <c r="AD202" s="34"/>
      <c r="AE202" s="34"/>
      <c r="AT202" s="16" t="s">
        <v>158</v>
      </c>
      <c r="AU202" s="16" t="s">
        <v>165</v>
      </c>
    </row>
    <row r="203" spans="1:65" s="2" customFormat="1" ht="16.5" customHeight="1">
      <c r="A203" s="34"/>
      <c r="B203" s="35"/>
      <c r="C203" s="203" t="s">
        <v>277</v>
      </c>
      <c r="D203" s="203" t="s">
        <v>152</v>
      </c>
      <c r="E203" s="204" t="s">
        <v>1832</v>
      </c>
      <c r="F203" s="205" t="s">
        <v>1833</v>
      </c>
      <c r="G203" s="206" t="s">
        <v>155</v>
      </c>
      <c r="H203" s="207">
        <v>1</v>
      </c>
      <c r="I203" s="208"/>
      <c r="J203" s="209">
        <f>ROUND(I203*H203,2)</f>
        <v>0</v>
      </c>
      <c r="K203" s="205" t="s">
        <v>1</v>
      </c>
      <c r="L203" s="39"/>
      <c r="M203" s="210" t="s">
        <v>1</v>
      </c>
      <c r="N203" s="211" t="s">
        <v>48</v>
      </c>
      <c r="O203" s="71"/>
      <c r="P203" s="212">
        <f>O203*H203</f>
        <v>0</v>
      </c>
      <c r="Q203" s="212">
        <v>0</v>
      </c>
      <c r="R203" s="212">
        <f>Q203*H203</f>
        <v>0</v>
      </c>
      <c r="S203" s="212">
        <v>0</v>
      </c>
      <c r="T203" s="213">
        <f>S203*H203</f>
        <v>0</v>
      </c>
      <c r="U203" s="34"/>
      <c r="V203" s="34"/>
      <c r="W203" s="34"/>
      <c r="X203" s="34"/>
      <c r="Y203" s="34"/>
      <c r="Z203" s="34"/>
      <c r="AA203" s="34"/>
      <c r="AB203" s="34"/>
      <c r="AC203" s="34"/>
      <c r="AD203" s="34"/>
      <c r="AE203" s="34"/>
      <c r="AR203" s="214" t="s">
        <v>669</v>
      </c>
      <c r="AT203" s="214" t="s">
        <v>152</v>
      </c>
      <c r="AU203" s="214" t="s">
        <v>165</v>
      </c>
      <c r="AY203" s="16" t="s">
        <v>150</v>
      </c>
      <c r="BE203" s="215">
        <f>IF(N203="základní",J203,0)</f>
        <v>0</v>
      </c>
      <c r="BF203" s="215">
        <f>IF(N203="snížená",J203,0)</f>
        <v>0</v>
      </c>
      <c r="BG203" s="215">
        <f>IF(N203="zákl. přenesená",J203,0)</f>
        <v>0</v>
      </c>
      <c r="BH203" s="215">
        <f>IF(N203="sníž. přenesená",J203,0)</f>
        <v>0</v>
      </c>
      <c r="BI203" s="215">
        <f>IF(N203="nulová",J203,0)</f>
        <v>0</v>
      </c>
      <c r="BJ203" s="16" t="s">
        <v>91</v>
      </c>
      <c r="BK203" s="215">
        <f>ROUND(I203*H203,2)</f>
        <v>0</v>
      </c>
      <c r="BL203" s="16" t="s">
        <v>669</v>
      </c>
      <c r="BM203" s="214" t="s">
        <v>1834</v>
      </c>
    </row>
    <row r="204" spans="1:65" s="2" customFormat="1" ht="11.25">
      <c r="A204" s="34"/>
      <c r="B204" s="35"/>
      <c r="C204" s="36"/>
      <c r="D204" s="216" t="s">
        <v>158</v>
      </c>
      <c r="E204" s="36"/>
      <c r="F204" s="217" t="s">
        <v>1833</v>
      </c>
      <c r="G204" s="36"/>
      <c r="H204" s="36"/>
      <c r="I204" s="115"/>
      <c r="J204" s="36"/>
      <c r="K204" s="36"/>
      <c r="L204" s="39"/>
      <c r="M204" s="218"/>
      <c r="N204" s="219"/>
      <c r="O204" s="71"/>
      <c r="P204" s="71"/>
      <c r="Q204" s="71"/>
      <c r="R204" s="71"/>
      <c r="S204" s="71"/>
      <c r="T204" s="72"/>
      <c r="U204" s="34"/>
      <c r="V204" s="34"/>
      <c r="W204" s="34"/>
      <c r="X204" s="34"/>
      <c r="Y204" s="34"/>
      <c r="Z204" s="34"/>
      <c r="AA204" s="34"/>
      <c r="AB204" s="34"/>
      <c r="AC204" s="34"/>
      <c r="AD204" s="34"/>
      <c r="AE204" s="34"/>
      <c r="AT204" s="16" t="s">
        <v>158</v>
      </c>
      <c r="AU204" s="16" t="s">
        <v>165</v>
      </c>
    </row>
    <row r="205" spans="1:65" s="2" customFormat="1" ht="16.5" customHeight="1">
      <c r="A205" s="34"/>
      <c r="B205" s="35"/>
      <c r="C205" s="203" t="s">
        <v>282</v>
      </c>
      <c r="D205" s="203" t="s">
        <v>152</v>
      </c>
      <c r="E205" s="204" t="s">
        <v>1835</v>
      </c>
      <c r="F205" s="205" t="s">
        <v>1836</v>
      </c>
      <c r="G205" s="206" t="s">
        <v>155</v>
      </c>
      <c r="H205" s="207">
        <v>1</v>
      </c>
      <c r="I205" s="208"/>
      <c r="J205" s="209">
        <f>ROUND(I205*H205,2)</f>
        <v>0</v>
      </c>
      <c r="K205" s="205" t="s">
        <v>1</v>
      </c>
      <c r="L205" s="39"/>
      <c r="M205" s="210" t="s">
        <v>1</v>
      </c>
      <c r="N205" s="211" t="s">
        <v>48</v>
      </c>
      <c r="O205" s="71"/>
      <c r="P205" s="212">
        <f>O205*H205</f>
        <v>0</v>
      </c>
      <c r="Q205" s="212">
        <v>0</v>
      </c>
      <c r="R205" s="212">
        <f>Q205*H205</f>
        <v>0</v>
      </c>
      <c r="S205" s="212">
        <v>0</v>
      </c>
      <c r="T205" s="213">
        <f>S205*H205</f>
        <v>0</v>
      </c>
      <c r="U205" s="34"/>
      <c r="V205" s="34"/>
      <c r="W205" s="34"/>
      <c r="X205" s="34"/>
      <c r="Y205" s="34"/>
      <c r="Z205" s="34"/>
      <c r="AA205" s="34"/>
      <c r="AB205" s="34"/>
      <c r="AC205" s="34"/>
      <c r="AD205" s="34"/>
      <c r="AE205" s="34"/>
      <c r="AR205" s="214" t="s">
        <v>669</v>
      </c>
      <c r="AT205" s="214" t="s">
        <v>152</v>
      </c>
      <c r="AU205" s="214" t="s">
        <v>165</v>
      </c>
      <c r="AY205" s="16" t="s">
        <v>150</v>
      </c>
      <c r="BE205" s="215">
        <f>IF(N205="základní",J205,0)</f>
        <v>0</v>
      </c>
      <c r="BF205" s="215">
        <f>IF(N205="snížená",J205,0)</f>
        <v>0</v>
      </c>
      <c r="BG205" s="215">
        <f>IF(N205="zákl. přenesená",J205,0)</f>
        <v>0</v>
      </c>
      <c r="BH205" s="215">
        <f>IF(N205="sníž. přenesená",J205,0)</f>
        <v>0</v>
      </c>
      <c r="BI205" s="215">
        <f>IF(N205="nulová",J205,0)</f>
        <v>0</v>
      </c>
      <c r="BJ205" s="16" t="s">
        <v>91</v>
      </c>
      <c r="BK205" s="215">
        <f>ROUND(I205*H205,2)</f>
        <v>0</v>
      </c>
      <c r="BL205" s="16" t="s">
        <v>669</v>
      </c>
      <c r="BM205" s="214" t="s">
        <v>1837</v>
      </c>
    </row>
    <row r="206" spans="1:65" s="2" customFormat="1" ht="11.25">
      <c r="A206" s="34"/>
      <c r="B206" s="35"/>
      <c r="C206" s="36"/>
      <c r="D206" s="216" t="s">
        <v>158</v>
      </c>
      <c r="E206" s="36"/>
      <c r="F206" s="217" t="s">
        <v>1836</v>
      </c>
      <c r="G206" s="36"/>
      <c r="H206" s="36"/>
      <c r="I206" s="115"/>
      <c r="J206" s="36"/>
      <c r="K206" s="36"/>
      <c r="L206" s="39"/>
      <c r="M206" s="218"/>
      <c r="N206" s="219"/>
      <c r="O206" s="71"/>
      <c r="P206" s="71"/>
      <c r="Q206" s="71"/>
      <c r="R206" s="71"/>
      <c r="S206" s="71"/>
      <c r="T206" s="72"/>
      <c r="U206" s="34"/>
      <c r="V206" s="34"/>
      <c r="W206" s="34"/>
      <c r="X206" s="34"/>
      <c r="Y206" s="34"/>
      <c r="Z206" s="34"/>
      <c r="AA206" s="34"/>
      <c r="AB206" s="34"/>
      <c r="AC206" s="34"/>
      <c r="AD206" s="34"/>
      <c r="AE206" s="34"/>
      <c r="AT206" s="16" t="s">
        <v>158</v>
      </c>
      <c r="AU206" s="16" t="s">
        <v>165</v>
      </c>
    </row>
    <row r="207" spans="1:65" s="2" customFormat="1" ht="16.5" customHeight="1">
      <c r="A207" s="34"/>
      <c r="B207" s="35"/>
      <c r="C207" s="203" t="s">
        <v>288</v>
      </c>
      <c r="D207" s="203" t="s">
        <v>152</v>
      </c>
      <c r="E207" s="204" t="s">
        <v>1838</v>
      </c>
      <c r="F207" s="205" t="s">
        <v>1839</v>
      </c>
      <c r="G207" s="206" t="s">
        <v>155</v>
      </c>
      <c r="H207" s="207">
        <v>1</v>
      </c>
      <c r="I207" s="208"/>
      <c r="J207" s="209">
        <f>ROUND(I207*H207,2)</f>
        <v>0</v>
      </c>
      <c r="K207" s="205" t="s">
        <v>1</v>
      </c>
      <c r="L207" s="39"/>
      <c r="M207" s="210" t="s">
        <v>1</v>
      </c>
      <c r="N207" s="211" t="s">
        <v>48</v>
      </c>
      <c r="O207" s="71"/>
      <c r="P207" s="212">
        <f>O207*H207</f>
        <v>0</v>
      </c>
      <c r="Q207" s="212">
        <v>0</v>
      </c>
      <c r="R207" s="212">
        <f>Q207*H207</f>
        <v>0</v>
      </c>
      <c r="S207" s="212">
        <v>0</v>
      </c>
      <c r="T207" s="213">
        <f>S207*H207</f>
        <v>0</v>
      </c>
      <c r="U207" s="34"/>
      <c r="V207" s="34"/>
      <c r="W207" s="34"/>
      <c r="X207" s="34"/>
      <c r="Y207" s="34"/>
      <c r="Z207" s="34"/>
      <c r="AA207" s="34"/>
      <c r="AB207" s="34"/>
      <c r="AC207" s="34"/>
      <c r="AD207" s="34"/>
      <c r="AE207" s="34"/>
      <c r="AR207" s="214" t="s">
        <v>669</v>
      </c>
      <c r="AT207" s="214" t="s">
        <v>152</v>
      </c>
      <c r="AU207" s="214" t="s">
        <v>165</v>
      </c>
      <c r="AY207" s="16" t="s">
        <v>150</v>
      </c>
      <c r="BE207" s="215">
        <f>IF(N207="základní",J207,0)</f>
        <v>0</v>
      </c>
      <c r="BF207" s="215">
        <f>IF(N207="snížená",J207,0)</f>
        <v>0</v>
      </c>
      <c r="BG207" s="215">
        <f>IF(N207="zákl. přenesená",J207,0)</f>
        <v>0</v>
      </c>
      <c r="BH207" s="215">
        <f>IF(N207="sníž. přenesená",J207,0)</f>
        <v>0</v>
      </c>
      <c r="BI207" s="215">
        <f>IF(N207="nulová",J207,0)</f>
        <v>0</v>
      </c>
      <c r="BJ207" s="16" t="s">
        <v>91</v>
      </c>
      <c r="BK207" s="215">
        <f>ROUND(I207*H207,2)</f>
        <v>0</v>
      </c>
      <c r="BL207" s="16" t="s">
        <v>669</v>
      </c>
      <c r="BM207" s="214" t="s">
        <v>1840</v>
      </c>
    </row>
    <row r="208" spans="1:65" s="2" customFormat="1" ht="11.25">
      <c r="A208" s="34"/>
      <c r="B208" s="35"/>
      <c r="C208" s="36"/>
      <c r="D208" s="216" t="s">
        <v>158</v>
      </c>
      <c r="E208" s="36"/>
      <c r="F208" s="217" t="s">
        <v>1839</v>
      </c>
      <c r="G208" s="36"/>
      <c r="H208" s="36"/>
      <c r="I208" s="115"/>
      <c r="J208" s="36"/>
      <c r="K208" s="36"/>
      <c r="L208" s="39"/>
      <c r="M208" s="218"/>
      <c r="N208" s="219"/>
      <c r="O208" s="71"/>
      <c r="P208" s="71"/>
      <c r="Q208" s="71"/>
      <c r="R208" s="71"/>
      <c r="S208" s="71"/>
      <c r="T208" s="72"/>
      <c r="U208" s="34"/>
      <c r="V208" s="34"/>
      <c r="W208" s="34"/>
      <c r="X208" s="34"/>
      <c r="Y208" s="34"/>
      <c r="Z208" s="34"/>
      <c r="AA208" s="34"/>
      <c r="AB208" s="34"/>
      <c r="AC208" s="34"/>
      <c r="AD208" s="34"/>
      <c r="AE208" s="34"/>
      <c r="AT208" s="16" t="s">
        <v>158</v>
      </c>
      <c r="AU208" s="16" t="s">
        <v>165</v>
      </c>
    </row>
    <row r="209" spans="1:65" s="2" customFormat="1" ht="33" customHeight="1">
      <c r="A209" s="34"/>
      <c r="B209" s="35"/>
      <c r="C209" s="203" t="s">
        <v>295</v>
      </c>
      <c r="D209" s="203" t="s">
        <v>152</v>
      </c>
      <c r="E209" s="204" t="s">
        <v>1841</v>
      </c>
      <c r="F209" s="205" t="s">
        <v>1842</v>
      </c>
      <c r="G209" s="206" t="s">
        <v>155</v>
      </c>
      <c r="H209" s="207">
        <v>1</v>
      </c>
      <c r="I209" s="208"/>
      <c r="J209" s="209">
        <f>ROUND(I209*H209,2)</f>
        <v>0</v>
      </c>
      <c r="K209" s="205" t="s">
        <v>1</v>
      </c>
      <c r="L209" s="39"/>
      <c r="M209" s="210" t="s">
        <v>1</v>
      </c>
      <c r="N209" s="211" t="s">
        <v>48</v>
      </c>
      <c r="O209" s="71"/>
      <c r="P209" s="212">
        <f>O209*H209</f>
        <v>0</v>
      </c>
      <c r="Q209" s="212">
        <v>0</v>
      </c>
      <c r="R209" s="212">
        <f>Q209*H209</f>
        <v>0</v>
      </c>
      <c r="S209" s="212">
        <v>0</v>
      </c>
      <c r="T209" s="213">
        <f>S209*H209</f>
        <v>0</v>
      </c>
      <c r="U209" s="34"/>
      <c r="V209" s="34"/>
      <c r="W209" s="34"/>
      <c r="X209" s="34"/>
      <c r="Y209" s="34"/>
      <c r="Z209" s="34"/>
      <c r="AA209" s="34"/>
      <c r="AB209" s="34"/>
      <c r="AC209" s="34"/>
      <c r="AD209" s="34"/>
      <c r="AE209" s="34"/>
      <c r="AR209" s="214" t="s">
        <v>669</v>
      </c>
      <c r="AT209" s="214" t="s">
        <v>152</v>
      </c>
      <c r="AU209" s="214" t="s">
        <v>165</v>
      </c>
      <c r="AY209" s="16" t="s">
        <v>150</v>
      </c>
      <c r="BE209" s="215">
        <f>IF(N209="základní",J209,0)</f>
        <v>0</v>
      </c>
      <c r="BF209" s="215">
        <f>IF(N209="snížená",J209,0)</f>
        <v>0</v>
      </c>
      <c r="BG209" s="215">
        <f>IF(N209="zákl. přenesená",J209,0)</f>
        <v>0</v>
      </c>
      <c r="BH209" s="215">
        <f>IF(N209="sníž. přenesená",J209,0)</f>
        <v>0</v>
      </c>
      <c r="BI209" s="215">
        <f>IF(N209="nulová",J209,0)</f>
        <v>0</v>
      </c>
      <c r="BJ209" s="16" t="s">
        <v>91</v>
      </c>
      <c r="BK209" s="215">
        <f>ROUND(I209*H209,2)</f>
        <v>0</v>
      </c>
      <c r="BL209" s="16" t="s">
        <v>669</v>
      </c>
      <c r="BM209" s="214" t="s">
        <v>1843</v>
      </c>
    </row>
    <row r="210" spans="1:65" s="2" customFormat="1" ht="19.5">
      <c r="A210" s="34"/>
      <c r="B210" s="35"/>
      <c r="C210" s="36"/>
      <c r="D210" s="216" t="s">
        <v>158</v>
      </c>
      <c r="E210" s="36"/>
      <c r="F210" s="217" t="s">
        <v>1842</v>
      </c>
      <c r="G210" s="36"/>
      <c r="H210" s="36"/>
      <c r="I210" s="115"/>
      <c r="J210" s="36"/>
      <c r="K210" s="36"/>
      <c r="L210" s="39"/>
      <c r="M210" s="218"/>
      <c r="N210" s="219"/>
      <c r="O210" s="71"/>
      <c r="P210" s="71"/>
      <c r="Q210" s="71"/>
      <c r="R210" s="71"/>
      <c r="S210" s="71"/>
      <c r="T210" s="72"/>
      <c r="U210" s="34"/>
      <c r="V210" s="34"/>
      <c r="W210" s="34"/>
      <c r="X210" s="34"/>
      <c r="Y210" s="34"/>
      <c r="Z210" s="34"/>
      <c r="AA210" s="34"/>
      <c r="AB210" s="34"/>
      <c r="AC210" s="34"/>
      <c r="AD210" s="34"/>
      <c r="AE210" s="34"/>
      <c r="AT210" s="16" t="s">
        <v>158</v>
      </c>
      <c r="AU210" s="16" t="s">
        <v>165</v>
      </c>
    </row>
    <row r="211" spans="1:65" s="2" customFormat="1" ht="16.5" customHeight="1">
      <c r="A211" s="34"/>
      <c r="B211" s="35"/>
      <c r="C211" s="203" t="s">
        <v>300</v>
      </c>
      <c r="D211" s="203" t="s">
        <v>152</v>
      </c>
      <c r="E211" s="204" t="s">
        <v>1844</v>
      </c>
      <c r="F211" s="205" t="s">
        <v>1845</v>
      </c>
      <c r="G211" s="206" t="s">
        <v>155</v>
      </c>
      <c r="H211" s="207">
        <v>1</v>
      </c>
      <c r="I211" s="208"/>
      <c r="J211" s="209">
        <f>ROUND(I211*H211,2)</f>
        <v>0</v>
      </c>
      <c r="K211" s="205" t="s">
        <v>1</v>
      </c>
      <c r="L211" s="39"/>
      <c r="M211" s="210" t="s">
        <v>1</v>
      </c>
      <c r="N211" s="211" t="s">
        <v>48</v>
      </c>
      <c r="O211" s="71"/>
      <c r="P211" s="212">
        <f>O211*H211</f>
        <v>0</v>
      </c>
      <c r="Q211" s="212">
        <v>0</v>
      </c>
      <c r="R211" s="212">
        <f>Q211*H211</f>
        <v>0</v>
      </c>
      <c r="S211" s="212">
        <v>0</v>
      </c>
      <c r="T211" s="213">
        <f>S211*H211</f>
        <v>0</v>
      </c>
      <c r="U211" s="34"/>
      <c r="V211" s="34"/>
      <c r="W211" s="34"/>
      <c r="X211" s="34"/>
      <c r="Y211" s="34"/>
      <c r="Z211" s="34"/>
      <c r="AA211" s="34"/>
      <c r="AB211" s="34"/>
      <c r="AC211" s="34"/>
      <c r="AD211" s="34"/>
      <c r="AE211" s="34"/>
      <c r="AR211" s="214" t="s">
        <v>669</v>
      </c>
      <c r="AT211" s="214" t="s">
        <v>152</v>
      </c>
      <c r="AU211" s="214" t="s">
        <v>165</v>
      </c>
      <c r="AY211" s="16" t="s">
        <v>150</v>
      </c>
      <c r="BE211" s="215">
        <f>IF(N211="základní",J211,0)</f>
        <v>0</v>
      </c>
      <c r="BF211" s="215">
        <f>IF(N211="snížená",J211,0)</f>
        <v>0</v>
      </c>
      <c r="BG211" s="215">
        <f>IF(N211="zákl. přenesená",J211,0)</f>
        <v>0</v>
      </c>
      <c r="BH211" s="215">
        <f>IF(N211="sníž. přenesená",J211,0)</f>
        <v>0</v>
      </c>
      <c r="BI211" s="215">
        <f>IF(N211="nulová",J211,0)</f>
        <v>0</v>
      </c>
      <c r="BJ211" s="16" t="s">
        <v>91</v>
      </c>
      <c r="BK211" s="215">
        <f>ROUND(I211*H211,2)</f>
        <v>0</v>
      </c>
      <c r="BL211" s="16" t="s">
        <v>669</v>
      </c>
      <c r="BM211" s="214" t="s">
        <v>1846</v>
      </c>
    </row>
    <row r="212" spans="1:65" s="2" customFormat="1" ht="11.25">
      <c r="A212" s="34"/>
      <c r="B212" s="35"/>
      <c r="C212" s="36"/>
      <c r="D212" s="216" t="s">
        <v>158</v>
      </c>
      <c r="E212" s="36"/>
      <c r="F212" s="217" t="s">
        <v>1845</v>
      </c>
      <c r="G212" s="36"/>
      <c r="H212" s="36"/>
      <c r="I212" s="115"/>
      <c r="J212" s="36"/>
      <c r="K212" s="36"/>
      <c r="L212" s="39"/>
      <c r="M212" s="218"/>
      <c r="N212" s="219"/>
      <c r="O212" s="71"/>
      <c r="P212" s="71"/>
      <c r="Q212" s="71"/>
      <c r="R212" s="71"/>
      <c r="S212" s="71"/>
      <c r="T212" s="72"/>
      <c r="U212" s="34"/>
      <c r="V212" s="34"/>
      <c r="W212" s="34"/>
      <c r="X212" s="34"/>
      <c r="Y212" s="34"/>
      <c r="Z212" s="34"/>
      <c r="AA212" s="34"/>
      <c r="AB212" s="34"/>
      <c r="AC212" s="34"/>
      <c r="AD212" s="34"/>
      <c r="AE212" s="34"/>
      <c r="AT212" s="16" t="s">
        <v>158</v>
      </c>
      <c r="AU212" s="16" t="s">
        <v>165</v>
      </c>
    </row>
    <row r="213" spans="1:65" s="2" customFormat="1" ht="16.5" customHeight="1">
      <c r="A213" s="34"/>
      <c r="B213" s="35"/>
      <c r="C213" s="203" t="s">
        <v>304</v>
      </c>
      <c r="D213" s="203" t="s">
        <v>152</v>
      </c>
      <c r="E213" s="204" t="s">
        <v>1760</v>
      </c>
      <c r="F213" s="205" t="s">
        <v>1761</v>
      </c>
      <c r="G213" s="206" t="s">
        <v>155</v>
      </c>
      <c r="H213" s="207">
        <v>1</v>
      </c>
      <c r="I213" s="208"/>
      <c r="J213" s="209">
        <f>ROUND(I213*H213,2)</f>
        <v>0</v>
      </c>
      <c r="K213" s="205" t="s">
        <v>1</v>
      </c>
      <c r="L213" s="39"/>
      <c r="M213" s="210" t="s">
        <v>1</v>
      </c>
      <c r="N213" s="211" t="s">
        <v>48</v>
      </c>
      <c r="O213" s="71"/>
      <c r="P213" s="212">
        <f>O213*H213</f>
        <v>0</v>
      </c>
      <c r="Q213" s="212">
        <v>0</v>
      </c>
      <c r="R213" s="212">
        <f>Q213*H213</f>
        <v>0</v>
      </c>
      <c r="S213" s="212">
        <v>0</v>
      </c>
      <c r="T213" s="213">
        <f>S213*H213</f>
        <v>0</v>
      </c>
      <c r="U213" s="34"/>
      <c r="V213" s="34"/>
      <c r="W213" s="34"/>
      <c r="X213" s="34"/>
      <c r="Y213" s="34"/>
      <c r="Z213" s="34"/>
      <c r="AA213" s="34"/>
      <c r="AB213" s="34"/>
      <c r="AC213" s="34"/>
      <c r="AD213" s="34"/>
      <c r="AE213" s="34"/>
      <c r="AR213" s="214" t="s">
        <v>669</v>
      </c>
      <c r="AT213" s="214" t="s">
        <v>152</v>
      </c>
      <c r="AU213" s="214" t="s">
        <v>165</v>
      </c>
      <c r="AY213" s="16" t="s">
        <v>150</v>
      </c>
      <c r="BE213" s="215">
        <f>IF(N213="základní",J213,0)</f>
        <v>0</v>
      </c>
      <c r="BF213" s="215">
        <f>IF(N213="snížená",J213,0)</f>
        <v>0</v>
      </c>
      <c r="BG213" s="215">
        <f>IF(N213="zákl. přenesená",J213,0)</f>
        <v>0</v>
      </c>
      <c r="BH213" s="215">
        <f>IF(N213="sníž. přenesená",J213,0)</f>
        <v>0</v>
      </c>
      <c r="BI213" s="215">
        <f>IF(N213="nulová",J213,0)</f>
        <v>0</v>
      </c>
      <c r="BJ213" s="16" t="s">
        <v>91</v>
      </c>
      <c r="BK213" s="215">
        <f>ROUND(I213*H213,2)</f>
        <v>0</v>
      </c>
      <c r="BL213" s="16" t="s">
        <v>669</v>
      </c>
      <c r="BM213" s="214" t="s">
        <v>1847</v>
      </c>
    </row>
    <row r="214" spans="1:65" s="2" customFormat="1" ht="11.25">
      <c r="A214" s="34"/>
      <c r="B214" s="35"/>
      <c r="C214" s="36"/>
      <c r="D214" s="216" t="s">
        <v>158</v>
      </c>
      <c r="E214" s="36"/>
      <c r="F214" s="217" t="s">
        <v>1761</v>
      </c>
      <c r="G214" s="36"/>
      <c r="H214" s="36"/>
      <c r="I214" s="115"/>
      <c r="J214" s="36"/>
      <c r="K214" s="36"/>
      <c r="L214" s="39"/>
      <c r="M214" s="218"/>
      <c r="N214" s="219"/>
      <c r="O214" s="71"/>
      <c r="P214" s="71"/>
      <c r="Q214" s="71"/>
      <c r="R214" s="71"/>
      <c r="S214" s="71"/>
      <c r="T214" s="72"/>
      <c r="U214" s="34"/>
      <c r="V214" s="34"/>
      <c r="W214" s="34"/>
      <c r="X214" s="34"/>
      <c r="Y214" s="34"/>
      <c r="Z214" s="34"/>
      <c r="AA214" s="34"/>
      <c r="AB214" s="34"/>
      <c r="AC214" s="34"/>
      <c r="AD214" s="34"/>
      <c r="AE214" s="34"/>
      <c r="AT214" s="16" t="s">
        <v>158</v>
      </c>
      <c r="AU214" s="16" t="s">
        <v>165</v>
      </c>
    </row>
    <row r="215" spans="1:65" s="12" customFormat="1" ht="22.9" customHeight="1">
      <c r="B215" s="187"/>
      <c r="C215" s="188"/>
      <c r="D215" s="189" t="s">
        <v>82</v>
      </c>
      <c r="E215" s="201" t="s">
        <v>1763</v>
      </c>
      <c r="F215" s="201" t="s">
        <v>1764</v>
      </c>
      <c r="G215" s="188"/>
      <c r="H215" s="188"/>
      <c r="I215" s="191"/>
      <c r="J215" s="202">
        <f>BK215</f>
        <v>0</v>
      </c>
      <c r="K215" s="188"/>
      <c r="L215" s="193"/>
      <c r="M215" s="194"/>
      <c r="N215" s="195"/>
      <c r="O215" s="195"/>
      <c r="P215" s="196">
        <f>P216</f>
        <v>0</v>
      </c>
      <c r="Q215" s="195"/>
      <c r="R215" s="196">
        <f>R216</f>
        <v>0</v>
      </c>
      <c r="S215" s="195"/>
      <c r="T215" s="197">
        <f>T216</f>
        <v>0</v>
      </c>
      <c r="AR215" s="198" t="s">
        <v>156</v>
      </c>
      <c r="AT215" s="199" t="s">
        <v>82</v>
      </c>
      <c r="AU215" s="199" t="s">
        <v>91</v>
      </c>
      <c r="AY215" s="198" t="s">
        <v>150</v>
      </c>
      <c r="BK215" s="200">
        <f>BK216</f>
        <v>0</v>
      </c>
    </row>
    <row r="216" spans="1:65" s="12" customFormat="1" ht="20.85" customHeight="1">
      <c r="B216" s="187"/>
      <c r="C216" s="188"/>
      <c r="D216" s="189" t="s">
        <v>82</v>
      </c>
      <c r="E216" s="201" t="s">
        <v>117</v>
      </c>
      <c r="F216" s="201" t="s">
        <v>1765</v>
      </c>
      <c r="G216" s="188"/>
      <c r="H216" s="188"/>
      <c r="I216" s="191"/>
      <c r="J216" s="202">
        <f>BK216</f>
        <v>0</v>
      </c>
      <c r="K216" s="188"/>
      <c r="L216" s="193"/>
      <c r="M216" s="194"/>
      <c r="N216" s="195"/>
      <c r="O216" s="195"/>
      <c r="P216" s="196">
        <f>SUM(P217:P220)</f>
        <v>0</v>
      </c>
      <c r="Q216" s="195"/>
      <c r="R216" s="196">
        <f>SUM(R217:R220)</f>
        <v>0</v>
      </c>
      <c r="S216" s="195"/>
      <c r="T216" s="197">
        <f>SUM(T217:T220)</f>
        <v>0</v>
      </c>
      <c r="AR216" s="198" t="s">
        <v>156</v>
      </c>
      <c r="AT216" s="199" t="s">
        <v>82</v>
      </c>
      <c r="AU216" s="199" t="s">
        <v>21</v>
      </c>
      <c r="AY216" s="198" t="s">
        <v>150</v>
      </c>
      <c r="BK216" s="200">
        <f>SUM(BK217:BK220)</f>
        <v>0</v>
      </c>
    </row>
    <row r="217" spans="1:65" s="2" customFormat="1" ht="16.5" customHeight="1">
      <c r="A217" s="34"/>
      <c r="B217" s="35"/>
      <c r="C217" s="203" t="s">
        <v>308</v>
      </c>
      <c r="D217" s="203" t="s">
        <v>152</v>
      </c>
      <c r="E217" s="204" t="s">
        <v>1766</v>
      </c>
      <c r="F217" s="205" t="s">
        <v>1767</v>
      </c>
      <c r="G217" s="206" t="s">
        <v>155</v>
      </c>
      <c r="H217" s="207">
        <v>1</v>
      </c>
      <c r="I217" s="208"/>
      <c r="J217" s="209">
        <f>ROUND(I217*H217,2)</f>
        <v>0</v>
      </c>
      <c r="K217" s="205" t="s">
        <v>1</v>
      </c>
      <c r="L217" s="39"/>
      <c r="M217" s="210" t="s">
        <v>1</v>
      </c>
      <c r="N217" s="211" t="s">
        <v>48</v>
      </c>
      <c r="O217" s="71"/>
      <c r="P217" s="212">
        <f>O217*H217</f>
        <v>0</v>
      </c>
      <c r="Q217" s="212">
        <v>0</v>
      </c>
      <c r="R217" s="212">
        <f>Q217*H217</f>
        <v>0</v>
      </c>
      <c r="S217" s="212">
        <v>0</v>
      </c>
      <c r="T217" s="213">
        <f>S217*H217</f>
        <v>0</v>
      </c>
      <c r="U217" s="34"/>
      <c r="V217" s="34"/>
      <c r="W217" s="34"/>
      <c r="X217" s="34"/>
      <c r="Y217" s="34"/>
      <c r="Z217" s="34"/>
      <c r="AA217" s="34"/>
      <c r="AB217" s="34"/>
      <c r="AC217" s="34"/>
      <c r="AD217" s="34"/>
      <c r="AE217" s="34"/>
      <c r="AR217" s="214" t="s">
        <v>156</v>
      </c>
      <c r="AT217" s="214" t="s">
        <v>152</v>
      </c>
      <c r="AU217" s="214" t="s">
        <v>165</v>
      </c>
      <c r="AY217" s="16" t="s">
        <v>150</v>
      </c>
      <c r="BE217" s="215">
        <f>IF(N217="základní",J217,0)</f>
        <v>0</v>
      </c>
      <c r="BF217" s="215">
        <f>IF(N217="snížená",J217,0)</f>
        <v>0</v>
      </c>
      <c r="BG217" s="215">
        <f>IF(N217="zákl. přenesená",J217,0)</f>
        <v>0</v>
      </c>
      <c r="BH217" s="215">
        <f>IF(N217="sníž. přenesená",J217,0)</f>
        <v>0</v>
      </c>
      <c r="BI217" s="215">
        <f>IF(N217="nulová",J217,0)</f>
        <v>0</v>
      </c>
      <c r="BJ217" s="16" t="s">
        <v>91</v>
      </c>
      <c r="BK217" s="215">
        <f>ROUND(I217*H217,2)</f>
        <v>0</v>
      </c>
      <c r="BL217" s="16" t="s">
        <v>156</v>
      </c>
      <c r="BM217" s="214" t="s">
        <v>1848</v>
      </c>
    </row>
    <row r="218" spans="1:65" s="2" customFormat="1" ht="11.25">
      <c r="A218" s="34"/>
      <c r="B218" s="35"/>
      <c r="C218" s="36"/>
      <c r="D218" s="216" t="s">
        <v>158</v>
      </c>
      <c r="E218" s="36"/>
      <c r="F218" s="217" t="s">
        <v>1767</v>
      </c>
      <c r="G218" s="36"/>
      <c r="H218" s="36"/>
      <c r="I218" s="115"/>
      <c r="J218" s="36"/>
      <c r="K218" s="36"/>
      <c r="L218" s="39"/>
      <c r="M218" s="218"/>
      <c r="N218" s="219"/>
      <c r="O218" s="71"/>
      <c r="P218" s="71"/>
      <c r="Q218" s="71"/>
      <c r="R218" s="71"/>
      <c r="S218" s="71"/>
      <c r="T218" s="72"/>
      <c r="U218" s="34"/>
      <c r="V218" s="34"/>
      <c r="W218" s="34"/>
      <c r="X218" s="34"/>
      <c r="Y218" s="34"/>
      <c r="Z218" s="34"/>
      <c r="AA218" s="34"/>
      <c r="AB218" s="34"/>
      <c r="AC218" s="34"/>
      <c r="AD218" s="34"/>
      <c r="AE218" s="34"/>
      <c r="AT218" s="16" t="s">
        <v>158</v>
      </c>
      <c r="AU218" s="16" t="s">
        <v>165</v>
      </c>
    </row>
    <row r="219" spans="1:65" s="2" customFormat="1" ht="16.5" customHeight="1">
      <c r="A219" s="34"/>
      <c r="B219" s="35"/>
      <c r="C219" s="203" t="s">
        <v>312</v>
      </c>
      <c r="D219" s="203" t="s">
        <v>152</v>
      </c>
      <c r="E219" s="204" t="s">
        <v>1769</v>
      </c>
      <c r="F219" s="205" t="s">
        <v>1770</v>
      </c>
      <c r="G219" s="206" t="s">
        <v>155</v>
      </c>
      <c r="H219" s="207">
        <v>1</v>
      </c>
      <c r="I219" s="208"/>
      <c r="J219" s="209">
        <f>ROUND(I219*H219,2)</f>
        <v>0</v>
      </c>
      <c r="K219" s="205" t="s">
        <v>1</v>
      </c>
      <c r="L219" s="39"/>
      <c r="M219" s="210" t="s">
        <v>1</v>
      </c>
      <c r="N219" s="211" t="s">
        <v>48</v>
      </c>
      <c r="O219" s="71"/>
      <c r="P219" s="212">
        <f>O219*H219</f>
        <v>0</v>
      </c>
      <c r="Q219" s="212">
        <v>0</v>
      </c>
      <c r="R219" s="212">
        <f>Q219*H219</f>
        <v>0</v>
      </c>
      <c r="S219" s="212">
        <v>0</v>
      </c>
      <c r="T219" s="213">
        <f>S219*H219</f>
        <v>0</v>
      </c>
      <c r="U219" s="34"/>
      <c r="V219" s="34"/>
      <c r="W219" s="34"/>
      <c r="X219" s="34"/>
      <c r="Y219" s="34"/>
      <c r="Z219" s="34"/>
      <c r="AA219" s="34"/>
      <c r="AB219" s="34"/>
      <c r="AC219" s="34"/>
      <c r="AD219" s="34"/>
      <c r="AE219" s="34"/>
      <c r="AR219" s="214" t="s">
        <v>156</v>
      </c>
      <c r="AT219" s="214" t="s">
        <v>152</v>
      </c>
      <c r="AU219" s="214" t="s">
        <v>165</v>
      </c>
      <c r="AY219" s="16" t="s">
        <v>150</v>
      </c>
      <c r="BE219" s="215">
        <f>IF(N219="základní",J219,0)</f>
        <v>0</v>
      </c>
      <c r="BF219" s="215">
        <f>IF(N219="snížená",J219,0)</f>
        <v>0</v>
      </c>
      <c r="BG219" s="215">
        <f>IF(N219="zákl. přenesená",J219,0)</f>
        <v>0</v>
      </c>
      <c r="BH219" s="215">
        <f>IF(N219="sníž. přenesená",J219,0)</f>
        <v>0</v>
      </c>
      <c r="BI219" s="215">
        <f>IF(N219="nulová",J219,0)</f>
        <v>0</v>
      </c>
      <c r="BJ219" s="16" t="s">
        <v>91</v>
      </c>
      <c r="BK219" s="215">
        <f>ROUND(I219*H219,2)</f>
        <v>0</v>
      </c>
      <c r="BL219" s="16" t="s">
        <v>156</v>
      </c>
      <c r="BM219" s="214" t="s">
        <v>1849</v>
      </c>
    </row>
    <row r="220" spans="1:65" s="2" customFormat="1" ht="11.25">
      <c r="A220" s="34"/>
      <c r="B220" s="35"/>
      <c r="C220" s="36"/>
      <c r="D220" s="216" t="s">
        <v>158</v>
      </c>
      <c r="E220" s="36"/>
      <c r="F220" s="217" t="s">
        <v>1770</v>
      </c>
      <c r="G220" s="36"/>
      <c r="H220" s="36"/>
      <c r="I220" s="115"/>
      <c r="J220" s="36"/>
      <c r="K220" s="36"/>
      <c r="L220" s="39"/>
      <c r="M220" s="259"/>
      <c r="N220" s="260"/>
      <c r="O220" s="261"/>
      <c r="P220" s="261"/>
      <c r="Q220" s="261"/>
      <c r="R220" s="261"/>
      <c r="S220" s="261"/>
      <c r="T220" s="262"/>
      <c r="U220" s="34"/>
      <c r="V220" s="34"/>
      <c r="W220" s="34"/>
      <c r="X220" s="34"/>
      <c r="Y220" s="34"/>
      <c r="Z220" s="34"/>
      <c r="AA220" s="34"/>
      <c r="AB220" s="34"/>
      <c r="AC220" s="34"/>
      <c r="AD220" s="34"/>
      <c r="AE220" s="34"/>
      <c r="AT220" s="16" t="s">
        <v>158</v>
      </c>
      <c r="AU220" s="16" t="s">
        <v>165</v>
      </c>
    </row>
    <row r="221" spans="1:65" s="2" customFormat="1" ht="6.95" customHeight="1">
      <c r="A221" s="34"/>
      <c r="B221" s="54"/>
      <c r="C221" s="55"/>
      <c r="D221" s="55"/>
      <c r="E221" s="55"/>
      <c r="F221" s="55"/>
      <c r="G221" s="55"/>
      <c r="H221" s="55"/>
      <c r="I221" s="152"/>
      <c r="J221" s="55"/>
      <c r="K221" s="55"/>
      <c r="L221" s="39"/>
      <c r="M221" s="34"/>
      <c r="O221" s="34"/>
      <c r="P221" s="34"/>
      <c r="Q221" s="34"/>
      <c r="R221" s="34"/>
      <c r="S221" s="34"/>
      <c r="T221" s="34"/>
      <c r="U221" s="34"/>
      <c r="V221" s="34"/>
      <c r="W221" s="34"/>
      <c r="X221" s="34"/>
      <c r="Y221" s="34"/>
      <c r="Z221" s="34"/>
      <c r="AA221" s="34"/>
      <c r="AB221" s="34"/>
      <c r="AC221" s="34"/>
      <c r="AD221" s="34"/>
      <c r="AE221" s="34"/>
    </row>
  </sheetData>
  <sheetProtection algorithmName="SHA-512" hashValue="7uhx3n/HeD9FpheM6WPvE7pEPFOFxsC7WQdq+4FW9iDOXhCbb6WSQeFkaufFcFGdNQn6xniUGFoeKMIKxajopw==" saltValue="7PjJ3H1aJ0i+HF2i2RRyuGrvcOejI4KkbqoyTmPrLYd8EHieo+8piOfA+4t+cliOuRVeZx79W7exec4ffvbYSg==" spinCount="100000" sheet="1" objects="1" scenarios="1" formatColumns="0" formatRows="0" autoFilter="0"/>
  <autoFilter ref="C125:K22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8"/>
      <c r="L2" s="289"/>
      <c r="M2" s="289"/>
      <c r="N2" s="289"/>
      <c r="O2" s="289"/>
      <c r="P2" s="289"/>
      <c r="Q2" s="289"/>
      <c r="R2" s="289"/>
      <c r="S2" s="289"/>
      <c r="T2" s="289"/>
      <c r="U2" s="289"/>
      <c r="V2" s="289"/>
      <c r="AT2" s="16" t="s">
        <v>116</v>
      </c>
    </row>
    <row r="3" spans="1:46" s="1" customFormat="1" ht="6.95" customHeight="1">
      <c r="B3" s="109"/>
      <c r="C3" s="110"/>
      <c r="D3" s="110"/>
      <c r="E3" s="110"/>
      <c r="F3" s="110"/>
      <c r="G3" s="110"/>
      <c r="H3" s="110"/>
      <c r="I3" s="111"/>
      <c r="J3" s="110"/>
      <c r="K3" s="110"/>
      <c r="L3" s="19"/>
      <c r="AT3" s="16" t="s">
        <v>21</v>
      </c>
    </row>
    <row r="4" spans="1:46" s="1" customFormat="1" ht="24.95" customHeight="1">
      <c r="B4" s="19"/>
      <c r="D4" s="112" t="s">
        <v>120</v>
      </c>
      <c r="I4" s="108"/>
      <c r="L4" s="19"/>
      <c r="M4" s="113" t="s">
        <v>10</v>
      </c>
      <c r="AT4" s="16" t="s">
        <v>4</v>
      </c>
    </row>
    <row r="5" spans="1:46" s="1" customFormat="1" ht="6.95" customHeight="1">
      <c r="B5" s="19"/>
      <c r="I5" s="108"/>
      <c r="L5" s="19"/>
    </row>
    <row r="6" spans="1:46" s="1" customFormat="1" ht="12" customHeight="1">
      <c r="B6" s="19"/>
      <c r="D6" s="114" t="s">
        <v>16</v>
      </c>
      <c r="I6" s="108"/>
      <c r="L6" s="19"/>
    </row>
    <row r="7" spans="1:46" s="1" customFormat="1" ht="16.5" customHeight="1">
      <c r="B7" s="19"/>
      <c r="E7" s="304" t="str">
        <f>'Rekapitulace stavby'!K6</f>
        <v>762017 Cyklostezka Cheb - Dřenice - Etapa IA</v>
      </c>
      <c r="F7" s="305"/>
      <c r="G7" s="305"/>
      <c r="H7" s="305"/>
      <c r="I7" s="108"/>
      <c r="L7" s="19"/>
    </row>
    <row r="8" spans="1:46" s="2" customFormat="1" ht="12" customHeight="1">
      <c r="A8" s="34"/>
      <c r="B8" s="39"/>
      <c r="C8" s="34"/>
      <c r="D8" s="114" t="s">
        <v>121</v>
      </c>
      <c r="E8" s="34"/>
      <c r="F8" s="34"/>
      <c r="G8" s="34"/>
      <c r="H8" s="34"/>
      <c r="I8" s="115"/>
      <c r="J8" s="34"/>
      <c r="K8" s="34"/>
      <c r="L8" s="51"/>
      <c r="S8" s="34"/>
      <c r="T8" s="34"/>
      <c r="U8" s="34"/>
      <c r="V8" s="34"/>
      <c r="W8" s="34"/>
      <c r="X8" s="34"/>
      <c r="Y8" s="34"/>
      <c r="Z8" s="34"/>
      <c r="AA8" s="34"/>
      <c r="AB8" s="34"/>
      <c r="AC8" s="34"/>
      <c r="AD8" s="34"/>
      <c r="AE8" s="34"/>
    </row>
    <row r="9" spans="1:46" s="2" customFormat="1" ht="16.5" customHeight="1">
      <c r="A9" s="34"/>
      <c r="B9" s="39"/>
      <c r="C9" s="34"/>
      <c r="D9" s="34"/>
      <c r="E9" s="306" t="s">
        <v>1850</v>
      </c>
      <c r="F9" s="307"/>
      <c r="G9" s="307"/>
      <c r="H9" s="307"/>
      <c r="I9" s="115"/>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15"/>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4" t="s">
        <v>18</v>
      </c>
      <c r="E11" s="34"/>
      <c r="F11" s="116" t="s">
        <v>19</v>
      </c>
      <c r="G11" s="34"/>
      <c r="H11" s="34"/>
      <c r="I11" s="117" t="s">
        <v>20</v>
      </c>
      <c r="J11" s="116"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4" t="s">
        <v>22</v>
      </c>
      <c r="E12" s="34"/>
      <c r="F12" s="116" t="s">
        <v>123</v>
      </c>
      <c r="G12" s="34"/>
      <c r="H12" s="34"/>
      <c r="I12" s="117" t="s">
        <v>24</v>
      </c>
      <c r="J12" s="118" t="str">
        <f>'Rekapitulace stavby'!AN8</f>
        <v>10. 10. 2019</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15"/>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4" t="s">
        <v>30</v>
      </c>
      <c r="E14" s="34"/>
      <c r="F14" s="34"/>
      <c r="G14" s="34"/>
      <c r="H14" s="34"/>
      <c r="I14" s="117" t="s">
        <v>31</v>
      </c>
      <c r="J14" s="116"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6" t="s">
        <v>33</v>
      </c>
      <c r="F15" s="34"/>
      <c r="G15" s="34"/>
      <c r="H15" s="34"/>
      <c r="I15" s="117" t="s">
        <v>34</v>
      </c>
      <c r="J15" s="116"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15"/>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4" t="s">
        <v>35</v>
      </c>
      <c r="E17" s="34"/>
      <c r="F17" s="34"/>
      <c r="G17" s="34"/>
      <c r="H17" s="34"/>
      <c r="I17" s="117" t="s">
        <v>31</v>
      </c>
      <c r="J17" s="29"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08" t="str">
        <f>'Rekapitulace stavby'!E14</f>
        <v>Vyplň údaj</v>
      </c>
      <c r="F18" s="309"/>
      <c r="G18" s="309"/>
      <c r="H18" s="309"/>
      <c r="I18" s="117" t="s">
        <v>34</v>
      </c>
      <c r="J18" s="29"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15"/>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4" t="s">
        <v>37</v>
      </c>
      <c r="E20" s="34"/>
      <c r="F20" s="34"/>
      <c r="G20" s="34"/>
      <c r="H20" s="34"/>
      <c r="I20" s="117" t="s">
        <v>31</v>
      </c>
      <c r="J20" s="116"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6" t="s">
        <v>39</v>
      </c>
      <c r="F21" s="34"/>
      <c r="G21" s="34"/>
      <c r="H21" s="34"/>
      <c r="I21" s="117" t="s">
        <v>34</v>
      </c>
      <c r="J21" s="116"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15"/>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4" t="s">
        <v>41</v>
      </c>
      <c r="E23" s="34"/>
      <c r="F23" s="34"/>
      <c r="G23" s="34"/>
      <c r="H23" s="34"/>
      <c r="I23" s="117" t="s">
        <v>31</v>
      </c>
      <c r="J23" s="116"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6" t="s">
        <v>39</v>
      </c>
      <c r="F24" s="34"/>
      <c r="G24" s="34"/>
      <c r="H24" s="34"/>
      <c r="I24" s="117" t="s">
        <v>34</v>
      </c>
      <c r="J24" s="116"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15"/>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4" t="s">
        <v>42</v>
      </c>
      <c r="E26" s="34"/>
      <c r="F26" s="34"/>
      <c r="G26" s="34"/>
      <c r="H26" s="34"/>
      <c r="I26" s="115"/>
      <c r="J26" s="34"/>
      <c r="K26" s="34"/>
      <c r="L26" s="51"/>
      <c r="S26" s="34"/>
      <c r="T26" s="34"/>
      <c r="U26" s="34"/>
      <c r="V26" s="34"/>
      <c r="W26" s="34"/>
      <c r="X26" s="34"/>
      <c r="Y26" s="34"/>
      <c r="Z26" s="34"/>
      <c r="AA26" s="34"/>
      <c r="AB26" s="34"/>
      <c r="AC26" s="34"/>
      <c r="AD26" s="34"/>
      <c r="AE26" s="34"/>
    </row>
    <row r="27" spans="1:31" s="8" customFormat="1" ht="16.5" customHeight="1">
      <c r="A27" s="119"/>
      <c r="B27" s="120"/>
      <c r="C27" s="119"/>
      <c r="D27" s="119"/>
      <c r="E27" s="310" t="s">
        <v>1</v>
      </c>
      <c r="F27" s="310"/>
      <c r="G27" s="310"/>
      <c r="H27" s="310"/>
      <c r="I27" s="121"/>
      <c r="J27" s="119"/>
      <c r="K27" s="119"/>
      <c r="L27" s="122"/>
      <c r="S27" s="119"/>
      <c r="T27" s="119"/>
      <c r="U27" s="119"/>
      <c r="V27" s="119"/>
      <c r="W27" s="119"/>
      <c r="X27" s="119"/>
      <c r="Y27" s="119"/>
      <c r="Z27" s="119"/>
      <c r="AA27" s="119"/>
      <c r="AB27" s="119"/>
      <c r="AC27" s="119"/>
      <c r="AD27" s="119"/>
      <c r="AE27" s="119"/>
    </row>
    <row r="28" spans="1:31" s="2" customFormat="1" ht="6.95" customHeight="1">
      <c r="A28" s="34"/>
      <c r="B28" s="39"/>
      <c r="C28" s="34"/>
      <c r="D28" s="34"/>
      <c r="E28" s="34"/>
      <c r="F28" s="34"/>
      <c r="G28" s="34"/>
      <c r="H28" s="34"/>
      <c r="I28" s="115"/>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3"/>
      <c r="E29" s="123"/>
      <c r="F29" s="123"/>
      <c r="G29" s="123"/>
      <c r="H29" s="123"/>
      <c r="I29" s="124"/>
      <c r="J29" s="123"/>
      <c r="K29" s="123"/>
      <c r="L29" s="51"/>
      <c r="S29" s="34"/>
      <c r="T29" s="34"/>
      <c r="U29" s="34"/>
      <c r="V29" s="34"/>
      <c r="W29" s="34"/>
      <c r="X29" s="34"/>
      <c r="Y29" s="34"/>
      <c r="Z29" s="34"/>
      <c r="AA29" s="34"/>
      <c r="AB29" s="34"/>
      <c r="AC29" s="34"/>
      <c r="AD29" s="34"/>
      <c r="AE29" s="34"/>
    </row>
    <row r="30" spans="1:31" s="2" customFormat="1" ht="25.35" customHeight="1">
      <c r="A30" s="34"/>
      <c r="B30" s="39"/>
      <c r="C30" s="34"/>
      <c r="D30" s="125" t="s">
        <v>43</v>
      </c>
      <c r="E30" s="34"/>
      <c r="F30" s="34"/>
      <c r="G30" s="34"/>
      <c r="H30" s="34"/>
      <c r="I30" s="115"/>
      <c r="J30" s="126">
        <f>ROUND(J119,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3"/>
      <c r="E31" s="123"/>
      <c r="F31" s="123"/>
      <c r="G31" s="123"/>
      <c r="H31" s="123"/>
      <c r="I31" s="124"/>
      <c r="J31" s="123"/>
      <c r="K31" s="123"/>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7" t="s">
        <v>45</v>
      </c>
      <c r="G32" s="34"/>
      <c r="H32" s="34"/>
      <c r="I32" s="128" t="s">
        <v>44</v>
      </c>
      <c r="J32" s="127" t="s">
        <v>46</v>
      </c>
      <c r="K32" s="34"/>
      <c r="L32" s="51"/>
      <c r="S32" s="34"/>
      <c r="T32" s="34"/>
      <c r="U32" s="34"/>
      <c r="V32" s="34"/>
      <c r="W32" s="34"/>
      <c r="X32" s="34"/>
      <c r="Y32" s="34"/>
      <c r="Z32" s="34"/>
      <c r="AA32" s="34"/>
      <c r="AB32" s="34"/>
      <c r="AC32" s="34"/>
      <c r="AD32" s="34"/>
      <c r="AE32" s="34"/>
    </row>
    <row r="33" spans="1:31" s="2" customFormat="1" ht="14.45" customHeight="1">
      <c r="A33" s="34"/>
      <c r="B33" s="39"/>
      <c r="C33" s="34"/>
      <c r="D33" s="129" t="s">
        <v>47</v>
      </c>
      <c r="E33" s="114" t="s">
        <v>48</v>
      </c>
      <c r="F33" s="130">
        <f>ROUND((SUM(BE119:BE172)),  2)</f>
        <v>0</v>
      </c>
      <c r="G33" s="34"/>
      <c r="H33" s="34"/>
      <c r="I33" s="131">
        <v>0.21</v>
      </c>
      <c r="J33" s="130">
        <f>ROUND(((SUM(BE119:BE172))*I33),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4" t="s">
        <v>49</v>
      </c>
      <c r="F34" s="130">
        <f>ROUND((SUM(BF119:BF172)),  2)</f>
        <v>0</v>
      </c>
      <c r="G34" s="34"/>
      <c r="H34" s="34"/>
      <c r="I34" s="131">
        <v>0.15</v>
      </c>
      <c r="J34" s="130">
        <f>ROUND(((SUM(BF119:BF172))*I34),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4" t="s">
        <v>50</v>
      </c>
      <c r="F35" s="130">
        <f>ROUND((SUM(BG119:BG172)),  2)</f>
        <v>0</v>
      </c>
      <c r="G35" s="34"/>
      <c r="H35" s="34"/>
      <c r="I35" s="131">
        <v>0.21</v>
      </c>
      <c r="J35" s="130">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4" t="s">
        <v>51</v>
      </c>
      <c r="F36" s="130">
        <f>ROUND((SUM(BH119:BH172)),  2)</f>
        <v>0</v>
      </c>
      <c r="G36" s="34"/>
      <c r="H36" s="34"/>
      <c r="I36" s="131">
        <v>0.15</v>
      </c>
      <c r="J36" s="130">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4" t="s">
        <v>52</v>
      </c>
      <c r="F37" s="130">
        <f>ROUND((SUM(BI119:BI172)),  2)</f>
        <v>0</v>
      </c>
      <c r="G37" s="34"/>
      <c r="H37" s="34"/>
      <c r="I37" s="131">
        <v>0</v>
      </c>
      <c r="J37" s="130">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15"/>
      <c r="J38" s="34"/>
      <c r="K38" s="34"/>
      <c r="L38" s="51"/>
      <c r="S38" s="34"/>
      <c r="T38" s="34"/>
      <c r="U38" s="34"/>
      <c r="V38" s="34"/>
      <c r="W38" s="34"/>
      <c r="X38" s="34"/>
      <c r="Y38" s="34"/>
      <c r="Z38" s="34"/>
      <c r="AA38" s="34"/>
      <c r="AB38" s="34"/>
      <c r="AC38" s="34"/>
      <c r="AD38" s="34"/>
      <c r="AE38" s="34"/>
    </row>
    <row r="39" spans="1:31" s="2" customFormat="1" ht="25.35" customHeight="1">
      <c r="A39" s="34"/>
      <c r="B39" s="39"/>
      <c r="C39" s="132"/>
      <c r="D39" s="133" t="s">
        <v>53</v>
      </c>
      <c r="E39" s="134"/>
      <c r="F39" s="134"/>
      <c r="G39" s="135" t="s">
        <v>54</v>
      </c>
      <c r="H39" s="136" t="s">
        <v>55</v>
      </c>
      <c r="I39" s="137"/>
      <c r="J39" s="138">
        <f>SUM(J30:J37)</f>
        <v>0</v>
      </c>
      <c r="K39" s="139"/>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15"/>
      <c r="J40" s="34"/>
      <c r="K40" s="34"/>
      <c r="L40" s="51"/>
      <c r="S40" s="34"/>
      <c r="T40" s="34"/>
      <c r="U40" s="34"/>
      <c r="V40" s="34"/>
      <c r="W40" s="34"/>
      <c r="X40" s="34"/>
      <c r="Y40" s="34"/>
      <c r="Z40" s="34"/>
      <c r="AA40" s="34"/>
      <c r="AB40" s="34"/>
      <c r="AC40" s="34"/>
      <c r="AD40" s="34"/>
      <c r="AE40" s="34"/>
    </row>
    <row r="41" spans="1:31" s="1" customFormat="1" ht="14.45" customHeight="1">
      <c r="B41" s="19"/>
      <c r="I41" s="108"/>
      <c r="L41" s="19"/>
    </row>
    <row r="42" spans="1:31" s="1" customFormat="1" ht="14.45" customHeight="1">
      <c r="B42" s="19"/>
      <c r="I42" s="108"/>
      <c r="L42" s="19"/>
    </row>
    <row r="43" spans="1:31" s="1" customFormat="1" ht="14.45" customHeight="1">
      <c r="B43" s="19"/>
      <c r="I43" s="108"/>
      <c r="L43" s="19"/>
    </row>
    <row r="44" spans="1:31" s="1" customFormat="1" ht="14.45" customHeight="1">
      <c r="B44" s="19"/>
      <c r="I44" s="108"/>
      <c r="L44" s="19"/>
    </row>
    <row r="45" spans="1:31" s="1" customFormat="1" ht="14.45" customHeight="1">
      <c r="B45" s="19"/>
      <c r="I45" s="108"/>
      <c r="L45" s="19"/>
    </row>
    <row r="46" spans="1:31" s="1" customFormat="1" ht="14.45" customHeight="1">
      <c r="B46" s="19"/>
      <c r="I46" s="108"/>
      <c r="L46" s="19"/>
    </row>
    <row r="47" spans="1:31" s="1" customFormat="1" ht="14.45" customHeight="1">
      <c r="B47" s="19"/>
      <c r="I47" s="108"/>
      <c r="L47" s="19"/>
    </row>
    <row r="48" spans="1:31" s="1" customFormat="1" ht="14.45" customHeight="1">
      <c r="B48" s="19"/>
      <c r="I48" s="108"/>
      <c r="L48" s="19"/>
    </row>
    <row r="49" spans="1:31" s="1" customFormat="1" ht="14.45" customHeight="1">
      <c r="B49" s="19"/>
      <c r="I49" s="108"/>
      <c r="L49" s="19"/>
    </row>
    <row r="50" spans="1:31" s="2" customFormat="1" ht="14.45" customHeight="1">
      <c r="B50" s="51"/>
      <c r="D50" s="140" t="s">
        <v>56</v>
      </c>
      <c r="E50" s="141"/>
      <c r="F50" s="141"/>
      <c r="G50" s="140" t="s">
        <v>57</v>
      </c>
      <c r="H50" s="141"/>
      <c r="I50" s="142"/>
      <c r="J50" s="141"/>
      <c r="K50" s="141"/>
      <c r="L50" s="51"/>
    </row>
    <row r="51" spans="1:31" ht="11.25">
      <c r="B51" s="19"/>
      <c r="L51" s="19"/>
    </row>
    <row r="52" spans="1:31" ht="11.25">
      <c r="B52" s="19"/>
      <c r="L52" s="19"/>
    </row>
    <row r="53" spans="1:31" ht="11.25">
      <c r="B53" s="19"/>
      <c r="L53" s="19"/>
    </row>
    <row r="54" spans="1:31" ht="11.25">
      <c r="B54" s="19"/>
      <c r="L54" s="19"/>
    </row>
    <row r="55" spans="1:31" ht="11.25">
      <c r="B55" s="19"/>
      <c r="L55" s="19"/>
    </row>
    <row r="56" spans="1:31" ht="11.25">
      <c r="B56" s="19"/>
      <c r="L56" s="19"/>
    </row>
    <row r="57" spans="1:31" ht="11.25">
      <c r="B57" s="19"/>
      <c r="L57" s="19"/>
    </row>
    <row r="58" spans="1:31" ht="11.25">
      <c r="B58" s="19"/>
      <c r="L58" s="19"/>
    </row>
    <row r="59" spans="1:31" ht="11.25">
      <c r="B59" s="19"/>
      <c r="L59" s="19"/>
    </row>
    <row r="60" spans="1:31" ht="11.25">
      <c r="B60" s="19"/>
      <c r="L60" s="19"/>
    </row>
    <row r="61" spans="1:31" s="2" customFormat="1" ht="12.75">
      <c r="A61" s="34"/>
      <c r="B61" s="39"/>
      <c r="C61" s="34"/>
      <c r="D61" s="143" t="s">
        <v>58</v>
      </c>
      <c r="E61" s="144"/>
      <c r="F61" s="145" t="s">
        <v>59</v>
      </c>
      <c r="G61" s="143" t="s">
        <v>58</v>
      </c>
      <c r="H61" s="144"/>
      <c r="I61" s="146"/>
      <c r="J61" s="147" t="s">
        <v>59</v>
      </c>
      <c r="K61" s="144"/>
      <c r="L61" s="51"/>
      <c r="S61" s="34"/>
      <c r="T61" s="34"/>
      <c r="U61" s="34"/>
      <c r="V61" s="34"/>
      <c r="W61" s="34"/>
      <c r="X61" s="34"/>
      <c r="Y61" s="34"/>
      <c r="Z61" s="34"/>
      <c r="AA61" s="34"/>
      <c r="AB61" s="34"/>
      <c r="AC61" s="34"/>
      <c r="AD61" s="34"/>
      <c r="AE61" s="34"/>
    </row>
    <row r="62" spans="1:31" ht="11.25">
      <c r="B62" s="19"/>
      <c r="L62" s="19"/>
    </row>
    <row r="63" spans="1:31" ht="11.25">
      <c r="B63" s="19"/>
      <c r="L63" s="19"/>
    </row>
    <row r="64" spans="1:31" ht="11.25">
      <c r="B64" s="19"/>
      <c r="L64" s="19"/>
    </row>
    <row r="65" spans="1:31" s="2" customFormat="1" ht="12.75">
      <c r="A65" s="34"/>
      <c r="B65" s="39"/>
      <c r="C65" s="34"/>
      <c r="D65" s="140" t="s">
        <v>60</v>
      </c>
      <c r="E65" s="148"/>
      <c r="F65" s="148"/>
      <c r="G65" s="140" t="s">
        <v>61</v>
      </c>
      <c r="H65" s="148"/>
      <c r="I65" s="149"/>
      <c r="J65" s="148"/>
      <c r="K65" s="148"/>
      <c r="L65" s="51"/>
      <c r="S65" s="34"/>
      <c r="T65" s="34"/>
      <c r="U65" s="34"/>
      <c r="V65" s="34"/>
      <c r="W65" s="34"/>
      <c r="X65" s="34"/>
      <c r="Y65" s="34"/>
      <c r="Z65" s="34"/>
      <c r="AA65" s="34"/>
      <c r="AB65" s="34"/>
      <c r="AC65" s="34"/>
      <c r="AD65" s="34"/>
      <c r="AE65" s="34"/>
    </row>
    <row r="66" spans="1:31" ht="11.25">
      <c r="B66" s="19"/>
      <c r="L66" s="19"/>
    </row>
    <row r="67" spans="1:31" ht="11.25">
      <c r="B67" s="19"/>
      <c r="L67" s="19"/>
    </row>
    <row r="68" spans="1:31" ht="11.25">
      <c r="B68" s="19"/>
      <c r="L68" s="19"/>
    </row>
    <row r="69" spans="1:31" ht="11.25">
      <c r="B69" s="19"/>
      <c r="L69" s="19"/>
    </row>
    <row r="70" spans="1:31" ht="11.25">
      <c r="B70" s="19"/>
      <c r="L70" s="19"/>
    </row>
    <row r="71" spans="1:31" ht="11.25">
      <c r="B71" s="19"/>
      <c r="L71" s="19"/>
    </row>
    <row r="72" spans="1:31" ht="11.25">
      <c r="B72" s="19"/>
      <c r="L72" s="19"/>
    </row>
    <row r="73" spans="1:31" ht="11.25">
      <c r="B73" s="19"/>
      <c r="L73" s="19"/>
    </row>
    <row r="74" spans="1:31" ht="11.25">
      <c r="B74" s="19"/>
      <c r="L74" s="19"/>
    </row>
    <row r="75" spans="1:31" ht="11.25">
      <c r="B75" s="19"/>
      <c r="L75" s="19"/>
    </row>
    <row r="76" spans="1:31" s="2" customFormat="1" ht="12.75">
      <c r="A76" s="34"/>
      <c r="B76" s="39"/>
      <c r="C76" s="34"/>
      <c r="D76" s="143" t="s">
        <v>58</v>
      </c>
      <c r="E76" s="144"/>
      <c r="F76" s="145" t="s">
        <v>59</v>
      </c>
      <c r="G76" s="143" t="s">
        <v>58</v>
      </c>
      <c r="H76" s="144"/>
      <c r="I76" s="146"/>
      <c r="J76" s="147" t="s">
        <v>59</v>
      </c>
      <c r="K76" s="144"/>
      <c r="L76" s="51"/>
      <c r="S76" s="34"/>
      <c r="T76" s="34"/>
      <c r="U76" s="34"/>
      <c r="V76" s="34"/>
      <c r="W76" s="34"/>
      <c r="X76" s="34"/>
      <c r="Y76" s="34"/>
      <c r="Z76" s="34"/>
      <c r="AA76" s="34"/>
      <c r="AB76" s="34"/>
      <c r="AC76" s="34"/>
      <c r="AD76" s="34"/>
      <c r="AE76" s="34"/>
    </row>
    <row r="77" spans="1:31" s="2" customFormat="1" ht="14.45" customHeight="1">
      <c r="A77" s="34"/>
      <c r="B77" s="150"/>
      <c r="C77" s="151"/>
      <c r="D77" s="151"/>
      <c r="E77" s="151"/>
      <c r="F77" s="151"/>
      <c r="G77" s="151"/>
      <c r="H77" s="151"/>
      <c r="I77" s="152"/>
      <c r="J77" s="151"/>
      <c r="K77" s="151"/>
      <c r="L77" s="51"/>
      <c r="S77" s="34"/>
      <c r="T77" s="34"/>
      <c r="U77" s="34"/>
      <c r="V77" s="34"/>
      <c r="W77" s="34"/>
      <c r="X77" s="34"/>
      <c r="Y77" s="34"/>
      <c r="Z77" s="34"/>
      <c r="AA77" s="34"/>
      <c r="AB77" s="34"/>
      <c r="AC77" s="34"/>
      <c r="AD77" s="34"/>
      <c r="AE77" s="34"/>
    </row>
    <row r="81" spans="1:47" s="2" customFormat="1" ht="6.95" customHeight="1">
      <c r="A81" s="34"/>
      <c r="B81" s="153"/>
      <c r="C81" s="154"/>
      <c r="D81" s="154"/>
      <c r="E81" s="154"/>
      <c r="F81" s="154"/>
      <c r="G81" s="154"/>
      <c r="H81" s="154"/>
      <c r="I81" s="155"/>
      <c r="J81" s="154"/>
      <c r="K81" s="154"/>
      <c r="L81" s="51"/>
      <c r="S81" s="34"/>
      <c r="T81" s="34"/>
      <c r="U81" s="34"/>
      <c r="V81" s="34"/>
      <c r="W81" s="34"/>
      <c r="X81" s="34"/>
      <c r="Y81" s="34"/>
      <c r="Z81" s="34"/>
      <c r="AA81" s="34"/>
      <c r="AB81" s="34"/>
      <c r="AC81" s="34"/>
      <c r="AD81" s="34"/>
      <c r="AE81" s="34"/>
    </row>
    <row r="82" spans="1:47" s="2" customFormat="1" ht="24.95" customHeight="1">
      <c r="A82" s="34"/>
      <c r="B82" s="35"/>
      <c r="C82" s="22" t="s">
        <v>124</v>
      </c>
      <c r="D82" s="36"/>
      <c r="E82" s="36"/>
      <c r="F82" s="36"/>
      <c r="G82" s="36"/>
      <c r="H82" s="36"/>
      <c r="I82" s="115"/>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15"/>
      <c r="J83" s="36"/>
      <c r="K83" s="36"/>
      <c r="L83" s="51"/>
      <c r="S83" s="34"/>
      <c r="T83" s="34"/>
      <c r="U83" s="34"/>
      <c r="V83" s="34"/>
      <c r="W83" s="34"/>
      <c r="X83" s="34"/>
      <c r="Y83" s="34"/>
      <c r="Z83" s="34"/>
      <c r="AA83" s="34"/>
      <c r="AB83" s="34"/>
      <c r="AC83" s="34"/>
      <c r="AD83" s="34"/>
      <c r="AE83" s="34"/>
    </row>
    <row r="84" spans="1:47" s="2" customFormat="1" ht="12" customHeight="1">
      <c r="A84" s="34"/>
      <c r="B84" s="35"/>
      <c r="C84" s="28" t="s">
        <v>16</v>
      </c>
      <c r="D84" s="36"/>
      <c r="E84" s="36"/>
      <c r="F84" s="36"/>
      <c r="G84" s="36"/>
      <c r="H84" s="36"/>
      <c r="I84" s="115"/>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11" t="str">
        <f>E7</f>
        <v>762017 Cyklostezka Cheb - Dřenice - Etapa IA</v>
      </c>
      <c r="F85" s="312"/>
      <c r="G85" s="312"/>
      <c r="H85" s="312"/>
      <c r="I85" s="115"/>
      <c r="J85" s="36"/>
      <c r="K85" s="36"/>
      <c r="L85" s="51"/>
      <c r="S85" s="34"/>
      <c r="T85" s="34"/>
      <c r="U85" s="34"/>
      <c r="V85" s="34"/>
      <c r="W85" s="34"/>
      <c r="X85" s="34"/>
      <c r="Y85" s="34"/>
      <c r="Z85" s="34"/>
      <c r="AA85" s="34"/>
      <c r="AB85" s="34"/>
      <c r="AC85" s="34"/>
      <c r="AD85" s="34"/>
      <c r="AE85" s="34"/>
    </row>
    <row r="86" spans="1:47" s="2" customFormat="1" ht="12" customHeight="1">
      <c r="A86" s="34"/>
      <c r="B86" s="35"/>
      <c r="C86" s="28" t="s">
        <v>121</v>
      </c>
      <c r="D86" s="36"/>
      <c r="E86" s="36"/>
      <c r="F86" s="36"/>
      <c r="G86" s="36"/>
      <c r="H86" s="36"/>
      <c r="I86" s="115"/>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67" t="str">
        <f>E9</f>
        <v>SO 801 - SO 801 Sadové úpravy</v>
      </c>
      <c r="F87" s="313"/>
      <c r="G87" s="313"/>
      <c r="H87" s="313"/>
      <c r="I87" s="115"/>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15"/>
      <c r="J88" s="36"/>
      <c r="K88" s="36"/>
      <c r="L88" s="51"/>
      <c r="S88" s="34"/>
      <c r="T88" s="34"/>
      <c r="U88" s="34"/>
      <c r="V88" s="34"/>
      <c r="W88" s="34"/>
      <c r="X88" s="34"/>
      <c r="Y88" s="34"/>
      <c r="Z88" s="34"/>
      <c r="AA88" s="34"/>
      <c r="AB88" s="34"/>
      <c r="AC88" s="34"/>
      <c r="AD88" s="34"/>
      <c r="AE88" s="34"/>
    </row>
    <row r="89" spans="1:47" s="2" customFormat="1" ht="12" customHeight="1">
      <c r="A89" s="34"/>
      <c r="B89" s="35"/>
      <c r="C89" s="28" t="s">
        <v>22</v>
      </c>
      <c r="D89" s="36"/>
      <c r="E89" s="36"/>
      <c r="F89" s="26" t="str">
        <f>F12</f>
        <v>Cheb - Dřenice</v>
      </c>
      <c r="G89" s="36"/>
      <c r="H89" s="36"/>
      <c r="I89" s="117" t="s">
        <v>24</v>
      </c>
      <c r="J89" s="66" t="str">
        <f>IF(J12="","",J12)</f>
        <v>10. 10. 2019</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15"/>
      <c r="J90" s="36"/>
      <c r="K90" s="36"/>
      <c r="L90" s="51"/>
      <c r="S90" s="34"/>
      <c r="T90" s="34"/>
      <c r="U90" s="34"/>
      <c r="V90" s="34"/>
      <c r="W90" s="34"/>
      <c r="X90" s="34"/>
      <c r="Y90" s="34"/>
      <c r="Z90" s="34"/>
      <c r="AA90" s="34"/>
      <c r="AB90" s="34"/>
      <c r="AC90" s="34"/>
      <c r="AD90" s="34"/>
      <c r="AE90" s="34"/>
    </row>
    <row r="91" spans="1:47" s="2" customFormat="1" ht="15.2" customHeight="1">
      <c r="A91" s="34"/>
      <c r="B91" s="35"/>
      <c r="C91" s="28" t="s">
        <v>30</v>
      </c>
      <c r="D91" s="36"/>
      <c r="E91" s="36"/>
      <c r="F91" s="26" t="str">
        <f>E15</f>
        <v>Město Cheb</v>
      </c>
      <c r="G91" s="36"/>
      <c r="H91" s="36"/>
      <c r="I91" s="117" t="s">
        <v>37</v>
      </c>
      <c r="J91" s="32" t="str">
        <f>E21</f>
        <v>DSVA s.r.o.</v>
      </c>
      <c r="K91" s="36"/>
      <c r="L91" s="51"/>
      <c r="S91" s="34"/>
      <c r="T91" s="34"/>
      <c r="U91" s="34"/>
      <c r="V91" s="34"/>
      <c r="W91" s="34"/>
      <c r="X91" s="34"/>
      <c r="Y91" s="34"/>
      <c r="Z91" s="34"/>
      <c r="AA91" s="34"/>
      <c r="AB91" s="34"/>
      <c r="AC91" s="34"/>
      <c r="AD91" s="34"/>
      <c r="AE91" s="34"/>
    </row>
    <row r="92" spans="1:47" s="2" customFormat="1" ht="15.2" customHeight="1">
      <c r="A92" s="34"/>
      <c r="B92" s="35"/>
      <c r="C92" s="28" t="s">
        <v>35</v>
      </c>
      <c r="D92" s="36"/>
      <c r="E92" s="36"/>
      <c r="F92" s="26" t="str">
        <f>IF(E18="","",E18)</f>
        <v>Vyplň údaj</v>
      </c>
      <c r="G92" s="36"/>
      <c r="H92" s="36"/>
      <c r="I92" s="117" t="s">
        <v>41</v>
      </c>
      <c r="J92" s="32" t="str">
        <f>E24</f>
        <v>DSVA s.r.o.</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15"/>
      <c r="J93" s="36"/>
      <c r="K93" s="36"/>
      <c r="L93" s="51"/>
      <c r="S93" s="34"/>
      <c r="T93" s="34"/>
      <c r="U93" s="34"/>
      <c r="V93" s="34"/>
      <c r="W93" s="34"/>
      <c r="X93" s="34"/>
      <c r="Y93" s="34"/>
      <c r="Z93" s="34"/>
      <c r="AA93" s="34"/>
      <c r="AB93" s="34"/>
      <c r="AC93" s="34"/>
      <c r="AD93" s="34"/>
      <c r="AE93" s="34"/>
    </row>
    <row r="94" spans="1:47" s="2" customFormat="1" ht="29.25" customHeight="1">
      <c r="A94" s="34"/>
      <c r="B94" s="35"/>
      <c r="C94" s="156" t="s">
        <v>125</v>
      </c>
      <c r="D94" s="157"/>
      <c r="E94" s="157"/>
      <c r="F94" s="157"/>
      <c r="G94" s="157"/>
      <c r="H94" s="157"/>
      <c r="I94" s="158"/>
      <c r="J94" s="159" t="s">
        <v>126</v>
      </c>
      <c r="K94" s="157"/>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15"/>
      <c r="J95" s="36"/>
      <c r="K95" s="36"/>
      <c r="L95" s="51"/>
      <c r="S95" s="34"/>
      <c r="T95" s="34"/>
      <c r="U95" s="34"/>
      <c r="V95" s="34"/>
      <c r="W95" s="34"/>
      <c r="X95" s="34"/>
      <c r="Y95" s="34"/>
      <c r="Z95" s="34"/>
      <c r="AA95" s="34"/>
      <c r="AB95" s="34"/>
      <c r="AC95" s="34"/>
      <c r="AD95" s="34"/>
      <c r="AE95" s="34"/>
    </row>
    <row r="96" spans="1:47" s="2" customFormat="1" ht="22.9" customHeight="1">
      <c r="A96" s="34"/>
      <c r="B96" s="35"/>
      <c r="C96" s="160" t="s">
        <v>127</v>
      </c>
      <c r="D96" s="36"/>
      <c r="E96" s="36"/>
      <c r="F96" s="36"/>
      <c r="G96" s="36"/>
      <c r="H96" s="36"/>
      <c r="I96" s="115"/>
      <c r="J96" s="84">
        <f>J119</f>
        <v>0</v>
      </c>
      <c r="K96" s="36"/>
      <c r="L96" s="51"/>
      <c r="S96" s="34"/>
      <c r="T96" s="34"/>
      <c r="U96" s="34"/>
      <c r="V96" s="34"/>
      <c r="W96" s="34"/>
      <c r="X96" s="34"/>
      <c r="Y96" s="34"/>
      <c r="Z96" s="34"/>
      <c r="AA96" s="34"/>
      <c r="AB96" s="34"/>
      <c r="AC96" s="34"/>
      <c r="AD96" s="34"/>
      <c r="AE96" s="34"/>
      <c r="AU96" s="16" t="s">
        <v>128</v>
      </c>
    </row>
    <row r="97" spans="1:31" s="9" customFormat="1" ht="24.95" customHeight="1">
      <c r="B97" s="161"/>
      <c r="C97" s="162"/>
      <c r="D97" s="163" t="s">
        <v>129</v>
      </c>
      <c r="E97" s="164"/>
      <c r="F97" s="164"/>
      <c r="G97" s="164"/>
      <c r="H97" s="164"/>
      <c r="I97" s="165"/>
      <c r="J97" s="166">
        <f>J120</f>
        <v>0</v>
      </c>
      <c r="K97" s="162"/>
      <c r="L97" s="167"/>
    </row>
    <row r="98" spans="1:31" s="10" customFormat="1" ht="19.899999999999999" customHeight="1">
      <c r="B98" s="168"/>
      <c r="C98" s="169"/>
      <c r="D98" s="170" t="s">
        <v>1851</v>
      </c>
      <c r="E98" s="171"/>
      <c r="F98" s="171"/>
      <c r="G98" s="171"/>
      <c r="H98" s="171"/>
      <c r="I98" s="172"/>
      <c r="J98" s="173">
        <f>J121</f>
        <v>0</v>
      </c>
      <c r="K98" s="169"/>
      <c r="L98" s="174"/>
    </row>
    <row r="99" spans="1:31" s="10" customFormat="1" ht="19.899999999999999" customHeight="1">
      <c r="B99" s="168"/>
      <c r="C99" s="169"/>
      <c r="D99" s="170" t="s">
        <v>1852</v>
      </c>
      <c r="E99" s="171"/>
      <c r="F99" s="171"/>
      <c r="G99" s="171"/>
      <c r="H99" s="171"/>
      <c r="I99" s="172"/>
      <c r="J99" s="173">
        <f>J169</f>
        <v>0</v>
      </c>
      <c r="K99" s="169"/>
      <c r="L99" s="174"/>
    </row>
    <row r="100" spans="1:31" s="2" customFormat="1" ht="21.75" customHeight="1">
      <c r="A100" s="34"/>
      <c r="B100" s="35"/>
      <c r="C100" s="36"/>
      <c r="D100" s="36"/>
      <c r="E100" s="36"/>
      <c r="F100" s="36"/>
      <c r="G100" s="36"/>
      <c r="H100" s="36"/>
      <c r="I100" s="115"/>
      <c r="J100" s="36"/>
      <c r="K100" s="36"/>
      <c r="L100" s="51"/>
      <c r="S100" s="34"/>
      <c r="T100" s="34"/>
      <c r="U100" s="34"/>
      <c r="V100" s="34"/>
      <c r="W100" s="34"/>
      <c r="X100" s="34"/>
      <c r="Y100" s="34"/>
      <c r="Z100" s="34"/>
      <c r="AA100" s="34"/>
      <c r="AB100" s="34"/>
      <c r="AC100" s="34"/>
      <c r="AD100" s="34"/>
      <c r="AE100" s="34"/>
    </row>
    <row r="101" spans="1:31" s="2" customFormat="1" ht="6.95" customHeight="1">
      <c r="A101" s="34"/>
      <c r="B101" s="54"/>
      <c r="C101" s="55"/>
      <c r="D101" s="55"/>
      <c r="E101" s="55"/>
      <c r="F101" s="55"/>
      <c r="G101" s="55"/>
      <c r="H101" s="55"/>
      <c r="I101" s="152"/>
      <c r="J101" s="55"/>
      <c r="K101" s="55"/>
      <c r="L101" s="51"/>
      <c r="S101" s="34"/>
      <c r="T101" s="34"/>
      <c r="U101" s="34"/>
      <c r="V101" s="34"/>
      <c r="W101" s="34"/>
      <c r="X101" s="34"/>
      <c r="Y101" s="34"/>
      <c r="Z101" s="34"/>
      <c r="AA101" s="34"/>
      <c r="AB101" s="34"/>
      <c r="AC101" s="34"/>
      <c r="AD101" s="34"/>
      <c r="AE101" s="34"/>
    </row>
    <row r="105" spans="1:31" s="2" customFormat="1" ht="6.95" customHeight="1">
      <c r="A105" s="34"/>
      <c r="B105" s="56"/>
      <c r="C105" s="57"/>
      <c r="D105" s="57"/>
      <c r="E105" s="57"/>
      <c r="F105" s="57"/>
      <c r="G105" s="57"/>
      <c r="H105" s="57"/>
      <c r="I105" s="155"/>
      <c r="J105" s="57"/>
      <c r="K105" s="57"/>
      <c r="L105" s="51"/>
      <c r="S105" s="34"/>
      <c r="T105" s="34"/>
      <c r="U105" s="34"/>
      <c r="V105" s="34"/>
      <c r="W105" s="34"/>
      <c r="X105" s="34"/>
      <c r="Y105" s="34"/>
      <c r="Z105" s="34"/>
      <c r="AA105" s="34"/>
      <c r="AB105" s="34"/>
      <c r="AC105" s="34"/>
      <c r="AD105" s="34"/>
      <c r="AE105" s="34"/>
    </row>
    <row r="106" spans="1:31" s="2" customFormat="1" ht="24.95" customHeight="1">
      <c r="A106" s="34"/>
      <c r="B106" s="35"/>
      <c r="C106" s="22" t="s">
        <v>135</v>
      </c>
      <c r="D106" s="36"/>
      <c r="E106" s="36"/>
      <c r="F106" s="36"/>
      <c r="G106" s="36"/>
      <c r="H106" s="36"/>
      <c r="I106" s="115"/>
      <c r="J106" s="36"/>
      <c r="K106" s="36"/>
      <c r="L106" s="51"/>
      <c r="S106" s="34"/>
      <c r="T106" s="34"/>
      <c r="U106" s="34"/>
      <c r="V106" s="34"/>
      <c r="W106" s="34"/>
      <c r="X106" s="34"/>
      <c r="Y106" s="34"/>
      <c r="Z106" s="34"/>
      <c r="AA106" s="34"/>
      <c r="AB106" s="34"/>
      <c r="AC106" s="34"/>
      <c r="AD106" s="34"/>
      <c r="AE106" s="34"/>
    </row>
    <row r="107" spans="1:31" s="2" customFormat="1" ht="6.95" customHeight="1">
      <c r="A107" s="34"/>
      <c r="B107" s="35"/>
      <c r="C107" s="36"/>
      <c r="D107" s="36"/>
      <c r="E107" s="36"/>
      <c r="F107" s="36"/>
      <c r="G107" s="36"/>
      <c r="H107" s="36"/>
      <c r="I107" s="115"/>
      <c r="J107" s="36"/>
      <c r="K107" s="36"/>
      <c r="L107" s="51"/>
      <c r="S107" s="34"/>
      <c r="T107" s="34"/>
      <c r="U107" s="34"/>
      <c r="V107" s="34"/>
      <c r="W107" s="34"/>
      <c r="X107" s="34"/>
      <c r="Y107" s="34"/>
      <c r="Z107" s="34"/>
      <c r="AA107" s="34"/>
      <c r="AB107" s="34"/>
      <c r="AC107" s="34"/>
      <c r="AD107" s="34"/>
      <c r="AE107" s="34"/>
    </row>
    <row r="108" spans="1:31" s="2" customFormat="1" ht="12" customHeight="1">
      <c r="A108" s="34"/>
      <c r="B108" s="35"/>
      <c r="C108" s="28" t="s">
        <v>16</v>
      </c>
      <c r="D108" s="36"/>
      <c r="E108" s="36"/>
      <c r="F108" s="36"/>
      <c r="G108" s="36"/>
      <c r="H108" s="36"/>
      <c r="I108" s="115"/>
      <c r="J108" s="36"/>
      <c r="K108" s="36"/>
      <c r="L108" s="51"/>
      <c r="S108" s="34"/>
      <c r="T108" s="34"/>
      <c r="U108" s="34"/>
      <c r="V108" s="34"/>
      <c r="W108" s="34"/>
      <c r="X108" s="34"/>
      <c r="Y108" s="34"/>
      <c r="Z108" s="34"/>
      <c r="AA108" s="34"/>
      <c r="AB108" s="34"/>
      <c r="AC108" s="34"/>
      <c r="AD108" s="34"/>
      <c r="AE108" s="34"/>
    </row>
    <row r="109" spans="1:31" s="2" customFormat="1" ht="16.5" customHeight="1">
      <c r="A109" s="34"/>
      <c r="B109" s="35"/>
      <c r="C109" s="36"/>
      <c r="D109" s="36"/>
      <c r="E109" s="311" t="str">
        <f>E7</f>
        <v>762017 Cyklostezka Cheb - Dřenice - Etapa IA</v>
      </c>
      <c r="F109" s="312"/>
      <c r="G109" s="312"/>
      <c r="H109" s="312"/>
      <c r="I109" s="115"/>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8" t="s">
        <v>121</v>
      </c>
      <c r="D110" s="36"/>
      <c r="E110" s="36"/>
      <c r="F110" s="36"/>
      <c r="G110" s="36"/>
      <c r="H110" s="36"/>
      <c r="I110" s="115"/>
      <c r="J110" s="36"/>
      <c r="K110" s="36"/>
      <c r="L110" s="51"/>
      <c r="S110" s="34"/>
      <c r="T110" s="34"/>
      <c r="U110" s="34"/>
      <c r="V110" s="34"/>
      <c r="W110" s="34"/>
      <c r="X110" s="34"/>
      <c r="Y110" s="34"/>
      <c r="Z110" s="34"/>
      <c r="AA110" s="34"/>
      <c r="AB110" s="34"/>
      <c r="AC110" s="34"/>
      <c r="AD110" s="34"/>
      <c r="AE110" s="34"/>
    </row>
    <row r="111" spans="1:31" s="2" customFormat="1" ht="16.5" customHeight="1">
      <c r="A111" s="34"/>
      <c r="B111" s="35"/>
      <c r="C111" s="36"/>
      <c r="D111" s="36"/>
      <c r="E111" s="267" t="str">
        <f>E9</f>
        <v>SO 801 - SO 801 Sadové úpravy</v>
      </c>
      <c r="F111" s="313"/>
      <c r="G111" s="313"/>
      <c r="H111" s="313"/>
      <c r="I111" s="115"/>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115"/>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8" t="s">
        <v>22</v>
      </c>
      <c r="D113" s="36"/>
      <c r="E113" s="36"/>
      <c r="F113" s="26" t="str">
        <f>F12</f>
        <v>Cheb - Dřenice</v>
      </c>
      <c r="G113" s="36"/>
      <c r="H113" s="36"/>
      <c r="I113" s="117" t="s">
        <v>24</v>
      </c>
      <c r="J113" s="66" t="str">
        <f>IF(J12="","",J12)</f>
        <v>10. 10. 2019</v>
      </c>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15"/>
      <c r="J114" s="36"/>
      <c r="K114" s="36"/>
      <c r="L114" s="51"/>
      <c r="S114" s="34"/>
      <c r="T114" s="34"/>
      <c r="U114" s="34"/>
      <c r="V114" s="34"/>
      <c r="W114" s="34"/>
      <c r="X114" s="34"/>
      <c r="Y114" s="34"/>
      <c r="Z114" s="34"/>
      <c r="AA114" s="34"/>
      <c r="AB114" s="34"/>
      <c r="AC114" s="34"/>
      <c r="AD114" s="34"/>
      <c r="AE114" s="34"/>
    </row>
    <row r="115" spans="1:65" s="2" customFormat="1" ht="15.2" customHeight="1">
      <c r="A115" s="34"/>
      <c r="B115" s="35"/>
      <c r="C115" s="28" t="s">
        <v>30</v>
      </c>
      <c r="D115" s="36"/>
      <c r="E115" s="36"/>
      <c r="F115" s="26" t="str">
        <f>E15</f>
        <v>Město Cheb</v>
      </c>
      <c r="G115" s="36"/>
      <c r="H115" s="36"/>
      <c r="I115" s="117" t="s">
        <v>37</v>
      </c>
      <c r="J115" s="32" t="str">
        <f>E21</f>
        <v>DSVA s.r.o.</v>
      </c>
      <c r="K115" s="36"/>
      <c r="L115" s="51"/>
      <c r="S115" s="34"/>
      <c r="T115" s="34"/>
      <c r="U115" s="34"/>
      <c r="V115" s="34"/>
      <c r="W115" s="34"/>
      <c r="X115" s="34"/>
      <c r="Y115" s="34"/>
      <c r="Z115" s="34"/>
      <c r="AA115" s="34"/>
      <c r="AB115" s="34"/>
      <c r="AC115" s="34"/>
      <c r="AD115" s="34"/>
      <c r="AE115" s="34"/>
    </row>
    <row r="116" spans="1:65" s="2" customFormat="1" ht="15.2" customHeight="1">
      <c r="A116" s="34"/>
      <c r="B116" s="35"/>
      <c r="C116" s="28" t="s">
        <v>35</v>
      </c>
      <c r="D116" s="36"/>
      <c r="E116" s="36"/>
      <c r="F116" s="26" t="str">
        <f>IF(E18="","",E18)</f>
        <v>Vyplň údaj</v>
      </c>
      <c r="G116" s="36"/>
      <c r="H116" s="36"/>
      <c r="I116" s="117" t="s">
        <v>41</v>
      </c>
      <c r="J116" s="32" t="str">
        <f>E24</f>
        <v>DSVA s.r.o.</v>
      </c>
      <c r="K116" s="36"/>
      <c r="L116" s="51"/>
      <c r="S116" s="34"/>
      <c r="T116" s="34"/>
      <c r="U116" s="34"/>
      <c r="V116" s="34"/>
      <c r="W116" s="34"/>
      <c r="X116" s="34"/>
      <c r="Y116" s="34"/>
      <c r="Z116" s="34"/>
      <c r="AA116" s="34"/>
      <c r="AB116" s="34"/>
      <c r="AC116" s="34"/>
      <c r="AD116" s="34"/>
      <c r="AE116" s="34"/>
    </row>
    <row r="117" spans="1:65" s="2" customFormat="1" ht="10.35" customHeight="1">
      <c r="A117" s="34"/>
      <c r="B117" s="35"/>
      <c r="C117" s="36"/>
      <c r="D117" s="36"/>
      <c r="E117" s="36"/>
      <c r="F117" s="36"/>
      <c r="G117" s="36"/>
      <c r="H117" s="36"/>
      <c r="I117" s="115"/>
      <c r="J117" s="36"/>
      <c r="K117" s="36"/>
      <c r="L117" s="51"/>
      <c r="S117" s="34"/>
      <c r="T117" s="34"/>
      <c r="U117" s="34"/>
      <c r="V117" s="34"/>
      <c r="W117" s="34"/>
      <c r="X117" s="34"/>
      <c r="Y117" s="34"/>
      <c r="Z117" s="34"/>
      <c r="AA117" s="34"/>
      <c r="AB117" s="34"/>
      <c r="AC117" s="34"/>
      <c r="AD117" s="34"/>
      <c r="AE117" s="34"/>
    </row>
    <row r="118" spans="1:65" s="11" customFormat="1" ht="29.25" customHeight="1">
      <c r="A118" s="175"/>
      <c r="B118" s="176"/>
      <c r="C118" s="177" t="s">
        <v>136</v>
      </c>
      <c r="D118" s="178" t="s">
        <v>68</v>
      </c>
      <c r="E118" s="178" t="s">
        <v>64</v>
      </c>
      <c r="F118" s="178" t="s">
        <v>65</v>
      </c>
      <c r="G118" s="178" t="s">
        <v>137</v>
      </c>
      <c r="H118" s="178" t="s">
        <v>138</v>
      </c>
      <c r="I118" s="179" t="s">
        <v>139</v>
      </c>
      <c r="J118" s="178" t="s">
        <v>126</v>
      </c>
      <c r="K118" s="180" t="s">
        <v>140</v>
      </c>
      <c r="L118" s="181"/>
      <c r="M118" s="75" t="s">
        <v>1</v>
      </c>
      <c r="N118" s="76" t="s">
        <v>47</v>
      </c>
      <c r="O118" s="76" t="s">
        <v>141</v>
      </c>
      <c r="P118" s="76" t="s">
        <v>142</v>
      </c>
      <c r="Q118" s="76" t="s">
        <v>143</v>
      </c>
      <c r="R118" s="76" t="s">
        <v>144</v>
      </c>
      <c r="S118" s="76" t="s">
        <v>145</v>
      </c>
      <c r="T118" s="77" t="s">
        <v>146</v>
      </c>
      <c r="U118" s="175"/>
      <c r="V118" s="175"/>
      <c r="W118" s="175"/>
      <c r="X118" s="175"/>
      <c r="Y118" s="175"/>
      <c r="Z118" s="175"/>
      <c r="AA118" s="175"/>
      <c r="AB118" s="175"/>
      <c r="AC118" s="175"/>
      <c r="AD118" s="175"/>
      <c r="AE118" s="175"/>
    </row>
    <row r="119" spans="1:65" s="2" customFormat="1" ht="22.9" customHeight="1">
      <c r="A119" s="34"/>
      <c r="B119" s="35"/>
      <c r="C119" s="82" t="s">
        <v>147</v>
      </c>
      <c r="D119" s="36"/>
      <c r="E119" s="36"/>
      <c r="F119" s="36"/>
      <c r="G119" s="36"/>
      <c r="H119" s="36"/>
      <c r="I119" s="115"/>
      <c r="J119" s="182">
        <f>BK119</f>
        <v>0</v>
      </c>
      <c r="K119" s="36"/>
      <c r="L119" s="39"/>
      <c r="M119" s="78"/>
      <c r="N119" s="183"/>
      <c r="O119" s="79"/>
      <c r="P119" s="184">
        <f>P120</f>
        <v>0</v>
      </c>
      <c r="Q119" s="79"/>
      <c r="R119" s="184">
        <f>R120</f>
        <v>23.699383999999995</v>
      </c>
      <c r="S119" s="79"/>
      <c r="T119" s="185">
        <f>T120</f>
        <v>0</v>
      </c>
      <c r="U119" s="34"/>
      <c r="V119" s="34"/>
      <c r="W119" s="34"/>
      <c r="X119" s="34"/>
      <c r="Y119" s="34"/>
      <c r="Z119" s="34"/>
      <c r="AA119" s="34"/>
      <c r="AB119" s="34"/>
      <c r="AC119" s="34"/>
      <c r="AD119" s="34"/>
      <c r="AE119" s="34"/>
      <c r="AT119" s="16" t="s">
        <v>82</v>
      </c>
      <c r="AU119" s="16" t="s">
        <v>128</v>
      </c>
      <c r="BK119" s="186">
        <f>BK120</f>
        <v>0</v>
      </c>
    </row>
    <row r="120" spans="1:65" s="12" customFormat="1" ht="25.9" customHeight="1">
      <c r="B120" s="187"/>
      <c r="C120" s="188"/>
      <c r="D120" s="189" t="s">
        <v>82</v>
      </c>
      <c r="E120" s="190" t="s">
        <v>148</v>
      </c>
      <c r="F120" s="190" t="s">
        <v>149</v>
      </c>
      <c r="G120" s="188"/>
      <c r="H120" s="188"/>
      <c r="I120" s="191"/>
      <c r="J120" s="192">
        <f>BK120</f>
        <v>0</v>
      </c>
      <c r="K120" s="188"/>
      <c r="L120" s="193"/>
      <c r="M120" s="194"/>
      <c r="N120" s="195"/>
      <c r="O120" s="195"/>
      <c r="P120" s="196">
        <f>P121+P169</f>
        <v>0</v>
      </c>
      <c r="Q120" s="195"/>
      <c r="R120" s="196">
        <f>R121+R169</f>
        <v>23.699383999999995</v>
      </c>
      <c r="S120" s="195"/>
      <c r="T120" s="197">
        <f>T121+T169</f>
        <v>0</v>
      </c>
      <c r="AR120" s="198" t="s">
        <v>91</v>
      </c>
      <c r="AT120" s="199" t="s">
        <v>82</v>
      </c>
      <c r="AU120" s="199" t="s">
        <v>83</v>
      </c>
      <c r="AY120" s="198" t="s">
        <v>150</v>
      </c>
      <c r="BK120" s="200">
        <f>BK121+BK169</f>
        <v>0</v>
      </c>
    </row>
    <row r="121" spans="1:65" s="12" customFormat="1" ht="22.9" customHeight="1">
      <c r="B121" s="187"/>
      <c r="C121" s="188"/>
      <c r="D121" s="189" t="s">
        <v>82</v>
      </c>
      <c r="E121" s="201" t="s">
        <v>91</v>
      </c>
      <c r="F121" s="201" t="s">
        <v>1853</v>
      </c>
      <c r="G121" s="188"/>
      <c r="H121" s="188"/>
      <c r="I121" s="191"/>
      <c r="J121" s="202">
        <f>BK121</f>
        <v>0</v>
      </c>
      <c r="K121" s="188"/>
      <c r="L121" s="193"/>
      <c r="M121" s="194"/>
      <c r="N121" s="195"/>
      <c r="O121" s="195"/>
      <c r="P121" s="196">
        <f>SUM(P122:P168)</f>
        <v>0</v>
      </c>
      <c r="Q121" s="195"/>
      <c r="R121" s="196">
        <f>SUM(R122:R168)</f>
        <v>23.699383999999995</v>
      </c>
      <c r="S121" s="195"/>
      <c r="T121" s="197">
        <f>SUM(T122:T168)</f>
        <v>0</v>
      </c>
      <c r="AR121" s="198" t="s">
        <v>91</v>
      </c>
      <c r="AT121" s="199" t="s">
        <v>82</v>
      </c>
      <c r="AU121" s="199" t="s">
        <v>91</v>
      </c>
      <c r="AY121" s="198" t="s">
        <v>150</v>
      </c>
      <c r="BK121" s="200">
        <f>SUM(BK122:BK168)</f>
        <v>0</v>
      </c>
    </row>
    <row r="122" spans="1:65" s="2" customFormat="1" ht="21.75" customHeight="1">
      <c r="A122" s="34"/>
      <c r="B122" s="35"/>
      <c r="C122" s="203" t="s">
        <v>91</v>
      </c>
      <c r="D122" s="203" t="s">
        <v>152</v>
      </c>
      <c r="E122" s="204" t="s">
        <v>1854</v>
      </c>
      <c r="F122" s="205" t="s">
        <v>1855</v>
      </c>
      <c r="G122" s="206" t="s">
        <v>168</v>
      </c>
      <c r="H122" s="207">
        <v>435</v>
      </c>
      <c r="I122" s="208"/>
      <c r="J122" s="209">
        <f>ROUND(I122*H122,2)</f>
        <v>0</v>
      </c>
      <c r="K122" s="205" t="s">
        <v>1</v>
      </c>
      <c r="L122" s="39"/>
      <c r="M122" s="210" t="s">
        <v>1</v>
      </c>
      <c r="N122" s="211" t="s">
        <v>48</v>
      </c>
      <c r="O122" s="71"/>
      <c r="P122" s="212">
        <f>O122*H122</f>
        <v>0</v>
      </c>
      <c r="Q122" s="212">
        <v>0</v>
      </c>
      <c r="R122" s="212">
        <f>Q122*H122</f>
        <v>0</v>
      </c>
      <c r="S122" s="212">
        <v>0</v>
      </c>
      <c r="T122" s="213">
        <f>S122*H122</f>
        <v>0</v>
      </c>
      <c r="U122" s="34"/>
      <c r="V122" s="34"/>
      <c r="W122" s="34"/>
      <c r="X122" s="34"/>
      <c r="Y122" s="34"/>
      <c r="Z122" s="34"/>
      <c r="AA122" s="34"/>
      <c r="AB122" s="34"/>
      <c r="AC122" s="34"/>
      <c r="AD122" s="34"/>
      <c r="AE122" s="34"/>
      <c r="AR122" s="214" t="s">
        <v>156</v>
      </c>
      <c r="AT122" s="214" t="s">
        <v>152</v>
      </c>
      <c r="AU122" s="214" t="s">
        <v>21</v>
      </c>
      <c r="AY122" s="16" t="s">
        <v>150</v>
      </c>
      <c r="BE122" s="215">
        <f>IF(N122="základní",J122,0)</f>
        <v>0</v>
      </c>
      <c r="BF122" s="215">
        <f>IF(N122="snížená",J122,0)</f>
        <v>0</v>
      </c>
      <c r="BG122" s="215">
        <f>IF(N122="zákl. přenesená",J122,0)</f>
        <v>0</v>
      </c>
      <c r="BH122" s="215">
        <f>IF(N122="sníž. přenesená",J122,0)</f>
        <v>0</v>
      </c>
      <c r="BI122" s="215">
        <f>IF(N122="nulová",J122,0)</f>
        <v>0</v>
      </c>
      <c r="BJ122" s="16" t="s">
        <v>91</v>
      </c>
      <c r="BK122" s="215">
        <f>ROUND(I122*H122,2)</f>
        <v>0</v>
      </c>
      <c r="BL122" s="16" t="s">
        <v>156</v>
      </c>
      <c r="BM122" s="214" t="s">
        <v>1856</v>
      </c>
    </row>
    <row r="123" spans="1:65" s="2" customFormat="1" ht="19.5">
      <c r="A123" s="34"/>
      <c r="B123" s="35"/>
      <c r="C123" s="36"/>
      <c r="D123" s="216" t="s">
        <v>158</v>
      </c>
      <c r="E123" s="36"/>
      <c r="F123" s="217" t="s">
        <v>1855</v>
      </c>
      <c r="G123" s="36"/>
      <c r="H123" s="36"/>
      <c r="I123" s="115"/>
      <c r="J123" s="36"/>
      <c r="K123" s="36"/>
      <c r="L123" s="39"/>
      <c r="M123" s="218"/>
      <c r="N123" s="219"/>
      <c r="O123" s="71"/>
      <c r="P123" s="71"/>
      <c r="Q123" s="71"/>
      <c r="R123" s="71"/>
      <c r="S123" s="71"/>
      <c r="T123" s="72"/>
      <c r="U123" s="34"/>
      <c r="V123" s="34"/>
      <c r="W123" s="34"/>
      <c r="X123" s="34"/>
      <c r="Y123" s="34"/>
      <c r="Z123" s="34"/>
      <c r="AA123" s="34"/>
      <c r="AB123" s="34"/>
      <c r="AC123" s="34"/>
      <c r="AD123" s="34"/>
      <c r="AE123" s="34"/>
      <c r="AT123" s="16" t="s">
        <v>158</v>
      </c>
      <c r="AU123" s="16" t="s">
        <v>21</v>
      </c>
    </row>
    <row r="124" spans="1:65" s="2" customFormat="1" ht="21.75" customHeight="1">
      <c r="A124" s="34"/>
      <c r="B124" s="35"/>
      <c r="C124" s="203" t="s">
        <v>21</v>
      </c>
      <c r="D124" s="203" t="s">
        <v>152</v>
      </c>
      <c r="E124" s="204" t="s">
        <v>1857</v>
      </c>
      <c r="F124" s="205" t="s">
        <v>1858</v>
      </c>
      <c r="G124" s="206" t="s">
        <v>168</v>
      </c>
      <c r="H124" s="207">
        <v>435</v>
      </c>
      <c r="I124" s="208"/>
      <c r="J124" s="209">
        <f>ROUND(I124*H124,2)</f>
        <v>0</v>
      </c>
      <c r="K124" s="205" t="s">
        <v>1</v>
      </c>
      <c r="L124" s="39"/>
      <c r="M124" s="210" t="s">
        <v>1</v>
      </c>
      <c r="N124" s="211" t="s">
        <v>48</v>
      </c>
      <c r="O124" s="71"/>
      <c r="P124" s="212">
        <f>O124*H124</f>
        <v>0</v>
      </c>
      <c r="Q124" s="212">
        <v>0</v>
      </c>
      <c r="R124" s="212">
        <f>Q124*H124</f>
        <v>0</v>
      </c>
      <c r="S124" s="212">
        <v>0</v>
      </c>
      <c r="T124" s="213">
        <f>S124*H124</f>
        <v>0</v>
      </c>
      <c r="U124" s="34"/>
      <c r="V124" s="34"/>
      <c r="W124" s="34"/>
      <c r="X124" s="34"/>
      <c r="Y124" s="34"/>
      <c r="Z124" s="34"/>
      <c r="AA124" s="34"/>
      <c r="AB124" s="34"/>
      <c r="AC124" s="34"/>
      <c r="AD124" s="34"/>
      <c r="AE124" s="34"/>
      <c r="AR124" s="214" t="s">
        <v>156</v>
      </c>
      <c r="AT124" s="214" t="s">
        <v>152</v>
      </c>
      <c r="AU124" s="214" t="s">
        <v>21</v>
      </c>
      <c r="AY124" s="16" t="s">
        <v>150</v>
      </c>
      <c r="BE124" s="215">
        <f>IF(N124="základní",J124,0)</f>
        <v>0</v>
      </c>
      <c r="BF124" s="215">
        <f>IF(N124="snížená",J124,0)</f>
        <v>0</v>
      </c>
      <c r="BG124" s="215">
        <f>IF(N124="zákl. přenesená",J124,0)</f>
        <v>0</v>
      </c>
      <c r="BH124" s="215">
        <f>IF(N124="sníž. přenesená",J124,0)</f>
        <v>0</v>
      </c>
      <c r="BI124" s="215">
        <f>IF(N124="nulová",J124,0)</f>
        <v>0</v>
      </c>
      <c r="BJ124" s="16" t="s">
        <v>91</v>
      </c>
      <c r="BK124" s="215">
        <f>ROUND(I124*H124,2)</f>
        <v>0</v>
      </c>
      <c r="BL124" s="16" t="s">
        <v>156</v>
      </c>
      <c r="BM124" s="214" t="s">
        <v>1859</v>
      </c>
    </row>
    <row r="125" spans="1:65" s="2" customFormat="1" ht="19.5">
      <c r="A125" s="34"/>
      <c r="B125" s="35"/>
      <c r="C125" s="36"/>
      <c r="D125" s="216" t="s">
        <v>158</v>
      </c>
      <c r="E125" s="36"/>
      <c r="F125" s="217" t="s">
        <v>1858</v>
      </c>
      <c r="G125" s="36"/>
      <c r="H125" s="36"/>
      <c r="I125" s="115"/>
      <c r="J125" s="36"/>
      <c r="K125" s="36"/>
      <c r="L125" s="39"/>
      <c r="M125" s="218"/>
      <c r="N125" s="219"/>
      <c r="O125" s="71"/>
      <c r="P125" s="71"/>
      <c r="Q125" s="71"/>
      <c r="R125" s="71"/>
      <c r="S125" s="71"/>
      <c r="T125" s="72"/>
      <c r="U125" s="34"/>
      <c r="V125" s="34"/>
      <c r="W125" s="34"/>
      <c r="X125" s="34"/>
      <c r="Y125" s="34"/>
      <c r="Z125" s="34"/>
      <c r="AA125" s="34"/>
      <c r="AB125" s="34"/>
      <c r="AC125" s="34"/>
      <c r="AD125" s="34"/>
      <c r="AE125" s="34"/>
      <c r="AT125" s="16" t="s">
        <v>158</v>
      </c>
      <c r="AU125" s="16" t="s">
        <v>21</v>
      </c>
    </row>
    <row r="126" spans="1:65" s="2" customFormat="1" ht="16.5" customHeight="1">
      <c r="A126" s="34"/>
      <c r="B126" s="35"/>
      <c r="C126" s="243" t="s">
        <v>165</v>
      </c>
      <c r="D126" s="243" t="s">
        <v>262</v>
      </c>
      <c r="E126" s="244" t="s">
        <v>1860</v>
      </c>
      <c r="F126" s="245" t="s">
        <v>1861</v>
      </c>
      <c r="G126" s="246" t="s">
        <v>1023</v>
      </c>
      <c r="H126" s="247">
        <v>11.124000000000001</v>
      </c>
      <c r="I126" s="248"/>
      <c r="J126" s="249">
        <f>ROUND(I126*H126,2)</f>
        <v>0</v>
      </c>
      <c r="K126" s="245" t="s">
        <v>1</v>
      </c>
      <c r="L126" s="250"/>
      <c r="M126" s="251" t="s">
        <v>1</v>
      </c>
      <c r="N126" s="252" t="s">
        <v>48</v>
      </c>
      <c r="O126" s="71"/>
      <c r="P126" s="212">
        <f>O126*H126</f>
        <v>0</v>
      </c>
      <c r="Q126" s="212">
        <v>1E-3</v>
      </c>
      <c r="R126" s="212">
        <f>Q126*H126</f>
        <v>1.1124E-2</v>
      </c>
      <c r="S126" s="212">
        <v>0</v>
      </c>
      <c r="T126" s="213">
        <f>S126*H126</f>
        <v>0</v>
      </c>
      <c r="U126" s="34"/>
      <c r="V126" s="34"/>
      <c r="W126" s="34"/>
      <c r="X126" s="34"/>
      <c r="Y126" s="34"/>
      <c r="Z126" s="34"/>
      <c r="AA126" s="34"/>
      <c r="AB126" s="34"/>
      <c r="AC126" s="34"/>
      <c r="AD126" s="34"/>
      <c r="AE126" s="34"/>
      <c r="AR126" s="214" t="s">
        <v>187</v>
      </c>
      <c r="AT126" s="214" t="s">
        <v>262</v>
      </c>
      <c r="AU126" s="214" t="s">
        <v>21</v>
      </c>
      <c r="AY126" s="16" t="s">
        <v>150</v>
      </c>
      <c r="BE126" s="215">
        <f>IF(N126="základní",J126,0)</f>
        <v>0</v>
      </c>
      <c r="BF126" s="215">
        <f>IF(N126="snížená",J126,0)</f>
        <v>0</v>
      </c>
      <c r="BG126" s="215">
        <f>IF(N126="zákl. přenesená",J126,0)</f>
        <v>0</v>
      </c>
      <c r="BH126" s="215">
        <f>IF(N126="sníž. přenesená",J126,0)</f>
        <v>0</v>
      </c>
      <c r="BI126" s="215">
        <f>IF(N126="nulová",J126,0)</f>
        <v>0</v>
      </c>
      <c r="BJ126" s="16" t="s">
        <v>91</v>
      </c>
      <c r="BK126" s="215">
        <f>ROUND(I126*H126,2)</f>
        <v>0</v>
      </c>
      <c r="BL126" s="16" t="s">
        <v>156</v>
      </c>
      <c r="BM126" s="214" t="s">
        <v>1862</v>
      </c>
    </row>
    <row r="127" spans="1:65" s="2" customFormat="1" ht="11.25">
      <c r="A127" s="34"/>
      <c r="B127" s="35"/>
      <c r="C127" s="36"/>
      <c r="D127" s="216" t="s">
        <v>158</v>
      </c>
      <c r="E127" s="36"/>
      <c r="F127" s="217" t="s">
        <v>1861</v>
      </c>
      <c r="G127" s="36"/>
      <c r="H127" s="36"/>
      <c r="I127" s="115"/>
      <c r="J127" s="36"/>
      <c r="K127" s="36"/>
      <c r="L127" s="39"/>
      <c r="M127" s="218"/>
      <c r="N127" s="219"/>
      <c r="O127" s="71"/>
      <c r="P127" s="71"/>
      <c r="Q127" s="71"/>
      <c r="R127" s="71"/>
      <c r="S127" s="71"/>
      <c r="T127" s="72"/>
      <c r="U127" s="34"/>
      <c r="V127" s="34"/>
      <c r="W127" s="34"/>
      <c r="X127" s="34"/>
      <c r="Y127" s="34"/>
      <c r="Z127" s="34"/>
      <c r="AA127" s="34"/>
      <c r="AB127" s="34"/>
      <c r="AC127" s="34"/>
      <c r="AD127" s="34"/>
      <c r="AE127" s="34"/>
      <c r="AT127" s="16" t="s">
        <v>158</v>
      </c>
      <c r="AU127" s="16" t="s">
        <v>21</v>
      </c>
    </row>
    <row r="128" spans="1:65" s="13" customFormat="1" ht="22.5">
      <c r="B128" s="221"/>
      <c r="C128" s="222"/>
      <c r="D128" s="216" t="s">
        <v>200</v>
      </c>
      <c r="E128" s="223" t="s">
        <v>1</v>
      </c>
      <c r="F128" s="224" t="s">
        <v>1863</v>
      </c>
      <c r="G128" s="222"/>
      <c r="H128" s="225">
        <v>11.124000000000001</v>
      </c>
      <c r="I128" s="226"/>
      <c r="J128" s="222"/>
      <c r="K128" s="222"/>
      <c r="L128" s="227"/>
      <c r="M128" s="228"/>
      <c r="N128" s="229"/>
      <c r="O128" s="229"/>
      <c r="P128" s="229"/>
      <c r="Q128" s="229"/>
      <c r="R128" s="229"/>
      <c r="S128" s="229"/>
      <c r="T128" s="230"/>
      <c r="AT128" s="231" t="s">
        <v>200</v>
      </c>
      <c r="AU128" s="231" t="s">
        <v>21</v>
      </c>
      <c r="AV128" s="13" t="s">
        <v>21</v>
      </c>
      <c r="AW128" s="13" t="s">
        <v>40</v>
      </c>
      <c r="AX128" s="13" t="s">
        <v>91</v>
      </c>
      <c r="AY128" s="231" t="s">
        <v>150</v>
      </c>
    </row>
    <row r="129" spans="1:65" s="2" customFormat="1" ht="16.5" customHeight="1">
      <c r="A129" s="34"/>
      <c r="B129" s="35"/>
      <c r="C129" s="203" t="s">
        <v>156</v>
      </c>
      <c r="D129" s="203" t="s">
        <v>152</v>
      </c>
      <c r="E129" s="204" t="s">
        <v>1864</v>
      </c>
      <c r="F129" s="205" t="s">
        <v>1865</v>
      </c>
      <c r="G129" s="206" t="s">
        <v>168</v>
      </c>
      <c r="H129" s="207">
        <v>265</v>
      </c>
      <c r="I129" s="208"/>
      <c r="J129" s="209">
        <f>ROUND(I129*H129,2)</f>
        <v>0</v>
      </c>
      <c r="K129" s="205" t="s">
        <v>1</v>
      </c>
      <c r="L129" s="39"/>
      <c r="M129" s="210" t="s">
        <v>1</v>
      </c>
      <c r="N129" s="211" t="s">
        <v>48</v>
      </c>
      <c r="O129" s="71"/>
      <c r="P129" s="212">
        <f>O129*H129</f>
        <v>0</v>
      </c>
      <c r="Q129" s="212">
        <v>0</v>
      </c>
      <c r="R129" s="212">
        <f>Q129*H129</f>
        <v>0</v>
      </c>
      <c r="S129" s="212">
        <v>0</v>
      </c>
      <c r="T129" s="213">
        <f>S129*H129</f>
        <v>0</v>
      </c>
      <c r="U129" s="34"/>
      <c r="V129" s="34"/>
      <c r="W129" s="34"/>
      <c r="X129" s="34"/>
      <c r="Y129" s="34"/>
      <c r="Z129" s="34"/>
      <c r="AA129" s="34"/>
      <c r="AB129" s="34"/>
      <c r="AC129" s="34"/>
      <c r="AD129" s="34"/>
      <c r="AE129" s="34"/>
      <c r="AR129" s="214" t="s">
        <v>156</v>
      </c>
      <c r="AT129" s="214" t="s">
        <v>152</v>
      </c>
      <c r="AU129" s="214" t="s">
        <v>21</v>
      </c>
      <c r="AY129" s="16" t="s">
        <v>150</v>
      </c>
      <c r="BE129" s="215">
        <f>IF(N129="základní",J129,0)</f>
        <v>0</v>
      </c>
      <c r="BF129" s="215">
        <f>IF(N129="snížená",J129,0)</f>
        <v>0</v>
      </c>
      <c r="BG129" s="215">
        <f>IF(N129="zákl. přenesená",J129,0)</f>
        <v>0</v>
      </c>
      <c r="BH129" s="215">
        <f>IF(N129="sníž. přenesená",J129,0)</f>
        <v>0</v>
      </c>
      <c r="BI129" s="215">
        <f>IF(N129="nulová",J129,0)</f>
        <v>0</v>
      </c>
      <c r="BJ129" s="16" t="s">
        <v>91</v>
      </c>
      <c r="BK129" s="215">
        <f>ROUND(I129*H129,2)</f>
        <v>0</v>
      </c>
      <c r="BL129" s="16" t="s">
        <v>156</v>
      </c>
      <c r="BM129" s="214" t="s">
        <v>1866</v>
      </c>
    </row>
    <row r="130" spans="1:65" s="2" customFormat="1" ht="11.25">
      <c r="A130" s="34"/>
      <c r="B130" s="35"/>
      <c r="C130" s="36"/>
      <c r="D130" s="216" t="s">
        <v>158</v>
      </c>
      <c r="E130" s="36"/>
      <c r="F130" s="217" t="s">
        <v>1865</v>
      </c>
      <c r="G130" s="36"/>
      <c r="H130" s="36"/>
      <c r="I130" s="115"/>
      <c r="J130" s="36"/>
      <c r="K130" s="36"/>
      <c r="L130" s="39"/>
      <c r="M130" s="218"/>
      <c r="N130" s="219"/>
      <c r="O130" s="71"/>
      <c r="P130" s="71"/>
      <c r="Q130" s="71"/>
      <c r="R130" s="71"/>
      <c r="S130" s="71"/>
      <c r="T130" s="72"/>
      <c r="U130" s="34"/>
      <c r="V130" s="34"/>
      <c r="W130" s="34"/>
      <c r="X130" s="34"/>
      <c r="Y130" s="34"/>
      <c r="Z130" s="34"/>
      <c r="AA130" s="34"/>
      <c r="AB130" s="34"/>
      <c r="AC130" s="34"/>
      <c r="AD130" s="34"/>
      <c r="AE130" s="34"/>
      <c r="AT130" s="16" t="s">
        <v>158</v>
      </c>
      <c r="AU130" s="16" t="s">
        <v>21</v>
      </c>
    </row>
    <row r="131" spans="1:65" s="13" customFormat="1" ht="11.25">
      <c r="B131" s="221"/>
      <c r="C131" s="222"/>
      <c r="D131" s="216" t="s">
        <v>200</v>
      </c>
      <c r="E131" s="223" t="s">
        <v>1</v>
      </c>
      <c r="F131" s="224" t="s">
        <v>1867</v>
      </c>
      <c r="G131" s="222"/>
      <c r="H131" s="225">
        <v>265</v>
      </c>
      <c r="I131" s="226"/>
      <c r="J131" s="222"/>
      <c r="K131" s="222"/>
      <c r="L131" s="227"/>
      <c r="M131" s="228"/>
      <c r="N131" s="229"/>
      <c r="O131" s="229"/>
      <c r="P131" s="229"/>
      <c r="Q131" s="229"/>
      <c r="R131" s="229"/>
      <c r="S131" s="229"/>
      <c r="T131" s="230"/>
      <c r="AT131" s="231" t="s">
        <v>200</v>
      </c>
      <c r="AU131" s="231" t="s">
        <v>21</v>
      </c>
      <c r="AV131" s="13" t="s">
        <v>21</v>
      </c>
      <c r="AW131" s="13" t="s">
        <v>40</v>
      </c>
      <c r="AX131" s="13" t="s">
        <v>83</v>
      </c>
      <c r="AY131" s="231" t="s">
        <v>150</v>
      </c>
    </row>
    <row r="132" spans="1:65" s="14" customFormat="1" ht="11.25">
      <c r="B132" s="232"/>
      <c r="C132" s="233"/>
      <c r="D132" s="216" t="s">
        <v>200</v>
      </c>
      <c r="E132" s="234" t="s">
        <v>1</v>
      </c>
      <c r="F132" s="235" t="s">
        <v>203</v>
      </c>
      <c r="G132" s="233"/>
      <c r="H132" s="236">
        <v>265</v>
      </c>
      <c r="I132" s="237"/>
      <c r="J132" s="233"/>
      <c r="K132" s="233"/>
      <c r="L132" s="238"/>
      <c r="M132" s="239"/>
      <c r="N132" s="240"/>
      <c r="O132" s="240"/>
      <c r="P132" s="240"/>
      <c r="Q132" s="240"/>
      <c r="R132" s="240"/>
      <c r="S132" s="240"/>
      <c r="T132" s="241"/>
      <c r="AT132" s="242" t="s">
        <v>200</v>
      </c>
      <c r="AU132" s="242" t="s">
        <v>21</v>
      </c>
      <c r="AV132" s="14" t="s">
        <v>156</v>
      </c>
      <c r="AW132" s="14" t="s">
        <v>40</v>
      </c>
      <c r="AX132" s="14" t="s">
        <v>91</v>
      </c>
      <c r="AY132" s="242" t="s">
        <v>150</v>
      </c>
    </row>
    <row r="133" spans="1:65" s="2" customFormat="1" ht="21.75" customHeight="1">
      <c r="A133" s="34"/>
      <c r="B133" s="35"/>
      <c r="C133" s="203" t="s">
        <v>175</v>
      </c>
      <c r="D133" s="203" t="s">
        <v>152</v>
      </c>
      <c r="E133" s="204" t="s">
        <v>1868</v>
      </c>
      <c r="F133" s="205" t="s">
        <v>1869</v>
      </c>
      <c r="G133" s="206" t="s">
        <v>155</v>
      </c>
      <c r="H133" s="207">
        <v>76</v>
      </c>
      <c r="I133" s="208"/>
      <c r="J133" s="209">
        <f>ROUND(I133*H133,2)</f>
        <v>0</v>
      </c>
      <c r="K133" s="205" t="s">
        <v>1</v>
      </c>
      <c r="L133" s="39"/>
      <c r="M133" s="210" t="s">
        <v>1</v>
      </c>
      <c r="N133" s="211" t="s">
        <v>48</v>
      </c>
      <c r="O133" s="71"/>
      <c r="P133" s="212">
        <f>O133*H133</f>
        <v>0</v>
      </c>
      <c r="Q133" s="212">
        <v>0</v>
      </c>
      <c r="R133" s="212">
        <f>Q133*H133</f>
        <v>0</v>
      </c>
      <c r="S133" s="212">
        <v>0</v>
      </c>
      <c r="T133" s="213">
        <f>S133*H133</f>
        <v>0</v>
      </c>
      <c r="U133" s="34"/>
      <c r="V133" s="34"/>
      <c r="W133" s="34"/>
      <c r="X133" s="34"/>
      <c r="Y133" s="34"/>
      <c r="Z133" s="34"/>
      <c r="AA133" s="34"/>
      <c r="AB133" s="34"/>
      <c r="AC133" s="34"/>
      <c r="AD133" s="34"/>
      <c r="AE133" s="34"/>
      <c r="AR133" s="214" t="s">
        <v>156</v>
      </c>
      <c r="AT133" s="214" t="s">
        <v>152</v>
      </c>
      <c r="AU133" s="214" t="s">
        <v>21</v>
      </c>
      <c r="AY133" s="16" t="s">
        <v>150</v>
      </c>
      <c r="BE133" s="215">
        <f>IF(N133="základní",J133,0)</f>
        <v>0</v>
      </c>
      <c r="BF133" s="215">
        <f>IF(N133="snížená",J133,0)</f>
        <v>0</v>
      </c>
      <c r="BG133" s="215">
        <f>IF(N133="zákl. přenesená",J133,0)</f>
        <v>0</v>
      </c>
      <c r="BH133" s="215">
        <f>IF(N133="sníž. přenesená",J133,0)</f>
        <v>0</v>
      </c>
      <c r="BI133" s="215">
        <f>IF(N133="nulová",J133,0)</f>
        <v>0</v>
      </c>
      <c r="BJ133" s="16" t="s">
        <v>91</v>
      </c>
      <c r="BK133" s="215">
        <f>ROUND(I133*H133,2)</f>
        <v>0</v>
      </c>
      <c r="BL133" s="16" t="s">
        <v>156</v>
      </c>
      <c r="BM133" s="214" t="s">
        <v>1870</v>
      </c>
    </row>
    <row r="134" spans="1:65" s="2" customFormat="1" ht="19.5">
      <c r="A134" s="34"/>
      <c r="B134" s="35"/>
      <c r="C134" s="36"/>
      <c r="D134" s="216" t="s">
        <v>158</v>
      </c>
      <c r="E134" s="36"/>
      <c r="F134" s="217" t="s">
        <v>1869</v>
      </c>
      <c r="G134" s="36"/>
      <c r="H134" s="36"/>
      <c r="I134" s="115"/>
      <c r="J134" s="36"/>
      <c r="K134" s="36"/>
      <c r="L134" s="39"/>
      <c r="M134" s="218"/>
      <c r="N134" s="219"/>
      <c r="O134" s="71"/>
      <c r="P134" s="71"/>
      <c r="Q134" s="71"/>
      <c r="R134" s="71"/>
      <c r="S134" s="71"/>
      <c r="T134" s="72"/>
      <c r="U134" s="34"/>
      <c r="V134" s="34"/>
      <c r="W134" s="34"/>
      <c r="X134" s="34"/>
      <c r="Y134" s="34"/>
      <c r="Z134" s="34"/>
      <c r="AA134" s="34"/>
      <c r="AB134" s="34"/>
      <c r="AC134" s="34"/>
      <c r="AD134" s="34"/>
      <c r="AE134" s="34"/>
      <c r="AT134" s="16" t="s">
        <v>158</v>
      </c>
      <c r="AU134" s="16" t="s">
        <v>21</v>
      </c>
    </row>
    <row r="135" spans="1:65" s="2" customFormat="1" ht="19.5">
      <c r="A135" s="34"/>
      <c r="B135" s="35"/>
      <c r="C135" s="36"/>
      <c r="D135" s="216" t="s">
        <v>159</v>
      </c>
      <c r="E135" s="36"/>
      <c r="F135" s="220" t="s">
        <v>1871</v>
      </c>
      <c r="G135" s="36"/>
      <c r="H135" s="36"/>
      <c r="I135" s="115"/>
      <c r="J135" s="36"/>
      <c r="K135" s="36"/>
      <c r="L135" s="39"/>
      <c r="M135" s="218"/>
      <c r="N135" s="219"/>
      <c r="O135" s="71"/>
      <c r="P135" s="71"/>
      <c r="Q135" s="71"/>
      <c r="R135" s="71"/>
      <c r="S135" s="71"/>
      <c r="T135" s="72"/>
      <c r="U135" s="34"/>
      <c r="V135" s="34"/>
      <c r="W135" s="34"/>
      <c r="X135" s="34"/>
      <c r="Y135" s="34"/>
      <c r="Z135" s="34"/>
      <c r="AA135" s="34"/>
      <c r="AB135" s="34"/>
      <c r="AC135" s="34"/>
      <c r="AD135" s="34"/>
      <c r="AE135" s="34"/>
      <c r="AT135" s="16" t="s">
        <v>159</v>
      </c>
      <c r="AU135" s="16" t="s">
        <v>21</v>
      </c>
    </row>
    <row r="136" spans="1:65" s="2" customFormat="1" ht="16.5" customHeight="1">
      <c r="A136" s="34"/>
      <c r="B136" s="35"/>
      <c r="C136" s="203" t="s">
        <v>179</v>
      </c>
      <c r="D136" s="203" t="s">
        <v>152</v>
      </c>
      <c r="E136" s="204" t="s">
        <v>1872</v>
      </c>
      <c r="F136" s="205" t="s">
        <v>1873</v>
      </c>
      <c r="G136" s="206" t="s">
        <v>168</v>
      </c>
      <c r="H136" s="207">
        <v>376</v>
      </c>
      <c r="I136" s="208"/>
      <c r="J136" s="209">
        <f>ROUND(I136*H136,2)</f>
        <v>0</v>
      </c>
      <c r="K136" s="205" t="s">
        <v>1</v>
      </c>
      <c r="L136" s="39"/>
      <c r="M136" s="210" t="s">
        <v>1</v>
      </c>
      <c r="N136" s="211" t="s">
        <v>48</v>
      </c>
      <c r="O136" s="71"/>
      <c r="P136" s="212">
        <f>O136*H136</f>
        <v>0</v>
      </c>
      <c r="Q136" s="212">
        <v>0</v>
      </c>
      <c r="R136" s="212">
        <f>Q136*H136</f>
        <v>0</v>
      </c>
      <c r="S136" s="212">
        <v>0</v>
      </c>
      <c r="T136" s="213">
        <f>S136*H136</f>
        <v>0</v>
      </c>
      <c r="U136" s="34"/>
      <c r="V136" s="34"/>
      <c r="W136" s="34"/>
      <c r="X136" s="34"/>
      <c r="Y136" s="34"/>
      <c r="Z136" s="34"/>
      <c r="AA136" s="34"/>
      <c r="AB136" s="34"/>
      <c r="AC136" s="34"/>
      <c r="AD136" s="34"/>
      <c r="AE136" s="34"/>
      <c r="AR136" s="214" t="s">
        <v>156</v>
      </c>
      <c r="AT136" s="214" t="s">
        <v>152</v>
      </c>
      <c r="AU136" s="214" t="s">
        <v>21</v>
      </c>
      <c r="AY136" s="16" t="s">
        <v>150</v>
      </c>
      <c r="BE136" s="215">
        <f>IF(N136="základní",J136,0)</f>
        <v>0</v>
      </c>
      <c r="BF136" s="215">
        <f>IF(N136="snížená",J136,0)</f>
        <v>0</v>
      </c>
      <c r="BG136" s="215">
        <f>IF(N136="zákl. přenesená",J136,0)</f>
        <v>0</v>
      </c>
      <c r="BH136" s="215">
        <f>IF(N136="sníž. přenesená",J136,0)</f>
        <v>0</v>
      </c>
      <c r="BI136" s="215">
        <f>IF(N136="nulová",J136,0)</f>
        <v>0</v>
      </c>
      <c r="BJ136" s="16" t="s">
        <v>91</v>
      </c>
      <c r="BK136" s="215">
        <f>ROUND(I136*H136,2)</f>
        <v>0</v>
      </c>
      <c r="BL136" s="16" t="s">
        <v>156</v>
      </c>
      <c r="BM136" s="214" t="s">
        <v>1874</v>
      </c>
    </row>
    <row r="137" spans="1:65" s="2" customFormat="1" ht="11.25">
      <c r="A137" s="34"/>
      <c r="B137" s="35"/>
      <c r="C137" s="36"/>
      <c r="D137" s="216" t="s">
        <v>158</v>
      </c>
      <c r="E137" s="36"/>
      <c r="F137" s="217" t="s">
        <v>1873</v>
      </c>
      <c r="G137" s="36"/>
      <c r="H137" s="36"/>
      <c r="I137" s="115"/>
      <c r="J137" s="36"/>
      <c r="K137" s="36"/>
      <c r="L137" s="39"/>
      <c r="M137" s="218"/>
      <c r="N137" s="219"/>
      <c r="O137" s="71"/>
      <c r="P137" s="71"/>
      <c r="Q137" s="71"/>
      <c r="R137" s="71"/>
      <c r="S137" s="71"/>
      <c r="T137" s="72"/>
      <c r="U137" s="34"/>
      <c r="V137" s="34"/>
      <c r="W137" s="34"/>
      <c r="X137" s="34"/>
      <c r="Y137" s="34"/>
      <c r="Z137" s="34"/>
      <c r="AA137" s="34"/>
      <c r="AB137" s="34"/>
      <c r="AC137" s="34"/>
      <c r="AD137" s="34"/>
      <c r="AE137" s="34"/>
      <c r="AT137" s="16" t="s">
        <v>158</v>
      </c>
      <c r="AU137" s="16" t="s">
        <v>21</v>
      </c>
    </row>
    <row r="138" spans="1:65" s="2" customFormat="1" ht="19.5">
      <c r="A138" s="34"/>
      <c r="B138" s="35"/>
      <c r="C138" s="36"/>
      <c r="D138" s="216" t="s">
        <v>159</v>
      </c>
      <c r="E138" s="36"/>
      <c r="F138" s="220" t="s">
        <v>1875</v>
      </c>
      <c r="G138" s="36"/>
      <c r="H138" s="36"/>
      <c r="I138" s="115"/>
      <c r="J138" s="36"/>
      <c r="K138" s="36"/>
      <c r="L138" s="39"/>
      <c r="M138" s="218"/>
      <c r="N138" s="219"/>
      <c r="O138" s="71"/>
      <c r="P138" s="71"/>
      <c r="Q138" s="71"/>
      <c r="R138" s="71"/>
      <c r="S138" s="71"/>
      <c r="T138" s="72"/>
      <c r="U138" s="34"/>
      <c r="V138" s="34"/>
      <c r="W138" s="34"/>
      <c r="X138" s="34"/>
      <c r="Y138" s="34"/>
      <c r="Z138" s="34"/>
      <c r="AA138" s="34"/>
      <c r="AB138" s="34"/>
      <c r="AC138" s="34"/>
      <c r="AD138" s="34"/>
      <c r="AE138" s="34"/>
      <c r="AT138" s="16" t="s">
        <v>159</v>
      </c>
      <c r="AU138" s="16" t="s">
        <v>21</v>
      </c>
    </row>
    <row r="139" spans="1:65" s="13" customFormat="1" ht="11.25">
      <c r="B139" s="221"/>
      <c r="C139" s="222"/>
      <c r="D139" s="216" t="s">
        <v>200</v>
      </c>
      <c r="E139" s="223" t="s">
        <v>1</v>
      </c>
      <c r="F139" s="224" t="s">
        <v>1876</v>
      </c>
      <c r="G139" s="222"/>
      <c r="H139" s="225">
        <v>376</v>
      </c>
      <c r="I139" s="226"/>
      <c r="J139" s="222"/>
      <c r="K139" s="222"/>
      <c r="L139" s="227"/>
      <c r="M139" s="228"/>
      <c r="N139" s="229"/>
      <c r="O139" s="229"/>
      <c r="P139" s="229"/>
      <c r="Q139" s="229"/>
      <c r="R139" s="229"/>
      <c r="S139" s="229"/>
      <c r="T139" s="230"/>
      <c r="AT139" s="231" t="s">
        <v>200</v>
      </c>
      <c r="AU139" s="231" t="s">
        <v>21</v>
      </c>
      <c r="AV139" s="13" t="s">
        <v>21</v>
      </c>
      <c r="AW139" s="13" t="s">
        <v>40</v>
      </c>
      <c r="AX139" s="13" t="s">
        <v>91</v>
      </c>
      <c r="AY139" s="231" t="s">
        <v>150</v>
      </c>
    </row>
    <row r="140" spans="1:65" s="2" customFormat="1" ht="16.5" customHeight="1">
      <c r="A140" s="34"/>
      <c r="B140" s="35"/>
      <c r="C140" s="203" t="s">
        <v>183</v>
      </c>
      <c r="D140" s="203" t="s">
        <v>152</v>
      </c>
      <c r="E140" s="204" t="s">
        <v>1877</v>
      </c>
      <c r="F140" s="205" t="s">
        <v>1878</v>
      </c>
      <c r="G140" s="206" t="s">
        <v>168</v>
      </c>
      <c r="H140" s="207">
        <v>76</v>
      </c>
      <c r="I140" s="208"/>
      <c r="J140" s="209">
        <f>ROUND(I140*H140,2)</f>
        <v>0</v>
      </c>
      <c r="K140" s="205" t="s">
        <v>1</v>
      </c>
      <c r="L140" s="39"/>
      <c r="M140" s="210" t="s">
        <v>1</v>
      </c>
      <c r="N140" s="211" t="s">
        <v>48</v>
      </c>
      <c r="O140" s="71"/>
      <c r="P140" s="212">
        <f>O140*H140</f>
        <v>0</v>
      </c>
      <c r="Q140" s="212">
        <v>3.5E-4</v>
      </c>
      <c r="R140" s="212">
        <f>Q140*H140</f>
        <v>2.6599999999999999E-2</v>
      </c>
      <c r="S140" s="212">
        <v>0</v>
      </c>
      <c r="T140" s="213">
        <f>S140*H140</f>
        <v>0</v>
      </c>
      <c r="U140" s="34"/>
      <c r="V140" s="34"/>
      <c r="W140" s="34"/>
      <c r="X140" s="34"/>
      <c r="Y140" s="34"/>
      <c r="Z140" s="34"/>
      <c r="AA140" s="34"/>
      <c r="AB140" s="34"/>
      <c r="AC140" s="34"/>
      <c r="AD140" s="34"/>
      <c r="AE140" s="34"/>
      <c r="AR140" s="214" t="s">
        <v>156</v>
      </c>
      <c r="AT140" s="214" t="s">
        <v>152</v>
      </c>
      <c r="AU140" s="214" t="s">
        <v>21</v>
      </c>
      <c r="AY140" s="16" t="s">
        <v>150</v>
      </c>
      <c r="BE140" s="215">
        <f>IF(N140="základní",J140,0)</f>
        <v>0</v>
      </c>
      <c r="BF140" s="215">
        <f>IF(N140="snížená",J140,0)</f>
        <v>0</v>
      </c>
      <c r="BG140" s="215">
        <f>IF(N140="zákl. přenesená",J140,0)</f>
        <v>0</v>
      </c>
      <c r="BH140" s="215">
        <f>IF(N140="sníž. přenesená",J140,0)</f>
        <v>0</v>
      </c>
      <c r="BI140" s="215">
        <f>IF(N140="nulová",J140,0)</f>
        <v>0</v>
      </c>
      <c r="BJ140" s="16" t="s">
        <v>91</v>
      </c>
      <c r="BK140" s="215">
        <f>ROUND(I140*H140,2)</f>
        <v>0</v>
      </c>
      <c r="BL140" s="16" t="s">
        <v>156</v>
      </c>
      <c r="BM140" s="214" t="s">
        <v>1879</v>
      </c>
    </row>
    <row r="141" spans="1:65" s="2" customFormat="1" ht="11.25">
      <c r="A141" s="34"/>
      <c r="B141" s="35"/>
      <c r="C141" s="36"/>
      <c r="D141" s="216" t="s">
        <v>158</v>
      </c>
      <c r="E141" s="36"/>
      <c r="F141" s="217" t="s">
        <v>1878</v>
      </c>
      <c r="G141" s="36"/>
      <c r="H141" s="36"/>
      <c r="I141" s="115"/>
      <c r="J141" s="36"/>
      <c r="K141" s="36"/>
      <c r="L141" s="39"/>
      <c r="M141" s="218"/>
      <c r="N141" s="219"/>
      <c r="O141" s="71"/>
      <c r="P141" s="71"/>
      <c r="Q141" s="71"/>
      <c r="R141" s="71"/>
      <c r="S141" s="71"/>
      <c r="T141" s="72"/>
      <c r="U141" s="34"/>
      <c r="V141" s="34"/>
      <c r="W141" s="34"/>
      <c r="X141" s="34"/>
      <c r="Y141" s="34"/>
      <c r="Z141" s="34"/>
      <c r="AA141" s="34"/>
      <c r="AB141" s="34"/>
      <c r="AC141" s="34"/>
      <c r="AD141" s="34"/>
      <c r="AE141" s="34"/>
      <c r="AT141" s="16" t="s">
        <v>158</v>
      </c>
      <c r="AU141" s="16" t="s">
        <v>21</v>
      </c>
    </row>
    <row r="142" spans="1:65" s="2" customFormat="1" ht="16.5" customHeight="1">
      <c r="A142" s="34"/>
      <c r="B142" s="35"/>
      <c r="C142" s="243" t="s">
        <v>187</v>
      </c>
      <c r="D142" s="243" t="s">
        <v>262</v>
      </c>
      <c r="E142" s="244" t="s">
        <v>1880</v>
      </c>
      <c r="F142" s="245" t="s">
        <v>1881</v>
      </c>
      <c r="G142" s="246" t="s">
        <v>155</v>
      </c>
      <c r="H142" s="247">
        <v>76</v>
      </c>
      <c r="I142" s="248"/>
      <c r="J142" s="249">
        <f>ROUND(I142*H142,2)</f>
        <v>0</v>
      </c>
      <c r="K142" s="245" t="s">
        <v>1</v>
      </c>
      <c r="L142" s="250"/>
      <c r="M142" s="251" t="s">
        <v>1</v>
      </c>
      <c r="N142" s="252" t="s">
        <v>48</v>
      </c>
      <c r="O142" s="71"/>
      <c r="P142" s="212">
        <f>O142*H142</f>
        <v>0</v>
      </c>
      <c r="Q142" s="212">
        <v>1.7999999999999999E-2</v>
      </c>
      <c r="R142" s="212">
        <f>Q142*H142</f>
        <v>1.3679999999999999</v>
      </c>
      <c r="S142" s="212">
        <v>0</v>
      </c>
      <c r="T142" s="213">
        <f>S142*H142</f>
        <v>0</v>
      </c>
      <c r="U142" s="34"/>
      <c r="V142" s="34"/>
      <c r="W142" s="34"/>
      <c r="X142" s="34"/>
      <c r="Y142" s="34"/>
      <c r="Z142" s="34"/>
      <c r="AA142" s="34"/>
      <c r="AB142" s="34"/>
      <c r="AC142" s="34"/>
      <c r="AD142" s="34"/>
      <c r="AE142" s="34"/>
      <c r="AR142" s="214" t="s">
        <v>187</v>
      </c>
      <c r="AT142" s="214" t="s">
        <v>262</v>
      </c>
      <c r="AU142" s="214" t="s">
        <v>21</v>
      </c>
      <c r="AY142" s="16" t="s">
        <v>150</v>
      </c>
      <c r="BE142" s="215">
        <f>IF(N142="základní",J142,0)</f>
        <v>0</v>
      </c>
      <c r="BF142" s="215">
        <f>IF(N142="snížená",J142,0)</f>
        <v>0</v>
      </c>
      <c r="BG142" s="215">
        <f>IF(N142="zákl. přenesená",J142,0)</f>
        <v>0</v>
      </c>
      <c r="BH142" s="215">
        <f>IF(N142="sníž. přenesená",J142,0)</f>
        <v>0</v>
      </c>
      <c r="BI142" s="215">
        <f>IF(N142="nulová",J142,0)</f>
        <v>0</v>
      </c>
      <c r="BJ142" s="16" t="s">
        <v>91</v>
      </c>
      <c r="BK142" s="215">
        <f>ROUND(I142*H142,2)</f>
        <v>0</v>
      </c>
      <c r="BL142" s="16" t="s">
        <v>156</v>
      </c>
      <c r="BM142" s="214" t="s">
        <v>1882</v>
      </c>
    </row>
    <row r="143" spans="1:65" s="2" customFormat="1" ht="11.25">
      <c r="A143" s="34"/>
      <c r="B143" s="35"/>
      <c r="C143" s="36"/>
      <c r="D143" s="216" t="s">
        <v>158</v>
      </c>
      <c r="E143" s="36"/>
      <c r="F143" s="217" t="s">
        <v>1881</v>
      </c>
      <c r="G143" s="36"/>
      <c r="H143" s="36"/>
      <c r="I143" s="115"/>
      <c r="J143" s="36"/>
      <c r="K143" s="36"/>
      <c r="L143" s="39"/>
      <c r="M143" s="218"/>
      <c r="N143" s="219"/>
      <c r="O143" s="71"/>
      <c r="P143" s="71"/>
      <c r="Q143" s="71"/>
      <c r="R143" s="71"/>
      <c r="S143" s="71"/>
      <c r="T143" s="72"/>
      <c r="U143" s="34"/>
      <c r="V143" s="34"/>
      <c r="W143" s="34"/>
      <c r="X143" s="34"/>
      <c r="Y143" s="34"/>
      <c r="Z143" s="34"/>
      <c r="AA143" s="34"/>
      <c r="AB143" s="34"/>
      <c r="AC143" s="34"/>
      <c r="AD143" s="34"/>
      <c r="AE143" s="34"/>
      <c r="AT143" s="16" t="s">
        <v>158</v>
      </c>
      <c r="AU143" s="16" t="s">
        <v>21</v>
      </c>
    </row>
    <row r="144" spans="1:65" s="2" customFormat="1" ht="29.25">
      <c r="A144" s="34"/>
      <c r="B144" s="35"/>
      <c r="C144" s="36"/>
      <c r="D144" s="216" t="s">
        <v>159</v>
      </c>
      <c r="E144" s="36"/>
      <c r="F144" s="220" t="s">
        <v>1883</v>
      </c>
      <c r="G144" s="36"/>
      <c r="H144" s="36"/>
      <c r="I144" s="115"/>
      <c r="J144" s="36"/>
      <c r="K144" s="36"/>
      <c r="L144" s="39"/>
      <c r="M144" s="218"/>
      <c r="N144" s="219"/>
      <c r="O144" s="71"/>
      <c r="P144" s="71"/>
      <c r="Q144" s="71"/>
      <c r="R144" s="71"/>
      <c r="S144" s="71"/>
      <c r="T144" s="72"/>
      <c r="U144" s="34"/>
      <c r="V144" s="34"/>
      <c r="W144" s="34"/>
      <c r="X144" s="34"/>
      <c r="Y144" s="34"/>
      <c r="Z144" s="34"/>
      <c r="AA144" s="34"/>
      <c r="AB144" s="34"/>
      <c r="AC144" s="34"/>
      <c r="AD144" s="34"/>
      <c r="AE144" s="34"/>
      <c r="AT144" s="16" t="s">
        <v>159</v>
      </c>
      <c r="AU144" s="16" t="s">
        <v>21</v>
      </c>
    </row>
    <row r="145" spans="1:65" s="2" customFormat="1" ht="16.5" customHeight="1">
      <c r="A145" s="34"/>
      <c r="B145" s="35"/>
      <c r="C145" s="203" t="s">
        <v>191</v>
      </c>
      <c r="D145" s="203" t="s">
        <v>152</v>
      </c>
      <c r="E145" s="204" t="s">
        <v>1884</v>
      </c>
      <c r="F145" s="205" t="s">
        <v>1885</v>
      </c>
      <c r="G145" s="206" t="s">
        <v>168</v>
      </c>
      <c r="H145" s="207">
        <v>770</v>
      </c>
      <c r="I145" s="208"/>
      <c r="J145" s="209">
        <f>ROUND(I145*H145,2)</f>
        <v>0</v>
      </c>
      <c r="K145" s="205" t="s">
        <v>1</v>
      </c>
      <c r="L145" s="39"/>
      <c r="M145" s="210" t="s">
        <v>1</v>
      </c>
      <c r="N145" s="211" t="s">
        <v>48</v>
      </c>
      <c r="O145" s="71"/>
      <c r="P145" s="212">
        <f>O145*H145</f>
        <v>0</v>
      </c>
      <c r="Q145" s="212">
        <v>0</v>
      </c>
      <c r="R145" s="212">
        <f>Q145*H145</f>
        <v>0</v>
      </c>
      <c r="S145" s="212">
        <v>0</v>
      </c>
      <c r="T145" s="213">
        <f>S145*H145</f>
        <v>0</v>
      </c>
      <c r="U145" s="34"/>
      <c r="V145" s="34"/>
      <c r="W145" s="34"/>
      <c r="X145" s="34"/>
      <c r="Y145" s="34"/>
      <c r="Z145" s="34"/>
      <c r="AA145" s="34"/>
      <c r="AB145" s="34"/>
      <c r="AC145" s="34"/>
      <c r="AD145" s="34"/>
      <c r="AE145" s="34"/>
      <c r="AR145" s="214" t="s">
        <v>156</v>
      </c>
      <c r="AT145" s="214" t="s">
        <v>152</v>
      </c>
      <c r="AU145" s="214" t="s">
        <v>21</v>
      </c>
      <c r="AY145" s="16" t="s">
        <v>150</v>
      </c>
      <c r="BE145" s="215">
        <f>IF(N145="základní",J145,0)</f>
        <v>0</v>
      </c>
      <c r="BF145" s="215">
        <f>IF(N145="snížená",J145,0)</f>
        <v>0</v>
      </c>
      <c r="BG145" s="215">
        <f>IF(N145="zákl. přenesená",J145,0)</f>
        <v>0</v>
      </c>
      <c r="BH145" s="215">
        <f>IF(N145="sníž. přenesená",J145,0)</f>
        <v>0</v>
      </c>
      <c r="BI145" s="215">
        <f>IF(N145="nulová",J145,0)</f>
        <v>0</v>
      </c>
      <c r="BJ145" s="16" t="s">
        <v>91</v>
      </c>
      <c r="BK145" s="215">
        <f>ROUND(I145*H145,2)</f>
        <v>0</v>
      </c>
      <c r="BL145" s="16" t="s">
        <v>156</v>
      </c>
      <c r="BM145" s="214" t="s">
        <v>1886</v>
      </c>
    </row>
    <row r="146" spans="1:65" s="2" customFormat="1" ht="11.25">
      <c r="A146" s="34"/>
      <c r="B146" s="35"/>
      <c r="C146" s="36"/>
      <c r="D146" s="216" t="s">
        <v>158</v>
      </c>
      <c r="E146" s="36"/>
      <c r="F146" s="217" t="s">
        <v>1885</v>
      </c>
      <c r="G146" s="36"/>
      <c r="H146" s="36"/>
      <c r="I146" s="115"/>
      <c r="J146" s="36"/>
      <c r="K146" s="36"/>
      <c r="L146" s="39"/>
      <c r="M146" s="218"/>
      <c r="N146" s="219"/>
      <c r="O146" s="71"/>
      <c r="P146" s="71"/>
      <c r="Q146" s="71"/>
      <c r="R146" s="71"/>
      <c r="S146" s="71"/>
      <c r="T146" s="72"/>
      <c r="U146" s="34"/>
      <c r="V146" s="34"/>
      <c r="W146" s="34"/>
      <c r="X146" s="34"/>
      <c r="Y146" s="34"/>
      <c r="Z146" s="34"/>
      <c r="AA146" s="34"/>
      <c r="AB146" s="34"/>
      <c r="AC146" s="34"/>
      <c r="AD146" s="34"/>
      <c r="AE146" s="34"/>
      <c r="AT146" s="16" t="s">
        <v>158</v>
      </c>
      <c r="AU146" s="16" t="s">
        <v>21</v>
      </c>
    </row>
    <row r="147" spans="1:65" s="13" customFormat="1" ht="11.25">
      <c r="B147" s="221"/>
      <c r="C147" s="222"/>
      <c r="D147" s="216" t="s">
        <v>200</v>
      </c>
      <c r="E147" s="223" t="s">
        <v>1</v>
      </c>
      <c r="F147" s="224" t="s">
        <v>1887</v>
      </c>
      <c r="G147" s="222"/>
      <c r="H147" s="225">
        <v>770</v>
      </c>
      <c r="I147" s="226"/>
      <c r="J147" s="222"/>
      <c r="K147" s="222"/>
      <c r="L147" s="227"/>
      <c r="M147" s="228"/>
      <c r="N147" s="229"/>
      <c r="O147" s="229"/>
      <c r="P147" s="229"/>
      <c r="Q147" s="229"/>
      <c r="R147" s="229"/>
      <c r="S147" s="229"/>
      <c r="T147" s="230"/>
      <c r="AT147" s="231" t="s">
        <v>200</v>
      </c>
      <c r="AU147" s="231" t="s">
        <v>21</v>
      </c>
      <c r="AV147" s="13" t="s">
        <v>21</v>
      </c>
      <c r="AW147" s="13" t="s">
        <v>40</v>
      </c>
      <c r="AX147" s="13" t="s">
        <v>83</v>
      </c>
      <c r="AY147" s="231" t="s">
        <v>150</v>
      </c>
    </row>
    <row r="148" spans="1:65" s="14" customFormat="1" ht="11.25">
      <c r="B148" s="232"/>
      <c r="C148" s="233"/>
      <c r="D148" s="216" t="s">
        <v>200</v>
      </c>
      <c r="E148" s="234" t="s">
        <v>1</v>
      </c>
      <c r="F148" s="235" t="s">
        <v>203</v>
      </c>
      <c r="G148" s="233"/>
      <c r="H148" s="236">
        <v>770</v>
      </c>
      <c r="I148" s="237"/>
      <c r="J148" s="233"/>
      <c r="K148" s="233"/>
      <c r="L148" s="238"/>
      <c r="M148" s="239"/>
      <c r="N148" s="240"/>
      <c r="O148" s="240"/>
      <c r="P148" s="240"/>
      <c r="Q148" s="240"/>
      <c r="R148" s="240"/>
      <c r="S148" s="240"/>
      <c r="T148" s="241"/>
      <c r="AT148" s="242" t="s">
        <v>200</v>
      </c>
      <c r="AU148" s="242" t="s">
        <v>21</v>
      </c>
      <c r="AV148" s="14" t="s">
        <v>156</v>
      </c>
      <c r="AW148" s="14" t="s">
        <v>40</v>
      </c>
      <c r="AX148" s="14" t="s">
        <v>91</v>
      </c>
      <c r="AY148" s="242" t="s">
        <v>150</v>
      </c>
    </row>
    <row r="149" spans="1:65" s="2" customFormat="1" ht="16.5" customHeight="1">
      <c r="A149" s="34"/>
      <c r="B149" s="35"/>
      <c r="C149" s="203" t="s">
        <v>196</v>
      </c>
      <c r="D149" s="203" t="s">
        <v>152</v>
      </c>
      <c r="E149" s="204" t="s">
        <v>1888</v>
      </c>
      <c r="F149" s="205" t="s">
        <v>1889</v>
      </c>
      <c r="G149" s="206" t="s">
        <v>207</v>
      </c>
      <c r="H149" s="207">
        <v>38.5</v>
      </c>
      <c r="I149" s="208"/>
      <c r="J149" s="209">
        <f>ROUND(I149*H149,2)</f>
        <v>0</v>
      </c>
      <c r="K149" s="205" t="s">
        <v>1</v>
      </c>
      <c r="L149" s="39"/>
      <c r="M149" s="210" t="s">
        <v>1</v>
      </c>
      <c r="N149" s="211" t="s">
        <v>48</v>
      </c>
      <c r="O149" s="71"/>
      <c r="P149" s="212">
        <f>O149*H149</f>
        <v>0</v>
      </c>
      <c r="Q149" s="212">
        <v>0</v>
      </c>
      <c r="R149" s="212">
        <f>Q149*H149</f>
        <v>0</v>
      </c>
      <c r="S149" s="212">
        <v>0</v>
      </c>
      <c r="T149" s="213">
        <f>S149*H149</f>
        <v>0</v>
      </c>
      <c r="U149" s="34"/>
      <c r="V149" s="34"/>
      <c r="W149" s="34"/>
      <c r="X149" s="34"/>
      <c r="Y149" s="34"/>
      <c r="Z149" s="34"/>
      <c r="AA149" s="34"/>
      <c r="AB149" s="34"/>
      <c r="AC149" s="34"/>
      <c r="AD149" s="34"/>
      <c r="AE149" s="34"/>
      <c r="AR149" s="214" t="s">
        <v>156</v>
      </c>
      <c r="AT149" s="214" t="s">
        <v>152</v>
      </c>
      <c r="AU149" s="214" t="s">
        <v>21</v>
      </c>
      <c r="AY149" s="16" t="s">
        <v>150</v>
      </c>
      <c r="BE149" s="215">
        <f>IF(N149="základní",J149,0)</f>
        <v>0</v>
      </c>
      <c r="BF149" s="215">
        <f>IF(N149="snížená",J149,0)</f>
        <v>0</v>
      </c>
      <c r="BG149" s="215">
        <f>IF(N149="zákl. přenesená",J149,0)</f>
        <v>0</v>
      </c>
      <c r="BH149" s="215">
        <f>IF(N149="sníž. přenesená",J149,0)</f>
        <v>0</v>
      </c>
      <c r="BI149" s="215">
        <f>IF(N149="nulová",J149,0)</f>
        <v>0</v>
      </c>
      <c r="BJ149" s="16" t="s">
        <v>91</v>
      </c>
      <c r="BK149" s="215">
        <f>ROUND(I149*H149,2)</f>
        <v>0</v>
      </c>
      <c r="BL149" s="16" t="s">
        <v>156</v>
      </c>
      <c r="BM149" s="214" t="s">
        <v>1890</v>
      </c>
    </row>
    <row r="150" spans="1:65" s="2" customFormat="1" ht="11.25">
      <c r="A150" s="34"/>
      <c r="B150" s="35"/>
      <c r="C150" s="36"/>
      <c r="D150" s="216" t="s">
        <v>158</v>
      </c>
      <c r="E150" s="36"/>
      <c r="F150" s="217" t="s">
        <v>1889</v>
      </c>
      <c r="G150" s="36"/>
      <c r="H150" s="36"/>
      <c r="I150" s="115"/>
      <c r="J150" s="36"/>
      <c r="K150" s="36"/>
      <c r="L150" s="39"/>
      <c r="M150" s="218"/>
      <c r="N150" s="219"/>
      <c r="O150" s="71"/>
      <c r="P150" s="71"/>
      <c r="Q150" s="71"/>
      <c r="R150" s="71"/>
      <c r="S150" s="71"/>
      <c r="T150" s="72"/>
      <c r="U150" s="34"/>
      <c r="V150" s="34"/>
      <c r="W150" s="34"/>
      <c r="X150" s="34"/>
      <c r="Y150" s="34"/>
      <c r="Z150" s="34"/>
      <c r="AA150" s="34"/>
      <c r="AB150" s="34"/>
      <c r="AC150" s="34"/>
      <c r="AD150" s="34"/>
      <c r="AE150" s="34"/>
      <c r="AT150" s="16" t="s">
        <v>158</v>
      </c>
      <c r="AU150" s="16" t="s">
        <v>21</v>
      </c>
    </row>
    <row r="151" spans="1:65" s="13" customFormat="1" ht="11.25">
      <c r="B151" s="221"/>
      <c r="C151" s="222"/>
      <c r="D151" s="216" t="s">
        <v>200</v>
      </c>
      <c r="E151" s="223" t="s">
        <v>1</v>
      </c>
      <c r="F151" s="224" t="s">
        <v>1891</v>
      </c>
      <c r="G151" s="222"/>
      <c r="H151" s="225">
        <v>38.5</v>
      </c>
      <c r="I151" s="226"/>
      <c r="J151" s="222"/>
      <c r="K151" s="222"/>
      <c r="L151" s="227"/>
      <c r="M151" s="228"/>
      <c r="N151" s="229"/>
      <c r="O151" s="229"/>
      <c r="P151" s="229"/>
      <c r="Q151" s="229"/>
      <c r="R151" s="229"/>
      <c r="S151" s="229"/>
      <c r="T151" s="230"/>
      <c r="AT151" s="231" t="s">
        <v>200</v>
      </c>
      <c r="AU151" s="231" t="s">
        <v>21</v>
      </c>
      <c r="AV151" s="13" t="s">
        <v>21</v>
      </c>
      <c r="AW151" s="13" t="s">
        <v>40</v>
      </c>
      <c r="AX151" s="13" t="s">
        <v>83</v>
      </c>
      <c r="AY151" s="231" t="s">
        <v>150</v>
      </c>
    </row>
    <row r="152" spans="1:65" s="14" customFormat="1" ht="11.25">
      <c r="B152" s="232"/>
      <c r="C152" s="233"/>
      <c r="D152" s="216" t="s">
        <v>200</v>
      </c>
      <c r="E152" s="234" t="s">
        <v>1</v>
      </c>
      <c r="F152" s="235" t="s">
        <v>203</v>
      </c>
      <c r="G152" s="233"/>
      <c r="H152" s="236">
        <v>38.5</v>
      </c>
      <c r="I152" s="237"/>
      <c r="J152" s="233"/>
      <c r="K152" s="233"/>
      <c r="L152" s="238"/>
      <c r="M152" s="239"/>
      <c r="N152" s="240"/>
      <c r="O152" s="240"/>
      <c r="P152" s="240"/>
      <c r="Q152" s="240"/>
      <c r="R152" s="240"/>
      <c r="S152" s="240"/>
      <c r="T152" s="241"/>
      <c r="AT152" s="242" t="s">
        <v>200</v>
      </c>
      <c r="AU152" s="242" t="s">
        <v>21</v>
      </c>
      <c r="AV152" s="14" t="s">
        <v>156</v>
      </c>
      <c r="AW152" s="14" t="s">
        <v>40</v>
      </c>
      <c r="AX152" s="14" t="s">
        <v>91</v>
      </c>
      <c r="AY152" s="242" t="s">
        <v>150</v>
      </c>
    </row>
    <row r="153" spans="1:65" s="2" customFormat="1" ht="16.5" customHeight="1">
      <c r="A153" s="34"/>
      <c r="B153" s="35"/>
      <c r="C153" s="243" t="s">
        <v>204</v>
      </c>
      <c r="D153" s="243" t="s">
        <v>262</v>
      </c>
      <c r="E153" s="244" t="s">
        <v>1892</v>
      </c>
      <c r="F153" s="245" t="s">
        <v>1893</v>
      </c>
      <c r="G153" s="246" t="s">
        <v>207</v>
      </c>
      <c r="H153" s="247">
        <v>38.445999999999998</v>
      </c>
      <c r="I153" s="248"/>
      <c r="J153" s="249">
        <f>ROUND(I153*H153,2)</f>
        <v>0</v>
      </c>
      <c r="K153" s="245" t="s">
        <v>1</v>
      </c>
      <c r="L153" s="250"/>
      <c r="M153" s="251" t="s">
        <v>1</v>
      </c>
      <c r="N153" s="252" t="s">
        <v>48</v>
      </c>
      <c r="O153" s="71"/>
      <c r="P153" s="212">
        <f>O153*H153</f>
        <v>0</v>
      </c>
      <c r="Q153" s="212">
        <v>0.21</v>
      </c>
      <c r="R153" s="212">
        <f>Q153*H153</f>
        <v>8.0736599999999985</v>
      </c>
      <c r="S153" s="212">
        <v>0</v>
      </c>
      <c r="T153" s="213">
        <f>S153*H153</f>
        <v>0</v>
      </c>
      <c r="U153" s="34"/>
      <c r="V153" s="34"/>
      <c r="W153" s="34"/>
      <c r="X153" s="34"/>
      <c r="Y153" s="34"/>
      <c r="Z153" s="34"/>
      <c r="AA153" s="34"/>
      <c r="AB153" s="34"/>
      <c r="AC153" s="34"/>
      <c r="AD153" s="34"/>
      <c r="AE153" s="34"/>
      <c r="AR153" s="214" t="s">
        <v>187</v>
      </c>
      <c r="AT153" s="214" t="s">
        <v>262</v>
      </c>
      <c r="AU153" s="214" t="s">
        <v>21</v>
      </c>
      <c r="AY153" s="16" t="s">
        <v>150</v>
      </c>
      <c r="BE153" s="215">
        <f>IF(N153="základní",J153,0)</f>
        <v>0</v>
      </c>
      <c r="BF153" s="215">
        <f>IF(N153="snížená",J153,0)</f>
        <v>0</v>
      </c>
      <c r="BG153" s="215">
        <f>IF(N153="zákl. přenesená",J153,0)</f>
        <v>0</v>
      </c>
      <c r="BH153" s="215">
        <f>IF(N153="sníž. přenesená",J153,0)</f>
        <v>0</v>
      </c>
      <c r="BI153" s="215">
        <f>IF(N153="nulová",J153,0)</f>
        <v>0</v>
      </c>
      <c r="BJ153" s="16" t="s">
        <v>91</v>
      </c>
      <c r="BK153" s="215">
        <f>ROUND(I153*H153,2)</f>
        <v>0</v>
      </c>
      <c r="BL153" s="16" t="s">
        <v>156</v>
      </c>
      <c r="BM153" s="214" t="s">
        <v>1894</v>
      </c>
    </row>
    <row r="154" spans="1:65" s="2" customFormat="1" ht="11.25">
      <c r="A154" s="34"/>
      <c r="B154" s="35"/>
      <c r="C154" s="36"/>
      <c r="D154" s="216" t="s">
        <v>158</v>
      </c>
      <c r="E154" s="36"/>
      <c r="F154" s="217" t="s">
        <v>1893</v>
      </c>
      <c r="G154" s="36"/>
      <c r="H154" s="36"/>
      <c r="I154" s="115"/>
      <c r="J154" s="36"/>
      <c r="K154" s="36"/>
      <c r="L154" s="39"/>
      <c r="M154" s="218"/>
      <c r="N154" s="219"/>
      <c r="O154" s="71"/>
      <c r="P154" s="71"/>
      <c r="Q154" s="71"/>
      <c r="R154" s="71"/>
      <c r="S154" s="71"/>
      <c r="T154" s="72"/>
      <c r="U154" s="34"/>
      <c r="V154" s="34"/>
      <c r="W154" s="34"/>
      <c r="X154" s="34"/>
      <c r="Y154" s="34"/>
      <c r="Z154" s="34"/>
      <c r="AA154" s="34"/>
      <c r="AB154" s="34"/>
      <c r="AC154" s="34"/>
      <c r="AD154" s="34"/>
      <c r="AE154" s="34"/>
      <c r="AT154" s="16" t="s">
        <v>158</v>
      </c>
      <c r="AU154" s="16" t="s">
        <v>21</v>
      </c>
    </row>
    <row r="155" spans="1:65" s="2" customFormat="1" ht="16.5" customHeight="1">
      <c r="A155" s="34"/>
      <c r="B155" s="35"/>
      <c r="C155" s="243" t="s">
        <v>210</v>
      </c>
      <c r="D155" s="243" t="s">
        <v>262</v>
      </c>
      <c r="E155" s="244" t="s">
        <v>1895</v>
      </c>
      <c r="F155" s="245" t="s">
        <v>1896</v>
      </c>
      <c r="G155" s="246" t="s">
        <v>207</v>
      </c>
      <c r="H155" s="247">
        <v>71.099999999999994</v>
      </c>
      <c r="I155" s="248"/>
      <c r="J155" s="249">
        <f>ROUND(I155*H155,2)</f>
        <v>0</v>
      </c>
      <c r="K155" s="245" t="s">
        <v>1</v>
      </c>
      <c r="L155" s="250"/>
      <c r="M155" s="251" t="s">
        <v>1</v>
      </c>
      <c r="N155" s="252" t="s">
        <v>48</v>
      </c>
      <c r="O155" s="71"/>
      <c r="P155" s="212">
        <f>O155*H155</f>
        <v>0</v>
      </c>
      <c r="Q155" s="212">
        <v>0.2</v>
      </c>
      <c r="R155" s="212">
        <f>Q155*H155</f>
        <v>14.219999999999999</v>
      </c>
      <c r="S155" s="212">
        <v>0</v>
      </c>
      <c r="T155" s="213">
        <f>S155*H155</f>
        <v>0</v>
      </c>
      <c r="U155" s="34"/>
      <c r="V155" s="34"/>
      <c r="W155" s="34"/>
      <c r="X155" s="34"/>
      <c r="Y155" s="34"/>
      <c r="Z155" s="34"/>
      <c r="AA155" s="34"/>
      <c r="AB155" s="34"/>
      <c r="AC155" s="34"/>
      <c r="AD155" s="34"/>
      <c r="AE155" s="34"/>
      <c r="AR155" s="214" t="s">
        <v>187</v>
      </c>
      <c r="AT155" s="214" t="s">
        <v>262</v>
      </c>
      <c r="AU155" s="214" t="s">
        <v>21</v>
      </c>
      <c r="AY155" s="16" t="s">
        <v>150</v>
      </c>
      <c r="BE155" s="215">
        <f>IF(N155="základní",J155,0)</f>
        <v>0</v>
      </c>
      <c r="BF155" s="215">
        <f>IF(N155="snížená",J155,0)</f>
        <v>0</v>
      </c>
      <c r="BG155" s="215">
        <f>IF(N155="zákl. přenesená",J155,0)</f>
        <v>0</v>
      </c>
      <c r="BH155" s="215">
        <f>IF(N155="sníž. přenesená",J155,0)</f>
        <v>0</v>
      </c>
      <c r="BI155" s="215">
        <f>IF(N155="nulová",J155,0)</f>
        <v>0</v>
      </c>
      <c r="BJ155" s="16" t="s">
        <v>91</v>
      </c>
      <c r="BK155" s="215">
        <f>ROUND(I155*H155,2)</f>
        <v>0</v>
      </c>
      <c r="BL155" s="16" t="s">
        <v>156</v>
      </c>
      <c r="BM155" s="214" t="s">
        <v>1897</v>
      </c>
    </row>
    <row r="156" spans="1:65" s="2" customFormat="1" ht="11.25">
      <c r="A156" s="34"/>
      <c r="B156" s="35"/>
      <c r="C156" s="36"/>
      <c r="D156" s="216" t="s">
        <v>158</v>
      </c>
      <c r="E156" s="36"/>
      <c r="F156" s="217" t="s">
        <v>1896</v>
      </c>
      <c r="G156" s="36"/>
      <c r="H156" s="36"/>
      <c r="I156" s="115"/>
      <c r="J156" s="36"/>
      <c r="K156" s="36"/>
      <c r="L156" s="39"/>
      <c r="M156" s="218"/>
      <c r="N156" s="219"/>
      <c r="O156" s="71"/>
      <c r="P156" s="71"/>
      <c r="Q156" s="71"/>
      <c r="R156" s="71"/>
      <c r="S156" s="71"/>
      <c r="T156" s="72"/>
      <c r="U156" s="34"/>
      <c r="V156" s="34"/>
      <c r="W156" s="34"/>
      <c r="X156" s="34"/>
      <c r="Y156" s="34"/>
      <c r="Z156" s="34"/>
      <c r="AA156" s="34"/>
      <c r="AB156" s="34"/>
      <c r="AC156" s="34"/>
      <c r="AD156" s="34"/>
      <c r="AE156" s="34"/>
      <c r="AT156" s="16" t="s">
        <v>158</v>
      </c>
      <c r="AU156" s="16" t="s">
        <v>21</v>
      </c>
    </row>
    <row r="157" spans="1:65" s="13" customFormat="1" ht="11.25">
      <c r="B157" s="221"/>
      <c r="C157" s="222"/>
      <c r="D157" s="216" t="s">
        <v>200</v>
      </c>
      <c r="E157" s="223" t="s">
        <v>1</v>
      </c>
      <c r="F157" s="224" t="s">
        <v>1898</v>
      </c>
      <c r="G157" s="222"/>
      <c r="H157" s="225">
        <v>71.099999999999994</v>
      </c>
      <c r="I157" s="226"/>
      <c r="J157" s="222"/>
      <c r="K157" s="222"/>
      <c r="L157" s="227"/>
      <c r="M157" s="228"/>
      <c r="N157" s="229"/>
      <c r="O157" s="229"/>
      <c r="P157" s="229"/>
      <c r="Q157" s="229"/>
      <c r="R157" s="229"/>
      <c r="S157" s="229"/>
      <c r="T157" s="230"/>
      <c r="AT157" s="231" t="s">
        <v>200</v>
      </c>
      <c r="AU157" s="231" t="s">
        <v>21</v>
      </c>
      <c r="AV157" s="13" t="s">
        <v>21</v>
      </c>
      <c r="AW157" s="13" t="s">
        <v>40</v>
      </c>
      <c r="AX157" s="13" t="s">
        <v>91</v>
      </c>
      <c r="AY157" s="231" t="s">
        <v>150</v>
      </c>
    </row>
    <row r="158" spans="1:65" s="2" customFormat="1" ht="21.75" customHeight="1">
      <c r="A158" s="34"/>
      <c r="B158" s="35"/>
      <c r="C158" s="203" t="s">
        <v>216</v>
      </c>
      <c r="D158" s="203" t="s">
        <v>152</v>
      </c>
      <c r="E158" s="204" t="s">
        <v>1899</v>
      </c>
      <c r="F158" s="205" t="s">
        <v>1900</v>
      </c>
      <c r="G158" s="206" t="s">
        <v>168</v>
      </c>
      <c r="H158" s="207">
        <v>711</v>
      </c>
      <c r="I158" s="208"/>
      <c r="J158" s="209">
        <f>ROUND(I158*H158,2)</f>
        <v>0</v>
      </c>
      <c r="K158" s="205" t="s">
        <v>1</v>
      </c>
      <c r="L158" s="39"/>
      <c r="M158" s="210" t="s">
        <v>1</v>
      </c>
      <c r="N158" s="211" t="s">
        <v>48</v>
      </c>
      <c r="O158" s="71"/>
      <c r="P158" s="212">
        <f>O158*H158</f>
        <v>0</v>
      </c>
      <c r="Q158" s="212">
        <v>0</v>
      </c>
      <c r="R158" s="212">
        <f>Q158*H158</f>
        <v>0</v>
      </c>
      <c r="S158" s="212">
        <v>0</v>
      </c>
      <c r="T158" s="213">
        <f>S158*H158</f>
        <v>0</v>
      </c>
      <c r="U158" s="34"/>
      <c r="V158" s="34"/>
      <c r="W158" s="34"/>
      <c r="X158" s="34"/>
      <c r="Y158" s="34"/>
      <c r="Z158" s="34"/>
      <c r="AA158" s="34"/>
      <c r="AB158" s="34"/>
      <c r="AC158" s="34"/>
      <c r="AD158" s="34"/>
      <c r="AE158" s="34"/>
      <c r="AR158" s="214" t="s">
        <v>156</v>
      </c>
      <c r="AT158" s="214" t="s">
        <v>152</v>
      </c>
      <c r="AU158" s="214" t="s">
        <v>21</v>
      </c>
      <c r="AY158" s="16" t="s">
        <v>150</v>
      </c>
      <c r="BE158" s="215">
        <f>IF(N158="základní",J158,0)</f>
        <v>0</v>
      </c>
      <c r="BF158" s="215">
        <f>IF(N158="snížená",J158,0)</f>
        <v>0</v>
      </c>
      <c r="BG158" s="215">
        <f>IF(N158="zákl. přenesená",J158,0)</f>
        <v>0</v>
      </c>
      <c r="BH158" s="215">
        <f>IF(N158="sníž. přenesená",J158,0)</f>
        <v>0</v>
      </c>
      <c r="BI158" s="215">
        <f>IF(N158="nulová",J158,0)</f>
        <v>0</v>
      </c>
      <c r="BJ158" s="16" t="s">
        <v>91</v>
      </c>
      <c r="BK158" s="215">
        <f>ROUND(I158*H158,2)</f>
        <v>0</v>
      </c>
      <c r="BL158" s="16" t="s">
        <v>156</v>
      </c>
      <c r="BM158" s="214" t="s">
        <v>1901</v>
      </c>
    </row>
    <row r="159" spans="1:65" s="2" customFormat="1" ht="11.25">
      <c r="A159" s="34"/>
      <c r="B159" s="35"/>
      <c r="C159" s="36"/>
      <c r="D159" s="216" t="s">
        <v>158</v>
      </c>
      <c r="E159" s="36"/>
      <c r="F159" s="217" t="s">
        <v>1900</v>
      </c>
      <c r="G159" s="36"/>
      <c r="H159" s="36"/>
      <c r="I159" s="115"/>
      <c r="J159" s="36"/>
      <c r="K159" s="36"/>
      <c r="L159" s="39"/>
      <c r="M159" s="218"/>
      <c r="N159" s="219"/>
      <c r="O159" s="71"/>
      <c r="P159" s="71"/>
      <c r="Q159" s="71"/>
      <c r="R159" s="71"/>
      <c r="S159" s="71"/>
      <c r="T159" s="72"/>
      <c r="U159" s="34"/>
      <c r="V159" s="34"/>
      <c r="W159" s="34"/>
      <c r="X159" s="34"/>
      <c r="Y159" s="34"/>
      <c r="Z159" s="34"/>
      <c r="AA159" s="34"/>
      <c r="AB159" s="34"/>
      <c r="AC159" s="34"/>
      <c r="AD159" s="34"/>
      <c r="AE159" s="34"/>
      <c r="AT159" s="16" t="s">
        <v>158</v>
      </c>
      <c r="AU159" s="16" t="s">
        <v>21</v>
      </c>
    </row>
    <row r="160" spans="1:65" s="13" customFormat="1" ht="11.25">
      <c r="B160" s="221"/>
      <c r="C160" s="222"/>
      <c r="D160" s="216" t="s">
        <v>200</v>
      </c>
      <c r="E160" s="223" t="s">
        <v>1</v>
      </c>
      <c r="F160" s="224" t="s">
        <v>1902</v>
      </c>
      <c r="G160" s="222"/>
      <c r="H160" s="225">
        <v>711</v>
      </c>
      <c r="I160" s="226"/>
      <c r="J160" s="222"/>
      <c r="K160" s="222"/>
      <c r="L160" s="227"/>
      <c r="M160" s="228"/>
      <c r="N160" s="229"/>
      <c r="O160" s="229"/>
      <c r="P160" s="229"/>
      <c r="Q160" s="229"/>
      <c r="R160" s="229"/>
      <c r="S160" s="229"/>
      <c r="T160" s="230"/>
      <c r="AT160" s="231" t="s">
        <v>200</v>
      </c>
      <c r="AU160" s="231" t="s">
        <v>21</v>
      </c>
      <c r="AV160" s="13" t="s">
        <v>21</v>
      </c>
      <c r="AW160" s="13" t="s">
        <v>40</v>
      </c>
      <c r="AX160" s="13" t="s">
        <v>83</v>
      </c>
      <c r="AY160" s="231" t="s">
        <v>150</v>
      </c>
    </row>
    <row r="161" spans="1:65" s="14" customFormat="1" ht="11.25">
      <c r="B161" s="232"/>
      <c r="C161" s="233"/>
      <c r="D161" s="216" t="s">
        <v>200</v>
      </c>
      <c r="E161" s="234" t="s">
        <v>1</v>
      </c>
      <c r="F161" s="235" t="s">
        <v>203</v>
      </c>
      <c r="G161" s="233"/>
      <c r="H161" s="236">
        <v>711</v>
      </c>
      <c r="I161" s="237"/>
      <c r="J161" s="233"/>
      <c r="K161" s="233"/>
      <c r="L161" s="238"/>
      <c r="M161" s="239"/>
      <c r="N161" s="240"/>
      <c r="O161" s="240"/>
      <c r="P161" s="240"/>
      <c r="Q161" s="240"/>
      <c r="R161" s="240"/>
      <c r="S161" s="240"/>
      <c r="T161" s="241"/>
      <c r="AT161" s="242" t="s">
        <v>200</v>
      </c>
      <c r="AU161" s="242" t="s">
        <v>21</v>
      </c>
      <c r="AV161" s="14" t="s">
        <v>156</v>
      </c>
      <c r="AW161" s="14" t="s">
        <v>40</v>
      </c>
      <c r="AX161" s="14" t="s">
        <v>91</v>
      </c>
      <c r="AY161" s="242" t="s">
        <v>150</v>
      </c>
    </row>
    <row r="162" spans="1:65" s="2" customFormat="1" ht="16.5" customHeight="1">
      <c r="A162" s="34"/>
      <c r="B162" s="35"/>
      <c r="C162" s="203" t="s">
        <v>234</v>
      </c>
      <c r="D162" s="203" t="s">
        <v>152</v>
      </c>
      <c r="E162" s="204" t="s">
        <v>1903</v>
      </c>
      <c r="F162" s="205" t="s">
        <v>1904</v>
      </c>
      <c r="G162" s="206" t="s">
        <v>207</v>
      </c>
      <c r="H162" s="207">
        <v>5.84</v>
      </c>
      <c r="I162" s="208"/>
      <c r="J162" s="209">
        <f>ROUND(I162*H162,2)</f>
        <v>0</v>
      </c>
      <c r="K162" s="205" t="s">
        <v>1</v>
      </c>
      <c r="L162" s="39"/>
      <c r="M162" s="210" t="s">
        <v>1</v>
      </c>
      <c r="N162" s="211" t="s">
        <v>48</v>
      </c>
      <c r="O162" s="71"/>
      <c r="P162" s="212">
        <f>O162*H162</f>
        <v>0</v>
      </c>
      <c r="Q162" s="212">
        <v>0</v>
      </c>
      <c r="R162" s="212">
        <f>Q162*H162</f>
        <v>0</v>
      </c>
      <c r="S162" s="212">
        <v>0</v>
      </c>
      <c r="T162" s="213">
        <f>S162*H162</f>
        <v>0</v>
      </c>
      <c r="U162" s="34"/>
      <c r="V162" s="34"/>
      <c r="W162" s="34"/>
      <c r="X162" s="34"/>
      <c r="Y162" s="34"/>
      <c r="Z162" s="34"/>
      <c r="AA162" s="34"/>
      <c r="AB162" s="34"/>
      <c r="AC162" s="34"/>
      <c r="AD162" s="34"/>
      <c r="AE162" s="34"/>
      <c r="AR162" s="214" t="s">
        <v>156</v>
      </c>
      <c r="AT162" s="214" t="s">
        <v>152</v>
      </c>
      <c r="AU162" s="214" t="s">
        <v>21</v>
      </c>
      <c r="AY162" s="16" t="s">
        <v>150</v>
      </c>
      <c r="BE162" s="215">
        <f>IF(N162="základní",J162,0)</f>
        <v>0</v>
      </c>
      <c r="BF162" s="215">
        <f>IF(N162="snížená",J162,0)</f>
        <v>0</v>
      </c>
      <c r="BG162" s="215">
        <f>IF(N162="zákl. přenesená",J162,0)</f>
        <v>0</v>
      </c>
      <c r="BH162" s="215">
        <f>IF(N162="sníž. přenesená",J162,0)</f>
        <v>0</v>
      </c>
      <c r="BI162" s="215">
        <f>IF(N162="nulová",J162,0)</f>
        <v>0</v>
      </c>
      <c r="BJ162" s="16" t="s">
        <v>91</v>
      </c>
      <c r="BK162" s="215">
        <f>ROUND(I162*H162,2)</f>
        <v>0</v>
      </c>
      <c r="BL162" s="16" t="s">
        <v>156</v>
      </c>
      <c r="BM162" s="214" t="s">
        <v>1905</v>
      </c>
    </row>
    <row r="163" spans="1:65" s="2" customFormat="1" ht="11.25">
      <c r="A163" s="34"/>
      <c r="B163" s="35"/>
      <c r="C163" s="36"/>
      <c r="D163" s="216" t="s">
        <v>158</v>
      </c>
      <c r="E163" s="36"/>
      <c r="F163" s="217" t="s">
        <v>1904</v>
      </c>
      <c r="G163" s="36"/>
      <c r="H163" s="36"/>
      <c r="I163" s="115"/>
      <c r="J163" s="36"/>
      <c r="K163" s="36"/>
      <c r="L163" s="39"/>
      <c r="M163" s="218"/>
      <c r="N163" s="219"/>
      <c r="O163" s="71"/>
      <c r="P163" s="71"/>
      <c r="Q163" s="71"/>
      <c r="R163" s="71"/>
      <c r="S163" s="71"/>
      <c r="T163" s="72"/>
      <c r="U163" s="34"/>
      <c r="V163" s="34"/>
      <c r="W163" s="34"/>
      <c r="X163" s="34"/>
      <c r="Y163" s="34"/>
      <c r="Z163" s="34"/>
      <c r="AA163" s="34"/>
      <c r="AB163" s="34"/>
      <c r="AC163" s="34"/>
      <c r="AD163" s="34"/>
      <c r="AE163" s="34"/>
      <c r="AT163" s="16" t="s">
        <v>158</v>
      </c>
      <c r="AU163" s="16" t="s">
        <v>21</v>
      </c>
    </row>
    <row r="164" spans="1:65" s="2" customFormat="1" ht="39">
      <c r="A164" s="34"/>
      <c r="B164" s="35"/>
      <c r="C164" s="36"/>
      <c r="D164" s="216" t="s">
        <v>159</v>
      </c>
      <c r="E164" s="36"/>
      <c r="F164" s="220" t="s">
        <v>1906</v>
      </c>
      <c r="G164" s="36"/>
      <c r="H164" s="36"/>
      <c r="I164" s="115"/>
      <c r="J164" s="36"/>
      <c r="K164" s="36"/>
      <c r="L164" s="39"/>
      <c r="M164" s="218"/>
      <c r="N164" s="219"/>
      <c r="O164" s="71"/>
      <c r="P164" s="71"/>
      <c r="Q164" s="71"/>
      <c r="R164" s="71"/>
      <c r="S164" s="71"/>
      <c r="T164" s="72"/>
      <c r="U164" s="34"/>
      <c r="V164" s="34"/>
      <c r="W164" s="34"/>
      <c r="X164" s="34"/>
      <c r="Y164" s="34"/>
      <c r="Z164" s="34"/>
      <c r="AA164" s="34"/>
      <c r="AB164" s="34"/>
      <c r="AC164" s="34"/>
      <c r="AD164" s="34"/>
      <c r="AE164" s="34"/>
      <c r="AT164" s="16" t="s">
        <v>159</v>
      </c>
      <c r="AU164" s="16" t="s">
        <v>21</v>
      </c>
    </row>
    <row r="165" spans="1:65" s="13" customFormat="1" ht="11.25">
      <c r="B165" s="221"/>
      <c r="C165" s="222"/>
      <c r="D165" s="216" t="s">
        <v>200</v>
      </c>
      <c r="E165" s="223" t="s">
        <v>1</v>
      </c>
      <c r="F165" s="224" t="s">
        <v>1907</v>
      </c>
      <c r="G165" s="222"/>
      <c r="H165" s="225">
        <v>3.89</v>
      </c>
      <c r="I165" s="226"/>
      <c r="J165" s="222"/>
      <c r="K165" s="222"/>
      <c r="L165" s="227"/>
      <c r="M165" s="228"/>
      <c r="N165" s="229"/>
      <c r="O165" s="229"/>
      <c r="P165" s="229"/>
      <c r="Q165" s="229"/>
      <c r="R165" s="229"/>
      <c r="S165" s="229"/>
      <c r="T165" s="230"/>
      <c r="AT165" s="231" t="s">
        <v>200</v>
      </c>
      <c r="AU165" s="231" t="s">
        <v>21</v>
      </c>
      <c r="AV165" s="13" t="s">
        <v>21</v>
      </c>
      <c r="AW165" s="13" t="s">
        <v>40</v>
      </c>
      <c r="AX165" s="13" t="s">
        <v>83</v>
      </c>
      <c r="AY165" s="231" t="s">
        <v>150</v>
      </c>
    </row>
    <row r="166" spans="1:65" s="13" customFormat="1" ht="11.25">
      <c r="B166" s="221"/>
      <c r="C166" s="222"/>
      <c r="D166" s="216" t="s">
        <v>200</v>
      </c>
      <c r="E166" s="223" t="s">
        <v>1</v>
      </c>
      <c r="F166" s="224" t="s">
        <v>1908</v>
      </c>
      <c r="G166" s="222"/>
      <c r="H166" s="225">
        <v>1</v>
      </c>
      <c r="I166" s="226"/>
      <c r="J166" s="222"/>
      <c r="K166" s="222"/>
      <c r="L166" s="227"/>
      <c r="M166" s="228"/>
      <c r="N166" s="229"/>
      <c r="O166" s="229"/>
      <c r="P166" s="229"/>
      <c r="Q166" s="229"/>
      <c r="R166" s="229"/>
      <c r="S166" s="229"/>
      <c r="T166" s="230"/>
      <c r="AT166" s="231" t="s">
        <v>200</v>
      </c>
      <c r="AU166" s="231" t="s">
        <v>21</v>
      </c>
      <c r="AV166" s="13" t="s">
        <v>21</v>
      </c>
      <c r="AW166" s="13" t="s">
        <v>40</v>
      </c>
      <c r="AX166" s="13" t="s">
        <v>83</v>
      </c>
      <c r="AY166" s="231" t="s">
        <v>150</v>
      </c>
    </row>
    <row r="167" spans="1:65" s="13" customFormat="1" ht="11.25">
      <c r="B167" s="221"/>
      <c r="C167" s="222"/>
      <c r="D167" s="216" t="s">
        <v>200</v>
      </c>
      <c r="E167" s="223" t="s">
        <v>1</v>
      </c>
      <c r="F167" s="224" t="s">
        <v>1909</v>
      </c>
      <c r="G167" s="222"/>
      <c r="H167" s="225">
        <v>0.95</v>
      </c>
      <c r="I167" s="226"/>
      <c r="J167" s="222"/>
      <c r="K167" s="222"/>
      <c r="L167" s="227"/>
      <c r="M167" s="228"/>
      <c r="N167" s="229"/>
      <c r="O167" s="229"/>
      <c r="P167" s="229"/>
      <c r="Q167" s="229"/>
      <c r="R167" s="229"/>
      <c r="S167" s="229"/>
      <c r="T167" s="230"/>
      <c r="AT167" s="231" t="s">
        <v>200</v>
      </c>
      <c r="AU167" s="231" t="s">
        <v>21</v>
      </c>
      <c r="AV167" s="13" t="s">
        <v>21</v>
      </c>
      <c r="AW167" s="13" t="s">
        <v>40</v>
      </c>
      <c r="AX167" s="13" t="s">
        <v>83</v>
      </c>
      <c r="AY167" s="231" t="s">
        <v>150</v>
      </c>
    </row>
    <row r="168" spans="1:65" s="14" customFormat="1" ht="11.25">
      <c r="B168" s="232"/>
      <c r="C168" s="233"/>
      <c r="D168" s="216" t="s">
        <v>200</v>
      </c>
      <c r="E168" s="234" t="s">
        <v>1</v>
      </c>
      <c r="F168" s="235" t="s">
        <v>203</v>
      </c>
      <c r="G168" s="233"/>
      <c r="H168" s="236">
        <v>5.8400000000000007</v>
      </c>
      <c r="I168" s="237"/>
      <c r="J168" s="233"/>
      <c r="K168" s="233"/>
      <c r="L168" s="238"/>
      <c r="M168" s="239"/>
      <c r="N168" s="240"/>
      <c r="O168" s="240"/>
      <c r="P168" s="240"/>
      <c r="Q168" s="240"/>
      <c r="R168" s="240"/>
      <c r="S168" s="240"/>
      <c r="T168" s="241"/>
      <c r="AT168" s="242" t="s">
        <v>200</v>
      </c>
      <c r="AU168" s="242" t="s">
        <v>21</v>
      </c>
      <c r="AV168" s="14" t="s">
        <v>156</v>
      </c>
      <c r="AW168" s="14" t="s">
        <v>40</v>
      </c>
      <c r="AX168" s="14" t="s">
        <v>91</v>
      </c>
      <c r="AY168" s="242" t="s">
        <v>150</v>
      </c>
    </row>
    <row r="169" spans="1:65" s="12" customFormat="1" ht="22.9" customHeight="1">
      <c r="B169" s="187"/>
      <c r="C169" s="188"/>
      <c r="D169" s="189" t="s">
        <v>82</v>
      </c>
      <c r="E169" s="201" t="s">
        <v>733</v>
      </c>
      <c r="F169" s="201" t="s">
        <v>1910</v>
      </c>
      <c r="G169" s="188"/>
      <c r="H169" s="188"/>
      <c r="I169" s="191"/>
      <c r="J169" s="202">
        <f>BK169</f>
        <v>0</v>
      </c>
      <c r="K169" s="188"/>
      <c r="L169" s="193"/>
      <c r="M169" s="194"/>
      <c r="N169" s="195"/>
      <c r="O169" s="195"/>
      <c r="P169" s="196">
        <f>SUM(P170:P172)</f>
        <v>0</v>
      </c>
      <c r="Q169" s="195"/>
      <c r="R169" s="196">
        <f>SUM(R170:R172)</f>
        <v>0</v>
      </c>
      <c r="S169" s="195"/>
      <c r="T169" s="197">
        <f>SUM(T170:T172)</f>
        <v>0</v>
      </c>
      <c r="AR169" s="198" t="s">
        <v>91</v>
      </c>
      <c r="AT169" s="199" t="s">
        <v>82</v>
      </c>
      <c r="AU169" s="199" t="s">
        <v>91</v>
      </c>
      <c r="AY169" s="198" t="s">
        <v>150</v>
      </c>
      <c r="BK169" s="200">
        <f>SUM(BK170:BK172)</f>
        <v>0</v>
      </c>
    </row>
    <row r="170" spans="1:65" s="2" customFormat="1" ht="21.75" customHeight="1">
      <c r="A170" s="34"/>
      <c r="B170" s="35"/>
      <c r="C170" s="203" t="s">
        <v>8</v>
      </c>
      <c r="D170" s="203" t="s">
        <v>152</v>
      </c>
      <c r="E170" s="204" t="s">
        <v>1911</v>
      </c>
      <c r="F170" s="205" t="s">
        <v>1912</v>
      </c>
      <c r="G170" s="206" t="s">
        <v>254</v>
      </c>
      <c r="H170" s="207">
        <v>24</v>
      </c>
      <c r="I170" s="208"/>
      <c r="J170" s="209">
        <f>ROUND(I170*H170,2)</f>
        <v>0</v>
      </c>
      <c r="K170" s="205" t="s">
        <v>1</v>
      </c>
      <c r="L170" s="39"/>
      <c r="M170" s="210" t="s">
        <v>1</v>
      </c>
      <c r="N170" s="211" t="s">
        <v>48</v>
      </c>
      <c r="O170" s="71"/>
      <c r="P170" s="212">
        <f>O170*H170</f>
        <v>0</v>
      </c>
      <c r="Q170" s="212">
        <v>0</v>
      </c>
      <c r="R170" s="212">
        <f>Q170*H170</f>
        <v>0</v>
      </c>
      <c r="S170" s="212">
        <v>0</v>
      </c>
      <c r="T170" s="213">
        <f>S170*H170</f>
        <v>0</v>
      </c>
      <c r="U170" s="34"/>
      <c r="V170" s="34"/>
      <c r="W170" s="34"/>
      <c r="X170" s="34"/>
      <c r="Y170" s="34"/>
      <c r="Z170" s="34"/>
      <c r="AA170" s="34"/>
      <c r="AB170" s="34"/>
      <c r="AC170" s="34"/>
      <c r="AD170" s="34"/>
      <c r="AE170" s="34"/>
      <c r="AR170" s="214" t="s">
        <v>156</v>
      </c>
      <c r="AT170" s="214" t="s">
        <v>152</v>
      </c>
      <c r="AU170" s="214" t="s">
        <v>21</v>
      </c>
      <c r="AY170" s="16" t="s">
        <v>150</v>
      </c>
      <c r="BE170" s="215">
        <f>IF(N170="základní",J170,0)</f>
        <v>0</v>
      </c>
      <c r="BF170" s="215">
        <f>IF(N170="snížená",J170,0)</f>
        <v>0</v>
      </c>
      <c r="BG170" s="215">
        <f>IF(N170="zákl. přenesená",J170,0)</f>
        <v>0</v>
      </c>
      <c r="BH170" s="215">
        <f>IF(N170="sníž. přenesená",J170,0)</f>
        <v>0</v>
      </c>
      <c r="BI170" s="215">
        <f>IF(N170="nulová",J170,0)</f>
        <v>0</v>
      </c>
      <c r="BJ170" s="16" t="s">
        <v>91</v>
      </c>
      <c r="BK170" s="215">
        <f>ROUND(I170*H170,2)</f>
        <v>0</v>
      </c>
      <c r="BL170" s="16" t="s">
        <v>156</v>
      </c>
      <c r="BM170" s="214" t="s">
        <v>1913</v>
      </c>
    </row>
    <row r="171" spans="1:65" s="2" customFormat="1" ht="19.5">
      <c r="A171" s="34"/>
      <c r="B171" s="35"/>
      <c r="C171" s="36"/>
      <c r="D171" s="216" t="s">
        <v>158</v>
      </c>
      <c r="E171" s="36"/>
      <c r="F171" s="217" t="s">
        <v>1912</v>
      </c>
      <c r="G171" s="36"/>
      <c r="H171" s="36"/>
      <c r="I171" s="115"/>
      <c r="J171" s="36"/>
      <c r="K171" s="36"/>
      <c r="L171" s="39"/>
      <c r="M171" s="218"/>
      <c r="N171" s="219"/>
      <c r="O171" s="71"/>
      <c r="P171" s="71"/>
      <c r="Q171" s="71"/>
      <c r="R171" s="71"/>
      <c r="S171" s="71"/>
      <c r="T171" s="72"/>
      <c r="U171" s="34"/>
      <c r="V171" s="34"/>
      <c r="W171" s="34"/>
      <c r="X171" s="34"/>
      <c r="Y171" s="34"/>
      <c r="Z171" s="34"/>
      <c r="AA171" s="34"/>
      <c r="AB171" s="34"/>
      <c r="AC171" s="34"/>
      <c r="AD171" s="34"/>
      <c r="AE171" s="34"/>
      <c r="AT171" s="16" t="s">
        <v>158</v>
      </c>
      <c r="AU171" s="16" t="s">
        <v>21</v>
      </c>
    </row>
    <row r="172" spans="1:65" s="13" customFormat="1" ht="11.25">
      <c r="B172" s="221"/>
      <c r="C172" s="222"/>
      <c r="D172" s="216" t="s">
        <v>200</v>
      </c>
      <c r="E172" s="223" t="s">
        <v>1</v>
      </c>
      <c r="F172" s="224" t="s">
        <v>288</v>
      </c>
      <c r="G172" s="222"/>
      <c r="H172" s="225">
        <v>24</v>
      </c>
      <c r="I172" s="226"/>
      <c r="J172" s="222"/>
      <c r="K172" s="222"/>
      <c r="L172" s="227"/>
      <c r="M172" s="256"/>
      <c r="N172" s="257"/>
      <c r="O172" s="257"/>
      <c r="P172" s="257"/>
      <c r="Q172" s="257"/>
      <c r="R172" s="257"/>
      <c r="S172" s="257"/>
      <c r="T172" s="258"/>
      <c r="AT172" s="231" t="s">
        <v>200</v>
      </c>
      <c r="AU172" s="231" t="s">
        <v>21</v>
      </c>
      <c r="AV172" s="13" t="s">
        <v>21</v>
      </c>
      <c r="AW172" s="13" t="s">
        <v>40</v>
      </c>
      <c r="AX172" s="13" t="s">
        <v>91</v>
      </c>
      <c r="AY172" s="231" t="s">
        <v>150</v>
      </c>
    </row>
    <row r="173" spans="1:65" s="2" customFormat="1" ht="6.95" customHeight="1">
      <c r="A173" s="34"/>
      <c r="B173" s="54"/>
      <c r="C173" s="55"/>
      <c r="D173" s="55"/>
      <c r="E173" s="55"/>
      <c r="F173" s="55"/>
      <c r="G173" s="55"/>
      <c r="H173" s="55"/>
      <c r="I173" s="152"/>
      <c r="J173" s="55"/>
      <c r="K173" s="55"/>
      <c r="L173" s="39"/>
      <c r="M173" s="34"/>
      <c r="O173" s="34"/>
      <c r="P173" s="34"/>
      <c r="Q173" s="34"/>
      <c r="R173" s="34"/>
      <c r="S173" s="34"/>
      <c r="T173" s="34"/>
      <c r="U173" s="34"/>
      <c r="V173" s="34"/>
      <c r="W173" s="34"/>
      <c r="X173" s="34"/>
      <c r="Y173" s="34"/>
      <c r="Z173" s="34"/>
      <c r="AA173" s="34"/>
      <c r="AB173" s="34"/>
      <c r="AC173" s="34"/>
      <c r="AD173" s="34"/>
      <c r="AE173" s="34"/>
    </row>
  </sheetData>
  <sheetProtection algorithmName="SHA-512" hashValue="a7X4NBH0btWR9fvqBpFa17diKy5gtTe7qD5LacdNvnXHdt1AHXw98ex7wtJ+132rTUMi+/rUAu8Pq+W45UG1YA==" saltValue="LvSNa0ZvOIzqTezyxgggr0WSzrP+uUj543RyL0ge8FtNeuyKVig+eXkqKkTlh4bHfzJqcbi2Lv64Z+4MYWwy1w==" spinCount="100000" sheet="1" objects="1" scenarios="1" formatColumns="0" formatRows="0" autoFilter="0"/>
  <autoFilter ref="C118:K172"/>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8"/>
      <c r="L2" s="289"/>
      <c r="M2" s="289"/>
      <c r="N2" s="289"/>
      <c r="O2" s="289"/>
      <c r="P2" s="289"/>
      <c r="Q2" s="289"/>
      <c r="R2" s="289"/>
      <c r="S2" s="289"/>
      <c r="T2" s="289"/>
      <c r="U2" s="289"/>
      <c r="V2" s="289"/>
      <c r="AT2" s="16" t="s">
        <v>119</v>
      </c>
    </row>
    <row r="3" spans="1:46" s="1" customFormat="1" ht="6.95" customHeight="1">
      <c r="B3" s="109"/>
      <c r="C3" s="110"/>
      <c r="D3" s="110"/>
      <c r="E3" s="110"/>
      <c r="F3" s="110"/>
      <c r="G3" s="110"/>
      <c r="H3" s="110"/>
      <c r="I3" s="111"/>
      <c r="J3" s="110"/>
      <c r="K3" s="110"/>
      <c r="L3" s="19"/>
      <c r="AT3" s="16" t="s">
        <v>21</v>
      </c>
    </row>
    <row r="4" spans="1:46" s="1" customFormat="1" ht="24.95" customHeight="1">
      <c r="B4" s="19"/>
      <c r="D4" s="112" t="s">
        <v>120</v>
      </c>
      <c r="I4" s="108"/>
      <c r="L4" s="19"/>
      <c r="M4" s="113" t="s">
        <v>10</v>
      </c>
      <c r="AT4" s="16" t="s">
        <v>4</v>
      </c>
    </row>
    <row r="5" spans="1:46" s="1" customFormat="1" ht="6.95" customHeight="1">
      <c r="B5" s="19"/>
      <c r="I5" s="108"/>
      <c r="L5" s="19"/>
    </row>
    <row r="6" spans="1:46" s="1" customFormat="1" ht="12" customHeight="1">
      <c r="B6" s="19"/>
      <c r="D6" s="114" t="s">
        <v>16</v>
      </c>
      <c r="I6" s="108"/>
      <c r="L6" s="19"/>
    </row>
    <row r="7" spans="1:46" s="1" customFormat="1" ht="16.5" customHeight="1">
      <c r="B7" s="19"/>
      <c r="E7" s="304" t="str">
        <f>'Rekapitulace stavby'!K6</f>
        <v>762017 Cyklostezka Cheb - Dřenice - Etapa IA</v>
      </c>
      <c r="F7" s="305"/>
      <c r="G7" s="305"/>
      <c r="H7" s="305"/>
      <c r="I7" s="108"/>
      <c r="L7" s="19"/>
    </row>
    <row r="8" spans="1:46" s="2" customFormat="1" ht="12" customHeight="1">
      <c r="A8" s="34"/>
      <c r="B8" s="39"/>
      <c r="C8" s="34"/>
      <c r="D8" s="114" t="s">
        <v>121</v>
      </c>
      <c r="E8" s="34"/>
      <c r="F8" s="34"/>
      <c r="G8" s="34"/>
      <c r="H8" s="34"/>
      <c r="I8" s="115"/>
      <c r="J8" s="34"/>
      <c r="K8" s="34"/>
      <c r="L8" s="51"/>
      <c r="S8" s="34"/>
      <c r="T8" s="34"/>
      <c r="U8" s="34"/>
      <c r="V8" s="34"/>
      <c r="W8" s="34"/>
      <c r="X8" s="34"/>
      <c r="Y8" s="34"/>
      <c r="Z8" s="34"/>
      <c r="AA8" s="34"/>
      <c r="AB8" s="34"/>
      <c r="AC8" s="34"/>
      <c r="AD8" s="34"/>
      <c r="AE8" s="34"/>
    </row>
    <row r="9" spans="1:46" s="2" customFormat="1" ht="16.5" customHeight="1">
      <c r="A9" s="34"/>
      <c r="B9" s="39"/>
      <c r="C9" s="34"/>
      <c r="D9" s="34"/>
      <c r="E9" s="306" t="s">
        <v>1914</v>
      </c>
      <c r="F9" s="307"/>
      <c r="G9" s="307"/>
      <c r="H9" s="307"/>
      <c r="I9" s="115"/>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15"/>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4" t="s">
        <v>18</v>
      </c>
      <c r="E11" s="34"/>
      <c r="F11" s="116" t="s">
        <v>19</v>
      </c>
      <c r="G11" s="34"/>
      <c r="H11" s="34"/>
      <c r="I11" s="117" t="s">
        <v>20</v>
      </c>
      <c r="J11" s="116"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4" t="s">
        <v>22</v>
      </c>
      <c r="E12" s="34"/>
      <c r="F12" s="116" t="s">
        <v>123</v>
      </c>
      <c r="G12" s="34"/>
      <c r="H12" s="34"/>
      <c r="I12" s="117" t="s">
        <v>24</v>
      </c>
      <c r="J12" s="118" t="str">
        <f>'Rekapitulace stavby'!AN8</f>
        <v>10. 10. 2019</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15"/>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4" t="s">
        <v>30</v>
      </c>
      <c r="E14" s="34"/>
      <c r="F14" s="34"/>
      <c r="G14" s="34"/>
      <c r="H14" s="34"/>
      <c r="I14" s="117" t="s">
        <v>31</v>
      </c>
      <c r="J14" s="116"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6" t="s">
        <v>33</v>
      </c>
      <c r="F15" s="34"/>
      <c r="G15" s="34"/>
      <c r="H15" s="34"/>
      <c r="I15" s="117" t="s">
        <v>34</v>
      </c>
      <c r="J15" s="116"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15"/>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4" t="s">
        <v>35</v>
      </c>
      <c r="E17" s="34"/>
      <c r="F17" s="34"/>
      <c r="G17" s="34"/>
      <c r="H17" s="34"/>
      <c r="I17" s="117" t="s">
        <v>31</v>
      </c>
      <c r="J17" s="29"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08" t="str">
        <f>'Rekapitulace stavby'!E14</f>
        <v>Vyplň údaj</v>
      </c>
      <c r="F18" s="309"/>
      <c r="G18" s="309"/>
      <c r="H18" s="309"/>
      <c r="I18" s="117" t="s">
        <v>34</v>
      </c>
      <c r="J18" s="29"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15"/>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4" t="s">
        <v>37</v>
      </c>
      <c r="E20" s="34"/>
      <c r="F20" s="34"/>
      <c r="G20" s="34"/>
      <c r="H20" s="34"/>
      <c r="I20" s="117" t="s">
        <v>31</v>
      </c>
      <c r="J20" s="116"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6" t="s">
        <v>39</v>
      </c>
      <c r="F21" s="34"/>
      <c r="G21" s="34"/>
      <c r="H21" s="34"/>
      <c r="I21" s="117" t="s">
        <v>34</v>
      </c>
      <c r="J21" s="116"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15"/>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4" t="s">
        <v>41</v>
      </c>
      <c r="E23" s="34"/>
      <c r="F23" s="34"/>
      <c r="G23" s="34"/>
      <c r="H23" s="34"/>
      <c r="I23" s="117" t="s">
        <v>31</v>
      </c>
      <c r="J23" s="116"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6" t="s">
        <v>39</v>
      </c>
      <c r="F24" s="34"/>
      <c r="G24" s="34"/>
      <c r="H24" s="34"/>
      <c r="I24" s="117" t="s">
        <v>34</v>
      </c>
      <c r="J24" s="116"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15"/>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4" t="s">
        <v>42</v>
      </c>
      <c r="E26" s="34"/>
      <c r="F26" s="34"/>
      <c r="G26" s="34"/>
      <c r="H26" s="34"/>
      <c r="I26" s="115"/>
      <c r="J26" s="34"/>
      <c r="K26" s="34"/>
      <c r="L26" s="51"/>
      <c r="S26" s="34"/>
      <c r="T26" s="34"/>
      <c r="U26" s="34"/>
      <c r="V26" s="34"/>
      <c r="W26" s="34"/>
      <c r="X26" s="34"/>
      <c r="Y26" s="34"/>
      <c r="Z26" s="34"/>
      <c r="AA26" s="34"/>
      <c r="AB26" s="34"/>
      <c r="AC26" s="34"/>
      <c r="AD26" s="34"/>
      <c r="AE26" s="34"/>
    </row>
    <row r="27" spans="1:31" s="8" customFormat="1" ht="16.5" customHeight="1">
      <c r="A27" s="119"/>
      <c r="B27" s="120"/>
      <c r="C27" s="119"/>
      <c r="D27" s="119"/>
      <c r="E27" s="310" t="s">
        <v>1</v>
      </c>
      <c r="F27" s="310"/>
      <c r="G27" s="310"/>
      <c r="H27" s="310"/>
      <c r="I27" s="121"/>
      <c r="J27" s="119"/>
      <c r="K27" s="119"/>
      <c r="L27" s="122"/>
      <c r="S27" s="119"/>
      <c r="T27" s="119"/>
      <c r="U27" s="119"/>
      <c r="V27" s="119"/>
      <c r="W27" s="119"/>
      <c r="X27" s="119"/>
      <c r="Y27" s="119"/>
      <c r="Z27" s="119"/>
      <c r="AA27" s="119"/>
      <c r="AB27" s="119"/>
      <c r="AC27" s="119"/>
      <c r="AD27" s="119"/>
      <c r="AE27" s="119"/>
    </row>
    <row r="28" spans="1:31" s="2" customFormat="1" ht="6.95" customHeight="1">
      <c r="A28" s="34"/>
      <c r="B28" s="39"/>
      <c r="C28" s="34"/>
      <c r="D28" s="34"/>
      <c r="E28" s="34"/>
      <c r="F28" s="34"/>
      <c r="G28" s="34"/>
      <c r="H28" s="34"/>
      <c r="I28" s="115"/>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3"/>
      <c r="E29" s="123"/>
      <c r="F29" s="123"/>
      <c r="G29" s="123"/>
      <c r="H29" s="123"/>
      <c r="I29" s="124"/>
      <c r="J29" s="123"/>
      <c r="K29" s="123"/>
      <c r="L29" s="51"/>
      <c r="S29" s="34"/>
      <c r="T29" s="34"/>
      <c r="U29" s="34"/>
      <c r="V29" s="34"/>
      <c r="W29" s="34"/>
      <c r="X29" s="34"/>
      <c r="Y29" s="34"/>
      <c r="Z29" s="34"/>
      <c r="AA29" s="34"/>
      <c r="AB29" s="34"/>
      <c r="AC29" s="34"/>
      <c r="AD29" s="34"/>
      <c r="AE29" s="34"/>
    </row>
    <row r="30" spans="1:31" s="2" customFormat="1" ht="25.35" customHeight="1">
      <c r="A30" s="34"/>
      <c r="B30" s="39"/>
      <c r="C30" s="34"/>
      <c r="D30" s="125" t="s">
        <v>43</v>
      </c>
      <c r="E30" s="34"/>
      <c r="F30" s="34"/>
      <c r="G30" s="34"/>
      <c r="H30" s="34"/>
      <c r="I30" s="115"/>
      <c r="J30" s="126">
        <f>ROUND(J122,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3"/>
      <c r="E31" s="123"/>
      <c r="F31" s="123"/>
      <c r="G31" s="123"/>
      <c r="H31" s="123"/>
      <c r="I31" s="124"/>
      <c r="J31" s="123"/>
      <c r="K31" s="123"/>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7" t="s">
        <v>45</v>
      </c>
      <c r="G32" s="34"/>
      <c r="H32" s="34"/>
      <c r="I32" s="128" t="s">
        <v>44</v>
      </c>
      <c r="J32" s="127" t="s">
        <v>46</v>
      </c>
      <c r="K32" s="34"/>
      <c r="L32" s="51"/>
      <c r="S32" s="34"/>
      <c r="T32" s="34"/>
      <c r="U32" s="34"/>
      <c r="V32" s="34"/>
      <c r="W32" s="34"/>
      <c r="X32" s="34"/>
      <c r="Y32" s="34"/>
      <c r="Z32" s="34"/>
      <c r="AA32" s="34"/>
      <c r="AB32" s="34"/>
      <c r="AC32" s="34"/>
      <c r="AD32" s="34"/>
      <c r="AE32" s="34"/>
    </row>
    <row r="33" spans="1:31" s="2" customFormat="1" ht="14.45" customHeight="1">
      <c r="A33" s="34"/>
      <c r="B33" s="39"/>
      <c r="C33" s="34"/>
      <c r="D33" s="129" t="s">
        <v>47</v>
      </c>
      <c r="E33" s="114" t="s">
        <v>48</v>
      </c>
      <c r="F33" s="130">
        <f>ROUND((SUM(BE122:BE221)),  2)</f>
        <v>0</v>
      </c>
      <c r="G33" s="34"/>
      <c r="H33" s="34"/>
      <c r="I33" s="131">
        <v>0.21</v>
      </c>
      <c r="J33" s="130">
        <f>ROUND(((SUM(BE122:BE221))*I33),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4" t="s">
        <v>49</v>
      </c>
      <c r="F34" s="130">
        <f>ROUND((SUM(BF122:BF221)),  2)</f>
        <v>0</v>
      </c>
      <c r="G34" s="34"/>
      <c r="H34" s="34"/>
      <c r="I34" s="131">
        <v>0.15</v>
      </c>
      <c r="J34" s="130">
        <f>ROUND(((SUM(BF122:BF221))*I34),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4" t="s">
        <v>50</v>
      </c>
      <c r="F35" s="130">
        <f>ROUND((SUM(BG122:BG221)),  2)</f>
        <v>0</v>
      </c>
      <c r="G35" s="34"/>
      <c r="H35" s="34"/>
      <c r="I35" s="131">
        <v>0.21</v>
      </c>
      <c r="J35" s="130">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4" t="s">
        <v>51</v>
      </c>
      <c r="F36" s="130">
        <f>ROUND((SUM(BH122:BH221)),  2)</f>
        <v>0</v>
      </c>
      <c r="G36" s="34"/>
      <c r="H36" s="34"/>
      <c r="I36" s="131">
        <v>0.15</v>
      </c>
      <c r="J36" s="130">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4" t="s">
        <v>52</v>
      </c>
      <c r="F37" s="130">
        <f>ROUND((SUM(BI122:BI221)),  2)</f>
        <v>0</v>
      </c>
      <c r="G37" s="34"/>
      <c r="H37" s="34"/>
      <c r="I37" s="131">
        <v>0</v>
      </c>
      <c r="J37" s="130">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15"/>
      <c r="J38" s="34"/>
      <c r="K38" s="34"/>
      <c r="L38" s="51"/>
      <c r="S38" s="34"/>
      <c r="T38" s="34"/>
      <c r="U38" s="34"/>
      <c r="V38" s="34"/>
      <c r="W38" s="34"/>
      <c r="X38" s="34"/>
      <c r="Y38" s="34"/>
      <c r="Z38" s="34"/>
      <c r="AA38" s="34"/>
      <c r="AB38" s="34"/>
      <c r="AC38" s="34"/>
      <c r="AD38" s="34"/>
      <c r="AE38" s="34"/>
    </row>
    <row r="39" spans="1:31" s="2" customFormat="1" ht="25.35" customHeight="1">
      <c r="A39" s="34"/>
      <c r="B39" s="39"/>
      <c r="C39" s="132"/>
      <c r="D39" s="133" t="s">
        <v>53</v>
      </c>
      <c r="E39" s="134"/>
      <c r="F39" s="134"/>
      <c r="G39" s="135" t="s">
        <v>54</v>
      </c>
      <c r="H39" s="136" t="s">
        <v>55</v>
      </c>
      <c r="I39" s="137"/>
      <c r="J39" s="138">
        <f>SUM(J30:J37)</f>
        <v>0</v>
      </c>
      <c r="K39" s="139"/>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15"/>
      <c r="J40" s="34"/>
      <c r="K40" s="34"/>
      <c r="L40" s="51"/>
      <c r="S40" s="34"/>
      <c r="T40" s="34"/>
      <c r="U40" s="34"/>
      <c r="V40" s="34"/>
      <c r="W40" s="34"/>
      <c r="X40" s="34"/>
      <c r="Y40" s="34"/>
      <c r="Z40" s="34"/>
      <c r="AA40" s="34"/>
      <c r="AB40" s="34"/>
      <c r="AC40" s="34"/>
      <c r="AD40" s="34"/>
      <c r="AE40" s="34"/>
    </row>
    <row r="41" spans="1:31" s="1" customFormat="1" ht="14.45" customHeight="1">
      <c r="B41" s="19"/>
      <c r="I41" s="108"/>
      <c r="L41" s="19"/>
    </row>
    <row r="42" spans="1:31" s="1" customFormat="1" ht="14.45" customHeight="1">
      <c r="B42" s="19"/>
      <c r="I42" s="108"/>
      <c r="L42" s="19"/>
    </row>
    <row r="43" spans="1:31" s="1" customFormat="1" ht="14.45" customHeight="1">
      <c r="B43" s="19"/>
      <c r="I43" s="108"/>
      <c r="L43" s="19"/>
    </row>
    <row r="44" spans="1:31" s="1" customFormat="1" ht="14.45" customHeight="1">
      <c r="B44" s="19"/>
      <c r="I44" s="108"/>
      <c r="L44" s="19"/>
    </row>
    <row r="45" spans="1:31" s="1" customFormat="1" ht="14.45" customHeight="1">
      <c r="B45" s="19"/>
      <c r="I45" s="108"/>
      <c r="L45" s="19"/>
    </row>
    <row r="46" spans="1:31" s="1" customFormat="1" ht="14.45" customHeight="1">
      <c r="B46" s="19"/>
      <c r="I46" s="108"/>
      <c r="L46" s="19"/>
    </row>
    <row r="47" spans="1:31" s="1" customFormat="1" ht="14.45" customHeight="1">
      <c r="B47" s="19"/>
      <c r="I47" s="108"/>
      <c r="L47" s="19"/>
    </row>
    <row r="48" spans="1:31" s="1" customFormat="1" ht="14.45" customHeight="1">
      <c r="B48" s="19"/>
      <c r="I48" s="108"/>
      <c r="L48" s="19"/>
    </row>
    <row r="49" spans="1:31" s="1" customFormat="1" ht="14.45" customHeight="1">
      <c r="B49" s="19"/>
      <c r="I49" s="108"/>
      <c r="L49" s="19"/>
    </row>
    <row r="50" spans="1:31" s="2" customFormat="1" ht="14.45" customHeight="1">
      <c r="B50" s="51"/>
      <c r="D50" s="140" t="s">
        <v>56</v>
      </c>
      <c r="E50" s="141"/>
      <c r="F50" s="141"/>
      <c r="G50" s="140" t="s">
        <v>57</v>
      </c>
      <c r="H50" s="141"/>
      <c r="I50" s="142"/>
      <c r="J50" s="141"/>
      <c r="K50" s="141"/>
      <c r="L50" s="51"/>
    </row>
    <row r="51" spans="1:31" ht="11.25">
      <c r="B51" s="19"/>
      <c r="L51" s="19"/>
    </row>
    <row r="52" spans="1:31" ht="11.25">
      <c r="B52" s="19"/>
      <c r="L52" s="19"/>
    </row>
    <row r="53" spans="1:31" ht="11.25">
      <c r="B53" s="19"/>
      <c r="L53" s="19"/>
    </row>
    <row r="54" spans="1:31" ht="11.25">
      <c r="B54" s="19"/>
      <c r="L54" s="19"/>
    </row>
    <row r="55" spans="1:31" ht="11.25">
      <c r="B55" s="19"/>
      <c r="L55" s="19"/>
    </row>
    <row r="56" spans="1:31" ht="11.25">
      <c r="B56" s="19"/>
      <c r="L56" s="19"/>
    </row>
    <row r="57" spans="1:31" ht="11.25">
      <c r="B57" s="19"/>
      <c r="L57" s="19"/>
    </row>
    <row r="58" spans="1:31" ht="11.25">
      <c r="B58" s="19"/>
      <c r="L58" s="19"/>
    </row>
    <row r="59" spans="1:31" ht="11.25">
      <c r="B59" s="19"/>
      <c r="L59" s="19"/>
    </row>
    <row r="60" spans="1:31" ht="11.25">
      <c r="B60" s="19"/>
      <c r="L60" s="19"/>
    </row>
    <row r="61" spans="1:31" s="2" customFormat="1" ht="12.75">
      <c r="A61" s="34"/>
      <c r="B61" s="39"/>
      <c r="C61" s="34"/>
      <c r="D61" s="143" t="s">
        <v>58</v>
      </c>
      <c r="E61" s="144"/>
      <c r="F61" s="145" t="s">
        <v>59</v>
      </c>
      <c r="G61" s="143" t="s">
        <v>58</v>
      </c>
      <c r="H61" s="144"/>
      <c r="I61" s="146"/>
      <c r="J61" s="147" t="s">
        <v>59</v>
      </c>
      <c r="K61" s="144"/>
      <c r="L61" s="51"/>
      <c r="S61" s="34"/>
      <c r="T61" s="34"/>
      <c r="U61" s="34"/>
      <c r="V61" s="34"/>
      <c r="W61" s="34"/>
      <c r="X61" s="34"/>
      <c r="Y61" s="34"/>
      <c r="Z61" s="34"/>
      <c r="AA61" s="34"/>
      <c r="AB61" s="34"/>
      <c r="AC61" s="34"/>
      <c r="AD61" s="34"/>
      <c r="AE61" s="34"/>
    </row>
    <row r="62" spans="1:31" ht="11.25">
      <c r="B62" s="19"/>
      <c r="L62" s="19"/>
    </row>
    <row r="63" spans="1:31" ht="11.25">
      <c r="B63" s="19"/>
      <c r="L63" s="19"/>
    </row>
    <row r="64" spans="1:31" ht="11.25">
      <c r="B64" s="19"/>
      <c r="L64" s="19"/>
    </row>
    <row r="65" spans="1:31" s="2" customFormat="1" ht="12.75">
      <c r="A65" s="34"/>
      <c r="B65" s="39"/>
      <c r="C65" s="34"/>
      <c r="D65" s="140" t="s">
        <v>60</v>
      </c>
      <c r="E65" s="148"/>
      <c r="F65" s="148"/>
      <c r="G65" s="140" t="s">
        <v>61</v>
      </c>
      <c r="H65" s="148"/>
      <c r="I65" s="149"/>
      <c r="J65" s="148"/>
      <c r="K65" s="148"/>
      <c r="L65" s="51"/>
      <c r="S65" s="34"/>
      <c r="T65" s="34"/>
      <c r="U65" s="34"/>
      <c r="V65" s="34"/>
      <c r="W65" s="34"/>
      <c r="X65" s="34"/>
      <c r="Y65" s="34"/>
      <c r="Z65" s="34"/>
      <c r="AA65" s="34"/>
      <c r="AB65" s="34"/>
      <c r="AC65" s="34"/>
      <c r="AD65" s="34"/>
      <c r="AE65" s="34"/>
    </row>
    <row r="66" spans="1:31" ht="11.25">
      <c r="B66" s="19"/>
      <c r="L66" s="19"/>
    </row>
    <row r="67" spans="1:31" ht="11.25">
      <c r="B67" s="19"/>
      <c r="L67" s="19"/>
    </row>
    <row r="68" spans="1:31" ht="11.25">
      <c r="B68" s="19"/>
      <c r="L68" s="19"/>
    </row>
    <row r="69" spans="1:31" ht="11.25">
      <c r="B69" s="19"/>
      <c r="L69" s="19"/>
    </row>
    <row r="70" spans="1:31" ht="11.25">
      <c r="B70" s="19"/>
      <c r="L70" s="19"/>
    </row>
    <row r="71" spans="1:31" ht="11.25">
      <c r="B71" s="19"/>
      <c r="L71" s="19"/>
    </row>
    <row r="72" spans="1:31" ht="11.25">
      <c r="B72" s="19"/>
      <c r="L72" s="19"/>
    </row>
    <row r="73" spans="1:31" ht="11.25">
      <c r="B73" s="19"/>
      <c r="L73" s="19"/>
    </row>
    <row r="74" spans="1:31" ht="11.25">
      <c r="B74" s="19"/>
      <c r="L74" s="19"/>
    </row>
    <row r="75" spans="1:31" ht="11.25">
      <c r="B75" s="19"/>
      <c r="L75" s="19"/>
    </row>
    <row r="76" spans="1:31" s="2" customFormat="1" ht="12.75">
      <c r="A76" s="34"/>
      <c r="B76" s="39"/>
      <c r="C76" s="34"/>
      <c r="D76" s="143" t="s">
        <v>58</v>
      </c>
      <c r="E76" s="144"/>
      <c r="F76" s="145" t="s">
        <v>59</v>
      </c>
      <c r="G76" s="143" t="s">
        <v>58</v>
      </c>
      <c r="H76" s="144"/>
      <c r="I76" s="146"/>
      <c r="J76" s="147" t="s">
        <v>59</v>
      </c>
      <c r="K76" s="144"/>
      <c r="L76" s="51"/>
      <c r="S76" s="34"/>
      <c r="T76" s="34"/>
      <c r="U76" s="34"/>
      <c r="V76" s="34"/>
      <c r="W76" s="34"/>
      <c r="X76" s="34"/>
      <c r="Y76" s="34"/>
      <c r="Z76" s="34"/>
      <c r="AA76" s="34"/>
      <c r="AB76" s="34"/>
      <c r="AC76" s="34"/>
      <c r="AD76" s="34"/>
      <c r="AE76" s="34"/>
    </row>
    <row r="77" spans="1:31" s="2" customFormat="1" ht="14.45" customHeight="1">
      <c r="A77" s="34"/>
      <c r="B77" s="150"/>
      <c r="C77" s="151"/>
      <c r="D77" s="151"/>
      <c r="E77" s="151"/>
      <c r="F77" s="151"/>
      <c r="G77" s="151"/>
      <c r="H77" s="151"/>
      <c r="I77" s="152"/>
      <c r="J77" s="151"/>
      <c r="K77" s="151"/>
      <c r="L77" s="51"/>
      <c r="S77" s="34"/>
      <c r="T77" s="34"/>
      <c r="U77" s="34"/>
      <c r="V77" s="34"/>
      <c r="W77" s="34"/>
      <c r="X77" s="34"/>
      <c r="Y77" s="34"/>
      <c r="Z77" s="34"/>
      <c r="AA77" s="34"/>
      <c r="AB77" s="34"/>
      <c r="AC77" s="34"/>
      <c r="AD77" s="34"/>
      <c r="AE77" s="34"/>
    </row>
    <row r="81" spans="1:47" s="2" customFormat="1" ht="6.95" customHeight="1">
      <c r="A81" s="34"/>
      <c r="B81" s="153"/>
      <c r="C81" s="154"/>
      <c r="D81" s="154"/>
      <c r="E81" s="154"/>
      <c r="F81" s="154"/>
      <c r="G81" s="154"/>
      <c r="H81" s="154"/>
      <c r="I81" s="155"/>
      <c r="J81" s="154"/>
      <c r="K81" s="154"/>
      <c r="L81" s="51"/>
      <c r="S81" s="34"/>
      <c r="T81" s="34"/>
      <c r="U81" s="34"/>
      <c r="V81" s="34"/>
      <c r="W81" s="34"/>
      <c r="X81" s="34"/>
      <c r="Y81" s="34"/>
      <c r="Z81" s="34"/>
      <c r="AA81" s="34"/>
      <c r="AB81" s="34"/>
      <c r="AC81" s="34"/>
      <c r="AD81" s="34"/>
      <c r="AE81" s="34"/>
    </row>
    <row r="82" spans="1:47" s="2" customFormat="1" ht="24.95" customHeight="1">
      <c r="A82" s="34"/>
      <c r="B82" s="35"/>
      <c r="C82" s="22" t="s">
        <v>124</v>
      </c>
      <c r="D82" s="36"/>
      <c r="E82" s="36"/>
      <c r="F82" s="36"/>
      <c r="G82" s="36"/>
      <c r="H82" s="36"/>
      <c r="I82" s="115"/>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15"/>
      <c r="J83" s="36"/>
      <c r="K83" s="36"/>
      <c r="L83" s="51"/>
      <c r="S83" s="34"/>
      <c r="T83" s="34"/>
      <c r="U83" s="34"/>
      <c r="V83" s="34"/>
      <c r="W83" s="34"/>
      <c r="X83" s="34"/>
      <c r="Y83" s="34"/>
      <c r="Z83" s="34"/>
      <c r="AA83" s="34"/>
      <c r="AB83" s="34"/>
      <c r="AC83" s="34"/>
      <c r="AD83" s="34"/>
      <c r="AE83" s="34"/>
    </row>
    <row r="84" spans="1:47" s="2" customFormat="1" ht="12" customHeight="1">
      <c r="A84" s="34"/>
      <c r="B84" s="35"/>
      <c r="C84" s="28" t="s">
        <v>16</v>
      </c>
      <c r="D84" s="36"/>
      <c r="E84" s="36"/>
      <c r="F84" s="36"/>
      <c r="G84" s="36"/>
      <c r="H84" s="36"/>
      <c r="I84" s="115"/>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11" t="str">
        <f>E7</f>
        <v>762017 Cyklostezka Cheb - Dřenice - Etapa IA</v>
      </c>
      <c r="F85" s="312"/>
      <c r="G85" s="312"/>
      <c r="H85" s="312"/>
      <c r="I85" s="115"/>
      <c r="J85" s="36"/>
      <c r="K85" s="36"/>
      <c r="L85" s="51"/>
      <c r="S85" s="34"/>
      <c r="T85" s="34"/>
      <c r="U85" s="34"/>
      <c r="V85" s="34"/>
      <c r="W85" s="34"/>
      <c r="X85" s="34"/>
      <c r="Y85" s="34"/>
      <c r="Z85" s="34"/>
      <c r="AA85" s="34"/>
      <c r="AB85" s="34"/>
      <c r="AC85" s="34"/>
      <c r="AD85" s="34"/>
      <c r="AE85" s="34"/>
    </row>
    <row r="86" spans="1:47" s="2" customFormat="1" ht="12" customHeight="1">
      <c r="A86" s="34"/>
      <c r="B86" s="35"/>
      <c r="C86" s="28" t="s">
        <v>121</v>
      </c>
      <c r="D86" s="36"/>
      <c r="E86" s="36"/>
      <c r="F86" s="36"/>
      <c r="G86" s="36"/>
      <c r="H86" s="36"/>
      <c r="I86" s="115"/>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67" t="str">
        <f>E9</f>
        <v>VRN - VRN Vedlejší rozpočtové náklady</v>
      </c>
      <c r="F87" s="313"/>
      <c r="G87" s="313"/>
      <c r="H87" s="313"/>
      <c r="I87" s="115"/>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15"/>
      <c r="J88" s="36"/>
      <c r="K88" s="36"/>
      <c r="L88" s="51"/>
      <c r="S88" s="34"/>
      <c r="T88" s="34"/>
      <c r="U88" s="34"/>
      <c r="V88" s="34"/>
      <c r="W88" s="34"/>
      <c r="X88" s="34"/>
      <c r="Y88" s="34"/>
      <c r="Z88" s="34"/>
      <c r="AA88" s="34"/>
      <c r="AB88" s="34"/>
      <c r="AC88" s="34"/>
      <c r="AD88" s="34"/>
      <c r="AE88" s="34"/>
    </row>
    <row r="89" spans="1:47" s="2" customFormat="1" ht="12" customHeight="1">
      <c r="A89" s="34"/>
      <c r="B89" s="35"/>
      <c r="C89" s="28" t="s">
        <v>22</v>
      </c>
      <c r="D89" s="36"/>
      <c r="E89" s="36"/>
      <c r="F89" s="26" t="str">
        <f>F12</f>
        <v>Cheb - Dřenice</v>
      </c>
      <c r="G89" s="36"/>
      <c r="H89" s="36"/>
      <c r="I89" s="117" t="s">
        <v>24</v>
      </c>
      <c r="J89" s="66" t="str">
        <f>IF(J12="","",J12)</f>
        <v>10. 10. 2019</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15"/>
      <c r="J90" s="36"/>
      <c r="K90" s="36"/>
      <c r="L90" s="51"/>
      <c r="S90" s="34"/>
      <c r="T90" s="34"/>
      <c r="U90" s="34"/>
      <c r="V90" s="34"/>
      <c r="W90" s="34"/>
      <c r="X90" s="34"/>
      <c r="Y90" s="34"/>
      <c r="Z90" s="34"/>
      <c r="AA90" s="34"/>
      <c r="AB90" s="34"/>
      <c r="AC90" s="34"/>
      <c r="AD90" s="34"/>
      <c r="AE90" s="34"/>
    </row>
    <row r="91" spans="1:47" s="2" customFormat="1" ht="15.2" customHeight="1">
      <c r="A91" s="34"/>
      <c r="B91" s="35"/>
      <c r="C91" s="28" t="s">
        <v>30</v>
      </c>
      <c r="D91" s="36"/>
      <c r="E91" s="36"/>
      <c r="F91" s="26" t="str">
        <f>E15</f>
        <v>Město Cheb</v>
      </c>
      <c r="G91" s="36"/>
      <c r="H91" s="36"/>
      <c r="I91" s="117" t="s">
        <v>37</v>
      </c>
      <c r="J91" s="32" t="str">
        <f>E21</f>
        <v>DSVA s.r.o.</v>
      </c>
      <c r="K91" s="36"/>
      <c r="L91" s="51"/>
      <c r="S91" s="34"/>
      <c r="T91" s="34"/>
      <c r="U91" s="34"/>
      <c r="V91" s="34"/>
      <c r="W91" s="34"/>
      <c r="X91" s="34"/>
      <c r="Y91" s="34"/>
      <c r="Z91" s="34"/>
      <c r="AA91" s="34"/>
      <c r="AB91" s="34"/>
      <c r="AC91" s="34"/>
      <c r="AD91" s="34"/>
      <c r="AE91" s="34"/>
    </row>
    <row r="92" spans="1:47" s="2" customFormat="1" ht="15.2" customHeight="1">
      <c r="A92" s="34"/>
      <c r="B92" s="35"/>
      <c r="C92" s="28" t="s">
        <v>35</v>
      </c>
      <c r="D92" s="36"/>
      <c r="E92" s="36"/>
      <c r="F92" s="26" t="str">
        <f>IF(E18="","",E18)</f>
        <v>Vyplň údaj</v>
      </c>
      <c r="G92" s="36"/>
      <c r="H92" s="36"/>
      <c r="I92" s="117" t="s">
        <v>41</v>
      </c>
      <c r="J92" s="32" t="str">
        <f>E24</f>
        <v>DSVA s.r.o.</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15"/>
      <c r="J93" s="36"/>
      <c r="K93" s="36"/>
      <c r="L93" s="51"/>
      <c r="S93" s="34"/>
      <c r="T93" s="34"/>
      <c r="U93" s="34"/>
      <c r="V93" s="34"/>
      <c r="W93" s="34"/>
      <c r="X93" s="34"/>
      <c r="Y93" s="34"/>
      <c r="Z93" s="34"/>
      <c r="AA93" s="34"/>
      <c r="AB93" s="34"/>
      <c r="AC93" s="34"/>
      <c r="AD93" s="34"/>
      <c r="AE93" s="34"/>
    </row>
    <row r="94" spans="1:47" s="2" customFormat="1" ht="29.25" customHeight="1">
      <c r="A94" s="34"/>
      <c r="B94" s="35"/>
      <c r="C94" s="156" t="s">
        <v>125</v>
      </c>
      <c r="D94" s="157"/>
      <c r="E94" s="157"/>
      <c r="F94" s="157"/>
      <c r="G94" s="157"/>
      <c r="H94" s="157"/>
      <c r="I94" s="158"/>
      <c r="J94" s="159" t="s">
        <v>126</v>
      </c>
      <c r="K94" s="157"/>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15"/>
      <c r="J95" s="36"/>
      <c r="K95" s="36"/>
      <c r="L95" s="51"/>
      <c r="S95" s="34"/>
      <c r="T95" s="34"/>
      <c r="U95" s="34"/>
      <c r="V95" s="34"/>
      <c r="W95" s="34"/>
      <c r="X95" s="34"/>
      <c r="Y95" s="34"/>
      <c r="Z95" s="34"/>
      <c r="AA95" s="34"/>
      <c r="AB95" s="34"/>
      <c r="AC95" s="34"/>
      <c r="AD95" s="34"/>
      <c r="AE95" s="34"/>
    </row>
    <row r="96" spans="1:47" s="2" customFormat="1" ht="22.9" customHeight="1">
      <c r="A96" s="34"/>
      <c r="B96" s="35"/>
      <c r="C96" s="160" t="s">
        <v>127</v>
      </c>
      <c r="D96" s="36"/>
      <c r="E96" s="36"/>
      <c r="F96" s="36"/>
      <c r="G96" s="36"/>
      <c r="H96" s="36"/>
      <c r="I96" s="115"/>
      <c r="J96" s="84">
        <f>J122</f>
        <v>0</v>
      </c>
      <c r="K96" s="36"/>
      <c r="L96" s="51"/>
      <c r="S96" s="34"/>
      <c r="T96" s="34"/>
      <c r="U96" s="34"/>
      <c r="V96" s="34"/>
      <c r="W96" s="34"/>
      <c r="X96" s="34"/>
      <c r="Y96" s="34"/>
      <c r="Z96" s="34"/>
      <c r="AA96" s="34"/>
      <c r="AB96" s="34"/>
      <c r="AC96" s="34"/>
      <c r="AD96" s="34"/>
      <c r="AE96" s="34"/>
      <c r="AU96" s="16" t="s">
        <v>128</v>
      </c>
    </row>
    <row r="97" spans="1:31" s="9" customFormat="1" ht="24.95" customHeight="1">
      <c r="B97" s="161"/>
      <c r="C97" s="162"/>
      <c r="D97" s="163" t="s">
        <v>1915</v>
      </c>
      <c r="E97" s="164"/>
      <c r="F97" s="164"/>
      <c r="G97" s="164"/>
      <c r="H97" s="164"/>
      <c r="I97" s="165"/>
      <c r="J97" s="166">
        <f>J123</f>
        <v>0</v>
      </c>
      <c r="K97" s="162"/>
      <c r="L97" s="167"/>
    </row>
    <row r="98" spans="1:31" s="9" customFormat="1" ht="24.95" customHeight="1">
      <c r="B98" s="161"/>
      <c r="C98" s="162"/>
      <c r="D98" s="163" t="s">
        <v>1916</v>
      </c>
      <c r="E98" s="164"/>
      <c r="F98" s="164"/>
      <c r="G98" s="164"/>
      <c r="H98" s="164"/>
      <c r="I98" s="165"/>
      <c r="J98" s="166">
        <f>J124</f>
        <v>0</v>
      </c>
      <c r="K98" s="162"/>
      <c r="L98" s="167"/>
    </row>
    <row r="99" spans="1:31" s="9" customFormat="1" ht="24.95" customHeight="1">
      <c r="B99" s="161"/>
      <c r="C99" s="162"/>
      <c r="D99" s="163" t="s">
        <v>1917</v>
      </c>
      <c r="E99" s="164"/>
      <c r="F99" s="164"/>
      <c r="G99" s="164"/>
      <c r="H99" s="164"/>
      <c r="I99" s="165"/>
      <c r="J99" s="166">
        <f>J135</f>
        <v>0</v>
      </c>
      <c r="K99" s="162"/>
      <c r="L99" s="167"/>
    </row>
    <row r="100" spans="1:31" s="9" customFormat="1" ht="24.95" customHeight="1">
      <c r="B100" s="161"/>
      <c r="C100" s="162"/>
      <c r="D100" s="163" t="s">
        <v>1918</v>
      </c>
      <c r="E100" s="164"/>
      <c r="F100" s="164"/>
      <c r="G100" s="164"/>
      <c r="H100" s="164"/>
      <c r="I100" s="165"/>
      <c r="J100" s="166">
        <f>J157</f>
        <v>0</v>
      </c>
      <c r="K100" s="162"/>
      <c r="L100" s="167"/>
    </row>
    <row r="101" spans="1:31" s="9" customFormat="1" ht="24.95" customHeight="1">
      <c r="B101" s="161"/>
      <c r="C101" s="162"/>
      <c r="D101" s="163" t="s">
        <v>1919</v>
      </c>
      <c r="E101" s="164"/>
      <c r="F101" s="164"/>
      <c r="G101" s="164"/>
      <c r="H101" s="164"/>
      <c r="I101" s="165"/>
      <c r="J101" s="166">
        <f>J160</f>
        <v>0</v>
      </c>
      <c r="K101" s="162"/>
      <c r="L101" s="167"/>
    </row>
    <row r="102" spans="1:31" s="9" customFormat="1" ht="24.95" customHeight="1">
      <c r="B102" s="161"/>
      <c r="C102" s="162"/>
      <c r="D102" s="163" t="s">
        <v>1920</v>
      </c>
      <c r="E102" s="164"/>
      <c r="F102" s="164"/>
      <c r="G102" s="164"/>
      <c r="H102" s="164"/>
      <c r="I102" s="165"/>
      <c r="J102" s="166">
        <f>J211</f>
        <v>0</v>
      </c>
      <c r="K102" s="162"/>
      <c r="L102" s="167"/>
    </row>
    <row r="103" spans="1:31" s="2" customFormat="1" ht="21.75" customHeight="1">
      <c r="A103" s="34"/>
      <c r="B103" s="35"/>
      <c r="C103" s="36"/>
      <c r="D103" s="36"/>
      <c r="E103" s="36"/>
      <c r="F103" s="36"/>
      <c r="G103" s="36"/>
      <c r="H103" s="36"/>
      <c r="I103" s="115"/>
      <c r="J103" s="36"/>
      <c r="K103" s="36"/>
      <c r="L103" s="51"/>
      <c r="S103" s="34"/>
      <c r="T103" s="34"/>
      <c r="U103" s="34"/>
      <c r="V103" s="34"/>
      <c r="W103" s="34"/>
      <c r="X103" s="34"/>
      <c r="Y103" s="34"/>
      <c r="Z103" s="34"/>
      <c r="AA103" s="34"/>
      <c r="AB103" s="34"/>
      <c r="AC103" s="34"/>
      <c r="AD103" s="34"/>
      <c r="AE103" s="34"/>
    </row>
    <row r="104" spans="1:31" s="2" customFormat="1" ht="6.95" customHeight="1">
      <c r="A104" s="34"/>
      <c r="B104" s="54"/>
      <c r="C104" s="55"/>
      <c r="D104" s="55"/>
      <c r="E104" s="55"/>
      <c r="F104" s="55"/>
      <c r="G104" s="55"/>
      <c r="H104" s="55"/>
      <c r="I104" s="152"/>
      <c r="J104" s="55"/>
      <c r="K104" s="55"/>
      <c r="L104" s="51"/>
      <c r="S104" s="34"/>
      <c r="T104" s="34"/>
      <c r="U104" s="34"/>
      <c r="V104" s="34"/>
      <c r="W104" s="34"/>
      <c r="X104" s="34"/>
      <c r="Y104" s="34"/>
      <c r="Z104" s="34"/>
      <c r="AA104" s="34"/>
      <c r="AB104" s="34"/>
      <c r="AC104" s="34"/>
      <c r="AD104" s="34"/>
      <c r="AE104" s="34"/>
    </row>
    <row r="108" spans="1:31" s="2" customFormat="1" ht="6.95" customHeight="1">
      <c r="A108" s="34"/>
      <c r="B108" s="56"/>
      <c r="C108" s="57"/>
      <c r="D108" s="57"/>
      <c r="E108" s="57"/>
      <c r="F108" s="57"/>
      <c r="G108" s="57"/>
      <c r="H108" s="57"/>
      <c r="I108" s="155"/>
      <c r="J108" s="57"/>
      <c r="K108" s="57"/>
      <c r="L108" s="51"/>
      <c r="S108" s="34"/>
      <c r="T108" s="34"/>
      <c r="U108" s="34"/>
      <c r="V108" s="34"/>
      <c r="W108" s="34"/>
      <c r="X108" s="34"/>
      <c r="Y108" s="34"/>
      <c r="Z108" s="34"/>
      <c r="AA108" s="34"/>
      <c r="AB108" s="34"/>
      <c r="AC108" s="34"/>
      <c r="AD108" s="34"/>
      <c r="AE108" s="34"/>
    </row>
    <row r="109" spans="1:31" s="2" customFormat="1" ht="24.95" customHeight="1">
      <c r="A109" s="34"/>
      <c r="B109" s="35"/>
      <c r="C109" s="22" t="s">
        <v>135</v>
      </c>
      <c r="D109" s="36"/>
      <c r="E109" s="36"/>
      <c r="F109" s="36"/>
      <c r="G109" s="36"/>
      <c r="H109" s="36"/>
      <c r="I109" s="115"/>
      <c r="J109" s="36"/>
      <c r="K109" s="36"/>
      <c r="L109" s="51"/>
      <c r="S109" s="34"/>
      <c r="T109" s="34"/>
      <c r="U109" s="34"/>
      <c r="V109" s="34"/>
      <c r="W109" s="34"/>
      <c r="X109" s="34"/>
      <c r="Y109" s="34"/>
      <c r="Z109" s="34"/>
      <c r="AA109" s="34"/>
      <c r="AB109" s="34"/>
      <c r="AC109" s="34"/>
      <c r="AD109" s="34"/>
      <c r="AE109" s="34"/>
    </row>
    <row r="110" spans="1:31" s="2" customFormat="1" ht="6.95" customHeight="1">
      <c r="A110" s="34"/>
      <c r="B110" s="35"/>
      <c r="C110" s="36"/>
      <c r="D110" s="36"/>
      <c r="E110" s="36"/>
      <c r="F110" s="36"/>
      <c r="G110" s="36"/>
      <c r="H110" s="36"/>
      <c r="I110" s="115"/>
      <c r="J110" s="36"/>
      <c r="K110" s="36"/>
      <c r="L110" s="51"/>
      <c r="S110" s="34"/>
      <c r="T110" s="34"/>
      <c r="U110" s="34"/>
      <c r="V110" s="34"/>
      <c r="W110" s="34"/>
      <c r="X110" s="34"/>
      <c r="Y110" s="34"/>
      <c r="Z110" s="34"/>
      <c r="AA110" s="34"/>
      <c r="AB110" s="34"/>
      <c r="AC110" s="34"/>
      <c r="AD110" s="34"/>
      <c r="AE110" s="34"/>
    </row>
    <row r="111" spans="1:31" s="2" customFormat="1" ht="12" customHeight="1">
      <c r="A111" s="34"/>
      <c r="B111" s="35"/>
      <c r="C111" s="28" t="s">
        <v>16</v>
      </c>
      <c r="D111" s="36"/>
      <c r="E111" s="36"/>
      <c r="F111" s="36"/>
      <c r="G111" s="36"/>
      <c r="H111" s="36"/>
      <c r="I111" s="115"/>
      <c r="J111" s="36"/>
      <c r="K111" s="36"/>
      <c r="L111" s="51"/>
      <c r="S111" s="34"/>
      <c r="T111" s="34"/>
      <c r="U111" s="34"/>
      <c r="V111" s="34"/>
      <c r="W111" s="34"/>
      <c r="X111" s="34"/>
      <c r="Y111" s="34"/>
      <c r="Z111" s="34"/>
      <c r="AA111" s="34"/>
      <c r="AB111" s="34"/>
      <c r="AC111" s="34"/>
      <c r="AD111" s="34"/>
      <c r="AE111" s="34"/>
    </row>
    <row r="112" spans="1:31" s="2" customFormat="1" ht="16.5" customHeight="1">
      <c r="A112" s="34"/>
      <c r="B112" s="35"/>
      <c r="C112" s="36"/>
      <c r="D112" s="36"/>
      <c r="E112" s="311" t="str">
        <f>E7</f>
        <v>762017 Cyklostezka Cheb - Dřenice - Etapa IA</v>
      </c>
      <c r="F112" s="312"/>
      <c r="G112" s="312"/>
      <c r="H112" s="312"/>
      <c r="I112" s="115"/>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8" t="s">
        <v>121</v>
      </c>
      <c r="D113" s="36"/>
      <c r="E113" s="36"/>
      <c r="F113" s="36"/>
      <c r="G113" s="36"/>
      <c r="H113" s="36"/>
      <c r="I113" s="115"/>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267" t="str">
        <f>E9</f>
        <v>VRN - VRN Vedlejší rozpočtové náklady</v>
      </c>
      <c r="F114" s="313"/>
      <c r="G114" s="313"/>
      <c r="H114" s="313"/>
      <c r="I114" s="115"/>
      <c r="J114" s="36"/>
      <c r="K114" s="36"/>
      <c r="L114" s="51"/>
      <c r="S114" s="34"/>
      <c r="T114" s="34"/>
      <c r="U114" s="34"/>
      <c r="V114" s="34"/>
      <c r="W114" s="34"/>
      <c r="X114" s="34"/>
      <c r="Y114" s="34"/>
      <c r="Z114" s="34"/>
      <c r="AA114" s="34"/>
      <c r="AB114" s="34"/>
      <c r="AC114" s="34"/>
      <c r="AD114" s="34"/>
      <c r="AE114" s="34"/>
    </row>
    <row r="115" spans="1:65" s="2" customFormat="1" ht="6.95" customHeight="1">
      <c r="A115" s="34"/>
      <c r="B115" s="35"/>
      <c r="C115" s="36"/>
      <c r="D115" s="36"/>
      <c r="E115" s="36"/>
      <c r="F115" s="36"/>
      <c r="G115" s="36"/>
      <c r="H115" s="36"/>
      <c r="I115" s="115"/>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8" t="s">
        <v>22</v>
      </c>
      <c r="D116" s="36"/>
      <c r="E116" s="36"/>
      <c r="F116" s="26" t="str">
        <f>F12</f>
        <v>Cheb - Dřenice</v>
      </c>
      <c r="G116" s="36"/>
      <c r="H116" s="36"/>
      <c r="I116" s="117" t="s">
        <v>24</v>
      </c>
      <c r="J116" s="66" t="str">
        <f>IF(J12="","",J12)</f>
        <v>10. 10. 2019</v>
      </c>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15"/>
      <c r="J117" s="36"/>
      <c r="K117" s="36"/>
      <c r="L117" s="51"/>
      <c r="S117" s="34"/>
      <c r="T117" s="34"/>
      <c r="U117" s="34"/>
      <c r="V117" s="34"/>
      <c r="W117" s="34"/>
      <c r="X117" s="34"/>
      <c r="Y117" s="34"/>
      <c r="Z117" s="34"/>
      <c r="AA117" s="34"/>
      <c r="AB117" s="34"/>
      <c r="AC117" s="34"/>
      <c r="AD117" s="34"/>
      <c r="AE117" s="34"/>
    </row>
    <row r="118" spans="1:65" s="2" customFormat="1" ht="15.2" customHeight="1">
      <c r="A118" s="34"/>
      <c r="B118" s="35"/>
      <c r="C118" s="28" t="s">
        <v>30</v>
      </c>
      <c r="D118" s="36"/>
      <c r="E118" s="36"/>
      <c r="F118" s="26" t="str">
        <f>E15</f>
        <v>Město Cheb</v>
      </c>
      <c r="G118" s="36"/>
      <c r="H118" s="36"/>
      <c r="I118" s="117" t="s">
        <v>37</v>
      </c>
      <c r="J118" s="32" t="str">
        <f>E21</f>
        <v>DSVA s.r.o.</v>
      </c>
      <c r="K118" s="36"/>
      <c r="L118" s="51"/>
      <c r="S118" s="34"/>
      <c r="T118" s="34"/>
      <c r="U118" s="34"/>
      <c r="V118" s="34"/>
      <c r="W118" s="34"/>
      <c r="X118" s="34"/>
      <c r="Y118" s="34"/>
      <c r="Z118" s="34"/>
      <c r="AA118" s="34"/>
      <c r="AB118" s="34"/>
      <c r="AC118" s="34"/>
      <c r="AD118" s="34"/>
      <c r="AE118" s="34"/>
    </row>
    <row r="119" spans="1:65" s="2" customFormat="1" ht="15.2" customHeight="1">
      <c r="A119" s="34"/>
      <c r="B119" s="35"/>
      <c r="C119" s="28" t="s">
        <v>35</v>
      </c>
      <c r="D119" s="36"/>
      <c r="E119" s="36"/>
      <c r="F119" s="26" t="str">
        <f>IF(E18="","",E18)</f>
        <v>Vyplň údaj</v>
      </c>
      <c r="G119" s="36"/>
      <c r="H119" s="36"/>
      <c r="I119" s="117" t="s">
        <v>41</v>
      </c>
      <c r="J119" s="32" t="str">
        <f>E24</f>
        <v>DSVA s.r.o.</v>
      </c>
      <c r="K119" s="36"/>
      <c r="L119" s="51"/>
      <c r="S119" s="34"/>
      <c r="T119" s="34"/>
      <c r="U119" s="34"/>
      <c r="V119" s="34"/>
      <c r="W119" s="34"/>
      <c r="X119" s="34"/>
      <c r="Y119" s="34"/>
      <c r="Z119" s="34"/>
      <c r="AA119" s="34"/>
      <c r="AB119" s="34"/>
      <c r="AC119" s="34"/>
      <c r="AD119" s="34"/>
      <c r="AE119" s="34"/>
    </row>
    <row r="120" spans="1:65" s="2" customFormat="1" ht="10.35" customHeight="1">
      <c r="A120" s="34"/>
      <c r="B120" s="35"/>
      <c r="C120" s="36"/>
      <c r="D120" s="36"/>
      <c r="E120" s="36"/>
      <c r="F120" s="36"/>
      <c r="G120" s="36"/>
      <c r="H120" s="36"/>
      <c r="I120" s="115"/>
      <c r="J120" s="36"/>
      <c r="K120" s="36"/>
      <c r="L120" s="51"/>
      <c r="S120" s="34"/>
      <c r="T120" s="34"/>
      <c r="U120" s="34"/>
      <c r="V120" s="34"/>
      <c r="W120" s="34"/>
      <c r="X120" s="34"/>
      <c r="Y120" s="34"/>
      <c r="Z120" s="34"/>
      <c r="AA120" s="34"/>
      <c r="AB120" s="34"/>
      <c r="AC120" s="34"/>
      <c r="AD120" s="34"/>
      <c r="AE120" s="34"/>
    </row>
    <row r="121" spans="1:65" s="11" customFormat="1" ht="29.25" customHeight="1">
      <c r="A121" s="175"/>
      <c r="B121" s="176"/>
      <c r="C121" s="177" t="s">
        <v>136</v>
      </c>
      <c r="D121" s="178" t="s">
        <v>68</v>
      </c>
      <c r="E121" s="178" t="s">
        <v>64</v>
      </c>
      <c r="F121" s="178" t="s">
        <v>65</v>
      </c>
      <c r="G121" s="178" t="s">
        <v>137</v>
      </c>
      <c r="H121" s="178" t="s">
        <v>138</v>
      </c>
      <c r="I121" s="179" t="s">
        <v>139</v>
      </c>
      <c r="J121" s="178" t="s">
        <v>126</v>
      </c>
      <c r="K121" s="180" t="s">
        <v>140</v>
      </c>
      <c r="L121" s="181"/>
      <c r="M121" s="75" t="s">
        <v>1</v>
      </c>
      <c r="N121" s="76" t="s">
        <v>47</v>
      </c>
      <c r="O121" s="76" t="s">
        <v>141</v>
      </c>
      <c r="P121" s="76" t="s">
        <v>142</v>
      </c>
      <c r="Q121" s="76" t="s">
        <v>143</v>
      </c>
      <c r="R121" s="76" t="s">
        <v>144</v>
      </c>
      <c r="S121" s="76" t="s">
        <v>145</v>
      </c>
      <c r="T121" s="77" t="s">
        <v>146</v>
      </c>
      <c r="U121" s="175"/>
      <c r="V121" s="175"/>
      <c r="W121" s="175"/>
      <c r="X121" s="175"/>
      <c r="Y121" s="175"/>
      <c r="Z121" s="175"/>
      <c r="AA121" s="175"/>
      <c r="AB121" s="175"/>
      <c r="AC121" s="175"/>
      <c r="AD121" s="175"/>
      <c r="AE121" s="175"/>
    </row>
    <row r="122" spans="1:65" s="2" customFormat="1" ht="22.9" customHeight="1">
      <c r="A122" s="34"/>
      <c r="B122" s="35"/>
      <c r="C122" s="82" t="s">
        <v>147</v>
      </c>
      <c r="D122" s="36"/>
      <c r="E122" s="36"/>
      <c r="F122" s="36"/>
      <c r="G122" s="36"/>
      <c r="H122" s="36"/>
      <c r="I122" s="115"/>
      <c r="J122" s="182">
        <f>BK122</f>
        <v>0</v>
      </c>
      <c r="K122" s="36"/>
      <c r="L122" s="39"/>
      <c r="M122" s="78"/>
      <c r="N122" s="183"/>
      <c r="O122" s="79"/>
      <c r="P122" s="184">
        <f>P123+P124+P135+P157+P160+P211</f>
        <v>0</v>
      </c>
      <c r="Q122" s="79"/>
      <c r="R122" s="184">
        <f>R123+R124+R135+R157+R160+R211</f>
        <v>386.03472999999991</v>
      </c>
      <c r="S122" s="79"/>
      <c r="T122" s="185">
        <f>T123+T124+T135+T157+T160+T211</f>
        <v>609.28000000000009</v>
      </c>
      <c r="U122" s="34"/>
      <c r="V122" s="34"/>
      <c r="W122" s="34"/>
      <c r="X122" s="34"/>
      <c r="Y122" s="34"/>
      <c r="Z122" s="34"/>
      <c r="AA122" s="34"/>
      <c r="AB122" s="34"/>
      <c r="AC122" s="34"/>
      <c r="AD122" s="34"/>
      <c r="AE122" s="34"/>
      <c r="AT122" s="16" t="s">
        <v>82</v>
      </c>
      <c r="AU122" s="16" t="s">
        <v>128</v>
      </c>
      <c r="BK122" s="186">
        <f>BK123+BK124+BK135+BK157+BK160+BK211</f>
        <v>0</v>
      </c>
    </row>
    <row r="123" spans="1:65" s="12" customFormat="1" ht="25.9" customHeight="1">
      <c r="B123" s="187"/>
      <c r="C123" s="188"/>
      <c r="D123" s="189" t="s">
        <v>82</v>
      </c>
      <c r="E123" s="190" t="s">
        <v>148</v>
      </c>
      <c r="F123" s="190" t="s">
        <v>1921</v>
      </c>
      <c r="G123" s="188"/>
      <c r="H123" s="188"/>
      <c r="I123" s="191"/>
      <c r="J123" s="192">
        <f>BK123</f>
        <v>0</v>
      </c>
      <c r="K123" s="188"/>
      <c r="L123" s="193"/>
      <c r="M123" s="194"/>
      <c r="N123" s="195"/>
      <c r="O123" s="195"/>
      <c r="P123" s="196">
        <v>0</v>
      </c>
      <c r="Q123" s="195"/>
      <c r="R123" s="196">
        <v>0</v>
      </c>
      <c r="S123" s="195"/>
      <c r="T123" s="197">
        <v>0</v>
      </c>
      <c r="AR123" s="198" t="s">
        <v>91</v>
      </c>
      <c r="AT123" s="199" t="s">
        <v>82</v>
      </c>
      <c r="AU123" s="199" t="s">
        <v>83</v>
      </c>
      <c r="AY123" s="198" t="s">
        <v>150</v>
      </c>
      <c r="BK123" s="200">
        <v>0</v>
      </c>
    </row>
    <row r="124" spans="1:65" s="12" customFormat="1" ht="25.9" customHeight="1">
      <c r="B124" s="187"/>
      <c r="C124" s="188"/>
      <c r="D124" s="189" t="s">
        <v>82</v>
      </c>
      <c r="E124" s="190" t="s">
        <v>1922</v>
      </c>
      <c r="F124" s="190" t="s">
        <v>1770</v>
      </c>
      <c r="G124" s="188"/>
      <c r="H124" s="188"/>
      <c r="I124" s="191"/>
      <c r="J124" s="192">
        <f>BK124</f>
        <v>0</v>
      </c>
      <c r="K124" s="188"/>
      <c r="L124" s="193"/>
      <c r="M124" s="194"/>
      <c r="N124" s="195"/>
      <c r="O124" s="195"/>
      <c r="P124" s="196">
        <f>SUM(P125:P134)</f>
        <v>0</v>
      </c>
      <c r="Q124" s="195"/>
      <c r="R124" s="196">
        <f>SUM(R125:R134)</f>
        <v>0</v>
      </c>
      <c r="S124" s="195"/>
      <c r="T124" s="197">
        <f>SUM(T125:T134)</f>
        <v>0</v>
      </c>
      <c r="AR124" s="198" t="s">
        <v>175</v>
      </c>
      <c r="AT124" s="199" t="s">
        <v>82</v>
      </c>
      <c r="AU124" s="199" t="s">
        <v>83</v>
      </c>
      <c r="AY124" s="198" t="s">
        <v>150</v>
      </c>
      <c r="BK124" s="200">
        <f>SUM(BK125:BK134)</f>
        <v>0</v>
      </c>
    </row>
    <row r="125" spans="1:65" s="2" customFormat="1" ht="16.5" customHeight="1">
      <c r="A125" s="34"/>
      <c r="B125" s="35"/>
      <c r="C125" s="203" t="s">
        <v>91</v>
      </c>
      <c r="D125" s="203" t="s">
        <v>152</v>
      </c>
      <c r="E125" s="204" t="s">
        <v>1923</v>
      </c>
      <c r="F125" s="205" t="s">
        <v>1924</v>
      </c>
      <c r="G125" s="206" t="s">
        <v>722</v>
      </c>
      <c r="H125" s="207">
        <v>1</v>
      </c>
      <c r="I125" s="208"/>
      <c r="J125" s="209">
        <f>ROUND(I125*H125,2)</f>
        <v>0</v>
      </c>
      <c r="K125" s="205" t="s">
        <v>1</v>
      </c>
      <c r="L125" s="39"/>
      <c r="M125" s="210" t="s">
        <v>1</v>
      </c>
      <c r="N125" s="211" t="s">
        <v>48</v>
      </c>
      <c r="O125" s="71"/>
      <c r="P125" s="212">
        <f>O125*H125</f>
        <v>0</v>
      </c>
      <c r="Q125" s="212">
        <v>0</v>
      </c>
      <c r="R125" s="212">
        <f>Q125*H125</f>
        <v>0</v>
      </c>
      <c r="S125" s="212">
        <v>0</v>
      </c>
      <c r="T125" s="213">
        <f>S125*H125</f>
        <v>0</v>
      </c>
      <c r="U125" s="34"/>
      <c r="V125" s="34"/>
      <c r="W125" s="34"/>
      <c r="X125" s="34"/>
      <c r="Y125" s="34"/>
      <c r="Z125" s="34"/>
      <c r="AA125" s="34"/>
      <c r="AB125" s="34"/>
      <c r="AC125" s="34"/>
      <c r="AD125" s="34"/>
      <c r="AE125" s="34"/>
      <c r="AR125" s="214" t="s">
        <v>1925</v>
      </c>
      <c r="AT125" s="214" t="s">
        <v>152</v>
      </c>
      <c r="AU125" s="214" t="s">
        <v>91</v>
      </c>
      <c r="AY125" s="16" t="s">
        <v>150</v>
      </c>
      <c r="BE125" s="215">
        <f>IF(N125="základní",J125,0)</f>
        <v>0</v>
      </c>
      <c r="BF125" s="215">
        <f>IF(N125="snížená",J125,0)</f>
        <v>0</v>
      </c>
      <c r="BG125" s="215">
        <f>IF(N125="zákl. přenesená",J125,0)</f>
        <v>0</v>
      </c>
      <c r="BH125" s="215">
        <f>IF(N125="sníž. přenesená",J125,0)</f>
        <v>0</v>
      </c>
      <c r="BI125" s="215">
        <f>IF(N125="nulová",J125,0)</f>
        <v>0</v>
      </c>
      <c r="BJ125" s="16" t="s">
        <v>91</v>
      </c>
      <c r="BK125" s="215">
        <f>ROUND(I125*H125,2)</f>
        <v>0</v>
      </c>
      <c r="BL125" s="16" t="s">
        <v>1925</v>
      </c>
      <c r="BM125" s="214" t="s">
        <v>1926</v>
      </c>
    </row>
    <row r="126" spans="1:65" s="2" customFormat="1" ht="11.25">
      <c r="A126" s="34"/>
      <c r="B126" s="35"/>
      <c r="C126" s="36"/>
      <c r="D126" s="216" t="s">
        <v>158</v>
      </c>
      <c r="E126" s="36"/>
      <c r="F126" s="217" t="s">
        <v>1924</v>
      </c>
      <c r="G126" s="36"/>
      <c r="H126" s="36"/>
      <c r="I126" s="115"/>
      <c r="J126" s="36"/>
      <c r="K126" s="36"/>
      <c r="L126" s="39"/>
      <c r="M126" s="218"/>
      <c r="N126" s="219"/>
      <c r="O126" s="71"/>
      <c r="P126" s="71"/>
      <c r="Q126" s="71"/>
      <c r="R126" s="71"/>
      <c r="S126" s="71"/>
      <c r="T126" s="72"/>
      <c r="U126" s="34"/>
      <c r="V126" s="34"/>
      <c r="W126" s="34"/>
      <c r="X126" s="34"/>
      <c r="Y126" s="34"/>
      <c r="Z126" s="34"/>
      <c r="AA126" s="34"/>
      <c r="AB126" s="34"/>
      <c r="AC126" s="34"/>
      <c r="AD126" s="34"/>
      <c r="AE126" s="34"/>
      <c r="AT126" s="16" t="s">
        <v>158</v>
      </c>
      <c r="AU126" s="16" t="s">
        <v>91</v>
      </c>
    </row>
    <row r="127" spans="1:65" s="2" customFormat="1" ht="16.5" customHeight="1">
      <c r="A127" s="34"/>
      <c r="B127" s="35"/>
      <c r="C127" s="203" t="s">
        <v>21</v>
      </c>
      <c r="D127" s="203" t="s">
        <v>152</v>
      </c>
      <c r="E127" s="204" t="s">
        <v>1927</v>
      </c>
      <c r="F127" s="205" t="s">
        <v>1928</v>
      </c>
      <c r="G127" s="206" t="s">
        <v>722</v>
      </c>
      <c r="H127" s="207">
        <v>1</v>
      </c>
      <c r="I127" s="208"/>
      <c r="J127" s="209">
        <f>ROUND(I127*H127,2)</f>
        <v>0</v>
      </c>
      <c r="K127" s="205" t="s">
        <v>1</v>
      </c>
      <c r="L127" s="39"/>
      <c r="M127" s="210" t="s">
        <v>1</v>
      </c>
      <c r="N127" s="211" t="s">
        <v>48</v>
      </c>
      <c r="O127" s="71"/>
      <c r="P127" s="212">
        <f>O127*H127</f>
        <v>0</v>
      </c>
      <c r="Q127" s="212">
        <v>0</v>
      </c>
      <c r="R127" s="212">
        <f>Q127*H127</f>
        <v>0</v>
      </c>
      <c r="S127" s="212">
        <v>0</v>
      </c>
      <c r="T127" s="213">
        <f>S127*H127</f>
        <v>0</v>
      </c>
      <c r="U127" s="34"/>
      <c r="V127" s="34"/>
      <c r="W127" s="34"/>
      <c r="X127" s="34"/>
      <c r="Y127" s="34"/>
      <c r="Z127" s="34"/>
      <c r="AA127" s="34"/>
      <c r="AB127" s="34"/>
      <c r="AC127" s="34"/>
      <c r="AD127" s="34"/>
      <c r="AE127" s="34"/>
      <c r="AR127" s="214" t="s">
        <v>1925</v>
      </c>
      <c r="AT127" s="214" t="s">
        <v>152</v>
      </c>
      <c r="AU127" s="214" t="s">
        <v>91</v>
      </c>
      <c r="AY127" s="16" t="s">
        <v>150</v>
      </c>
      <c r="BE127" s="215">
        <f>IF(N127="základní",J127,0)</f>
        <v>0</v>
      </c>
      <c r="BF127" s="215">
        <f>IF(N127="snížená",J127,0)</f>
        <v>0</v>
      </c>
      <c r="BG127" s="215">
        <f>IF(N127="zákl. přenesená",J127,0)</f>
        <v>0</v>
      </c>
      <c r="BH127" s="215">
        <f>IF(N127="sníž. přenesená",J127,0)</f>
        <v>0</v>
      </c>
      <c r="BI127" s="215">
        <f>IF(N127="nulová",J127,0)</f>
        <v>0</v>
      </c>
      <c r="BJ127" s="16" t="s">
        <v>91</v>
      </c>
      <c r="BK127" s="215">
        <f>ROUND(I127*H127,2)</f>
        <v>0</v>
      </c>
      <c r="BL127" s="16" t="s">
        <v>1925</v>
      </c>
      <c r="BM127" s="214" t="s">
        <v>1929</v>
      </c>
    </row>
    <row r="128" spans="1:65" s="2" customFormat="1" ht="11.25">
      <c r="A128" s="34"/>
      <c r="B128" s="35"/>
      <c r="C128" s="36"/>
      <c r="D128" s="216" t="s">
        <v>158</v>
      </c>
      <c r="E128" s="36"/>
      <c r="F128" s="217" t="s">
        <v>1928</v>
      </c>
      <c r="G128" s="36"/>
      <c r="H128" s="36"/>
      <c r="I128" s="115"/>
      <c r="J128" s="36"/>
      <c r="K128" s="36"/>
      <c r="L128" s="39"/>
      <c r="M128" s="218"/>
      <c r="N128" s="219"/>
      <c r="O128" s="71"/>
      <c r="P128" s="71"/>
      <c r="Q128" s="71"/>
      <c r="R128" s="71"/>
      <c r="S128" s="71"/>
      <c r="T128" s="72"/>
      <c r="U128" s="34"/>
      <c r="V128" s="34"/>
      <c r="W128" s="34"/>
      <c r="X128" s="34"/>
      <c r="Y128" s="34"/>
      <c r="Z128" s="34"/>
      <c r="AA128" s="34"/>
      <c r="AB128" s="34"/>
      <c r="AC128" s="34"/>
      <c r="AD128" s="34"/>
      <c r="AE128" s="34"/>
      <c r="AT128" s="16" t="s">
        <v>158</v>
      </c>
      <c r="AU128" s="16" t="s">
        <v>91</v>
      </c>
    </row>
    <row r="129" spans="1:65" s="2" customFormat="1" ht="29.25">
      <c r="A129" s="34"/>
      <c r="B129" s="35"/>
      <c r="C129" s="36"/>
      <c r="D129" s="216" t="s">
        <v>159</v>
      </c>
      <c r="E129" s="36"/>
      <c r="F129" s="220" t="s">
        <v>1930</v>
      </c>
      <c r="G129" s="36"/>
      <c r="H129" s="36"/>
      <c r="I129" s="115"/>
      <c r="J129" s="36"/>
      <c r="K129" s="36"/>
      <c r="L129" s="39"/>
      <c r="M129" s="218"/>
      <c r="N129" s="219"/>
      <c r="O129" s="71"/>
      <c r="P129" s="71"/>
      <c r="Q129" s="71"/>
      <c r="R129" s="71"/>
      <c r="S129" s="71"/>
      <c r="T129" s="72"/>
      <c r="U129" s="34"/>
      <c r="V129" s="34"/>
      <c r="W129" s="34"/>
      <c r="X129" s="34"/>
      <c r="Y129" s="34"/>
      <c r="Z129" s="34"/>
      <c r="AA129" s="34"/>
      <c r="AB129" s="34"/>
      <c r="AC129" s="34"/>
      <c r="AD129" s="34"/>
      <c r="AE129" s="34"/>
      <c r="AT129" s="16" t="s">
        <v>159</v>
      </c>
      <c r="AU129" s="16" t="s">
        <v>91</v>
      </c>
    </row>
    <row r="130" spans="1:65" s="2" customFormat="1" ht="16.5" customHeight="1">
      <c r="A130" s="34"/>
      <c r="B130" s="35"/>
      <c r="C130" s="203" t="s">
        <v>165</v>
      </c>
      <c r="D130" s="203" t="s">
        <v>152</v>
      </c>
      <c r="E130" s="204" t="s">
        <v>1931</v>
      </c>
      <c r="F130" s="205" t="s">
        <v>1932</v>
      </c>
      <c r="G130" s="206" t="s">
        <v>722</v>
      </c>
      <c r="H130" s="207">
        <v>1</v>
      </c>
      <c r="I130" s="208"/>
      <c r="J130" s="209">
        <f>ROUND(I130*H130,2)</f>
        <v>0</v>
      </c>
      <c r="K130" s="205" t="s">
        <v>1</v>
      </c>
      <c r="L130" s="39"/>
      <c r="M130" s="210" t="s">
        <v>1</v>
      </c>
      <c r="N130" s="211" t="s">
        <v>48</v>
      </c>
      <c r="O130" s="71"/>
      <c r="P130" s="212">
        <f>O130*H130</f>
        <v>0</v>
      </c>
      <c r="Q130" s="212">
        <v>0</v>
      </c>
      <c r="R130" s="212">
        <f>Q130*H130</f>
        <v>0</v>
      </c>
      <c r="S130" s="212">
        <v>0</v>
      </c>
      <c r="T130" s="213">
        <f>S130*H130</f>
        <v>0</v>
      </c>
      <c r="U130" s="34"/>
      <c r="V130" s="34"/>
      <c r="W130" s="34"/>
      <c r="X130" s="34"/>
      <c r="Y130" s="34"/>
      <c r="Z130" s="34"/>
      <c r="AA130" s="34"/>
      <c r="AB130" s="34"/>
      <c r="AC130" s="34"/>
      <c r="AD130" s="34"/>
      <c r="AE130" s="34"/>
      <c r="AR130" s="214" t="s">
        <v>1925</v>
      </c>
      <c r="AT130" s="214" t="s">
        <v>152</v>
      </c>
      <c r="AU130" s="214" t="s">
        <v>91</v>
      </c>
      <c r="AY130" s="16" t="s">
        <v>150</v>
      </c>
      <c r="BE130" s="215">
        <f>IF(N130="základní",J130,0)</f>
        <v>0</v>
      </c>
      <c r="BF130" s="215">
        <f>IF(N130="snížená",J130,0)</f>
        <v>0</v>
      </c>
      <c r="BG130" s="215">
        <f>IF(N130="zákl. přenesená",J130,0)</f>
        <v>0</v>
      </c>
      <c r="BH130" s="215">
        <f>IF(N130="sníž. přenesená",J130,0)</f>
        <v>0</v>
      </c>
      <c r="BI130" s="215">
        <f>IF(N130="nulová",J130,0)</f>
        <v>0</v>
      </c>
      <c r="BJ130" s="16" t="s">
        <v>91</v>
      </c>
      <c r="BK130" s="215">
        <f>ROUND(I130*H130,2)</f>
        <v>0</v>
      </c>
      <c r="BL130" s="16" t="s">
        <v>1925</v>
      </c>
      <c r="BM130" s="214" t="s">
        <v>1933</v>
      </c>
    </row>
    <row r="131" spans="1:65" s="2" customFormat="1" ht="11.25">
      <c r="A131" s="34"/>
      <c r="B131" s="35"/>
      <c r="C131" s="36"/>
      <c r="D131" s="216" t="s">
        <v>158</v>
      </c>
      <c r="E131" s="36"/>
      <c r="F131" s="217" t="s">
        <v>1932</v>
      </c>
      <c r="G131" s="36"/>
      <c r="H131" s="36"/>
      <c r="I131" s="115"/>
      <c r="J131" s="36"/>
      <c r="K131" s="36"/>
      <c r="L131" s="39"/>
      <c r="M131" s="218"/>
      <c r="N131" s="219"/>
      <c r="O131" s="71"/>
      <c r="P131" s="71"/>
      <c r="Q131" s="71"/>
      <c r="R131" s="71"/>
      <c r="S131" s="71"/>
      <c r="T131" s="72"/>
      <c r="U131" s="34"/>
      <c r="V131" s="34"/>
      <c r="W131" s="34"/>
      <c r="X131" s="34"/>
      <c r="Y131" s="34"/>
      <c r="Z131" s="34"/>
      <c r="AA131" s="34"/>
      <c r="AB131" s="34"/>
      <c r="AC131" s="34"/>
      <c r="AD131" s="34"/>
      <c r="AE131" s="34"/>
      <c r="AT131" s="16" t="s">
        <v>158</v>
      </c>
      <c r="AU131" s="16" t="s">
        <v>91</v>
      </c>
    </row>
    <row r="132" spans="1:65" s="2" customFormat="1" ht="16.5" customHeight="1">
      <c r="A132" s="34"/>
      <c r="B132" s="35"/>
      <c r="C132" s="203" t="s">
        <v>156</v>
      </c>
      <c r="D132" s="203" t="s">
        <v>152</v>
      </c>
      <c r="E132" s="204" t="s">
        <v>1934</v>
      </c>
      <c r="F132" s="205" t="s">
        <v>1935</v>
      </c>
      <c r="G132" s="206" t="s">
        <v>722</v>
      </c>
      <c r="H132" s="207">
        <v>1</v>
      </c>
      <c r="I132" s="208"/>
      <c r="J132" s="209">
        <f>ROUND(I132*H132,2)</f>
        <v>0</v>
      </c>
      <c r="K132" s="205" t="s">
        <v>1</v>
      </c>
      <c r="L132" s="39"/>
      <c r="M132" s="210" t="s">
        <v>1</v>
      </c>
      <c r="N132" s="211" t="s">
        <v>48</v>
      </c>
      <c r="O132" s="71"/>
      <c r="P132" s="212">
        <f>O132*H132</f>
        <v>0</v>
      </c>
      <c r="Q132" s="212">
        <v>0</v>
      </c>
      <c r="R132" s="212">
        <f>Q132*H132</f>
        <v>0</v>
      </c>
      <c r="S132" s="212">
        <v>0</v>
      </c>
      <c r="T132" s="213">
        <f>S132*H132</f>
        <v>0</v>
      </c>
      <c r="U132" s="34"/>
      <c r="V132" s="34"/>
      <c r="W132" s="34"/>
      <c r="X132" s="34"/>
      <c r="Y132" s="34"/>
      <c r="Z132" s="34"/>
      <c r="AA132" s="34"/>
      <c r="AB132" s="34"/>
      <c r="AC132" s="34"/>
      <c r="AD132" s="34"/>
      <c r="AE132" s="34"/>
      <c r="AR132" s="214" t="s">
        <v>1925</v>
      </c>
      <c r="AT132" s="214" t="s">
        <v>152</v>
      </c>
      <c r="AU132" s="214" t="s">
        <v>91</v>
      </c>
      <c r="AY132" s="16" t="s">
        <v>150</v>
      </c>
      <c r="BE132" s="215">
        <f>IF(N132="základní",J132,0)</f>
        <v>0</v>
      </c>
      <c r="BF132" s="215">
        <f>IF(N132="snížená",J132,0)</f>
        <v>0</v>
      </c>
      <c r="BG132" s="215">
        <f>IF(N132="zákl. přenesená",J132,0)</f>
        <v>0</v>
      </c>
      <c r="BH132" s="215">
        <f>IF(N132="sníž. přenesená",J132,0)</f>
        <v>0</v>
      </c>
      <c r="BI132" s="215">
        <f>IF(N132="nulová",J132,0)</f>
        <v>0</v>
      </c>
      <c r="BJ132" s="16" t="s">
        <v>91</v>
      </c>
      <c r="BK132" s="215">
        <f>ROUND(I132*H132,2)</f>
        <v>0</v>
      </c>
      <c r="BL132" s="16" t="s">
        <v>1925</v>
      </c>
      <c r="BM132" s="214" t="s">
        <v>1936</v>
      </c>
    </row>
    <row r="133" spans="1:65" s="2" customFormat="1" ht="11.25">
      <c r="A133" s="34"/>
      <c r="B133" s="35"/>
      <c r="C133" s="36"/>
      <c r="D133" s="216" t="s">
        <v>158</v>
      </c>
      <c r="E133" s="36"/>
      <c r="F133" s="217" t="s">
        <v>1935</v>
      </c>
      <c r="G133" s="36"/>
      <c r="H133" s="36"/>
      <c r="I133" s="115"/>
      <c r="J133" s="36"/>
      <c r="K133" s="36"/>
      <c r="L133" s="39"/>
      <c r="M133" s="218"/>
      <c r="N133" s="219"/>
      <c r="O133" s="71"/>
      <c r="P133" s="71"/>
      <c r="Q133" s="71"/>
      <c r="R133" s="71"/>
      <c r="S133" s="71"/>
      <c r="T133" s="72"/>
      <c r="U133" s="34"/>
      <c r="V133" s="34"/>
      <c r="W133" s="34"/>
      <c r="X133" s="34"/>
      <c r="Y133" s="34"/>
      <c r="Z133" s="34"/>
      <c r="AA133" s="34"/>
      <c r="AB133" s="34"/>
      <c r="AC133" s="34"/>
      <c r="AD133" s="34"/>
      <c r="AE133" s="34"/>
      <c r="AT133" s="16" t="s">
        <v>158</v>
      </c>
      <c r="AU133" s="16" t="s">
        <v>91</v>
      </c>
    </row>
    <row r="134" spans="1:65" s="2" customFormat="1" ht="19.5">
      <c r="A134" s="34"/>
      <c r="B134" s="35"/>
      <c r="C134" s="36"/>
      <c r="D134" s="216" t="s">
        <v>159</v>
      </c>
      <c r="E134" s="36"/>
      <c r="F134" s="220" t="s">
        <v>1937</v>
      </c>
      <c r="G134" s="36"/>
      <c r="H134" s="36"/>
      <c r="I134" s="115"/>
      <c r="J134" s="36"/>
      <c r="K134" s="36"/>
      <c r="L134" s="39"/>
      <c r="M134" s="218"/>
      <c r="N134" s="219"/>
      <c r="O134" s="71"/>
      <c r="P134" s="71"/>
      <c r="Q134" s="71"/>
      <c r="R134" s="71"/>
      <c r="S134" s="71"/>
      <c r="T134" s="72"/>
      <c r="U134" s="34"/>
      <c r="V134" s="34"/>
      <c r="W134" s="34"/>
      <c r="X134" s="34"/>
      <c r="Y134" s="34"/>
      <c r="Z134" s="34"/>
      <c r="AA134" s="34"/>
      <c r="AB134" s="34"/>
      <c r="AC134" s="34"/>
      <c r="AD134" s="34"/>
      <c r="AE134" s="34"/>
      <c r="AT134" s="16" t="s">
        <v>159</v>
      </c>
      <c r="AU134" s="16" t="s">
        <v>91</v>
      </c>
    </row>
    <row r="135" spans="1:65" s="12" customFormat="1" ht="25.9" customHeight="1">
      <c r="B135" s="187"/>
      <c r="C135" s="188"/>
      <c r="D135" s="189" t="s">
        <v>82</v>
      </c>
      <c r="E135" s="190" t="s">
        <v>1938</v>
      </c>
      <c r="F135" s="190" t="s">
        <v>1939</v>
      </c>
      <c r="G135" s="188"/>
      <c r="H135" s="188"/>
      <c r="I135" s="191"/>
      <c r="J135" s="192">
        <f>BK135</f>
        <v>0</v>
      </c>
      <c r="K135" s="188"/>
      <c r="L135" s="193"/>
      <c r="M135" s="194"/>
      <c r="N135" s="195"/>
      <c r="O135" s="195"/>
      <c r="P135" s="196">
        <f>SUM(P136:P156)</f>
        <v>0</v>
      </c>
      <c r="Q135" s="195"/>
      <c r="R135" s="196">
        <f>SUM(R136:R156)</f>
        <v>0</v>
      </c>
      <c r="S135" s="195"/>
      <c r="T135" s="197">
        <f>SUM(T136:T156)</f>
        <v>0</v>
      </c>
      <c r="AR135" s="198" t="s">
        <v>175</v>
      </c>
      <c r="AT135" s="199" t="s">
        <v>82</v>
      </c>
      <c r="AU135" s="199" t="s">
        <v>83</v>
      </c>
      <c r="AY135" s="198" t="s">
        <v>150</v>
      </c>
      <c r="BK135" s="200">
        <f>SUM(BK136:BK156)</f>
        <v>0</v>
      </c>
    </row>
    <row r="136" spans="1:65" s="2" customFormat="1" ht="16.5" customHeight="1">
      <c r="A136" s="34"/>
      <c r="B136" s="35"/>
      <c r="C136" s="203" t="s">
        <v>175</v>
      </c>
      <c r="D136" s="203" t="s">
        <v>152</v>
      </c>
      <c r="E136" s="204" t="s">
        <v>1940</v>
      </c>
      <c r="F136" s="205" t="s">
        <v>1941</v>
      </c>
      <c r="G136" s="206" t="s">
        <v>155</v>
      </c>
      <c r="H136" s="207">
        <v>1</v>
      </c>
      <c r="I136" s="208"/>
      <c r="J136" s="209">
        <f>ROUND(I136*H136,2)</f>
        <v>0</v>
      </c>
      <c r="K136" s="205" t="s">
        <v>1</v>
      </c>
      <c r="L136" s="39"/>
      <c r="M136" s="210" t="s">
        <v>1</v>
      </c>
      <c r="N136" s="211" t="s">
        <v>48</v>
      </c>
      <c r="O136" s="71"/>
      <c r="P136" s="212">
        <f>O136*H136</f>
        <v>0</v>
      </c>
      <c r="Q136" s="212">
        <v>0</v>
      </c>
      <c r="R136" s="212">
        <f>Q136*H136</f>
        <v>0</v>
      </c>
      <c r="S136" s="212">
        <v>0</v>
      </c>
      <c r="T136" s="213">
        <f>S136*H136</f>
        <v>0</v>
      </c>
      <c r="U136" s="34"/>
      <c r="V136" s="34"/>
      <c r="W136" s="34"/>
      <c r="X136" s="34"/>
      <c r="Y136" s="34"/>
      <c r="Z136" s="34"/>
      <c r="AA136" s="34"/>
      <c r="AB136" s="34"/>
      <c r="AC136" s="34"/>
      <c r="AD136" s="34"/>
      <c r="AE136" s="34"/>
      <c r="AR136" s="214" t="s">
        <v>1925</v>
      </c>
      <c r="AT136" s="214" t="s">
        <v>152</v>
      </c>
      <c r="AU136" s="214" t="s">
        <v>91</v>
      </c>
      <c r="AY136" s="16" t="s">
        <v>150</v>
      </c>
      <c r="BE136" s="215">
        <f>IF(N136="základní",J136,0)</f>
        <v>0</v>
      </c>
      <c r="BF136" s="215">
        <f>IF(N136="snížená",J136,0)</f>
        <v>0</v>
      </c>
      <c r="BG136" s="215">
        <f>IF(N136="zákl. přenesená",J136,0)</f>
        <v>0</v>
      </c>
      <c r="BH136" s="215">
        <f>IF(N136="sníž. přenesená",J136,0)</f>
        <v>0</v>
      </c>
      <c r="BI136" s="215">
        <f>IF(N136="nulová",J136,0)</f>
        <v>0</v>
      </c>
      <c r="BJ136" s="16" t="s">
        <v>91</v>
      </c>
      <c r="BK136" s="215">
        <f>ROUND(I136*H136,2)</f>
        <v>0</v>
      </c>
      <c r="BL136" s="16" t="s">
        <v>1925</v>
      </c>
      <c r="BM136" s="214" t="s">
        <v>1942</v>
      </c>
    </row>
    <row r="137" spans="1:65" s="2" customFormat="1" ht="11.25">
      <c r="A137" s="34"/>
      <c r="B137" s="35"/>
      <c r="C137" s="36"/>
      <c r="D137" s="216" t="s">
        <v>158</v>
      </c>
      <c r="E137" s="36"/>
      <c r="F137" s="217" t="s">
        <v>1941</v>
      </c>
      <c r="G137" s="36"/>
      <c r="H137" s="36"/>
      <c r="I137" s="115"/>
      <c r="J137" s="36"/>
      <c r="K137" s="36"/>
      <c r="L137" s="39"/>
      <c r="M137" s="218"/>
      <c r="N137" s="219"/>
      <c r="O137" s="71"/>
      <c r="P137" s="71"/>
      <c r="Q137" s="71"/>
      <c r="R137" s="71"/>
      <c r="S137" s="71"/>
      <c r="T137" s="72"/>
      <c r="U137" s="34"/>
      <c r="V137" s="34"/>
      <c r="W137" s="34"/>
      <c r="X137" s="34"/>
      <c r="Y137" s="34"/>
      <c r="Z137" s="34"/>
      <c r="AA137" s="34"/>
      <c r="AB137" s="34"/>
      <c r="AC137" s="34"/>
      <c r="AD137" s="34"/>
      <c r="AE137" s="34"/>
      <c r="AT137" s="16" t="s">
        <v>158</v>
      </c>
      <c r="AU137" s="16" t="s">
        <v>91</v>
      </c>
    </row>
    <row r="138" spans="1:65" s="2" customFormat="1" ht="16.5" customHeight="1">
      <c r="A138" s="34"/>
      <c r="B138" s="35"/>
      <c r="C138" s="203" t="s">
        <v>179</v>
      </c>
      <c r="D138" s="203" t="s">
        <v>152</v>
      </c>
      <c r="E138" s="204" t="s">
        <v>1943</v>
      </c>
      <c r="F138" s="205" t="s">
        <v>1944</v>
      </c>
      <c r="G138" s="206" t="s">
        <v>722</v>
      </c>
      <c r="H138" s="207">
        <v>1</v>
      </c>
      <c r="I138" s="208"/>
      <c r="J138" s="209">
        <f>ROUND(I138*H138,2)</f>
        <v>0</v>
      </c>
      <c r="K138" s="205" t="s">
        <v>1</v>
      </c>
      <c r="L138" s="39"/>
      <c r="M138" s="210" t="s">
        <v>1</v>
      </c>
      <c r="N138" s="211" t="s">
        <v>48</v>
      </c>
      <c r="O138" s="71"/>
      <c r="P138" s="212">
        <f>O138*H138</f>
        <v>0</v>
      </c>
      <c r="Q138" s="212">
        <v>0</v>
      </c>
      <c r="R138" s="212">
        <f>Q138*H138</f>
        <v>0</v>
      </c>
      <c r="S138" s="212">
        <v>0</v>
      </c>
      <c r="T138" s="213">
        <f>S138*H138</f>
        <v>0</v>
      </c>
      <c r="U138" s="34"/>
      <c r="V138" s="34"/>
      <c r="W138" s="34"/>
      <c r="X138" s="34"/>
      <c r="Y138" s="34"/>
      <c r="Z138" s="34"/>
      <c r="AA138" s="34"/>
      <c r="AB138" s="34"/>
      <c r="AC138" s="34"/>
      <c r="AD138" s="34"/>
      <c r="AE138" s="34"/>
      <c r="AR138" s="214" t="s">
        <v>1925</v>
      </c>
      <c r="AT138" s="214" t="s">
        <v>152</v>
      </c>
      <c r="AU138" s="214" t="s">
        <v>91</v>
      </c>
      <c r="AY138" s="16" t="s">
        <v>150</v>
      </c>
      <c r="BE138" s="215">
        <f>IF(N138="základní",J138,0)</f>
        <v>0</v>
      </c>
      <c r="BF138" s="215">
        <f>IF(N138="snížená",J138,0)</f>
        <v>0</v>
      </c>
      <c r="BG138" s="215">
        <f>IF(N138="zákl. přenesená",J138,0)</f>
        <v>0</v>
      </c>
      <c r="BH138" s="215">
        <f>IF(N138="sníž. přenesená",J138,0)</f>
        <v>0</v>
      </c>
      <c r="BI138" s="215">
        <f>IF(N138="nulová",J138,0)</f>
        <v>0</v>
      </c>
      <c r="BJ138" s="16" t="s">
        <v>91</v>
      </c>
      <c r="BK138" s="215">
        <f>ROUND(I138*H138,2)</f>
        <v>0</v>
      </c>
      <c r="BL138" s="16" t="s">
        <v>1925</v>
      </c>
      <c r="BM138" s="214" t="s">
        <v>1945</v>
      </c>
    </row>
    <row r="139" spans="1:65" s="2" customFormat="1" ht="11.25">
      <c r="A139" s="34"/>
      <c r="B139" s="35"/>
      <c r="C139" s="36"/>
      <c r="D139" s="216" t="s">
        <v>158</v>
      </c>
      <c r="E139" s="36"/>
      <c r="F139" s="217" t="s">
        <v>1944</v>
      </c>
      <c r="G139" s="36"/>
      <c r="H139" s="36"/>
      <c r="I139" s="115"/>
      <c r="J139" s="36"/>
      <c r="K139" s="36"/>
      <c r="L139" s="39"/>
      <c r="M139" s="218"/>
      <c r="N139" s="219"/>
      <c r="O139" s="71"/>
      <c r="P139" s="71"/>
      <c r="Q139" s="71"/>
      <c r="R139" s="71"/>
      <c r="S139" s="71"/>
      <c r="T139" s="72"/>
      <c r="U139" s="34"/>
      <c r="V139" s="34"/>
      <c r="W139" s="34"/>
      <c r="X139" s="34"/>
      <c r="Y139" s="34"/>
      <c r="Z139" s="34"/>
      <c r="AA139" s="34"/>
      <c r="AB139" s="34"/>
      <c r="AC139" s="34"/>
      <c r="AD139" s="34"/>
      <c r="AE139" s="34"/>
      <c r="AT139" s="16" t="s">
        <v>158</v>
      </c>
      <c r="AU139" s="16" t="s">
        <v>91</v>
      </c>
    </row>
    <row r="140" spans="1:65" s="2" customFormat="1" ht="39">
      <c r="A140" s="34"/>
      <c r="B140" s="35"/>
      <c r="C140" s="36"/>
      <c r="D140" s="216" t="s">
        <v>159</v>
      </c>
      <c r="E140" s="36"/>
      <c r="F140" s="220" t="s">
        <v>1946</v>
      </c>
      <c r="G140" s="36"/>
      <c r="H140" s="36"/>
      <c r="I140" s="115"/>
      <c r="J140" s="36"/>
      <c r="K140" s="36"/>
      <c r="L140" s="39"/>
      <c r="M140" s="218"/>
      <c r="N140" s="219"/>
      <c r="O140" s="71"/>
      <c r="P140" s="71"/>
      <c r="Q140" s="71"/>
      <c r="R140" s="71"/>
      <c r="S140" s="71"/>
      <c r="T140" s="72"/>
      <c r="U140" s="34"/>
      <c r="V140" s="34"/>
      <c r="W140" s="34"/>
      <c r="X140" s="34"/>
      <c r="Y140" s="34"/>
      <c r="Z140" s="34"/>
      <c r="AA140" s="34"/>
      <c r="AB140" s="34"/>
      <c r="AC140" s="34"/>
      <c r="AD140" s="34"/>
      <c r="AE140" s="34"/>
      <c r="AT140" s="16" t="s">
        <v>159</v>
      </c>
      <c r="AU140" s="16" t="s">
        <v>91</v>
      </c>
    </row>
    <row r="141" spans="1:65" s="2" customFormat="1" ht="16.5" customHeight="1">
      <c r="A141" s="34"/>
      <c r="B141" s="35"/>
      <c r="C141" s="203" t="s">
        <v>183</v>
      </c>
      <c r="D141" s="203" t="s">
        <v>152</v>
      </c>
      <c r="E141" s="204" t="s">
        <v>1947</v>
      </c>
      <c r="F141" s="205" t="s">
        <v>1948</v>
      </c>
      <c r="G141" s="206" t="s">
        <v>722</v>
      </c>
      <c r="H141" s="207">
        <v>1</v>
      </c>
      <c r="I141" s="208"/>
      <c r="J141" s="209">
        <f>ROUND(I141*H141,2)</f>
        <v>0</v>
      </c>
      <c r="K141" s="205" t="s">
        <v>1</v>
      </c>
      <c r="L141" s="39"/>
      <c r="M141" s="210" t="s">
        <v>1</v>
      </c>
      <c r="N141" s="211" t="s">
        <v>48</v>
      </c>
      <c r="O141" s="71"/>
      <c r="P141" s="212">
        <f>O141*H141</f>
        <v>0</v>
      </c>
      <c r="Q141" s="212">
        <v>0</v>
      </c>
      <c r="R141" s="212">
        <f>Q141*H141</f>
        <v>0</v>
      </c>
      <c r="S141" s="212">
        <v>0</v>
      </c>
      <c r="T141" s="213">
        <f>S141*H141</f>
        <v>0</v>
      </c>
      <c r="U141" s="34"/>
      <c r="V141" s="34"/>
      <c r="W141" s="34"/>
      <c r="X141" s="34"/>
      <c r="Y141" s="34"/>
      <c r="Z141" s="34"/>
      <c r="AA141" s="34"/>
      <c r="AB141" s="34"/>
      <c r="AC141" s="34"/>
      <c r="AD141" s="34"/>
      <c r="AE141" s="34"/>
      <c r="AR141" s="214" t="s">
        <v>1925</v>
      </c>
      <c r="AT141" s="214" t="s">
        <v>152</v>
      </c>
      <c r="AU141" s="214" t="s">
        <v>91</v>
      </c>
      <c r="AY141" s="16" t="s">
        <v>150</v>
      </c>
      <c r="BE141" s="215">
        <f>IF(N141="základní",J141,0)</f>
        <v>0</v>
      </c>
      <c r="BF141" s="215">
        <f>IF(N141="snížená",J141,0)</f>
        <v>0</v>
      </c>
      <c r="BG141" s="215">
        <f>IF(N141="zákl. přenesená",J141,0)</f>
        <v>0</v>
      </c>
      <c r="BH141" s="215">
        <f>IF(N141="sníž. přenesená",J141,0)</f>
        <v>0</v>
      </c>
      <c r="BI141" s="215">
        <f>IF(N141="nulová",J141,0)</f>
        <v>0</v>
      </c>
      <c r="BJ141" s="16" t="s">
        <v>91</v>
      </c>
      <c r="BK141" s="215">
        <f>ROUND(I141*H141,2)</f>
        <v>0</v>
      </c>
      <c r="BL141" s="16" t="s">
        <v>1925</v>
      </c>
      <c r="BM141" s="214" t="s">
        <v>1949</v>
      </c>
    </row>
    <row r="142" spans="1:65" s="2" customFormat="1" ht="11.25">
      <c r="A142" s="34"/>
      <c r="B142" s="35"/>
      <c r="C142" s="36"/>
      <c r="D142" s="216" t="s">
        <v>158</v>
      </c>
      <c r="E142" s="36"/>
      <c r="F142" s="217" t="s">
        <v>1948</v>
      </c>
      <c r="G142" s="36"/>
      <c r="H142" s="36"/>
      <c r="I142" s="115"/>
      <c r="J142" s="36"/>
      <c r="K142" s="36"/>
      <c r="L142" s="39"/>
      <c r="M142" s="218"/>
      <c r="N142" s="219"/>
      <c r="O142" s="71"/>
      <c r="P142" s="71"/>
      <c r="Q142" s="71"/>
      <c r="R142" s="71"/>
      <c r="S142" s="71"/>
      <c r="T142" s="72"/>
      <c r="U142" s="34"/>
      <c r="V142" s="34"/>
      <c r="W142" s="34"/>
      <c r="X142" s="34"/>
      <c r="Y142" s="34"/>
      <c r="Z142" s="34"/>
      <c r="AA142" s="34"/>
      <c r="AB142" s="34"/>
      <c r="AC142" s="34"/>
      <c r="AD142" s="34"/>
      <c r="AE142" s="34"/>
      <c r="AT142" s="16" t="s">
        <v>158</v>
      </c>
      <c r="AU142" s="16" t="s">
        <v>91</v>
      </c>
    </row>
    <row r="143" spans="1:65" s="2" customFormat="1" ht="39">
      <c r="A143" s="34"/>
      <c r="B143" s="35"/>
      <c r="C143" s="36"/>
      <c r="D143" s="216" t="s">
        <v>159</v>
      </c>
      <c r="E143" s="36"/>
      <c r="F143" s="220" t="s">
        <v>1950</v>
      </c>
      <c r="G143" s="36"/>
      <c r="H143" s="36"/>
      <c r="I143" s="115"/>
      <c r="J143" s="36"/>
      <c r="K143" s="36"/>
      <c r="L143" s="39"/>
      <c r="M143" s="218"/>
      <c r="N143" s="219"/>
      <c r="O143" s="71"/>
      <c r="P143" s="71"/>
      <c r="Q143" s="71"/>
      <c r="R143" s="71"/>
      <c r="S143" s="71"/>
      <c r="T143" s="72"/>
      <c r="U143" s="34"/>
      <c r="V143" s="34"/>
      <c r="W143" s="34"/>
      <c r="X143" s="34"/>
      <c r="Y143" s="34"/>
      <c r="Z143" s="34"/>
      <c r="AA143" s="34"/>
      <c r="AB143" s="34"/>
      <c r="AC143" s="34"/>
      <c r="AD143" s="34"/>
      <c r="AE143" s="34"/>
      <c r="AT143" s="16" t="s">
        <v>159</v>
      </c>
      <c r="AU143" s="16" t="s">
        <v>91</v>
      </c>
    </row>
    <row r="144" spans="1:65" s="2" customFormat="1" ht="16.5" customHeight="1">
      <c r="A144" s="34"/>
      <c r="B144" s="35"/>
      <c r="C144" s="203" t="s">
        <v>187</v>
      </c>
      <c r="D144" s="203" t="s">
        <v>152</v>
      </c>
      <c r="E144" s="204" t="s">
        <v>1951</v>
      </c>
      <c r="F144" s="205" t="s">
        <v>1952</v>
      </c>
      <c r="G144" s="206" t="s">
        <v>722</v>
      </c>
      <c r="H144" s="207">
        <v>1</v>
      </c>
      <c r="I144" s="208"/>
      <c r="J144" s="209">
        <f>ROUND(I144*H144,2)</f>
        <v>0</v>
      </c>
      <c r="K144" s="205" t="s">
        <v>1</v>
      </c>
      <c r="L144" s="39"/>
      <c r="M144" s="210" t="s">
        <v>1</v>
      </c>
      <c r="N144" s="211" t="s">
        <v>48</v>
      </c>
      <c r="O144" s="71"/>
      <c r="P144" s="212">
        <f>O144*H144</f>
        <v>0</v>
      </c>
      <c r="Q144" s="212">
        <v>0</v>
      </c>
      <c r="R144" s="212">
        <f>Q144*H144</f>
        <v>0</v>
      </c>
      <c r="S144" s="212">
        <v>0</v>
      </c>
      <c r="T144" s="213">
        <f>S144*H144</f>
        <v>0</v>
      </c>
      <c r="U144" s="34"/>
      <c r="V144" s="34"/>
      <c r="W144" s="34"/>
      <c r="X144" s="34"/>
      <c r="Y144" s="34"/>
      <c r="Z144" s="34"/>
      <c r="AA144" s="34"/>
      <c r="AB144" s="34"/>
      <c r="AC144" s="34"/>
      <c r="AD144" s="34"/>
      <c r="AE144" s="34"/>
      <c r="AR144" s="214" t="s">
        <v>1925</v>
      </c>
      <c r="AT144" s="214" t="s">
        <v>152</v>
      </c>
      <c r="AU144" s="214" t="s">
        <v>91</v>
      </c>
      <c r="AY144" s="16" t="s">
        <v>150</v>
      </c>
      <c r="BE144" s="215">
        <f>IF(N144="základní",J144,0)</f>
        <v>0</v>
      </c>
      <c r="BF144" s="215">
        <f>IF(N144="snížená",J144,0)</f>
        <v>0</v>
      </c>
      <c r="BG144" s="215">
        <f>IF(N144="zákl. přenesená",J144,0)</f>
        <v>0</v>
      </c>
      <c r="BH144" s="215">
        <f>IF(N144="sníž. přenesená",J144,0)</f>
        <v>0</v>
      </c>
      <c r="BI144" s="215">
        <f>IF(N144="nulová",J144,0)</f>
        <v>0</v>
      </c>
      <c r="BJ144" s="16" t="s">
        <v>91</v>
      </c>
      <c r="BK144" s="215">
        <f>ROUND(I144*H144,2)</f>
        <v>0</v>
      </c>
      <c r="BL144" s="16" t="s">
        <v>1925</v>
      </c>
      <c r="BM144" s="214" t="s">
        <v>1953</v>
      </c>
    </row>
    <row r="145" spans="1:65" s="2" customFormat="1" ht="11.25">
      <c r="A145" s="34"/>
      <c r="B145" s="35"/>
      <c r="C145" s="36"/>
      <c r="D145" s="216" t="s">
        <v>158</v>
      </c>
      <c r="E145" s="36"/>
      <c r="F145" s="217" t="s">
        <v>1952</v>
      </c>
      <c r="G145" s="36"/>
      <c r="H145" s="36"/>
      <c r="I145" s="115"/>
      <c r="J145" s="36"/>
      <c r="K145" s="36"/>
      <c r="L145" s="39"/>
      <c r="M145" s="218"/>
      <c r="N145" s="219"/>
      <c r="O145" s="71"/>
      <c r="P145" s="71"/>
      <c r="Q145" s="71"/>
      <c r="R145" s="71"/>
      <c r="S145" s="71"/>
      <c r="T145" s="72"/>
      <c r="U145" s="34"/>
      <c r="V145" s="34"/>
      <c r="W145" s="34"/>
      <c r="X145" s="34"/>
      <c r="Y145" s="34"/>
      <c r="Z145" s="34"/>
      <c r="AA145" s="34"/>
      <c r="AB145" s="34"/>
      <c r="AC145" s="34"/>
      <c r="AD145" s="34"/>
      <c r="AE145" s="34"/>
      <c r="AT145" s="16" t="s">
        <v>158</v>
      </c>
      <c r="AU145" s="16" t="s">
        <v>91</v>
      </c>
    </row>
    <row r="146" spans="1:65" s="2" customFormat="1" ht="19.5">
      <c r="A146" s="34"/>
      <c r="B146" s="35"/>
      <c r="C146" s="36"/>
      <c r="D146" s="216" t="s">
        <v>159</v>
      </c>
      <c r="E146" s="36"/>
      <c r="F146" s="220" t="s">
        <v>1954</v>
      </c>
      <c r="G146" s="36"/>
      <c r="H146" s="36"/>
      <c r="I146" s="115"/>
      <c r="J146" s="36"/>
      <c r="K146" s="36"/>
      <c r="L146" s="39"/>
      <c r="M146" s="218"/>
      <c r="N146" s="219"/>
      <c r="O146" s="71"/>
      <c r="P146" s="71"/>
      <c r="Q146" s="71"/>
      <c r="R146" s="71"/>
      <c r="S146" s="71"/>
      <c r="T146" s="72"/>
      <c r="U146" s="34"/>
      <c r="V146" s="34"/>
      <c r="W146" s="34"/>
      <c r="X146" s="34"/>
      <c r="Y146" s="34"/>
      <c r="Z146" s="34"/>
      <c r="AA146" s="34"/>
      <c r="AB146" s="34"/>
      <c r="AC146" s="34"/>
      <c r="AD146" s="34"/>
      <c r="AE146" s="34"/>
      <c r="AT146" s="16" t="s">
        <v>159</v>
      </c>
      <c r="AU146" s="16" t="s">
        <v>91</v>
      </c>
    </row>
    <row r="147" spans="1:65" s="2" customFormat="1" ht="16.5" customHeight="1">
      <c r="A147" s="34"/>
      <c r="B147" s="35"/>
      <c r="C147" s="203" t="s">
        <v>191</v>
      </c>
      <c r="D147" s="203" t="s">
        <v>152</v>
      </c>
      <c r="E147" s="204" t="s">
        <v>1955</v>
      </c>
      <c r="F147" s="205" t="s">
        <v>1956</v>
      </c>
      <c r="G147" s="206" t="s">
        <v>722</v>
      </c>
      <c r="H147" s="207">
        <v>1</v>
      </c>
      <c r="I147" s="208"/>
      <c r="J147" s="209">
        <f>ROUND(I147*H147,2)</f>
        <v>0</v>
      </c>
      <c r="K147" s="205" t="s">
        <v>1</v>
      </c>
      <c r="L147" s="39"/>
      <c r="M147" s="210" t="s">
        <v>1</v>
      </c>
      <c r="N147" s="211" t="s">
        <v>48</v>
      </c>
      <c r="O147" s="71"/>
      <c r="P147" s="212">
        <f>O147*H147</f>
        <v>0</v>
      </c>
      <c r="Q147" s="212">
        <v>0</v>
      </c>
      <c r="R147" s="212">
        <f>Q147*H147</f>
        <v>0</v>
      </c>
      <c r="S147" s="212">
        <v>0</v>
      </c>
      <c r="T147" s="213">
        <f>S147*H147</f>
        <v>0</v>
      </c>
      <c r="U147" s="34"/>
      <c r="V147" s="34"/>
      <c r="W147" s="34"/>
      <c r="X147" s="34"/>
      <c r="Y147" s="34"/>
      <c r="Z147" s="34"/>
      <c r="AA147" s="34"/>
      <c r="AB147" s="34"/>
      <c r="AC147" s="34"/>
      <c r="AD147" s="34"/>
      <c r="AE147" s="34"/>
      <c r="AR147" s="214" t="s">
        <v>1925</v>
      </c>
      <c r="AT147" s="214" t="s">
        <v>152</v>
      </c>
      <c r="AU147" s="214" t="s">
        <v>91</v>
      </c>
      <c r="AY147" s="16" t="s">
        <v>150</v>
      </c>
      <c r="BE147" s="215">
        <f>IF(N147="základní",J147,0)</f>
        <v>0</v>
      </c>
      <c r="BF147" s="215">
        <f>IF(N147="snížená",J147,0)</f>
        <v>0</v>
      </c>
      <c r="BG147" s="215">
        <f>IF(N147="zákl. přenesená",J147,0)</f>
        <v>0</v>
      </c>
      <c r="BH147" s="215">
        <f>IF(N147="sníž. přenesená",J147,0)</f>
        <v>0</v>
      </c>
      <c r="BI147" s="215">
        <f>IF(N147="nulová",J147,0)</f>
        <v>0</v>
      </c>
      <c r="BJ147" s="16" t="s">
        <v>91</v>
      </c>
      <c r="BK147" s="215">
        <f>ROUND(I147*H147,2)</f>
        <v>0</v>
      </c>
      <c r="BL147" s="16" t="s">
        <v>1925</v>
      </c>
      <c r="BM147" s="214" t="s">
        <v>1957</v>
      </c>
    </row>
    <row r="148" spans="1:65" s="2" customFormat="1" ht="11.25">
      <c r="A148" s="34"/>
      <c r="B148" s="35"/>
      <c r="C148" s="36"/>
      <c r="D148" s="216" t="s">
        <v>158</v>
      </c>
      <c r="E148" s="36"/>
      <c r="F148" s="217" t="s">
        <v>1956</v>
      </c>
      <c r="G148" s="36"/>
      <c r="H148" s="36"/>
      <c r="I148" s="115"/>
      <c r="J148" s="36"/>
      <c r="K148" s="36"/>
      <c r="L148" s="39"/>
      <c r="M148" s="218"/>
      <c r="N148" s="219"/>
      <c r="O148" s="71"/>
      <c r="P148" s="71"/>
      <c r="Q148" s="71"/>
      <c r="R148" s="71"/>
      <c r="S148" s="71"/>
      <c r="T148" s="72"/>
      <c r="U148" s="34"/>
      <c r="V148" s="34"/>
      <c r="W148" s="34"/>
      <c r="X148" s="34"/>
      <c r="Y148" s="34"/>
      <c r="Z148" s="34"/>
      <c r="AA148" s="34"/>
      <c r="AB148" s="34"/>
      <c r="AC148" s="34"/>
      <c r="AD148" s="34"/>
      <c r="AE148" s="34"/>
      <c r="AT148" s="16" t="s">
        <v>158</v>
      </c>
      <c r="AU148" s="16" t="s">
        <v>91</v>
      </c>
    </row>
    <row r="149" spans="1:65" s="2" customFormat="1" ht="16.5" customHeight="1">
      <c r="A149" s="34"/>
      <c r="B149" s="35"/>
      <c r="C149" s="203" t="s">
        <v>196</v>
      </c>
      <c r="D149" s="203" t="s">
        <v>152</v>
      </c>
      <c r="E149" s="204" t="s">
        <v>1958</v>
      </c>
      <c r="F149" s="205" t="s">
        <v>1959</v>
      </c>
      <c r="G149" s="206" t="s">
        <v>722</v>
      </c>
      <c r="H149" s="207">
        <v>1</v>
      </c>
      <c r="I149" s="208"/>
      <c r="J149" s="209">
        <f>ROUND(I149*H149,2)</f>
        <v>0</v>
      </c>
      <c r="K149" s="205" t="s">
        <v>1</v>
      </c>
      <c r="L149" s="39"/>
      <c r="M149" s="210" t="s">
        <v>1</v>
      </c>
      <c r="N149" s="211" t="s">
        <v>48</v>
      </c>
      <c r="O149" s="71"/>
      <c r="P149" s="212">
        <f>O149*H149</f>
        <v>0</v>
      </c>
      <c r="Q149" s="212">
        <v>0</v>
      </c>
      <c r="R149" s="212">
        <f>Q149*H149</f>
        <v>0</v>
      </c>
      <c r="S149" s="212">
        <v>0</v>
      </c>
      <c r="T149" s="213">
        <f>S149*H149</f>
        <v>0</v>
      </c>
      <c r="U149" s="34"/>
      <c r="V149" s="34"/>
      <c r="W149" s="34"/>
      <c r="X149" s="34"/>
      <c r="Y149" s="34"/>
      <c r="Z149" s="34"/>
      <c r="AA149" s="34"/>
      <c r="AB149" s="34"/>
      <c r="AC149" s="34"/>
      <c r="AD149" s="34"/>
      <c r="AE149" s="34"/>
      <c r="AR149" s="214" t="s">
        <v>1925</v>
      </c>
      <c r="AT149" s="214" t="s">
        <v>152</v>
      </c>
      <c r="AU149" s="214" t="s">
        <v>91</v>
      </c>
      <c r="AY149" s="16" t="s">
        <v>150</v>
      </c>
      <c r="BE149" s="215">
        <f>IF(N149="základní",J149,0)</f>
        <v>0</v>
      </c>
      <c r="BF149" s="215">
        <f>IF(N149="snížená",J149,0)</f>
        <v>0</v>
      </c>
      <c r="BG149" s="215">
        <f>IF(N149="zákl. přenesená",J149,0)</f>
        <v>0</v>
      </c>
      <c r="BH149" s="215">
        <f>IF(N149="sníž. přenesená",J149,0)</f>
        <v>0</v>
      </c>
      <c r="BI149" s="215">
        <f>IF(N149="nulová",J149,0)</f>
        <v>0</v>
      </c>
      <c r="BJ149" s="16" t="s">
        <v>91</v>
      </c>
      <c r="BK149" s="215">
        <f>ROUND(I149*H149,2)</f>
        <v>0</v>
      </c>
      <c r="BL149" s="16" t="s">
        <v>1925</v>
      </c>
      <c r="BM149" s="214" t="s">
        <v>1960</v>
      </c>
    </row>
    <row r="150" spans="1:65" s="2" customFormat="1" ht="11.25">
      <c r="A150" s="34"/>
      <c r="B150" s="35"/>
      <c r="C150" s="36"/>
      <c r="D150" s="216" t="s">
        <v>158</v>
      </c>
      <c r="E150" s="36"/>
      <c r="F150" s="217" t="s">
        <v>1959</v>
      </c>
      <c r="G150" s="36"/>
      <c r="H150" s="36"/>
      <c r="I150" s="115"/>
      <c r="J150" s="36"/>
      <c r="K150" s="36"/>
      <c r="L150" s="39"/>
      <c r="M150" s="218"/>
      <c r="N150" s="219"/>
      <c r="O150" s="71"/>
      <c r="P150" s="71"/>
      <c r="Q150" s="71"/>
      <c r="R150" s="71"/>
      <c r="S150" s="71"/>
      <c r="T150" s="72"/>
      <c r="U150" s="34"/>
      <c r="V150" s="34"/>
      <c r="W150" s="34"/>
      <c r="X150" s="34"/>
      <c r="Y150" s="34"/>
      <c r="Z150" s="34"/>
      <c r="AA150" s="34"/>
      <c r="AB150" s="34"/>
      <c r="AC150" s="34"/>
      <c r="AD150" s="34"/>
      <c r="AE150" s="34"/>
      <c r="AT150" s="16" t="s">
        <v>158</v>
      </c>
      <c r="AU150" s="16" t="s">
        <v>91</v>
      </c>
    </row>
    <row r="151" spans="1:65" s="2" customFormat="1" ht="58.5">
      <c r="A151" s="34"/>
      <c r="B151" s="35"/>
      <c r="C151" s="36"/>
      <c r="D151" s="216" t="s">
        <v>159</v>
      </c>
      <c r="E151" s="36"/>
      <c r="F151" s="220" t="s">
        <v>1961</v>
      </c>
      <c r="G151" s="36"/>
      <c r="H151" s="36"/>
      <c r="I151" s="115"/>
      <c r="J151" s="36"/>
      <c r="K151" s="36"/>
      <c r="L151" s="39"/>
      <c r="M151" s="218"/>
      <c r="N151" s="219"/>
      <c r="O151" s="71"/>
      <c r="P151" s="71"/>
      <c r="Q151" s="71"/>
      <c r="R151" s="71"/>
      <c r="S151" s="71"/>
      <c r="T151" s="72"/>
      <c r="U151" s="34"/>
      <c r="V151" s="34"/>
      <c r="W151" s="34"/>
      <c r="X151" s="34"/>
      <c r="Y151" s="34"/>
      <c r="Z151" s="34"/>
      <c r="AA151" s="34"/>
      <c r="AB151" s="34"/>
      <c r="AC151" s="34"/>
      <c r="AD151" s="34"/>
      <c r="AE151" s="34"/>
      <c r="AT151" s="16" t="s">
        <v>159</v>
      </c>
      <c r="AU151" s="16" t="s">
        <v>91</v>
      </c>
    </row>
    <row r="152" spans="1:65" s="2" customFormat="1" ht="16.5" customHeight="1">
      <c r="A152" s="34"/>
      <c r="B152" s="35"/>
      <c r="C152" s="203" t="s">
        <v>204</v>
      </c>
      <c r="D152" s="203" t="s">
        <v>152</v>
      </c>
      <c r="E152" s="204" t="s">
        <v>1962</v>
      </c>
      <c r="F152" s="205" t="s">
        <v>1963</v>
      </c>
      <c r="G152" s="206" t="s">
        <v>722</v>
      </c>
      <c r="H152" s="207">
        <v>1</v>
      </c>
      <c r="I152" s="208"/>
      <c r="J152" s="209">
        <f>ROUND(I152*H152,2)</f>
        <v>0</v>
      </c>
      <c r="K152" s="205" t="s">
        <v>1</v>
      </c>
      <c r="L152" s="39"/>
      <c r="M152" s="210" t="s">
        <v>1</v>
      </c>
      <c r="N152" s="211" t="s">
        <v>48</v>
      </c>
      <c r="O152" s="71"/>
      <c r="P152" s="212">
        <f>O152*H152</f>
        <v>0</v>
      </c>
      <c r="Q152" s="212">
        <v>0</v>
      </c>
      <c r="R152" s="212">
        <f>Q152*H152</f>
        <v>0</v>
      </c>
      <c r="S152" s="212">
        <v>0</v>
      </c>
      <c r="T152" s="213">
        <f>S152*H152</f>
        <v>0</v>
      </c>
      <c r="U152" s="34"/>
      <c r="V152" s="34"/>
      <c r="W152" s="34"/>
      <c r="X152" s="34"/>
      <c r="Y152" s="34"/>
      <c r="Z152" s="34"/>
      <c r="AA152" s="34"/>
      <c r="AB152" s="34"/>
      <c r="AC152" s="34"/>
      <c r="AD152" s="34"/>
      <c r="AE152" s="34"/>
      <c r="AR152" s="214" t="s">
        <v>1925</v>
      </c>
      <c r="AT152" s="214" t="s">
        <v>152</v>
      </c>
      <c r="AU152" s="214" t="s">
        <v>91</v>
      </c>
      <c r="AY152" s="16" t="s">
        <v>150</v>
      </c>
      <c r="BE152" s="215">
        <f>IF(N152="základní",J152,0)</f>
        <v>0</v>
      </c>
      <c r="BF152" s="215">
        <f>IF(N152="snížená",J152,0)</f>
        <v>0</v>
      </c>
      <c r="BG152" s="215">
        <f>IF(N152="zákl. přenesená",J152,0)</f>
        <v>0</v>
      </c>
      <c r="BH152" s="215">
        <f>IF(N152="sníž. přenesená",J152,0)</f>
        <v>0</v>
      </c>
      <c r="BI152" s="215">
        <f>IF(N152="nulová",J152,0)</f>
        <v>0</v>
      </c>
      <c r="BJ152" s="16" t="s">
        <v>91</v>
      </c>
      <c r="BK152" s="215">
        <f>ROUND(I152*H152,2)</f>
        <v>0</v>
      </c>
      <c r="BL152" s="16" t="s">
        <v>1925</v>
      </c>
      <c r="BM152" s="214" t="s">
        <v>1964</v>
      </c>
    </row>
    <row r="153" spans="1:65" s="2" customFormat="1" ht="11.25">
      <c r="A153" s="34"/>
      <c r="B153" s="35"/>
      <c r="C153" s="36"/>
      <c r="D153" s="216" t="s">
        <v>158</v>
      </c>
      <c r="E153" s="36"/>
      <c r="F153" s="217" t="s">
        <v>1963</v>
      </c>
      <c r="G153" s="36"/>
      <c r="H153" s="36"/>
      <c r="I153" s="115"/>
      <c r="J153" s="36"/>
      <c r="K153" s="36"/>
      <c r="L153" s="39"/>
      <c r="M153" s="218"/>
      <c r="N153" s="219"/>
      <c r="O153" s="71"/>
      <c r="P153" s="71"/>
      <c r="Q153" s="71"/>
      <c r="R153" s="71"/>
      <c r="S153" s="71"/>
      <c r="T153" s="72"/>
      <c r="U153" s="34"/>
      <c r="V153" s="34"/>
      <c r="W153" s="34"/>
      <c r="X153" s="34"/>
      <c r="Y153" s="34"/>
      <c r="Z153" s="34"/>
      <c r="AA153" s="34"/>
      <c r="AB153" s="34"/>
      <c r="AC153" s="34"/>
      <c r="AD153" s="34"/>
      <c r="AE153" s="34"/>
      <c r="AT153" s="16" t="s">
        <v>158</v>
      </c>
      <c r="AU153" s="16" t="s">
        <v>91</v>
      </c>
    </row>
    <row r="154" spans="1:65" s="2" customFormat="1" ht="21.75" customHeight="1">
      <c r="A154" s="34"/>
      <c r="B154" s="35"/>
      <c r="C154" s="203" t="s">
        <v>210</v>
      </c>
      <c r="D154" s="203" t="s">
        <v>152</v>
      </c>
      <c r="E154" s="204" t="s">
        <v>1965</v>
      </c>
      <c r="F154" s="205" t="s">
        <v>1966</v>
      </c>
      <c r="G154" s="206" t="s">
        <v>722</v>
      </c>
      <c r="H154" s="207">
        <v>1</v>
      </c>
      <c r="I154" s="208"/>
      <c r="J154" s="209">
        <f>ROUND(I154*H154,2)</f>
        <v>0</v>
      </c>
      <c r="K154" s="205" t="s">
        <v>1</v>
      </c>
      <c r="L154" s="39"/>
      <c r="M154" s="210" t="s">
        <v>1</v>
      </c>
      <c r="N154" s="211" t="s">
        <v>48</v>
      </c>
      <c r="O154" s="71"/>
      <c r="P154" s="212">
        <f>O154*H154</f>
        <v>0</v>
      </c>
      <c r="Q154" s="212">
        <v>0</v>
      </c>
      <c r="R154" s="212">
        <f>Q154*H154</f>
        <v>0</v>
      </c>
      <c r="S154" s="212">
        <v>0</v>
      </c>
      <c r="T154" s="213">
        <f>S154*H154</f>
        <v>0</v>
      </c>
      <c r="U154" s="34"/>
      <c r="V154" s="34"/>
      <c r="W154" s="34"/>
      <c r="X154" s="34"/>
      <c r="Y154" s="34"/>
      <c r="Z154" s="34"/>
      <c r="AA154" s="34"/>
      <c r="AB154" s="34"/>
      <c r="AC154" s="34"/>
      <c r="AD154" s="34"/>
      <c r="AE154" s="34"/>
      <c r="AR154" s="214" t="s">
        <v>1925</v>
      </c>
      <c r="AT154" s="214" t="s">
        <v>152</v>
      </c>
      <c r="AU154" s="214" t="s">
        <v>91</v>
      </c>
      <c r="AY154" s="16" t="s">
        <v>150</v>
      </c>
      <c r="BE154" s="215">
        <f>IF(N154="základní",J154,0)</f>
        <v>0</v>
      </c>
      <c r="BF154" s="215">
        <f>IF(N154="snížená",J154,0)</f>
        <v>0</v>
      </c>
      <c r="BG154" s="215">
        <f>IF(N154="zákl. přenesená",J154,0)</f>
        <v>0</v>
      </c>
      <c r="BH154" s="215">
        <f>IF(N154="sníž. přenesená",J154,0)</f>
        <v>0</v>
      </c>
      <c r="BI154" s="215">
        <f>IF(N154="nulová",J154,0)</f>
        <v>0</v>
      </c>
      <c r="BJ154" s="16" t="s">
        <v>91</v>
      </c>
      <c r="BK154" s="215">
        <f>ROUND(I154*H154,2)</f>
        <v>0</v>
      </c>
      <c r="BL154" s="16" t="s">
        <v>1925</v>
      </c>
      <c r="BM154" s="214" t="s">
        <v>1967</v>
      </c>
    </row>
    <row r="155" spans="1:65" s="2" customFormat="1" ht="11.25">
      <c r="A155" s="34"/>
      <c r="B155" s="35"/>
      <c r="C155" s="36"/>
      <c r="D155" s="216" t="s">
        <v>158</v>
      </c>
      <c r="E155" s="36"/>
      <c r="F155" s="217" t="s">
        <v>1966</v>
      </c>
      <c r="G155" s="36"/>
      <c r="H155" s="36"/>
      <c r="I155" s="115"/>
      <c r="J155" s="36"/>
      <c r="K155" s="36"/>
      <c r="L155" s="39"/>
      <c r="M155" s="218"/>
      <c r="N155" s="219"/>
      <c r="O155" s="71"/>
      <c r="P155" s="71"/>
      <c r="Q155" s="71"/>
      <c r="R155" s="71"/>
      <c r="S155" s="71"/>
      <c r="T155" s="72"/>
      <c r="U155" s="34"/>
      <c r="V155" s="34"/>
      <c r="W155" s="34"/>
      <c r="X155" s="34"/>
      <c r="Y155" s="34"/>
      <c r="Z155" s="34"/>
      <c r="AA155" s="34"/>
      <c r="AB155" s="34"/>
      <c r="AC155" s="34"/>
      <c r="AD155" s="34"/>
      <c r="AE155" s="34"/>
      <c r="AT155" s="16" t="s">
        <v>158</v>
      </c>
      <c r="AU155" s="16" t="s">
        <v>91</v>
      </c>
    </row>
    <row r="156" spans="1:65" s="2" customFormat="1" ht="19.5">
      <c r="A156" s="34"/>
      <c r="B156" s="35"/>
      <c r="C156" s="36"/>
      <c r="D156" s="216" t="s">
        <v>159</v>
      </c>
      <c r="E156" s="36"/>
      <c r="F156" s="220" t="s">
        <v>1968</v>
      </c>
      <c r="G156" s="36"/>
      <c r="H156" s="36"/>
      <c r="I156" s="115"/>
      <c r="J156" s="36"/>
      <c r="K156" s="36"/>
      <c r="L156" s="39"/>
      <c r="M156" s="218"/>
      <c r="N156" s="219"/>
      <c r="O156" s="71"/>
      <c r="P156" s="71"/>
      <c r="Q156" s="71"/>
      <c r="R156" s="71"/>
      <c r="S156" s="71"/>
      <c r="T156" s="72"/>
      <c r="U156" s="34"/>
      <c r="V156" s="34"/>
      <c r="W156" s="34"/>
      <c r="X156" s="34"/>
      <c r="Y156" s="34"/>
      <c r="Z156" s="34"/>
      <c r="AA156" s="34"/>
      <c r="AB156" s="34"/>
      <c r="AC156" s="34"/>
      <c r="AD156" s="34"/>
      <c r="AE156" s="34"/>
      <c r="AT156" s="16" t="s">
        <v>159</v>
      </c>
      <c r="AU156" s="16" t="s">
        <v>91</v>
      </c>
    </row>
    <row r="157" spans="1:65" s="12" customFormat="1" ht="25.9" customHeight="1">
      <c r="B157" s="187"/>
      <c r="C157" s="188"/>
      <c r="D157" s="189" t="s">
        <v>82</v>
      </c>
      <c r="E157" s="190" t="s">
        <v>1969</v>
      </c>
      <c r="F157" s="190" t="s">
        <v>1970</v>
      </c>
      <c r="G157" s="188"/>
      <c r="H157" s="188"/>
      <c r="I157" s="191"/>
      <c r="J157" s="192">
        <f>BK157</f>
        <v>0</v>
      </c>
      <c r="K157" s="188"/>
      <c r="L157" s="193"/>
      <c r="M157" s="194"/>
      <c r="N157" s="195"/>
      <c r="O157" s="195"/>
      <c r="P157" s="196">
        <f>SUM(P158:P159)</f>
        <v>0</v>
      </c>
      <c r="Q157" s="195"/>
      <c r="R157" s="196">
        <f>SUM(R158:R159)</f>
        <v>0</v>
      </c>
      <c r="S157" s="195"/>
      <c r="T157" s="197">
        <f>SUM(T158:T159)</f>
        <v>0</v>
      </c>
      <c r="AR157" s="198" t="s">
        <v>175</v>
      </c>
      <c r="AT157" s="199" t="s">
        <v>82</v>
      </c>
      <c r="AU157" s="199" t="s">
        <v>83</v>
      </c>
      <c r="AY157" s="198" t="s">
        <v>150</v>
      </c>
      <c r="BK157" s="200">
        <f>SUM(BK158:BK159)</f>
        <v>0</v>
      </c>
    </row>
    <row r="158" spans="1:65" s="2" customFormat="1" ht="16.5" customHeight="1">
      <c r="A158" s="34"/>
      <c r="B158" s="35"/>
      <c r="C158" s="203" t="s">
        <v>216</v>
      </c>
      <c r="D158" s="203" t="s">
        <v>152</v>
      </c>
      <c r="E158" s="204" t="s">
        <v>1971</v>
      </c>
      <c r="F158" s="205" t="s">
        <v>1972</v>
      </c>
      <c r="G158" s="206" t="s">
        <v>722</v>
      </c>
      <c r="H158" s="207">
        <v>1</v>
      </c>
      <c r="I158" s="208"/>
      <c r="J158" s="209">
        <f>ROUND(I158*H158,2)</f>
        <v>0</v>
      </c>
      <c r="K158" s="205" t="s">
        <v>1</v>
      </c>
      <c r="L158" s="39"/>
      <c r="M158" s="210" t="s">
        <v>1</v>
      </c>
      <c r="N158" s="211" t="s">
        <v>48</v>
      </c>
      <c r="O158" s="71"/>
      <c r="P158" s="212">
        <f>O158*H158</f>
        <v>0</v>
      </c>
      <c r="Q158" s="212">
        <v>0</v>
      </c>
      <c r="R158" s="212">
        <f>Q158*H158</f>
        <v>0</v>
      </c>
      <c r="S158" s="212">
        <v>0</v>
      </c>
      <c r="T158" s="213">
        <f>S158*H158</f>
        <v>0</v>
      </c>
      <c r="U158" s="34"/>
      <c r="V158" s="34"/>
      <c r="W158" s="34"/>
      <c r="X158" s="34"/>
      <c r="Y158" s="34"/>
      <c r="Z158" s="34"/>
      <c r="AA158" s="34"/>
      <c r="AB158" s="34"/>
      <c r="AC158" s="34"/>
      <c r="AD158" s="34"/>
      <c r="AE158" s="34"/>
      <c r="AR158" s="214" t="s">
        <v>1925</v>
      </c>
      <c r="AT158" s="214" t="s">
        <v>152</v>
      </c>
      <c r="AU158" s="214" t="s">
        <v>91</v>
      </c>
      <c r="AY158" s="16" t="s">
        <v>150</v>
      </c>
      <c r="BE158" s="215">
        <f>IF(N158="základní",J158,0)</f>
        <v>0</v>
      </c>
      <c r="BF158" s="215">
        <f>IF(N158="snížená",J158,0)</f>
        <v>0</v>
      </c>
      <c r="BG158" s="215">
        <f>IF(N158="zákl. přenesená",J158,0)</f>
        <v>0</v>
      </c>
      <c r="BH158" s="215">
        <f>IF(N158="sníž. přenesená",J158,0)</f>
        <v>0</v>
      </c>
      <c r="BI158" s="215">
        <f>IF(N158="nulová",J158,0)</f>
        <v>0</v>
      </c>
      <c r="BJ158" s="16" t="s">
        <v>91</v>
      </c>
      <c r="BK158" s="215">
        <f>ROUND(I158*H158,2)</f>
        <v>0</v>
      </c>
      <c r="BL158" s="16" t="s">
        <v>1925</v>
      </c>
      <c r="BM158" s="214" t="s">
        <v>1973</v>
      </c>
    </row>
    <row r="159" spans="1:65" s="2" customFormat="1" ht="11.25">
      <c r="A159" s="34"/>
      <c r="B159" s="35"/>
      <c r="C159" s="36"/>
      <c r="D159" s="216" t="s">
        <v>158</v>
      </c>
      <c r="E159" s="36"/>
      <c r="F159" s="217" t="s">
        <v>1972</v>
      </c>
      <c r="G159" s="36"/>
      <c r="H159" s="36"/>
      <c r="I159" s="115"/>
      <c r="J159" s="36"/>
      <c r="K159" s="36"/>
      <c r="L159" s="39"/>
      <c r="M159" s="218"/>
      <c r="N159" s="219"/>
      <c r="O159" s="71"/>
      <c r="P159" s="71"/>
      <c r="Q159" s="71"/>
      <c r="R159" s="71"/>
      <c r="S159" s="71"/>
      <c r="T159" s="72"/>
      <c r="U159" s="34"/>
      <c r="V159" s="34"/>
      <c r="W159" s="34"/>
      <c r="X159" s="34"/>
      <c r="Y159" s="34"/>
      <c r="Z159" s="34"/>
      <c r="AA159" s="34"/>
      <c r="AB159" s="34"/>
      <c r="AC159" s="34"/>
      <c r="AD159" s="34"/>
      <c r="AE159" s="34"/>
      <c r="AT159" s="16" t="s">
        <v>158</v>
      </c>
      <c r="AU159" s="16" t="s">
        <v>91</v>
      </c>
    </row>
    <row r="160" spans="1:65" s="12" customFormat="1" ht="25.9" customHeight="1">
      <c r="B160" s="187"/>
      <c r="C160" s="188"/>
      <c r="D160" s="189" t="s">
        <v>82</v>
      </c>
      <c r="E160" s="190" t="s">
        <v>117</v>
      </c>
      <c r="F160" s="190" t="s">
        <v>1765</v>
      </c>
      <c r="G160" s="188"/>
      <c r="H160" s="188"/>
      <c r="I160" s="191"/>
      <c r="J160" s="192">
        <f>BK160</f>
        <v>0</v>
      </c>
      <c r="K160" s="188"/>
      <c r="L160" s="193"/>
      <c r="M160" s="194"/>
      <c r="N160" s="195"/>
      <c r="O160" s="195"/>
      <c r="P160" s="196">
        <f>SUM(P161:P210)</f>
        <v>0</v>
      </c>
      <c r="Q160" s="195"/>
      <c r="R160" s="196">
        <f>SUM(R161:R210)</f>
        <v>386.03472999999991</v>
      </c>
      <c r="S160" s="195"/>
      <c r="T160" s="197">
        <f>SUM(T161:T210)</f>
        <v>609.28000000000009</v>
      </c>
      <c r="AR160" s="198" t="s">
        <v>175</v>
      </c>
      <c r="AT160" s="199" t="s">
        <v>82</v>
      </c>
      <c r="AU160" s="199" t="s">
        <v>83</v>
      </c>
      <c r="AY160" s="198" t="s">
        <v>150</v>
      </c>
      <c r="BK160" s="200">
        <f>SUM(BK161:BK210)</f>
        <v>0</v>
      </c>
    </row>
    <row r="161" spans="1:65" s="2" customFormat="1" ht="16.5" customHeight="1">
      <c r="A161" s="34"/>
      <c r="B161" s="35"/>
      <c r="C161" s="203" t="s">
        <v>234</v>
      </c>
      <c r="D161" s="203" t="s">
        <v>152</v>
      </c>
      <c r="E161" s="204" t="s">
        <v>1974</v>
      </c>
      <c r="F161" s="205" t="s">
        <v>1975</v>
      </c>
      <c r="G161" s="206" t="s">
        <v>722</v>
      </c>
      <c r="H161" s="207">
        <v>1</v>
      </c>
      <c r="I161" s="208"/>
      <c r="J161" s="209">
        <f>ROUND(I161*H161,2)</f>
        <v>0</v>
      </c>
      <c r="K161" s="205" t="s">
        <v>1</v>
      </c>
      <c r="L161" s="39"/>
      <c r="M161" s="210" t="s">
        <v>1</v>
      </c>
      <c r="N161" s="211" t="s">
        <v>48</v>
      </c>
      <c r="O161" s="71"/>
      <c r="P161" s="212">
        <f>O161*H161</f>
        <v>0</v>
      </c>
      <c r="Q161" s="212">
        <v>0</v>
      </c>
      <c r="R161" s="212">
        <f>Q161*H161</f>
        <v>0</v>
      </c>
      <c r="S161" s="212">
        <v>0</v>
      </c>
      <c r="T161" s="213">
        <f>S161*H161</f>
        <v>0</v>
      </c>
      <c r="U161" s="34"/>
      <c r="V161" s="34"/>
      <c r="W161" s="34"/>
      <c r="X161" s="34"/>
      <c r="Y161" s="34"/>
      <c r="Z161" s="34"/>
      <c r="AA161" s="34"/>
      <c r="AB161" s="34"/>
      <c r="AC161" s="34"/>
      <c r="AD161" s="34"/>
      <c r="AE161" s="34"/>
      <c r="AR161" s="214" t="s">
        <v>156</v>
      </c>
      <c r="AT161" s="214" t="s">
        <v>152</v>
      </c>
      <c r="AU161" s="214" t="s">
        <v>91</v>
      </c>
      <c r="AY161" s="16" t="s">
        <v>150</v>
      </c>
      <c r="BE161" s="215">
        <f>IF(N161="základní",J161,0)</f>
        <v>0</v>
      </c>
      <c r="BF161" s="215">
        <f>IF(N161="snížená",J161,0)</f>
        <v>0</v>
      </c>
      <c r="BG161" s="215">
        <f>IF(N161="zákl. přenesená",J161,0)</f>
        <v>0</v>
      </c>
      <c r="BH161" s="215">
        <f>IF(N161="sníž. přenesená",J161,0)</f>
        <v>0</v>
      </c>
      <c r="BI161" s="215">
        <f>IF(N161="nulová",J161,0)</f>
        <v>0</v>
      </c>
      <c r="BJ161" s="16" t="s">
        <v>91</v>
      </c>
      <c r="BK161" s="215">
        <f>ROUND(I161*H161,2)</f>
        <v>0</v>
      </c>
      <c r="BL161" s="16" t="s">
        <v>156</v>
      </c>
      <c r="BM161" s="214" t="s">
        <v>1976</v>
      </c>
    </row>
    <row r="162" spans="1:65" s="2" customFormat="1" ht="11.25">
      <c r="A162" s="34"/>
      <c r="B162" s="35"/>
      <c r="C162" s="36"/>
      <c r="D162" s="216" t="s">
        <v>158</v>
      </c>
      <c r="E162" s="36"/>
      <c r="F162" s="217" t="s">
        <v>1975</v>
      </c>
      <c r="G162" s="36"/>
      <c r="H162" s="36"/>
      <c r="I162" s="115"/>
      <c r="J162" s="36"/>
      <c r="K162" s="36"/>
      <c r="L162" s="39"/>
      <c r="M162" s="218"/>
      <c r="N162" s="219"/>
      <c r="O162" s="71"/>
      <c r="P162" s="71"/>
      <c r="Q162" s="71"/>
      <c r="R162" s="71"/>
      <c r="S162" s="71"/>
      <c r="T162" s="72"/>
      <c r="U162" s="34"/>
      <c r="V162" s="34"/>
      <c r="W162" s="34"/>
      <c r="X162" s="34"/>
      <c r="Y162" s="34"/>
      <c r="Z162" s="34"/>
      <c r="AA162" s="34"/>
      <c r="AB162" s="34"/>
      <c r="AC162" s="34"/>
      <c r="AD162" s="34"/>
      <c r="AE162" s="34"/>
      <c r="AT162" s="16" t="s">
        <v>158</v>
      </c>
      <c r="AU162" s="16" t="s">
        <v>91</v>
      </c>
    </row>
    <row r="163" spans="1:65" s="2" customFormat="1" ht="19.5">
      <c r="A163" s="34"/>
      <c r="B163" s="35"/>
      <c r="C163" s="36"/>
      <c r="D163" s="216" t="s">
        <v>159</v>
      </c>
      <c r="E163" s="36"/>
      <c r="F163" s="220" t="s">
        <v>1977</v>
      </c>
      <c r="G163" s="36"/>
      <c r="H163" s="36"/>
      <c r="I163" s="115"/>
      <c r="J163" s="36"/>
      <c r="K163" s="36"/>
      <c r="L163" s="39"/>
      <c r="M163" s="218"/>
      <c r="N163" s="219"/>
      <c r="O163" s="71"/>
      <c r="P163" s="71"/>
      <c r="Q163" s="71"/>
      <c r="R163" s="71"/>
      <c r="S163" s="71"/>
      <c r="T163" s="72"/>
      <c r="U163" s="34"/>
      <c r="V163" s="34"/>
      <c r="W163" s="34"/>
      <c r="X163" s="34"/>
      <c r="Y163" s="34"/>
      <c r="Z163" s="34"/>
      <c r="AA163" s="34"/>
      <c r="AB163" s="34"/>
      <c r="AC163" s="34"/>
      <c r="AD163" s="34"/>
      <c r="AE163" s="34"/>
      <c r="AT163" s="16" t="s">
        <v>159</v>
      </c>
      <c r="AU163" s="16" t="s">
        <v>91</v>
      </c>
    </row>
    <row r="164" spans="1:65" s="2" customFormat="1" ht="16.5" customHeight="1">
      <c r="A164" s="34"/>
      <c r="B164" s="35"/>
      <c r="C164" s="203" t="s">
        <v>8</v>
      </c>
      <c r="D164" s="203" t="s">
        <v>152</v>
      </c>
      <c r="E164" s="204" t="s">
        <v>1978</v>
      </c>
      <c r="F164" s="205" t="s">
        <v>1979</v>
      </c>
      <c r="G164" s="206" t="s">
        <v>722</v>
      </c>
      <c r="H164" s="207">
        <v>1</v>
      </c>
      <c r="I164" s="208"/>
      <c r="J164" s="209">
        <f>ROUND(I164*H164,2)</f>
        <v>0</v>
      </c>
      <c r="K164" s="205" t="s">
        <v>1</v>
      </c>
      <c r="L164" s="39"/>
      <c r="M164" s="210" t="s">
        <v>1</v>
      </c>
      <c r="N164" s="211" t="s">
        <v>48</v>
      </c>
      <c r="O164" s="71"/>
      <c r="P164" s="212">
        <f>O164*H164</f>
        <v>0</v>
      </c>
      <c r="Q164" s="212">
        <v>0</v>
      </c>
      <c r="R164" s="212">
        <f>Q164*H164</f>
        <v>0</v>
      </c>
      <c r="S164" s="212">
        <v>0</v>
      </c>
      <c r="T164" s="213">
        <f>S164*H164</f>
        <v>0</v>
      </c>
      <c r="U164" s="34"/>
      <c r="V164" s="34"/>
      <c r="W164" s="34"/>
      <c r="X164" s="34"/>
      <c r="Y164" s="34"/>
      <c r="Z164" s="34"/>
      <c r="AA164" s="34"/>
      <c r="AB164" s="34"/>
      <c r="AC164" s="34"/>
      <c r="AD164" s="34"/>
      <c r="AE164" s="34"/>
      <c r="AR164" s="214" t="s">
        <v>156</v>
      </c>
      <c r="AT164" s="214" t="s">
        <v>152</v>
      </c>
      <c r="AU164" s="214" t="s">
        <v>91</v>
      </c>
      <c r="AY164" s="16" t="s">
        <v>150</v>
      </c>
      <c r="BE164" s="215">
        <f>IF(N164="základní",J164,0)</f>
        <v>0</v>
      </c>
      <c r="BF164" s="215">
        <f>IF(N164="snížená",J164,0)</f>
        <v>0</v>
      </c>
      <c r="BG164" s="215">
        <f>IF(N164="zákl. přenesená",J164,0)</f>
        <v>0</v>
      </c>
      <c r="BH164" s="215">
        <f>IF(N164="sníž. přenesená",J164,0)</f>
        <v>0</v>
      </c>
      <c r="BI164" s="215">
        <f>IF(N164="nulová",J164,0)</f>
        <v>0</v>
      </c>
      <c r="BJ164" s="16" t="s">
        <v>91</v>
      </c>
      <c r="BK164" s="215">
        <f>ROUND(I164*H164,2)</f>
        <v>0</v>
      </c>
      <c r="BL164" s="16" t="s">
        <v>156</v>
      </c>
      <c r="BM164" s="214" t="s">
        <v>1980</v>
      </c>
    </row>
    <row r="165" spans="1:65" s="2" customFormat="1" ht="11.25">
      <c r="A165" s="34"/>
      <c r="B165" s="35"/>
      <c r="C165" s="36"/>
      <c r="D165" s="216" t="s">
        <v>158</v>
      </c>
      <c r="E165" s="36"/>
      <c r="F165" s="217" t="s">
        <v>1979</v>
      </c>
      <c r="G165" s="36"/>
      <c r="H165" s="36"/>
      <c r="I165" s="115"/>
      <c r="J165" s="36"/>
      <c r="K165" s="36"/>
      <c r="L165" s="39"/>
      <c r="M165" s="218"/>
      <c r="N165" s="219"/>
      <c r="O165" s="71"/>
      <c r="P165" s="71"/>
      <c r="Q165" s="71"/>
      <c r="R165" s="71"/>
      <c r="S165" s="71"/>
      <c r="T165" s="72"/>
      <c r="U165" s="34"/>
      <c r="V165" s="34"/>
      <c r="W165" s="34"/>
      <c r="X165" s="34"/>
      <c r="Y165" s="34"/>
      <c r="Z165" s="34"/>
      <c r="AA165" s="34"/>
      <c r="AB165" s="34"/>
      <c r="AC165" s="34"/>
      <c r="AD165" s="34"/>
      <c r="AE165" s="34"/>
      <c r="AT165" s="16" t="s">
        <v>158</v>
      </c>
      <c r="AU165" s="16" t="s">
        <v>91</v>
      </c>
    </row>
    <row r="166" spans="1:65" s="2" customFormat="1" ht="39">
      <c r="A166" s="34"/>
      <c r="B166" s="35"/>
      <c r="C166" s="36"/>
      <c r="D166" s="216" t="s">
        <v>159</v>
      </c>
      <c r="E166" s="36"/>
      <c r="F166" s="220" t="s">
        <v>1981</v>
      </c>
      <c r="G166" s="36"/>
      <c r="H166" s="36"/>
      <c r="I166" s="115"/>
      <c r="J166" s="36"/>
      <c r="K166" s="36"/>
      <c r="L166" s="39"/>
      <c r="M166" s="218"/>
      <c r="N166" s="219"/>
      <c r="O166" s="71"/>
      <c r="P166" s="71"/>
      <c r="Q166" s="71"/>
      <c r="R166" s="71"/>
      <c r="S166" s="71"/>
      <c r="T166" s="72"/>
      <c r="U166" s="34"/>
      <c r="V166" s="34"/>
      <c r="W166" s="34"/>
      <c r="X166" s="34"/>
      <c r="Y166" s="34"/>
      <c r="Z166" s="34"/>
      <c r="AA166" s="34"/>
      <c r="AB166" s="34"/>
      <c r="AC166" s="34"/>
      <c r="AD166" s="34"/>
      <c r="AE166" s="34"/>
      <c r="AT166" s="16" t="s">
        <v>159</v>
      </c>
      <c r="AU166" s="16" t="s">
        <v>91</v>
      </c>
    </row>
    <row r="167" spans="1:65" s="2" customFormat="1" ht="21.75" customHeight="1">
      <c r="A167" s="34"/>
      <c r="B167" s="35"/>
      <c r="C167" s="203" t="s">
        <v>245</v>
      </c>
      <c r="D167" s="203" t="s">
        <v>152</v>
      </c>
      <c r="E167" s="204" t="s">
        <v>1982</v>
      </c>
      <c r="F167" s="205" t="s">
        <v>1983</v>
      </c>
      <c r="G167" s="206" t="s">
        <v>194</v>
      </c>
      <c r="H167" s="207">
        <v>168</v>
      </c>
      <c r="I167" s="208"/>
      <c r="J167" s="209">
        <f>ROUND(I167*H167,2)</f>
        <v>0</v>
      </c>
      <c r="K167" s="205" t="s">
        <v>1</v>
      </c>
      <c r="L167" s="39"/>
      <c r="M167" s="210" t="s">
        <v>1</v>
      </c>
      <c r="N167" s="211" t="s">
        <v>48</v>
      </c>
      <c r="O167" s="71"/>
      <c r="P167" s="212">
        <f>O167*H167</f>
        <v>0</v>
      </c>
      <c r="Q167" s="212">
        <v>0</v>
      </c>
      <c r="R167" s="212">
        <f>Q167*H167</f>
        <v>0</v>
      </c>
      <c r="S167" s="212">
        <v>0</v>
      </c>
      <c r="T167" s="213">
        <f>S167*H167</f>
        <v>0</v>
      </c>
      <c r="U167" s="34"/>
      <c r="V167" s="34"/>
      <c r="W167" s="34"/>
      <c r="X167" s="34"/>
      <c r="Y167" s="34"/>
      <c r="Z167" s="34"/>
      <c r="AA167" s="34"/>
      <c r="AB167" s="34"/>
      <c r="AC167" s="34"/>
      <c r="AD167" s="34"/>
      <c r="AE167" s="34"/>
      <c r="AR167" s="214" t="s">
        <v>156</v>
      </c>
      <c r="AT167" s="214" t="s">
        <v>152</v>
      </c>
      <c r="AU167" s="214" t="s">
        <v>91</v>
      </c>
      <c r="AY167" s="16" t="s">
        <v>150</v>
      </c>
      <c r="BE167" s="215">
        <f>IF(N167="základní",J167,0)</f>
        <v>0</v>
      </c>
      <c r="BF167" s="215">
        <f>IF(N167="snížená",J167,0)</f>
        <v>0</v>
      </c>
      <c r="BG167" s="215">
        <f>IF(N167="zákl. přenesená",J167,0)</f>
        <v>0</v>
      </c>
      <c r="BH167" s="215">
        <f>IF(N167="sníž. přenesená",J167,0)</f>
        <v>0</v>
      </c>
      <c r="BI167" s="215">
        <f>IF(N167="nulová",J167,0)</f>
        <v>0</v>
      </c>
      <c r="BJ167" s="16" t="s">
        <v>91</v>
      </c>
      <c r="BK167" s="215">
        <f>ROUND(I167*H167,2)</f>
        <v>0</v>
      </c>
      <c r="BL167" s="16" t="s">
        <v>156</v>
      </c>
      <c r="BM167" s="214" t="s">
        <v>1984</v>
      </c>
    </row>
    <row r="168" spans="1:65" s="2" customFormat="1" ht="11.25">
      <c r="A168" s="34"/>
      <c r="B168" s="35"/>
      <c r="C168" s="36"/>
      <c r="D168" s="216" t="s">
        <v>158</v>
      </c>
      <c r="E168" s="36"/>
      <c r="F168" s="217" t="s">
        <v>1983</v>
      </c>
      <c r="G168" s="36"/>
      <c r="H168" s="36"/>
      <c r="I168" s="115"/>
      <c r="J168" s="36"/>
      <c r="K168" s="36"/>
      <c r="L168" s="39"/>
      <c r="M168" s="218"/>
      <c r="N168" s="219"/>
      <c r="O168" s="71"/>
      <c r="P168" s="71"/>
      <c r="Q168" s="71"/>
      <c r="R168" s="71"/>
      <c r="S168" s="71"/>
      <c r="T168" s="72"/>
      <c r="U168" s="34"/>
      <c r="V168" s="34"/>
      <c r="W168" s="34"/>
      <c r="X168" s="34"/>
      <c r="Y168" s="34"/>
      <c r="Z168" s="34"/>
      <c r="AA168" s="34"/>
      <c r="AB168" s="34"/>
      <c r="AC168" s="34"/>
      <c r="AD168" s="34"/>
      <c r="AE168" s="34"/>
      <c r="AT168" s="16" t="s">
        <v>158</v>
      </c>
      <c r="AU168" s="16" t="s">
        <v>91</v>
      </c>
    </row>
    <row r="169" spans="1:65" s="2" customFormat="1" ht="39">
      <c r="A169" s="34"/>
      <c r="B169" s="35"/>
      <c r="C169" s="36"/>
      <c r="D169" s="216" t="s">
        <v>159</v>
      </c>
      <c r="E169" s="36"/>
      <c r="F169" s="220" t="s">
        <v>1985</v>
      </c>
      <c r="G169" s="36"/>
      <c r="H169" s="36"/>
      <c r="I169" s="115"/>
      <c r="J169" s="36"/>
      <c r="K169" s="36"/>
      <c r="L169" s="39"/>
      <c r="M169" s="218"/>
      <c r="N169" s="219"/>
      <c r="O169" s="71"/>
      <c r="P169" s="71"/>
      <c r="Q169" s="71"/>
      <c r="R169" s="71"/>
      <c r="S169" s="71"/>
      <c r="T169" s="72"/>
      <c r="U169" s="34"/>
      <c r="V169" s="34"/>
      <c r="W169" s="34"/>
      <c r="X169" s="34"/>
      <c r="Y169" s="34"/>
      <c r="Z169" s="34"/>
      <c r="AA169" s="34"/>
      <c r="AB169" s="34"/>
      <c r="AC169" s="34"/>
      <c r="AD169" s="34"/>
      <c r="AE169" s="34"/>
      <c r="AT169" s="16" t="s">
        <v>159</v>
      </c>
      <c r="AU169" s="16" t="s">
        <v>91</v>
      </c>
    </row>
    <row r="170" spans="1:65" s="13" customFormat="1" ht="11.25">
      <c r="B170" s="221"/>
      <c r="C170" s="222"/>
      <c r="D170" s="216" t="s">
        <v>200</v>
      </c>
      <c r="E170" s="223" t="s">
        <v>1</v>
      </c>
      <c r="F170" s="224" t="s">
        <v>1986</v>
      </c>
      <c r="G170" s="222"/>
      <c r="H170" s="225">
        <v>84</v>
      </c>
      <c r="I170" s="226"/>
      <c r="J170" s="222"/>
      <c r="K170" s="222"/>
      <c r="L170" s="227"/>
      <c r="M170" s="228"/>
      <c r="N170" s="229"/>
      <c r="O170" s="229"/>
      <c r="P170" s="229"/>
      <c r="Q170" s="229"/>
      <c r="R170" s="229"/>
      <c r="S170" s="229"/>
      <c r="T170" s="230"/>
      <c r="AT170" s="231" t="s">
        <v>200</v>
      </c>
      <c r="AU170" s="231" t="s">
        <v>91</v>
      </c>
      <c r="AV170" s="13" t="s">
        <v>21</v>
      </c>
      <c r="AW170" s="13" t="s">
        <v>40</v>
      </c>
      <c r="AX170" s="13" t="s">
        <v>83</v>
      </c>
      <c r="AY170" s="231" t="s">
        <v>150</v>
      </c>
    </row>
    <row r="171" spans="1:65" s="13" customFormat="1" ht="11.25">
      <c r="B171" s="221"/>
      <c r="C171" s="222"/>
      <c r="D171" s="216" t="s">
        <v>200</v>
      </c>
      <c r="E171" s="223" t="s">
        <v>1</v>
      </c>
      <c r="F171" s="224" t="s">
        <v>1987</v>
      </c>
      <c r="G171" s="222"/>
      <c r="H171" s="225">
        <v>84</v>
      </c>
      <c r="I171" s="226"/>
      <c r="J171" s="222"/>
      <c r="K171" s="222"/>
      <c r="L171" s="227"/>
      <c r="M171" s="228"/>
      <c r="N171" s="229"/>
      <c r="O171" s="229"/>
      <c r="P171" s="229"/>
      <c r="Q171" s="229"/>
      <c r="R171" s="229"/>
      <c r="S171" s="229"/>
      <c r="T171" s="230"/>
      <c r="AT171" s="231" t="s">
        <v>200</v>
      </c>
      <c r="AU171" s="231" t="s">
        <v>91</v>
      </c>
      <c r="AV171" s="13" t="s">
        <v>21</v>
      </c>
      <c r="AW171" s="13" t="s">
        <v>40</v>
      </c>
      <c r="AX171" s="13" t="s">
        <v>83</v>
      </c>
      <c r="AY171" s="231" t="s">
        <v>150</v>
      </c>
    </row>
    <row r="172" spans="1:65" s="14" customFormat="1" ht="11.25">
      <c r="B172" s="232"/>
      <c r="C172" s="233"/>
      <c r="D172" s="216" t="s">
        <v>200</v>
      </c>
      <c r="E172" s="234" t="s">
        <v>1</v>
      </c>
      <c r="F172" s="235" t="s">
        <v>203</v>
      </c>
      <c r="G172" s="233"/>
      <c r="H172" s="236">
        <v>168</v>
      </c>
      <c r="I172" s="237"/>
      <c r="J172" s="233"/>
      <c r="K172" s="233"/>
      <c r="L172" s="238"/>
      <c r="M172" s="239"/>
      <c r="N172" s="240"/>
      <c r="O172" s="240"/>
      <c r="P172" s="240"/>
      <c r="Q172" s="240"/>
      <c r="R172" s="240"/>
      <c r="S172" s="240"/>
      <c r="T172" s="241"/>
      <c r="AT172" s="242" t="s">
        <v>200</v>
      </c>
      <c r="AU172" s="242" t="s">
        <v>91</v>
      </c>
      <c r="AV172" s="14" t="s">
        <v>156</v>
      </c>
      <c r="AW172" s="14" t="s">
        <v>40</v>
      </c>
      <c r="AX172" s="14" t="s">
        <v>91</v>
      </c>
      <c r="AY172" s="242" t="s">
        <v>150</v>
      </c>
    </row>
    <row r="173" spans="1:65" s="2" customFormat="1" ht="21.75" customHeight="1">
      <c r="A173" s="34"/>
      <c r="B173" s="35"/>
      <c r="C173" s="203" t="s">
        <v>251</v>
      </c>
      <c r="D173" s="203" t="s">
        <v>152</v>
      </c>
      <c r="E173" s="204" t="s">
        <v>1988</v>
      </c>
      <c r="F173" s="205" t="s">
        <v>1989</v>
      </c>
      <c r="G173" s="206" t="s">
        <v>194</v>
      </c>
      <c r="H173" s="207">
        <v>504</v>
      </c>
      <c r="I173" s="208"/>
      <c r="J173" s="209">
        <f>ROUND(I173*H173,2)</f>
        <v>0</v>
      </c>
      <c r="K173" s="205" t="s">
        <v>1</v>
      </c>
      <c r="L173" s="39"/>
      <c r="M173" s="210" t="s">
        <v>1</v>
      </c>
      <c r="N173" s="211" t="s">
        <v>48</v>
      </c>
      <c r="O173" s="71"/>
      <c r="P173" s="212">
        <f>O173*H173</f>
        <v>0</v>
      </c>
      <c r="Q173" s="212">
        <v>0.76532</v>
      </c>
      <c r="R173" s="212">
        <f>Q173*H173</f>
        <v>385.72127999999998</v>
      </c>
      <c r="S173" s="212">
        <v>0</v>
      </c>
      <c r="T173" s="213">
        <f>S173*H173</f>
        <v>0</v>
      </c>
      <c r="U173" s="34"/>
      <c r="V173" s="34"/>
      <c r="W173" s="34"/>
      <c r="X173" s="34"/>
      <c r="Y173" s="34"/>
      <c r="Z173" s="34"/>
      <c r="AA173" s="34"/>
      <c r="AB173" s="34"/>
      <c r="AC173" s="34"/>
      <c r="AD173" s="34"/>
      <c r="AE173" s="34"/>
      <c r="AR173" s="214" t="s">
        <v>156</v>
      </c>
      <c r="AT173" s="214" t="s">
        <v>152</v>
      </c>
      <c r="AU173" s="214" t="s">
        <v>91</v>
      </c>
      <c r="AY173" s="16" t="s">
        <v>150</v>
      </c>
      <c r="BE173" s="215">
        <f>IF(N173="základní",J173,0)</f>
        <v>0</v>
      </c>
      <c r="BF173" s="215">
        <f>IF(N173="snížená",J173,0)</f>
        <v>0</v>
      </c>
      <c r="BG173" s="215">
        <f>IF(N173="zákl. přenesená",J173,0)</f>
        <v>0</v>
      </c>
      <c r="BH173" s="215">
        <f>IF(N173="sníž. přenesená",J173,0)</f>
        <v>0</v>
      </c>
      <c r="BI173" s="215">
        <f>IF(N173="nulová",J173,0)</f>
        <v>0</v>
      </c>
      <c r="BJ173" s="16" t="s">
        <v>91</v>
      </c>
      <c r="BK173" s="215">
        <f>ROUND(I173*H173,2)</f>
        <v>0</v>
      </c>
      <c r="BL173" s="16" t="s">
        <v>156</v>
      </c>
      <c r="BM173" s="214" t="s">
        <v>1990</v>
      </c>
    </row>
    <row r="174" spans="1:65" s="2" customFormat="1" ht="19.5">
      <c r="A174" s="34"/>
      <c r="B174" s="35"/>
      <c r="C174" s="36"/>
      <c r="D174" s="216" t="s">
        <v>158</v>
      </c>
      <c r="E174" s="36"/>
      <c r="F174" s="217" t="s">
        <v>1989</v>
      </c>
      <c r="G174" s="36"/>
      <c r="H174" s="36"/>
      <c r="I174" s="115"/>
      <c r="J174" s="36"/>
      <c r="K174" s="36"/>
      <c r="L174" s="39"/>
      <c r="M174" s="218"/>
      <c r="N174" s="219"/>
      <c r="O174" s="71"/>
      <c r="P174" s="71"/>
      <c r="Q174" s="71"/>
      <c r="R174" s="71"/>
      <c r="S174" s="71"/>
      <c r="T174" s="72"/>
      <c r="U174" s="34"/>
      <c r="V174" s="34"/>
      <c r="W174" s="34"/>
      <c r="X174" s="34"/>
      <c r="Y174" s="34"/>
      <c r="Z174" s="34"/>
      <c r="AA174" s="34"/>
      <c r="AB174" s="34"/>
      <c r="AC174" s="34"/>
      <c r="AD174" s="34"/>
      <c r="AE174" s="34"/>
      <c r="AT174" s="16" t="s">
        <v>158</v>
      </c>
      <c r="AU174" s="16" t="s">
        <v>91</v>
      </c>
    </row>
    <row r="175" spans="1:65" s="2" customFormat="1" ht="29.25">
      <c r="A175" s="34"/>
      <c r="B175" s="35"/>
      <c r="C175" s="36"/>
      <c r="D175" s="216" t="s">
        <v>159</v>
      </c>
      <c r="E175" s="36"/>
      <c r="F175" s="220" t="s">
        <v>1991</v>
      </c>
      <c r="G175" s="36"/>
      <c r="H175" s="36"/>
      <c r="I175" s="115"/>
      <c r="J175" s="36"/>
      <c r="K175" s="36"/>
      <c r="L175" s="39"/>
      <c r="M175" s="218"/>
      <c r="N175" s="219"/>
      <c r="O175" s="71"/>
      <c r="P175" s="71"/>
      <c r="Q175" s="71"/>
      <c r="R175" s="71"/>
      <c r="S175" s="71"/>
      <c r="T175" s="72"/>
      <c r="U175" s="34"/>
      <c r="V175" s="34"/>
      <c r="W175" s="34"/>
      <c r="X175" s="34"/>
      <c r="Y175" s="34"/>
      <c r="Z175" s="34"/>
      <c r="AA175" s="34"/>
      <c r="AB175" s="34"/>
      <c r="AC175" s="34"/>
      <c r="AD175" s="34"/>
      <c r="AE175" s="34"/>
      <c r="AT175" s="16" t="s">
        <v>159</v>
      </c>
      <c r="AU175" s="16" t="s">
        <v>91</v>
      </c>
    </row>
    <row r="176" spans="1:65" s="13" customFormat="1" ht="11.25">
      <c r="B176" s="221"/>
      <c r="C176" s="222"/>
      <c r="D176" s="216" t="s">
        <v>200</v>
      </c>
      <c r="E176" s="223" t="s">
        <v>1</v>
      </c>
      <c r="F176" s="224" t="s">
        <v>1992</v>
      </c>
      <c r="G176" s="222"/>
      <c r="H176" s="225">
        <v>504</v>
      </c>
      <c r="I176" s="226"/>
      <c r="J176" s="222"/>
      <c r="K176" s="222"/>
      <c r="L176" s="227"/>
      <c r="M176" s="228"/>
      <c r="N176" s="229"/>
      <c r="O176" s="229"/>
      <c r="P176" s="229"/>
      <c r="Q176" s="229"/>
      <c r="R176" s="229"/>
      <c r="S176" s="229"/>
      <c r="T176" s="230"/>
      <c r="AT176" s="231" t="s">
        <v>200</v>
      </c>
      <c r="AU176" s="231" t="s">
        <v>91</v>
      </c>
      <c r="AV176" s="13" t="s">
        <v>21</v>
      </c>
      <c r="AW176" s="13" t="s">
        <v>40</v>
      </c>
      <c r="AX176" s="13" t="s">
        <v>91</v>
      </c>
      <c r="AY176" s="231" t="s">
        <v>150</v>
      </c>
    </row>
    <row r="177" spans="1:65" s="2" customFormat="1" ht="21.75" customHeight="1">
      <c r="A177" s="34"/>
      <c r="B177" s="35"/>
      <c r="C177" s="203" t="s">
        <v>257</v>
      </c>
      <c r="D177" s="203" t="s">
        <v>152</v>
      </c>
      <c r="E177" s="204" t="s">
        <v>821</v>
      </c>
      <c r="F177" s="205" t="s">
        <v>822</v>
      </c>
      <c r="G177" s="206" t="s">
        <v>168</v>
      </c>
      <c r="H177" s="207">
        <v>2380</v>
      </c>
      <c r="I177" s="208"/>
      <c r="J177" s="209">
        <f>ROUND(I177*H177,2)</f>
        <v>0</v>
      </c>
      <c r="K177" s="205" t="s">
        <v>1</v>
      </c>
      <c r="L177" s="39"/>
      <c r="M177" s="210" t="s">
        <v>1</v>
      </c>
      <c r="N177" s="211" t="s">
        <v>48</v>
      </c>
      <c r="O177" s="71"/>
      <c r="P177" s="212">
        <f>O177*H177</f>
        <v>0</v>
      </c>
      <c r="Q177" s="212">
        <v>0</v>
      </c>
      <c r="R177" s="212">
        <f>Q177*H177</f>
        <v>0</v>
      </c>
      <c r="S177" s="212">
        <v>0</v>
      </c>
      <c r="T177" s="213">
        <f>S177*H177</f>
        <v>0</v>
      </c>
      <c r="U177" s="34"/>
      <c r="V177" s="34"/>
      <c r="W177" s="34"/>
      <c r="X177" s="34"/>
      <c r="Y177" s="34"/>
      <c r="Z177" s="34"/>
      <c r="AA177" s="34"/>
      <c r="AB177" s="34"/>
      <c r="AC177" s="34"/>
      <c r="AD177" s="34"/>
      <c r="AE177" s="34"/>
      <c r="AR177" s="214" t="s">
        <v>156</v>
      </c>
      <c r="AT177" s="214" t="s">
        <v>152</v>
      </c>
      <c r="AU177" s="214" t="s">
        <v>91</v>
      </c>
      <c r="AY177" s="16" t="s">
        <v>150</v>
      </c>
      <c r="BE177" s="215">
        <f>IF(N177="základní",J177,0)</f>
        <v>0</v>
      </c>
      <c r="BF177" s="215">
        <f>IF(N177="snížená",J177,0)</f>
        <v>0</v>
      </c>
      <c r="BG177" s="215">
        <f>IF(N177="zákl. přenesená",J177,0)</f>
        <v>0</v>
      </c>
      <c r="BH177" s="215">
        <f>IF(N177="sníž. přenesená",J177,0)</f>
        <v>0</v>
      </c>
      <c r="BI177" s="215">
        <f>IF(N177="nulová",J177,0)</f>
        <v>0</v>
      </c>
      <c r="BJ177" s="16" t="s">
        <v>91</v>
      </c>
      <c r="BK177" s="215">
        <f>ROUND(I177*H177,2)</f>
        <v>0</v>
      </c>
      <c r="BL177" s="16" t="s">
        <v>156</v>
      </c>
      <c r="BM177" s="214" t="s">
        <v>1993</v>
      </c>
    </row>
    <row r="178" spans="1:65" s="2" customFormat="1" ht="11.25">
      <c r="A178" s="34"/>
      <c r="B178" s="35"/>
      <c r="C178" s="36"/>
      <c r="D178" s="216" t="s">
        <v>158</v>
      </c>
      <c r="E178" s="36"/>
      <c r="F178" s="217" t="s">
        <v>822</v>
      </c>
      <c r="G178" s="36"/>
      <c r="H178" s="36"/>
      <c r="I178" s="115"/>
      <c r="J178" s="36"/>
      <c r="K178" s="36"/>
      <c r="L178" s="39"/>
      <c r="M178" s="218"/>
      <c r="N178" s="219"/>
      <c r="O178" s="71"/>
      <c r="P178" s="71"/>
      <c r="Q178" s="71"/>
      <c r="R178" s="71"/>
      <c r="S178" s="71"/>
      <c r="T178" s="72"/>
      <c r="U178" s="34"/>
      <c r="V178" s="34"/>
      <c r="W178" s="34"/>
      <c r="X178" s="34"/>
      <c r="Y178" s="34"/>
      <c r="Z178" s="34"/>
      <c r="AA178" s="34"/>
      <c r="AB178" s="34"/>
      <c r="AC178" s="34"/>
      <c r="AD178" s="34"/>
      <c r="AE178" s="34"/>
      <c r="AT178" s="16" t="s">
        <v>158</v>
      </c>
      <c r="AU178" s="16" t="s">
        <v>91</v>
      </c>
    </row>
    <row r="179" spans="1:65" s="13" customFormat="1" ht="11.25">
      <c r="B179" s="221"/>
      <c r="C179" s="222"/>
      <c r="D179" s="216" t="s">
        <v>200</v>
      </c>
      <c r="E179" s="223" t="s">
        <v>1</v>
      </c>
      <c r="F179" s="224" t="s">
        <v>1994</v>
      </c>
      <c r="G179" s="222"/>
      <c r="H179" s="225">
        <v>2240</v>
      </c>
      <c r="I179" s="226"/>
      <c r="J179" s="222"/>
      <c r="K179" s="222"/>
      <c r="L179" s="227"/>
      <c r="M179" s="228"/>
      <c r="N179" s="229"/>
      <c r="O179" s="229"/>
      <c r="P179" s="229"/>
      <c r="Q179" s="229"/>
      <c r="R179" s="229"/>
      <c r="S179" s="229"/>
      <c r="T179" s="230"/>
      <c r="AT179" s="231" t="s">
        <v>200</v>
      </c>
      <c r="AU179" s="231" t="s">
        <v>91</v>
      </c>
      <c r="AV179" s="13" t="s">
        <v>21</v>
      </c>
      <c r="AW179" s="13" t="s">
        <v>40</v>
      </c>
      <c r="AX179" s="13" t="s">
        <v>83</v>
      </c>
      <c r="AY179" s="231" t="s">
        <v>150</v>
      </c>
    </row>
    <row r="180" spans="1:65" s="13" customFormat="1" ht="11.25">
      <c r="B180" s="221"/>
      <c r="C180" s="222"/>
      <c r="D180" s="216" t="s">
        <v>200</v>
      </c>
      <c r="E180" s="223" t="s">
        <v>1</v>
      </c>
      <c r="F180" s="224" t="s">
        <v>1995</v>
      </c>
      <c r="G180" s="222"/>
      <c r="H180" s="225">
        <v>110</v>
      </c>
      <c r="I180" s="226"/>
      <c r="J180" s="222"/>
      <c r="K180" s="222"/>
      <c r="L180" s="227"/>
      <c r="M180" s="228"/>
      <c r="N180" s="229"/>
      <c r="O180" s="229"/>
      <c r="P180" s="229"/>
      <c r="Q180" s="229"/>
      <c r="R180" s="229"/>
      <c r="S180" s="229"/>
      <c r="T180" s="230"/>
      <c r="AT180" s="231" t="s">
        <v>200</v>
      </c>
      <c r="AU180" s="231" t="s">
        <v>91</v>
      </c>
      <c r="AV180" s="13" t="s">
        <v>21</v>
      </c>
      <c r="AW180" s="13" t="s">
        <v>40</v>
      </c>
      <c r="AX180" s="13" t="s">
        <v>83</v>
      </c>
      <c r="AY180" s="231" t="s">
        <v>150</v>
      </c>
    </row>
    <row r="181" spans="1:65" s="13" customFormat="1" ht="22.5">
      <c r="B181" s="221"/>
      <c r="C181" s="222"/>
      <c r="D181" s="216" t="s">
        <v>200</v>
      </c>
      <c r="E181" s="223" t="s">
        <v>1</v>
      </c>
      <c r="F181" s="224" t="s">
        <v>1996</v>
      </c>
      <c r="G181" s="222"/>
      <c r="H181" s="225">
        <v>30</v>
      </c>
      <c r="I181" s="226"/>
      <c r="J181" s="222"/>
      <c r="K181" s="222"/>
      <c r="L181" s="227"/>
      <c r="M181" s="228"/>
      <c r="N181" s="229"/>
      <c r="O181" s="229"/>
      <c r="P181" s="229"/>
      <c r="Q181" s="229"/>
      <c r="R181" s="229"/>
      <c r="S181" s="229"/>
      <c r="T181" s="230"/>
      <c r="AT181" s="231" t="s">
        <v>200</v>
      </c>
      <c r="AU181" s="231" t="s">
        <v>91</v>
      </c>
      <c r="AV181" s="13" t="s">
        <v>21</v>
      </c>
      <c r="AW181" s="13" t="s">
        <v>40</v>
      </c>
      <c r="AX181" s="13" t="s">
        <v>83</v>
      </c>
      <c r="AY181" s="231" t="s">
        <v>150</v>
      </c>
    </row>
    <row r="182" spans="1:65" s="14" customFormat="1" ht="11.25">
      <c r="B182" s="232"/>
      <c r="C182" s="233"/>
      <c r="D182" s="216" t="s">
        <v>200</v>
      </c>
      <c r="E182" s="234" t="s">
        <v>1</v>
      </c>
      <c r="F182" s="235" t="s">
        <v>203</v>
      </c>
      <c r="G182" s="233"/>
      <c r="H182" s="236">
        <v>2380</v>
      </c>
      <c r="I182" s="237"/>
      <c r="J182" s="233"/>
      <c r="K182" s="233"/>
      <c r="L182" s="238"/>
      <c r="M182" s="239"/>
      <c r="N182" s="240"/>
      <c r="O182" s="240"/>
      <c r="P182" s="240"/>
      <c r="Q182" s="240"/>
      <c r="R182" s="240"/>
      <c r="S182" s="240"/>
      <c r="T182" s="241"/>
      <c r="AT182" s="242" t="s">
        <v>200</v>
      </c>
      <c r="AU182" s="242" t="s">
        <v>91</v>
      </c>
      <c r="AV182" s="14" t="s">
        <v>156</v>
      </c>
      <c r="AW182" s="14" t="s">
        <v>40</v>
      </c>
      <c r="AX182" s="14" t="s">
        <v>91</v>
      </c>
      <c r="AY182" s="242" t="s">
        <v>150</v>
      </c>
    </row>
    <row r="183" spans="1:65" s="2" customFormat="1" ht="21.75" customHeight="1">
      <c r="A183" s="34"/>
      <c r="B183" s="35"/>
      <c r="C183" s="203" t="s">
        <v>261</v>
      </c>
      <c r="D183" s="203" t="s">
        <v>152</v>
      </c>
      <c r="E183" s="204" t="s">
        <v>1997</v>
      </c>
      <c r="F183" s="205" t="s">
        <v>1998</v>
      </c>
      <c r="G183" s="206" t="s">
        <v>168</v>
      </c>
      <c r="H183" s="207">
        <v>2380</v>
      </c>
      <c r="I183" s="208"/>
      <c r="J183" s="209">
        <f>ROUND(I183*H183,2)</f>
        <v>0</v>
      </c>
      <c r="K183" s="205" t="s">
        <v>1</v>
      </c>
      <c r="L183" s="39"/>
      <c r="M183" s="210" t="s">
        <v>1</v>
      </c>
      <c r="N183" s="211" t="s">
        <v>48</v>
      </c>
      <c r="O183" s="71"/>
      <c r="P183" s="212">
        <f>O183*H183</f>
        <v>0</v>
      </c>
      <c r="Q183" s="212">
        <v>0</v>
      </c>
      <c r="R183" s="212">
        <f>Q183*H183</f>
        <v>0</v>
      </c>
      <c r="S183" s="212">
        <v>0</v>
      </c>
      <c r="T183" s="213">
        <f>S183*H183</f>
        <v>0</v>
      </c>
      <c r="U183" s="34"/>
      <c r="V183" s="34"/>
      <c r="W183" s="34"/>
      <c r="X183" s="34"/>
      <c r="Y183" s="34"/>
      <c r="Z183" s="34"/>
      <c r="AA183" s="34"/>
      <c r="AB183" s="34"/>
      <c r="AC183" s="34"/>
      <c r="AD183" s="34"/>
      <c r="AE183" s="34"/>
      <c r="AR183" s="214" t="s">
        <v>156</v>
      </c>
      <c r="AT183" s="214" t="s">
        <v>152</v>
      </c>
      <c r="AU183" s="214" t="s">
        <v>91</v>
      </c>
      <c r="AY183" s="16" t="s">
        <v>150</v>
      </c>
      <c r="BE183" s="215">
        <f>IF(N183="základní",J183,0)</f>
        <v>0</v>
      </c>
      <c r="BF183" s="215">
        <f>IF(N183="snížená",J183,0)</f>
        <v>0</v>
      </c>
      <c r="BG183" s="215">
        <f>IF(N183="zákl. přenesená",J183,0)</f>
        <v>0</v>
      </c>
      <c r="BH183" s="215">
        <f>IF(N183="sníž. přenesená",J183,0)</f>
        <v>0</v>
      </c>
      <c r="BI183" s="215">
        <f>IF(N183="nulová",J183,0)</f>
        <v>0</v>
      </c>
      <c r="BJ183" s="16" t="s">
        <v>91</v>
      </c>
      <c r="BK183" s="215">
        <f>ROUND(I183*H183,2)</f>
        <v>0</v>
      </c>
      <c r="BL183" s="16" t="s">
        <v>156</v>
      </c>
      <c r="BM183" s="214" t="s">
        <v>1999</v>
      </c>
    </row>
    <row r="184" spans="1:65" s="2" customFormat="1" ht="19.5">
      <c r="A184" s="34"/>
      <c r="B184" s="35"/>
      <c r="C184" s="36"/>
      <c r="D184" s="216" t="s">
        <v>158</v>
      </c>
      <c r="E184" s="36"/>
      <c r="F184" s="217" t="s">
        <v>1998</v>
      </c>
      <c r="G184" s="36"/>
      <c r="H184" s="36"/>
      <c r="I184" s="115"/>
      <c r="J184" s="36"/>
      <c r="K184" s="36"/>
      <c r="L184" s="39"/>
      <c r="M184" s="218"/>
      <c r="N184" s="219"/>
      <c r="O184" s="71"/>
      <c r="P184" s="71"/>
      <c r="Q184" s="71"/>
      <c r="R184" s="71"/>
      <c r="S184" s="71"/>
      <c r="T184" s="72"/>
      <c r="U184" s="34"/>
      <c r="V184" s="34"/>
      <c r="W184" s="34"/>
      <c r="X184" s="34"/>
      <c r="Y184" s="34"/>
      <c r="Z184" s="34"/>
      <c r="AA184" s="34"/>
      <c r="AB184" s="34"/>
      <c r="AC184" s="34"/>
      <c r="AD184" s="34"/>
      <c r="AE184" s="34"/>
      <c r="AT184" s="16" t="s">
        <v>158</v>
      </c>
      <c r="AU184" s="16" t="s">
        <v>91</v>
      </c>
    </row>
    <row r="185" spans="1:65" s="13" customFormat="1" ht="22.5">
      <c r="B185" s="221"/>
      <c r="C185" s="222"/>
      <c r="D185" s="216" t="s">
        <v>200</v>
      </c>
      <c r="E185" s="223" t="s">
        <v>1</v>
      </c>
      <c r="F185" s="224" t="s">
        <v>2000</v>
      </c>
      <c r="G185" s="222"/>
      <c r="H185" s="225">
        <v>2240</v>
      </c>
      <c r="I185" s="226"/>
      <c r="J185" s="222"/>
      <c r="K185" s="222"/>
      <c r="L185" s="227"/>
      <c r="M185" s="228"/>
      <c r="N185" s="229"/>
      <c r="O185" s="229"/>
      <c r="P185" s="229"/>
      <c r="Q185" s="229"/>
      <c r="R185" s="229"/>
      <c r="S185" s="229"/>
      <c r="T185" s="230"/>
      <c r="AT185" s="231" t="s">
        <v>200</v>
      </c>
      <c r="AU185" s="231" t="s">
        <v>91</v>
      </c>
      <c r="AV185" s="13" t="s">
        <v>21</v>
      </c>
      <c r="AW185" s="13" t="s">
        <v>40</v>
      </c>
      <c r="AX185" s="13" t="s">
        <v>83</v>
      </c>
      <c r="AY185" s="231" t="s">
        <v>150</v>
      </c>
    </row>
    <row r="186" spans="1:65" s="13" customFormat="1" ht="11.25">
      <c r="B186" s="221"/>
      <c r="C186" s="222"/>
      <c r="D186" s="216" t="s">
        <v>200</v>
      </c>
      <c r="E186" s="223" t="s">
        <v>1</v>
      </c>
      <c r="F186" s="224" t="s">
        <v>1995</v>
      </c>
      <c r="G186" s="222"/>
      <c r="H186" s="225">
        <v>110</v>
      </c>
      <c r="I186" s="226"/>
      <c r="J186" s="222"/>
      <c r="K186" s="222"/>
      <c r="L186" s="227"/>
      <c r="M186" s="228"/>
      <c r="N186" s="229"/>
      <c r="O186" s="229"/>
      <c r="P186" s="229"/>
      <c r="Q186" s="229"/>
      <c r="R186" s="229"/>
      <c r="S186" s="229"/>
      <c r="T186" s="230"/>
      <c r="AT186" s="231" t="s">
        <v>200</v>
      </c>
      <c r="AU186" s="231" t="s">
        <v>91</v>
      </c>
      <c r="AV186" s="13" t="s">
        <v>21</v>
      </c>
      <c r="AW186" s="13" t="s">
        <v>40</v>
      </c>
      <c r="AX186" s="13" t="s">
        <v>83</v>
      </c>
      <c r="AY186" s="231" t="s">
        <v>150</v>
      </c>
    </row>
    <row r="187" spans="1:65" s="13" customFormat="1" ht="22.5">
      <c r="B187" s="221"/>
      <c r="C187" s="222"/>
      <c r="D187" s="216" t="s">
        <v>200</v>
      </c>
      <c r="E187" s="223" t="s">
        <v>1</v>
      </c>
      <c r="F187" s="224" t="s">
        <v>2001</v>
      </c>
      <c r="G187" s="222"/>
      <c r="H187" s="225">
        <v>30</v>
      </c>
      <c r="I187" s="226"/>
      <c r="J187" s="222"/>
      <c r="K187" s="222"/>
      <c r="L187" s="227"/>
      <c r="M187" s="228"/>
      <c r="N187" s="229"/>
      <c r="O187" s="229"/>
      <c r="P187" s="229"/>
      <c r="Q187" s="229"/>
      <c r="R187" s="229"/>
      <c r="S187" s="229"/>
      <c r="T187" s="230"/>
      <c r="AT187" s="231" t="s">
        <v>200</v>
      </c>
      <c r="AU187" s="231" t="s">
        <v>91</v>
      </c>
      <c r="AV187" s="13" t="s">
        <v>21</v>
      </c>
      <c r="AW187" s="13" t="s">
        <v>40</v>
      </c>
      <c r="AX187" s="13" t="s">
        <v>83</v>
      </c>
      <c r="AY187" s="231" t="s">
        <v>150</v>
      </c>
    </row>
    <row r="188" spans="1:65" s="14" customFormat="1" ht="11.25">
      <c r="B188" s="232"/>
      <c r="C188" s="233"/>
      <c r="D188" s="216" t="s">
        <v>200</v>
      </c>
      <c r="E188" s="234" t="s">
        <v>1</v>
      </c>
      <c r="F188" s="235" t="s">
        <v>203</v>
      </c>
      <c r="G188" s="233"/>
      <c r="H188" s="236">
        <v>2380</v>
      </c>
      <c r="I188" s="237"/>
      <c r="J188" s="233"/>
      <c r="K188" s="233"/>
      <c r="L188" s="238"/>
      <c r="M188" s="239"/>
      <c r="N188" s="240"/>
      <c r="O188" s="240"/>
      <c r="P188" s="240"/>
      <c r="Q188" s="240"/>
      <c r="R188" s="240"/>
      <c r="S188" s="240"/>
      <c r="T188" s="241"/>
      <c r="AT188" s="242" t="s">
        <v>200</v>
      </c>
      <c r="AU188" s="242" t="s">
        <v>91</v>
      </c>
      <c r="AV188" s="14" t="s">
        <v>156</v>
      </c>
      <c r="AW188" s="14" t="s">
        <v>40</v>
      </c>
      <c r="AX188" s="14" t="s">
        <v>91</v>
      </c>
      <c r="AY188" s="242" t="s">
        <v>150</v>
      </c>
    </row>
    <row r="189" spans="1:65" s="2" customFormat="1" ht="21.75" customHeight="1">
      <c r="A189" s="34"/>
      <c r="B189" s="35"/>
      <c r="C189" s="203" t="s">
        <v>267</v>
      </c>
      <c r="D189" s="203" t="s">
        <v>152</v>
      </c>
      <c r="E189" s="204" t="s">
        <v>2002</v>
      </c>
      <c r="F189" s="205" t="s">
        <v>2003</v>
      </c>
      <c r="G189" s="206" t="s">
        <v>168</v>
      </c>
      <c r="H189" s="207">
        <v>2240</v>
      </c>
      <c r="I189" s="208"/>
      <c r="J189" s="209">
        <f>ROUND(I189*H189,2)</f>
        <v>0</v>
      </c>
      <c r="K189" s="205" t="s">
        <v>1</v>
      </c>
      <c r="L189" s="39"/>
      <c r="M189" s="210" t="s">
        <v>1</v>
      </c>
      <c r="N189" s="211" t="s">
        <v>48</v>
      </c>
      <c r="O189" s="71"/>
      <c r="P189" s="212">
        <f>O189*H189</f>
        <v>0</v>
      </c>
      <c r="Q189" s="212">
        <v>9.0000000000000006E-5</v>
      </c>
      <c r="R189" s="212">
        <f>Q189*H189</f>
        <v>0.2016</v>
      </c>
      <c r="S189" s="212">
        <v>0.25600000000000001</v>
      </c>
      <c r="T189" s="213">
        <f>S189*H189</f>
        <v>573.44000000000005</v>
      </c>
      <c r="U189" s="34"/>
      <c r="V189" s="34"/>
      <c r="W189" s="34"/>
      <c r="X189" s="34"/>
      <c r="Y189" s="34"/>
      <c r="Z189" s="34"/>
      <c r="AA189" s="34"/>
      <c r="AB189" s="34"/>
      <c r="AC189" s="34"/>
      <c r="AD189" s="34"/>
      <c r="AE189" s="34"/>
      <c r="AR189" s="214" t="s">
        <v>156</v>
      </c>
      <c r="AT189" s="214" t="s">
        <v>152</v>
      </c>
      <c r="AU189" s="214" t="s">
        <v>91</v>
      </c>
      <c r="AY189" s="16" t="s">
        <v>150</v>
      </c>
      <c r="BE189" s="215">
        <f>IF(N189="základní",J189,0)</f>
        <v>0</v>
      </c>
      <c r="BF189" s="215">
        <f>IF(N189="snížená",J189,0)</f>
        <v>0</v>
      </c>
      <c r="BG189" s="215">
        <f>IF(N189="zákl. přenesená",J189,0)</f>
        <v>0</v>
      </c>
      <c r="BH189" s="215">
        <f>IF(N189="sníž. přenesená",J189,0)</f>
        <v>0</v>
      </c>
      <c r="BI189" s="215">
        <f>IF(N189="nulová",J189,0)</f>
        <v>0</v>
      </c>
      <c r="BJ189" s="16" t="s">
        <v>91</v>
      </c>
      <c r="BK189" s="215">
        <f>ROUND(I189*H189,2)</f>
        <v>0</v>
      </c>
      <c r="BL189" s="16" t="s">
        <v>156</v>
      </c>
      <c r="BM189" s="214" t="s">
        <v>2004</v>
      </c>
    </row>
    <row r="190" spans="1:65" s="2" customFormat="1" ht="19.5">
      <c r="A190" s="34"/>
      <c r="B190" s="35"/>
      <c r="C190" s="36"/>
      <c r="D190" s="216" t="s">
        <v>158</v>
      </c>
      <c r="E190" s="36"/>
      <c r="F190" s="217" t="s">
        <v>2003</v>
      </c>
      <c r="G190" s="36"/>
      <c r="H190" s="36"/>
      <c r="I190" s="115"/>
      <c r="J190" s="36"/>
      <c r="K190" s="36"/>
      <c r="L190" s="39"/>
      <c r="M190" s="218"/>
      <c r="N190" s="219"/>
      <c r="O190" s="71"/>
      <c r="P190" s="71"/>
      <c r="Q190" s="71"/>
      <c r="R190" s="71"/>
      <c r="S190" s="71"/>
      <c r="T190" s="72"/>
      <c r="U190" s="34"/>
      <c r="V190" s="34"/>
      <c r="W190" s="34"/>
      <c r="X190" s="34"/>
      <c r="Y190" s="34"/>
      <c r="Z190" s="34"/>
      <c r="AA190" s="34"/>
      <c r="AB190" s="34"/>
      <c r="AC190" s="34"/>
      <c r="AD190" s="34"/>
      <c r="AE190" s="34"/>
      <c r="AT190" s="16" t="s">
        <v>158</v>
      </c>
      <c r="AU190" s="16" t="s">
        <v>91</v>
      </c>
    </row>
    <row r="191" spans="1:65" s="2" customFormat="1" ht="19.5">
      <c r="A191" s="34"/>
      <c r="B191" s="35"/>
      <c r="C191" s="36"/>
      <c r="D191" s="216" t="s">
        <v>159</v>
      </c>
      <c r="E191" s="36"/>
      <c r="F191" s="220" t="s">
        <v>2005</v>
      </c>
      <c r="G191" s="36"/>
      <c r="H191" s="36"/>
      <c r="I191" s="115"/>
      <c r="J191" s="36"/>
      <c r="K191" s="36"/>
      <c r="L191" s="39"/>
      <c r="M191" s="218"/>
      <c r="N191" s="219"/>
      <c r="O191" s="71"/>
      <c r="P191" s="71"/>
      <c r="Q191" s="71"/>
      <c r="R191" s="71"/>
      <c r="S191" s="71"/>
      <c r="T191" s="72"/>
      <c r="U191" s="34"/>
      <c r="V191" s="34"/>
      <c r="W191" s="34"/>
      <c r="X191" s="34"/>
      <c r="Y191" s="34"/>
      <c r="Z191" s="34"/>
      <c r="AA191" s="34"/>
      <c r="AB191" s="34"/>
      <c r="AC191" s="34"/>
      <c r="AD191" s="34"/>
      <c r="AE191" s="34"/>
      <c r="AT191" s="16" t="s">
        <v>159</v>
      </c>
      <c r="AU191" s="16" t="s">
        <v>91</v>
      </c>
    </row>
    <row r="192" spans="1:65" s="2" customFormat="1" ht="16.5" customHeight="1">
      <c r="A192" s="34"/>
      <c r="B192" s="35"/>
      <c r="C192" s="203" t="s">
        <v>7</v>
      </c>
      <c r="D192" s="203" t="s">
        <v>152</v>
      </c>
      <c r="E192" s="204" t="s">
        <v>831</v>
      </c>
      <c r="F192" s="205" t="s">
        <v>832</v>
      </c>
      <c r="G192" s="206" t="s">
        <v>168</v>
      </c>
      <c r="H192" s="207">
        <v>121</v>
      </c>
      <c r="I192" s="208"/>
      <c r="J192" s="209">
        <f>ROUND(I192*H192,2)</f>
        <v>0</v>
      </c>
      <c r="K192" s="205" t="s">
        <v>1</v>
      </c>
      <c r="L192" s="39"/>
      <c r="M192" s="210" t="s">
        <v>1</v>
      </c>
      <c r="N192" s="211" t="s">
        <v>48</v>
      </c>
      <c r="O192" s="71"/>
      <c r="P192" s="212">
        <f>O192*H192</f>
        <v>0</v>
      </c>
      <c r="Q192" s="212">
        <v>0</v>
      </c>
      <c r="R192" s="212">
        <f>Q192*H192</f>
        <v>0</v>
      </c>
      <c r="S192" s="212">
        <v>0</v>
      </c>
      <c r="T192" s="213">
        <f>S192*H192</f>
        <v>0</v>
      </c>
      <c r="U192" s="34"/>
      <c r="V192" s="34"/>
      <c r="W192" s="34"/>
      <c r="X192" s="34"/>
      <c r="Y192" s="34"/>
      <c r="Z192" s="34"/>
      <c r="AA192" s="34"/>
      <c r="AB192" s="34"/>
      <c r="AC192" s="34"/>
      <c r="AD192" s="34"/>
      <c r="AE192" s="34"/>
      <c r="AR192" s="214" t="s">
        <v>156</v>
      </c>
      <c r="AT192" s="214" t="s">
        <v>152</v>
      </c>
      <c r="AU192" s="214" t="s">
        <v>91</v>
      </c>
      <c r="AY192" s="16" t="s">
        <v>150</v>
      </c>
      <c r="BE192" s="215">
        <f>IF(N192="základní",J192,0)</f>
        <v>0</v>
      </c>
      <c r="BF192" s="215">
        <f>IF(N192="snížená",J192,0)</f>
        <v>0</v>
      </c>
      <c r="BG192" s="215">
        <f>IF(N192="zákl. přenesená",J192,0)</f>
        <v>0</v>
      </c>
      <c r="BH192" s="215">
        <f>IF(N192="sníž. přenesená",J192,0)</f>
        <v>0</v>
      </c>
      <c r="BI192" s="215">
        <f>IF(N192="nulová",J192,0)</f>
        <v>0</v>
      </c>
      <c r="BJ192" s="16" t="s">
        <v>91</v>
      </c>
      <c r="BK192" s="215">
        <f>ROUND(I192*H192,2)</f>
        <v>0</v>
      </c>
      <c r="BL192" s="16" t="s">
        <v>156</v>
      </c>
      <c r="BM192" s="214" t="s">
        <v>2006</v>
      </c>
    </row>
    <row r="193" spans="1:65" s="2" customFormat="1" ht="11.25">
      <c r="A193" s="34"/>
      <c r="B193" s="35"/>
      <c r="C193" s="36"/>
      <c r="D193" s="216" t="s">
        <v>158</v>
      </c>
      <c r="E193" s="36"/>
      <c r="F193" s="217" t="s">
        <v>832</v>
      </c>
      <c r="G193" s="36"/>
      <c r="H193" s="36"/>
      <c r="I193" s="115"/>
      <c r="J193" s="36"/>
      <c r="K193" s="36"/>
      <c r="L193" s="39"/>
      <c r="M193" s="218"/>
      <c r="N193" s="219"/>
      <c r="O193" s="71"/>
      <c r="P193" s="71"/>
      <c r="Q193" s="71"/>
      <c r="R193" s="71"/>
      <c r="S193" s="71"/>
      <c r="T193" s="72"/>
      <c r="U193" s="34"/>
      <c r="V193" s="34"/>
      <c r="W193" s="34"/>
      <c r="X193" s="34"/>
      <c r="Y193" s="34"/>
      <c r="Z193" s="34"/>
      <c r="AA193" s="34"/>
      <c r="AB193" s="34"/>
      <c r="AC193" s="34"/>
      <c r="AD193" s="34"/>
      <c r="AE193" s="34"/>
      <c r="AT193" s="16" t="s">
        <v>158</v>
      </c>
      <c r="AU193" s="16" t="s">
        <v>91</v>
      </c>
    </row>
    <row r="194" spans="1:65" s="2" customFormat="1" ht="19.5">
      <c r="A194" s="34"/>
      <c r="B194" s="35"/>
      <c r="C194" s="36"/>
      <c r="D194" s="216" t="s">
        <v>159</v>
      </c>
      <c r="E194" s="36"/>
      <c r="F194" s="220" t="s">
        <v>2007</v>
      </c>
      <c r="G194" s="36"/>
      <c r="H194" s="36"/>
      <c r="I194" s="115"/>
      <c r="J194" s="36"/>
      <c r="K194" s="36"/>
      <c r="L194" s="39"/>
      <c r="M194" s="218"/>
      <c r="N194" s="219"/>
      <c r="O194" s="71"/>
      <c r="P194" s="71"/>
      <c r="Q194" s="71"/>
      <c r="R194" s="71"/>
      <c r="S194" s="71"/>
      <c r="T194" s="72"/>
      <c r="U194" s="34"/>
      <c r="V194" s="34"/>
      <c r="W194" s="34"/>
      <c r="X194" s="34"/>
      <c r="Y194" s="34"/>
      <c r="Z194" s="34"/>
      <c r="AA194" s="34"/>
      <c r="AB194" s="34"/>
      <c r="AC194" s="34"/>
      <c r="AD194" s="34"/>
      <c r="AE194" s="34"/>
      <c r="AT194" s="16" t="s">
        <v>159</v>
      </c>
      <c r="AU194" s="16" t="s">
        <v>91</v>
      </c>
    </row>
    <row r="195" spans="1:65" s="13" customFormat="1" ht="11.25">
      <c r="B195" s="221"/>
      <c r="C195" s="222"/>
      <c r="D195" s="216" t="s">
        <v>200</v>
      </c>
      <c r="E195" s="223" t="s">
        <v>1</v>
      </c>
      <c r="F195" s="224" t="s">
        <v>2008</v>
      </c>
      <c r="G195" s="222"/>
      <c r="H195" s="225">
        <v>121</v>
      </c>
      <c r="I195" s="226"/>
      <c r="J195" s="222"/>
      <c r="K195" s="222"/>
      <c r="L195" s="227"/>
      <c r="M195" s="228"/>
      <c r="N195" s="229"/>
      <c r="O195" s="229"/>
      <c r="P195" s="229"/>
      <c r="Q195" s="229"/>
      <c r="R195" s="229"/>
      <c r="S195" s="229"/>
      <c r="T195" s="230"/>
      <c r="AT195" s="231" t="s">
        <v>200</v>
      </c>
      <c r="AU195" s="231" t="s">
        <v>91</v>
      </c>
      <c r="AV195" s="13" t="s">
        <v>21</v>
      </c>
      <c r="AW195" s="13" t="s">
        <v>40</v>
      </c>
      <c r="AX195" s="13" t="s">
        <v>83</v>
      </c>
      <c r="AY195" s="231" t="s">
        <v>150</v>
      </c>
    </row>
    <row r="196" spans="1:65" s="14" customFormat="1" ht="11.25">
      <c r="B196" s="232"/>
      <c r="C196" s="233"/>
      <c r="D196" s="216" t="s">
        <v>200</v>
      </c>
      <c r="E196" s="234" t="s">
        <v>1</v>
      </c>
      <c r="F196" s="235" t="s">
        <v>203</v>
      </c>
      <c r="G196" s="233"/>
      <c r="H196" s="236">
        <v>121</v>
      </c>
      <c r="I196" s="237"/>
      <c r="J196" s="233"/>
      <c r="K196" s="233"/>
      <c r="L196" s="238"/>
      <c r="M196" s="239"/>
      <c r="N196" s="240"/>
      <c r="O196" s="240"/>
      <c r="P196" s="240"/>
      <c r="Q196" s="240"/>
      <c r="R196" s="240"/>
      <c r="S196" s="240"/>
      <c r="T196" s="241"/>
      <c r="AT196" s="242" t="s">
        <v>200</v>
      </c>
      <c r="AU196" s="242" t="s">
        <v>91</v>
      </c>
      <c r="AV196" s="14" t="s">
        <v>156</v>
      </c>
      <c r="AW196" s="14" t="s">
        <v>40</v>
      </c>
      <c r="AX196" s="14" t="s">
        <v>91</v>
      </c>
      <c r="AY196" s="242" t="s">
        <v>150</v>
      </c>
    </row>
    <row r="197" spans="1:65" s="2" customFormat="1" ht="21.75" customHeight="1">
      <c r="A197" s="34"/>
      <c r="B197" s="35"/>
      <c r="C197" s="203" t="s">
        <v>277</v>
      </c>
      <c r="D197" s="203" t="s">
        <v>152</v>
      </c>
      <c r="E197" s="204" t="s">
        <v>824</v>
      </c>
      <c r="F197" s="205" t="s">
        <v>825</v>
      </c>
      <c r="G197" s="206" t="s">
        <v>168</v>
      </c>
      <c r="H197" s="207">
        <v>140</v>
      </c>
      <c r="I197" s="208"/>
      <c r="J197" s="209">
        <f>ROUND(I197*H197,2)</f>
        <v>0</v>
      </c>
      <c r="K197" s="205" t="s">
        <v>1</v>
      </c>
      <c r="L197" s="39"/>
      <c r="M197" s="210" t="s">
        <v>1</v>
      </c>
      <c r="N197" s="211" t="s">
        <v>48</v>
      </c>
      <c r="O197" s="71"/>
      <c r="P197" s="212">
        <f>O197*H197</f>
        <v>0</v>
      </c>
      <c r="Q197" s="212">
        <v>0</v>
      </c>
      <c r="R197" s="212">
        <f>Q197*H197</f>
        <v>0</v>
      </c>
      <c r="S197" s="212">
        <v>0</v>
      </c>
      <c r="T197" s="213">
        <f>S197*H197</f>
        <v>0</v>
      </c>
      <c r="U197" s="34"/>
      <c r="V197" s="34"/>
      <c r="W197" s="34"/>
      <c r="X197" s="34"/>
      <c r="Y197" s="34"/>
      <c r="Z197" s="34"/>
      <c r="AA197" s="34"/>
      <c r="AB197" s="34"/>
      <c r="AC197" s="34"/>
      <c r="AD197" s="34"/>
      <c r="AE197" s="34"/>
      <c r="AR197" s="214" t="s">
        <v>156</v>
      </c>
      <c r="AT197" s="214" t="s">
        <v>152</v>
      </c>
      <c r="AU197" s="214" t="s">
        <v>91</v>
      </c>
      <c r="AY197" s="16" t="s">
        <v>150</v>
      </c>
      <c r="BE197" s="215">
        <f>IF(N197="základní",J197,0)</f>
        <v>0</v>
      </c>
      <c r="BF197" s="215">
        <f>IF(N197="snížená",J197,0)</f>
        <v>0</v>
      </c>
      <c r="BG197" s="215">
        <f>IF(N197="zákl. přenesená",J197,0)</f>
        <v>0</v>
      </c>
      <c r="BH197" s="215">
        <f>IF(N197="sníž. přenesená",J197,0)</f>
        <v>0</v>
      </c>
      <c r="BI197" s="215">
        <f>IF(N197="nulová",J197,0)</f>
        <v>0</v>
      </c>
      <c r="BJ197" s="16" t="s">
        <v>91</v>
      </c>
      <c r="BK197" s="215">
        <f>ROUND(I197*H197,2)</f>
        <v>0</v>
      </c>
      <c r="BL197" s="16" t="s">
        <v>156</v>
      </c>
      <c r="BM197" s="214" t="s">
        <v>2009</v>
      </c>
    </row>
    <row r="198" spans="1:65" s="2" customFormat="1" ht="19.5">
      <c r="A198" s="34"/>
      <c r="B198" s="35"/>
      <c r="C198" s="36"/>
      <c r="D198" s="216" t="s">
        <v>158</v>
      </c>
      <c r="E198" s="36"/>
      <c r="F198" s="217" t="s">
        <v>825</v>
      </c>
      <c r="G198" s="36"/>
      <c r="H198" s="36"/>
      <c r="I198" s="115"/>
      <c r="J198" s="36"/>
      <c r="K198" s="36"/>
      <c r="L198" s="39"/>
      <c r="M198" s="218"/>
      <c r="N198" s="219"/>
      <c r="O198" s="71"/>
      <c r="P198" s="71"/>
      <c r="Q198" s="71"/>
      <c r="R198" s="71"/>
      <c r="S198" s="71"/>
      <c r="T198" s="72"/>
      <c r="U198" s="34"/>
      <c r="V198" s="34"/>
      <c r="W198" s="34"/>
      <c r="X198" s="34"/>
      <c r="Y198" s="34"/>
      <c r="Z198" s="34"/>
      <c r="AA198" s="34"/>
      <c r="AB198" s="34"/>
      <c r="AC198" s="34"/>
      <c r="AD198" s="34"/>
      <c r="AE198" s="34"/>
      <c r="AT198" s="16" t="s">
        <v>158</v>
      </c>
      <c r="AU198" s="16" t="s">
        <v>91</v>
      </c>
    </row>
    <row r="199" spans="1:65" s="13" customFormat="1" ht="22.5">
      <c r="B199" s="221"/>
      <c r="C199" s="222"/>
      <c r="D199" s="216" t="s">
        <v>200</v>
      </c>
      <c r="E199" s="223" t="s">
        <v>1</v>
      </c>
      <c r="F199" s="224" t="s">
        <v>2001</v>
      </c>
      <c r="G199" s="222"/>
      <c r="H199" s="225">
        <v>30</v>
      </c>
      <c r="I199" s="226"/>
      <c r="J199" s="222"/>
      <c r="K199" s="222"/>
      <c r="L199" s="227"/>
      <c r="M199" s="228"/>
      <c r="N199" s="229"/>
      <c r="O199" s="229"/>
      <c r="P199" s="229"/>
      <c r="Q199" s="229"/>
      <c r="R199" s="229"/>
      <c r="S199" s="229"/>
      <c r="T199" s="230"/>
      <c r="AT199" s="231" t="s">
        <v>200</v>
      </c>
      <c r="AU199" s="231" t="s">
        <v>91</v>
      </c>
      <c r="AV199" s="13" t="s">
        <v>21</v>
      </c>
      <c r="AW199" s="13" t="s">
        <v>40</v>
      </c>
      <c r="AX199" s="13" t="s">
        <v>83</v>
      </c>
      <c r="AY199" s="231" t="s">
        <v>150</v>
      </c>
    </row>
    <row r="200" spans="1:65" s="13" customFormat="1" ht="11.25">
      <c r="B200" s="221"/>
      <c r="C200" s="222"/>
      <c r="D200" s="216" t="s">
        <v>200</v>
      </c>
      <c r="E200" s="223" t="s">
        <v>1</v>
      </c>
      <c r="F200" s="224" t="s">
        <v>1995</v>
      </c>
      <c r="G200" s="222"/>
      <c r="H200" s="225">
        <v>110</v>
      </c>
      <c r="I200" s="226"/>
      <c r="J200" s="222"/>
      <c r="K200" s="222"/>
      <c r="L200" s="227"/>
      <c r="M200" s="228"/>
      <c r="N200" s="229"/>
      <c r="O200" s="229"/>
      <c r="P200" s="229"/>
      <c r="Q200" s="229"/>
      <c r="R200" s="229"/>
      <c r="S200" s="229"/>
      <c r="T200" s="230"/>
      <c r="AT200" s="231" t="s">
        <v>200</v>
      </c>
      <c r="AU200" s="231" t="s">
        <v>91</v>
      </c>
      <c r="AV200" s="13" t="s">
        <v>21</v>
      </c>
      <c r="AW200" s="13" t="s">
        <v>40</v>
      </c>
      <c r="AX200" s="13" t="s">
        <v>83</v>
      </c>
      <c r="AY200" s="231" t="s">
        <v>150</v>
      </c>
    </row>
    <row r="201" spans="1:65" s="14" customFormat="1" ht="11.25">
      <c r="B201" s="232"/>
      <c r="C201" s="233"/>
      <c r="D201" s="216" t="s">
        <v>200</v>
      </c>
      <c r="E201" s="234" t="s">
        <v>1</v>
      </c>
      <c r="F201" s="235" t="s">
        <v>203</v>
      </c>
      <c r="G201" s="233"/>
      <c r="H201" s="236">
        <v>140</v>
      </c>
      <c r="I201" s="237"/>
      <c r="J201" s="233"/>
      <c r="K201" s="233"/>
      <c r="L201" s="238"/>
      <c r="M201" s="239"/>
      <c r="N201" s="240"/>
      <c r="O201" s="240"/>
      <c r="P201" s="240"/>
      <c r="Q201" s="240"/>
      <c r="R201" s="240"/>
      <c r="S201" s="240"/>
      <c r="T201" s="241"/>
      <c r="AT201" s="242" t="s">
        <v>200</v>
      </c>
      <c r="AU201" s="242" t="s">
        <v>91</v>
      </c>
      <c r="AV201" s="14" t="s">
        <v>156</v>
      </c>
      <c r="AW201" s="14" t="s">
        <v>40</v>
      </c>
      <c r="AX201" s="14" t="s">
        <v>91</v>
      </c>
      <c r="AY201" s="242" t="s">
        <v>150</v>
      </c>
    </row>
    <row r="202" spans="1:65" s="2" customFormat="1" ht="21.75" customHeight="1">
      <c r="A202" s="34"/>
      <c r="B202" s="35"/>
      <c r="C202" s="203" t="s">
        <v>282</v>
      </c>
      <c r="D202" s="203" t="s">
        <v>152</v>
      </c>
      <c r="E202" s="204" t="s">
        <v>897</v>
      </c>
      <c r="F202" s="205" t="s">
        <v>898</v>
      </c>
      <c r="G202" s="206" t="s">
        <v>194</v>
      </c>
      <c r="H202" s="207">
        <v>165</v>
      </c>
      <c r="I202" s="208"/>
      <c r="J202" s="209">
        <f>ROUND(I202*H202,2)</f>
        <v>0</v>
      </c>
      <c r="K202" s="205" t="s">
        <v>1</v>
      </c>
      <c r="L202" s="39"/>
      <c r="M202" s="210" t="s">
        <v>1</v>
      </c>
      <c r="N202" s="211" t="s">
        <v>48</v>
      </c>
      <c r="O202" s="71"/>
      <c r="P202" s="212">
        <f>O202*H202</f>
        <v>0</v>
      </c>
      <c r="Q202" s="212">
        <v>6.0999999999999997E-4</v>
      </c>
      <c r="R202" s="212">
        <f>Q202*H202</f>
        <v>0.10064999999999999</v>
      </c>
      <c r="S202" s="212">
        <v>0</v>
      </c>
      <c r="T202" s="213">
        <f>S202*H202</f>
        <v>0</v>
      </c>
      <c r="U202" s="34"/>
      <c r="V202" s="34"/>
      <c r="W202" s="34"/>
      <c r="X202" s="34"/>
      <c r="Y202" s="34"/>
      <c r="Z202" s="34"/>
      <c r="AA202" s="34"/>
      <c r="AB202" s="34"/>
      <c r="AC202" s="34"/>
      <c r="AD202" s="34"/>
      <c r="AE202" s="34"/>
      <c r="AR202" s="214" t="s">
        <v>156</v>
      </c>
      <c r="AT202" s="214" t="s">
        <v>152</v>
      </c>
      <c r="AU202" s="214" t="s">
        <v>91</v>
      </c>
      <c r="AY202" s="16" t="s">
        <v>150</v>
      </c>
      <c r="BE202" s="215">
        <f>IF(N202="základní",J202,0)</f>
        <v>0</v>
      </c>
      <c r="BF202" s="215">
        <f>IF(N202="snížená",J202,0)</f>
        <v>0</v>
      </c>
      <c r="BG202" s="215">
        <f>IF(N202="zákl. přenesená",J202,0)</f>
        <v>0</v>
      </c>
      <c r="BH202" s="215">
        <f>IF(N202="sníž. přenesená",J202,0)</f>
        <v>0</v>
      </c>
      <c r="BI202" s="215">
        <f>IF(N202="nulová",J202,0)</f>
        <v>0</v>
      </c>
      <c r="BJ202" s="16" t="s">
        <v>91</v>
      </c>
      <c r="BK202" s="215">
        <f>ROUND(I202*H202,2)</f>
        <v>0</v>
      </c>
      <c r="BL202" s="16" t="s">
        <v>156</v>
      </c>
      <c r="BM202" s="214" t="s">
        <v>2010</v>
      </c>
    </row>
    <row r="203" spans="1:65" s="2" customFormat="1" ht="19.5">
      <c r="A203" s="34"/>
      <c r="B203" s="35"/>
      <c r="C203" s="36"/>
      <c r="D203" s="216" t="s">
        <v>158</v>
      </c>
      <c r="E203" s="36"/>
      <c r="F203" s="217" t="s">
        <v>898</v>
      </c>
      <c r="G203" s="36"/>
      <c r="H203" s="36"/>
      <c r="I203" s="115"/>
      <c r="J203" s="36"/>
      <c r="K203" s="36"/>
      <c r="L203" s="39"/>
      <c r="M203" s="218"/>
      <c r="N203" s="219"/>
      <c r="O203" s="71"/>
      <c r="P203" s="71"/>
      <c r="Q203" s="71"/>
      <c r="R203" s="71"/>
      <c r="S203" s="71"/>
      <c r="T203" s="72"/>
      <c r="U203" s="34"/>
      <c r="V203" s="34"/>
      <c r="W203" s="34"/>
      <c r="X203" s="34"/>
      <c r="Y203" s="34"/>
      <c r="Z203" s="34"/>
      <c r="AA203" s="34"/>
      <c r="AB203" s="34"/>
      <c r="AC203" s="34"/>
      <c r="AD203" s="34"/>
      <c r="AE203" s="34"/>
      <c r="AT203" s="16" t="s">
        <v>158</v>
      </c>
      <c r="AU203" s="16" t="s">
        <v>91</v>
      </c>
    </row>
    <row r="204" spans="1:65" s="2" customFormat="1" ht="16.5" customHeight="1">
      <c r="A204" s="34"/>
      <c r="B204" s="35"/>
      <c r="C204" s="203" t="s">
        <v>288</v>
      </c>
      <c r="D204" s="203" t="s">
        <v>152</v>
      </c>
      <c r="E204" s="204" t="s">
        <v>901</v>
      </c>
      <c r="F204" s="205" t="s">
        <v>2011</v>
      </c>
      <c r="G204" s="206" t="s">
        <v>168</v>
      </c>
      <c r="H204" s="207">
        <v>85</v>
      </c>
      <c r="I204" s="208"/>
      <c r="J204" s="209">
        <f>ROUND(I204*H204,2)</f>
        <v>0</v>
      </c>
      <c r="K204" s="205" t="s">
        <v>1</v>
      </c>
      <c r="L204" s="39"/>
      <c r="M204" s="210" t="s">
        <v>1</v>
      </c>
      <c r="N204" s="211" t="s">
        <v>48</v>
      </c>
      <c r="O204" s="71"/>
      <c r="P204" s="212">
        <f>O204*H204</f>
        <v>0</v>
      </c>
      <c r="Q204" s="212">
        <v>0</v>
      </c>
      <c r="R204" s="212">
        <f>Q204*H204</f>
        <v>0</v>
      </c>
      <c r="S204" s="212">
        <v>0</v>
      </c>
      <c r="T204" s="213">
        <f>S204*H204</f>
        <v>0</v>
      </c>
      <c r="U204" s="34"/>
      <c r="V204" s="34"/>
      <c r="W204" s="34"/>
      <c r="X204" s="34"/>
      <c r="Y204" s="34"/>
      <c r="Z204" s="34"/>
      <c r="AA204" s="34"/>
      <c r="AB204" s="34"/>
      <c r="AC204" s="34"/>
      <c r="AD204" s="34"/>
      <c r="AE204" s="34"/>
      <c r="AR204" s="214" t="s">
        <v>156</v>
      </c>
      <c r="AT204" s="214" t="s">
        <v>152</v>
      </c>
      <c r="AU204" s="214" t="s">
        <v>91</v>
      </c>
      <c r="AY204" s="16" t="s">
        <v>150</v>
      </c>
      <c r="BE204" s="215">
        <f>IF(N204="základní",J204,0)</f>
        <v>0</v>
      </c>
      <c r="BF204" s="215">
        <f>IF(N204="snížená",J204,0)</f>
        <v>0</v>
      </c>
      <c r="BG204" s="215">
        <f>IF(N204="zákl. přenesená",J204,0)</f>
        <v>0</v>
      </c>
      <c r="BH204" s="215">
        <f>IF(N204="sníž. přenesená",J204,0)</f>
        <v>0</v>
      </c>
      <c r="BI204" s="215">
        <f>IF(N204="nulová",J204,0)</f>
        <v>0</v>
      </c>
      <c r="BJ204" s="16" t="s">
        <v>91</v>
      </c>
      <c r="BK204" s="215">
        <f>ROUND(I204*H204,2)</f>
        <v>0</v>
      </c>
      <c r="BL204" s="16" t="s">
        <v>156</v>
      </c>
      <c r="BM204" s="214" t="s">
        <v>2012</v>
      </c>
    </row>
    <row r="205" spans="1:65" s="2" customFormat="1" ht="11.25">
      <c r="A205" s="34"/>
      <c r="B205" s="35"/>
      <c r="C205" s="36"/>
      <c r="D205" s="216" t="s">
        <v>158</v>
      </c>
      <c r="E205" s="36"/>
      <c r="F205" s="217" t="s">
        <v>2011</v>
      </c>
      <c r="G205" s="36"/>
      <c r="H205" s="36"/>
      <c r="I205" s="115"/>
      <c r="J205" s="36"/>
      <c r="K205" s="36"/>
      <c r="L205" s="39"/>
      <c r="M205" s="218"/>
      <c r="N205" s="219"/>
      <c r="O205" s="71"/>
      <c r="P205" s="71"/>
      <c r="Q205" s="71"/>
      <c r="R205" s="71"/>
      <c r="S205" s="71"/>
      <c r="T205" s="72"/>
      <c r="U205" s="34"/>
      <c r="V205" s="34"/>
      <c r="W205" s="34"/>
      <c r="X205" s="34"/>
      <c r="Y205" s="34"/>
      <c r="Z205" s="34"/>
      <c r="AA205" s="34"/>
      <c r="AB205" s="34"/>
      <c r="AC205" s="34"/>
      <c r="AD205" s="34"/>
      <c r="AE205" s="34"/>
      <c r="AT205" s="16" t="s">
        <v>158</v>
      </c>
      <c r="AU205" s="16" t="s">
        <v>91</v>
      </c>
    </row>
    <row r="206" spans="1:65" s="2" customFormat="1" ht="21.75" customHeight="1">
      <c r="A206" s="34"/>
      <c r="B206" s="35"/>
      <c r="C206" s="203" t="s">
        <v>295</v>
      </c>
      <c r="D206" s="203" t="s">
        <v>152</v>
      </c>
      <c r="E206" s="204" t="s">
        <v>2013</v>
      </c>
      <c r="F206" s="205" t="s">
        <v>2014</v>
      </c>
      <c r="G206" s="206" t="s">
        <v>168</v>
      </c>
      <c r="H206" s="207">
        <v>140</v>
      </c>
      <c r="I206" s="208"/>
      <c r="J206" s="209">
        <f>ROUND(I206*H206,2)</f>
        <v>0</v>
      </c>
      <c r="K206" s="205" t="s">
        <v>1</v>
      </c>
      <c r="L206" s="39"/>
      <c r="M206" s="210" t="s">
        <v>1</v>
      </c>
      <c r="N206" s="211" t="s">
        <v>48</v>
      </c>
      <c r="O206" s="71"/>
      <c r="P206" s="212">
        <f>O206*H206</f>
        <v>0</v>
      </c>
      <c r="Q206" s="212">
        <v>8.0000000000000007E-5</v>
      </c>
      <c r="R206" s="212">
        <f>Q206*H206</f>
        <v>1.1200000000000002E-2</v>
      </c>
      <c r="S206" s="212">
        <v>0.25600000000000001</v>
      </c>
      <c r="T206" s="213">
        <f>S206*H206</f>
        <v>35.840000000000003</v>
      </c>
      <c r="U206" s="34"/>
      <c r="V206" s="34"/>
      <c r="W206" s="34"/>
      <c r="X206" s="34"/>
      <c r="Y206" s="34"/>
      <c r="Z206" s="34"/>
      <c r="AA206" s="34"/>
      <c r="AB206" s="34"/>
      <c r="AC206" s="34"/>
      <c r="AD206" s="34"/>
      <c r="AE206" s="34"/>
      <c r="AR206" s="214" t="s">
        <v>156</v>
      </c>
      <c r="AT206" s="214" t="s">
        <v>152</v>
      </c>
      <c r="AU206" s="214" t="s">
        <v>91</v>
      </c>
      <c r="AY206" s="16" t="s">
        <v>150</v>
      </c>
      <c r="BE206" s="215">
        <f>IF(N206="základní",J206,0)</f>
        <v>0</v>
      </c>
      <c r="BF206" s="215">
        <f>IF(N206="snížená",J206,0)</f>
        <v>0</v>
      </c>
      <c r="BG206" s="215">
        <f>IF(N206="zákl. přenesená",J206,0)</f>
        <v>0</v>
      </c>
      <c r="BH206" s="215">
        <f>IF(N206="sníž. přenesená",J206,0)</f>
        <v>0</v>
      </c>
      <c r="BI206" s="215">
        <f>IF(N206="nulová",J206,0)</f>
        <v>0</v>
      </c>
      <c r="BJ206" s="16" t="s">
        <v>91</v>
      </c>
      <c r="BK206" s="215">
        <f>ROUND(I206*H206,2)</f>
        <v>0</v>
      </c>
      <c r="BL206" s="16" t="s">
        <v>156</v>
      </c>
      <c r="BM206" s="214" t="s">
        <v>2015</v>
      </c>
    </row>
    <row r="207" spans="1:65" s="2" customFormat="1" ht="19.5">
      <c r="A207" s="34"/>
      <c r="B207" s="35"/>
      <c r="C207" s="36"/>
      <c r="D207" s="216" t="s">
        <v>158</v>
      </c>
      <c r="E207" s="36"/>
      <c r="F207" s="217" t="s">
        <v>2014</v>
      </c>
      <c r="G207" s="36"/>
      <c r="H207" s="36"/>
      <c r="I207" s="115"/>
      <c r="J207" s="36"/>
      <c r="K207" s="36"/>
      <c r="L207" s="39"/>
      <c r="M207" s="218"/>
      <c r="N207" s="219"/>
      <c r="O207" s="71"/>
      <c r="P207" s="71"/>
      <c r="Q207" s="71"/>
      <c r="R207" s="71"/>
      <c r="S207" s="71"/>
      <c r="T207" s="72"/>
      <c r="U207" s="34"/>
      <c r="V207" s="34"/>
      <c r="W207" s="34"/>
      <c r="X207" s="34"/>
      <c r="Y207" s="34"/>
      <c r="Z207" s="34"/>
      <c r="AA207" s="34"/>
      <c r="AB207" s="34"/>
      <c r="AC207" s="34"/>
      <c r="AD207" s="34"/>
      <c r="AE207" s="34"/>
      <c r="AT207" s="16" t="s">
        <v>158</v>
      </c>
      <c r="AU207" s="16" t="s">
        <v>91</v>
      </c>
    </row>
    <row r="208" spans="1:65" s="13" customFormat="1" ht="11.25">
      <c r="B208" s="221"/>
      <c r="C208" s="222"/>
      <c r="D208" s="216" t="s">
        <v>200</v>
      </c>
      <c r="E208" s="223" t="s">
        <v>1</v>
      </c>
      <c r="F208" s="224" t="s">
        <v>1995</v>
      </c>
      <c r="G208" s="222"/>
      <c r="H208" s="225">
        <v>110</v>
      </c>
      <c r="I208" s="226"/>
      <c r="J208" s="222"/>
      <c r="K208" s="222"/>
      <c r="L208" s="227"/>
      <c r="M208" s="228"/>
      <c r="N208" s="229"/>
      <c r="O208" s="229"/>
      <c r="P208" s="229"/>
      <c r="Q208" s="229"/>
      <c r="R208" s="229"/>
      <c r="S208" s="229"/>
      <c r="T208" s="230"/>
      <c r="AT208" s="231" t="s">
        <v>200</v>
      </c>
      <c r="AU208" s="231" t="s">
        <v>91</v>
      </c>
      <c r="AV208" s="13" t="s">
        <v>21</v>
      </c>
      <c r="AW208" s="13" t="s">
        <v>40</v>
      </c>
      <c r="AX208" s="13" t="s">
        <v>83</v>
      </c>
      <c r="AY208" s="231" t="s">
        <v>150</v>
      </c>
    </row>
    <row r="209" spans="1:65" s="13" customFormat="1" ht="22.5">
      <c r="B209" s="221"/>
      <c r="C209" s="222"/>
      <c r="D209" s="216" t="s">
        <v>200</v>
      </c>
      <c r="E209" s="223" t="s">
        <v>1</v>
      </c>
      <c r="F209" s="224" t="s">
        <v>2001</v>
      </c>
      <c r="G209" s="222"/>
      <c r="H209" s="225">
        <v>30</v>
      </c>
      <c r="I209" s="226"/>
      <c r="J209" s="222"/>
      <c r="K209" s="222"/>
      <c r="L209" s="227"/>
      <c r="M209" s="228"/>
      <c r="N209" s="229"/>
      <c r="O209" s="229"/>
      <c r="P209" s="229"/>
      <c r="Q209" s="229"/>
      <c r="R209" s="229"/>
      <c r="S209" s="229"/>
      <c r="T209" s="230"/>
      <c r="AT209" s="231" t="s">
        <v>200</v>
      </c>
      <c r="AU209" s="231" t="s">
        <v>91</v>
      </c>
      <c r="AV209" s="13" t="s">
        <v>21</v>
      </c>
      <c r="AW209" s="13" t="s">
        <v>40</v>
      </c>
      <c r="AX209" s="13" t="s">
        <v>83</v>
      </c>
      <c r="AY209" s="231" t="s">
        <v>150</v>
      </c>
    </row>
    <row r="210" spans="1:65" s="14" customFormat="1" ht="11.25">
      <c r="B210" s="232"/>
      <c r="C210" s="233"/>
      <c r="D210" s="216" t="s">
        <v>200</v>
      </c>
      <c r="E210" s="234" t="s">
        <v>1</v>
      </c>
      <c r="F210" s="235" t="s">
        <v>203</v>
      </c>
      <c r="G210" s="233"/>
      <c r="H210" s="236">
        <v>140</v>
      </c>
      <c r="I210" s="237"/>
      <c r="J210" s="233"/>
      <c r="K210" s="233"/>
      <c r="L210" s="238"/>
      <c r="M210" s="239"/>
      <c r="N210" s="240"/>
      <c r="O210" s="240"/>
      <c r="P210" s="240"/>
      <c r="Q210" s="240"/>
      <c r="R210" s="240"/>
      <c r="S210" s="240"/>
      <c r="T210" s="241"/>
      <c r="AT210" s="242" t="s">
        <v>200</v>
      </c>
      <c r="AU210" s="242" t="s">
        <v>91</v>
      </c>
      <c r="AV210" s="14" t="s">
        <v>156</v>
      </c>
      <c r="AW210" s="14" t="s">
        <v>40</v>
      </c>
      <c r="AX210" s="14" t="s">
        <v>91</v>
      </c>
      <c r="AY210" s="242" t="s">
        <v>150</v>
      </c>
    </row>
    <row r="211" spans="1:65" s="12" customFormat="1" ht="25.9" customHeight="1">
      <c r="B211" s="187"/>
      <c r="C211" s="188"/>
      <c r="D211" s="189" t="s">
        <v>82</v>
      </c>
      <c r="E211" s="190" t="s">
        <v>368</v>
      </c>
      <c r="F211" s="190" t="s">
        <v>369</v>
      </c>
      <c r="G211" s="188"/>
      <c r="H211" s="188"/>
      <c r="I211" s="191"/>
      <c r="J211" s="192">
        <f>BK211</f>
        <v>0</v>
      </c>
      <c r="K211" s="188"/>
      <c r="L211" s="193"/>
      <c r="M211" s="194"/>
      <c r="N211" s="195"/>
      <c r="O211" s="195"/>
      <c r="P211" s="196">
        <f>SUM(P212:P221)</f>
        <v>0</v>
      </c>
      <c r="Q211" s="195"/>
      <c r="R211" s="196">
        <f>SUM(R212:R221)</f>
        <v>0</v>
      </c>
      <c r="S211" s="195"/>
      <c r="T211" s="197">
        <f>SUM(T212:T221)</f>
        <v>0</v>
      </c>
      <c r="AR211" s="198" t="s">
        <v>91</v>
      </c>
      <c r="AT211" s="199" t="s">
        <v>82</v>
      </c>
      <c r="AU211" s="199" t="s">
        <v>83</v>
      </c>
      <c r="AY211" s="198" t="s">
        <v>150</v>
      </c>
      <c r="BK211" s="200">
        <f>SUM(BK212:BK221)</f>
        <v>0</v>
      </c>
    </row>
    <row r="212" spans="1:65" s="2" customFormat="1" ht="16.5" customHeight="1">
      <c r="A212" s="34"/>
      <c r="B212" s="35"/>
      <c r="C212" s="203" t="s">
        <v>300</v>
      </c>
      <c r="D212" s="203" t="s">
        <v>152</v>
      </c>
      <c r="E212" s="204" t="s">
        <v>371</v>
      </c>
      <c r="F212" s="205" t="s">
        <v>372</v>
      </c>
      <c r="G212" s="206" t="s">
        <v>254</v>
      </c>
      <c r="H212" s="207">
        <v>609.28</v>
      </c>
      <c r="I212" s="208"/>
      <c r="J212" s="209">
        <f>ROUND(I212*H212,2)</f>
        <v>0</v>
      </c>
      <c r="K212" s="205" t="s">
        <v>1</v>
      </c>
      <c r="L212" s="39"/>
      <c r="M212" s="210" t="s">
        <v>1</v>
      </c>
      <c r="N212" s="211" t="s">
        <v>48</v>
      </c>
      <c r="O212" s="71"/>
      <c r="P212" s="212">
        <f>O212*H212</f>
        <v>0</v>
      </c>
      <c r="Q212" s="212">
        <v>0</v>
      </c>
      <c r="R212" s="212">
        <f>Q212*H212</f>
        <v>0</v>
      </c>
      <c r="S212" s="212">
        <v>0</v>
      </c>
      <c r="T212" s="213">
        <f>S212*H212</f>
        <v>0</v>
      </c>
      <c r="U212" s="34"/>
      <c r="V212" s="34"/>
      <c r="W212" s="34"/>
      <c r="X212" s="34"/>
      <c r="Y212" s="34"/>
      <c r="Z212" s="34"/>
      <c r="AA212" s="34"/>
      <c r="AB212" s="34"/>
      <c r="AC212" s="34"/>
      <c r="AD212" s="34"/>
      <c r="AE212" s="34"/>
      <c r="AR212" s="214" t="s">
        <v>156</v>
      </c>
      <c r="AT212" s="214" t="s">
        <v>152</v>
      </c>
      <c r="AU212" s="214" t="s">
        <v>91</v>
      </c>
      <c r="AY212" s="16" t="s">
        <v>150</v>
      </c>
      <c r="BE212" s="215">
        <f>IF(N212="základní",J212,0)</f>
        <v>0</v>
      </c>
      <c r="BF212" s="215">
        <f>IF(N212="snížená",J212,0)</f>
        <v>0</v>
      </c>
      <c r="BG212" s="215">
        <f>IF(N212="zákl. přenesená",J212,0)</f>
        <v>0</v>
      </c>
      <c r="BH212" s="215">
        <f>IF(N212="sníž. přenesená",J212,0)</f>
        <v>0</v>
      </c>
      <c r="BI212" s="215">
        <f>IF(N212="nulová",J212,0)</f>
        <v>0</v>
      </c>
      <c r="BJ212" s="16" t="s">
        <v>91</v>
      </c>
      <c r="BK212" s="215">
        <f>ROUND(I212*H212,2)</f>
        <v>0</v>
      </c>
      <c r="BL212" s="16" t="s">
        <v>156</v>
      </c>
      <c r="BM212" s="214" t="s">
        <v>2016</v>
      </c>
    </row>
    <row r="213" spans="1:65" s="2" customFormat="1" ht="11.25">
      <c r="A213" s="34"/>
      <c r="B213" s="35"/>
      <c r="C213" s="36"/>
      <c r="D213" s="216" t="s">
        <v>158</v>
      </c>
      <c r="E213" s="36"/>
      <c r="F213" s="217" t="s">
        <v>372</v>
      </c>
      <c r="G213" s="36"/>
      <c r="H213" s="36"/>
      <c r="I213" s="115"/>
      <c r="J213" s="36"/>
      <c r="K213" s="36"/>
      <c r="L213" s="39"/>
      <c r="M213" s="218"/>
      <c r="N213" s="219"/>
      <c r="O213" s="71"/>
      <c r="P213" s="71"/>
      <c r="Q213" s="71"/>
      <c r="R213" s="71"/>
      <c r="S213" s="71"/>
      <c r="T213" s="72"/>
      <c r="U213" s="34"/>
      <c r="V213" s="34"/>
      <c r="W213" s="34"/>
      <c r="X213" s="34"/>
      <c r="Y213" s="34"/>
      <c r="Z213" s="34"/>
      <c r="AA213" s="34"/>
      <c r="AB213" s="34"/>
      <c r="AC213" s="34"/>
      <c r="AD213" s="34"/>
      <c r="AE213" s="34"/>
      <c r="AT213" s="16" t="s">
        <v>158</v>
      </c>
      <c r="AU213" s="16" t="s">
        <v>91</v>
      </c>
    </row>
    <row r="214" spans="1:65" s="2" customFormat="1" ht="16.5" customHeight="1">
      <c r="A214" s="34"/>
      <c r="B214" s="35"/>
      <c r="C214" s="203" t="s">
        <v>304</v>
      </c>
      <c r="D214" s="203" t="s">
        <v>152</v>
      </c>
      <c r="E214" s="204" t="s">
        <v>375</v>
      </c>
      <c r="F214" s="205" t="s">
        <v>376</v>
      </c>
      <c r="G214" s="206" t="s">
        <v>254</v>
      </c>
      <c r="H214" s="207">
        <v>609.28</v>
      </c>
      <c r="I214" s="208"/>
      <c r="J214" s="209">
        <f>ROUND(I214*H214,2)</f>
        <v>0</v>
      </c>
      <c r="K214" s="205" t="s">
        <v>1</v>
      </c>
      <c r="L214" s="39"/>
      <c r="M214" s="210" t="s">
        <v>1</v>
      </c>
      <c r="N214" s="211" t="s">
        <v>48</v>
      </c>
      <c r="O214" s="71"/>
      <c r="P214" s="212">
        <f>O214*H214</f>
        <v>0</v>
      </c>
      <c r="Q214" s="212">
        <v>0</v>
      </c>
      <c r="R214" s="212">
        <f>Q214*H214</f>
        <v>0</v>
      </c>
      <c r="S214" s="212">
        <v>0</v>
      </c>
      <c r="T214" s="213">
        <f>S214*H214</f>
        <v>0</v>
      </c>
      <c r="U214" s="34"/>
      <c r="V214" s="34"/>
      <c r="W214" s="34"/>
      <c r="X214" s="34"/>
      <c r="Y214" s="34"/>
      <c r="Z214" s="34"/>
      <c r="AA214" s="34"/>
      <c r="AB214" s="34"/>
      <c r="AC214" s="34"/>
      <c r="AD214" s="34"/>
      <c r="AE214" s="34"/>
      <c r="AR214" s="214" t="s">
        <v>156</v>
      </c>
      <c r="AT214" s="214" t="s">
        <v>152</v>
      </c>
      <c r="AU214" s="214" t="s">
        <v>91</v>
      </c>
      <c r="AY214" s="16" t="s">
        <v>150</v>
      </c>
      <c r="BE214" s="215">
        <f>IF(N214="základní",J214,0)</f>
        <v>0</v>
      </c>
      <c r="BF214" s="215">
        <f>IF(N214="snížená",J214,0)</f>
        <v>0</v>
      </c>
      <c r="BG214" s="215">
        <f>IF(N214="zákl. přenesená",J214,0)</f>
        <v>0</v>
      </c>
      <c r="BH214" s="215">
        <f>IF(N214="sníž. přenesená",J214,0)</f>
        <v>0</v>
      </c>
      <c r="BI214" s="215">
        <f>IF(N214="nulová",J214,0)</f>
        <v>0</v>
      </c>
      <c r="BJ214" s="16" t="s">
        <v>91</v>
      </c>
      <c r="BK214" s="215">
        <f>ROUND(I214*H214,2)</f>
        <v>0</v>
      </c>
      <c r="BL214" s="16" t="s">
        <v>156</v>
      </c>
      <c r="BM214" s="214" t="s">
        <v>2017</v>
      </c>
    </row>
    <row r="215" spans="1:65" s="2" customFormat="1" ht="11.25">
      <c r="A215" s="34"/>
      <c r="B215" s="35"/>
      <c r="C215" s="36"/>
      <c r="D215" s="216" t="s">
        <v>158</v>
      </c>
      <c r="E215" s="36"/>
      <c r="F215" s="217" t="s">
        <v>376</v>
      </c>
      <c r="G215" s="36"/>
      <c r="H215" s="36"/>
      <c r="I215" s="115"/>
      <c r="J215" s="36"/>
      <c r="K215" s="36"/>
      <c r="L215" s="39"/>
      <c r="M215" s="218"/>
      <c r="N215" s="219"/>
      <c r="O215" s="71"/>
      <c r="P215" s="71"/>
      <c r="Q215" s="71"/>
      <c r="R215" s="71"/>
      <c r="S215" s="71"/>
      <c r="T215" s="72"/>
      <c r="U215" s="34"/>
      <c r="V215" s="34"/>
      <c r="W215" s="34"/>
      <c r="X215" s="34"/>
      <c r="Y215" s="34"/>
      <c r="Z215" s="34"/>
      <c r="AA215" s="34"/>
      <c r="AB215" s="34"/>
      <c r="AC215" s="34"/>
      <c r="AD215" s="34"/>
      <c r="AE215" s="34"/>
      <c r="AT215" s="16" t="s">
        <v>158</v>
      </c>
      <c r="AU215" s="16" t="s">
        <v>91</v>
      </c>
    </row>
    <row r="216" spans="1:65" s="2" customFormat="1" ht="16.5" customHeight="1">
      <c r="A216" s="34"/>
      <c r="B216" s="35"/>
      <c r="C216" s="203" t="s">
        <v>308</v>
      </c>
      <c r="D216" s="203" t="s">
        <v>152</v>
      </c>
      <c r="E216" s="204" t="s">
        <v>378</v>
      </c>
      <c r="F216" s="205" t="s">
        <v>379</v>
      </c>
      <c r="G216" s="206" t="s">
        <v>254</v>
      </c>
      <c r="H216" s="207">
        <v>6092.8</v>
      </c>
      <c r="I216" s="208"/>
      <c r="J216" s="209">
        <f>ROUND(I216*H216,2)</f>
        <v>0</v>
      </c>
      <c r="K216" s="205" t="s">
        <v>1</v>
      </c>
      <c r="L216" s="39"/>
      <c r="M216" s="210" t="s">
        <v>1</v>
      </c>
      <c r="N216" s="211" t="s">
        <v>48</v>
      </c>
      <c r="O216" s="71"/>
      <c r="P216" s="212">
        <f>O216*H216</f>
        <v>0</v>
      </c>
      <c r="Q216" s="212">
        <v>0</v>
      </c>
      <c r="R216" s="212">
        <f>Q216*H216</f>
        <v>0</v>
      </c>
      <c r="S216" s="212">
        <v>0</v>
      </c>
      <c r="T216" s="213">
        <f>S216*H216</f>
        <v>0</v>
      </c>
      <c r="U216" s="34"/>
      <c r="V216" s="34"/>
      <c r="W216" s="34"/>
      <c r="X216" s="34"/>
      <c r="Y216" s="34"/>
      <c r="Z216" s="34"/>
      <c r="AA216" s="34"/>
      <c r="AB216" s="34"/>
      <c r="AC216" s="34"/>
      <c r="AD216" s="34"/>
      <c r="AE216" s="34"/>
      <c r="AR216" s="214" t="s">
        <v>156</v>
      </c>
      <c r="AT216" s="214" t="s">
        <v>152</v>
      </c>
      <c r="AU216" s="214" t="s">
        <v>91</v>
      </c>
      <c r="AY216" s="16" t="s">
        <v>150</v>
      </c>
      <c r="BE216" s="215">
        <f>IF(N216="základní",J216,0)</f>
        <v>0</v>
      </c>
      <c r="BF216" s="215">
        <f>IF(N216="snížená",J216,0)</f>
        <v>0</v>
      </c>
      <c r="BG216" s="215">
        <f>IF(N216="zákl. přenesená",J216,0)</f>
        <v>0</v>
      </c>
      <c r="BH216" s="215">
        <f>IF(N216="sníž. přenesená",J216,0)</f>
        <v>0</v>
      </c>
      <c r="BI216" s="215">
        <f>IF(N216="nulová",J216,0)</f>
        <v>0</v>
      </c>
      <c r="BJ216" s="16" t="s">
        <v>91</v>
      </c>
      <c r="BK216" s="215">
        <f>ROUND(I216*H216,2)</f>
        <v>0</v>
      </c>
      <c r="BL216" s="16" t="s">
        <v>156</v>
      </c>
      <c r="BM216" s="214" t="s">
        <v>2018</v>
      </c>
    </row>
    <row r="217" spans="1:65" s="2" customFormat="1" ht="11.25">
      <c r="A217" s="34"/>
      <c r="B217" s="35"/>
      <c r="C217" s="36"/>
      <c r="D217" s="216" t="s">
        <v>158</v>
      </c>
      <c r="E217" s="36"/>
      <c r="F217" s="217" t="s">
        <v>379</v>
      </c>
      <c r="G217" s="36"/>
      <c r="H217" s="36"/>
      <c r="I217" s="115"/>
      <c r="J217" s="36"/>
      <c r="K217" s="36"/>
      <c r="L217" s="39"/>
      <c r="M217" s="218"/>
      <c r="N217" s="219"/>
      <c r="O217" s="71"/>
      <c r="P217" s="71"/>
      <c r="Q217" s="71"/>
      <c r="R217" s="71"/>
      <c r="S217" s="71"/>
      <c r="T217" s="72"/>
      <c r="U217" s="34"/>
      <c r="V217" s="34"/>
      <c r="W217" s="34"/>
      <c r="X217" s="34"/>
      <c r="Y217" s="34"/>
      <c r="Z217" s="34"/>
      <c r="AA217" s="34"/>
      <c r="AB217" s="34"/>
      <c r="AC217" s="34"/>
      <c r="AD217" s="34"/>
      <c r="AE217" s="34"/>
      <c r="AT217" s="16" t="s">
        <v>158</v>
      </c>
      <c r="AU217" s="16" t="s">
        <v>91</v>
      </c>
    </row>
    <row r="218" spans="1:65" s="13" customFormat="1" ht="11.25">
      <c r="B218" s="221"/>
      <c r="C218" s="222"/>
      <c r="D218" s="216" t="s">
        <v>200</v>
      </c>
      <c r="E218" s="223" t="s">
        <v>1</v>
      </c>
      <c r="F218" s="224" t="s">
        <v>2019</v>
      </c>
      <c r="G218" s="222"/>
      <c r="H218" s="225">
        <v>6092.8</v>
      </c>
      <c r="I218" s="226"/>
      <c r="J218" s="222"/>
      <c r="K218" s="222"/>
      <c r="L218" s="227"/>
      <c r="M218" s="228"/>
      <c r="N218" s="229"/>
      <c r="O218" s="229"/>
      <c r="P218" s="229"/>
      <c r="Q218" s="229"/>
      <c r="R218" s="229"/>
      <c r="S218" s="229"/>
      <c r="T218" s="230"/>
      <c r="AT218" s="231" t="s">
        <v>200</v>
      </c>
      <c r="AU218" s="231" t="s">
        <v>91</v>
      </c>
      <c r="AV218" s="13" t="s">
        <v>21</v>
      </c>
      <c r="AW218" s="13" t="s">
        <v>40</v>
      </c>
      <c r="AX218" s="13" t="s">
        <v>83</v>
      </c>
      <c r="AY218" s="231" t="s">
        <v>150</v>
      </c>
    </row>
    <row r="219" spans="1:65" s="14" customFormat="1" ht="11.25">
      <c r="B219" s="232"/>
      <c r="C219" s="233"/>
      <c r="D219" s="216" t="s">
        <v>200</v>
      </c>
      <c r="E219" s="234" t="s">
        <v>1</v>
      </c>
      <c r="F219" s="235" t="s">
        <v>203</v>
      </c>
      <c r="G219" s="233"/>
      <c r="H219" s="236">
        <v>6092.8</v>
      </c>
      <c r="I219" s="237"/>
      <c r="J219" s="233"/>
      <c r="K219" s="233"/>
      <c r="L219" s="238"/>
      <c r="M219" s="239"/>
      <c r="N219" s="240"/>
      <c r="O219" s="240"/>
      <c r="P219" s="240"/>
      <c r="Q219" s="240"/>
      <c r="R219" s="240"/>
      <c r="S219" s="240"/>
      <c r="T219" s="241"/>
      <c r="AT219" s="242" t="s">
        <v>200</v>
      </c>
      <c r="AU219" s="242" t="s">
        <v>91</v>
      </c>
      <c r="AV219" s="14" t="s">
        <v>156</v>
      </c>
      <c r="AW219" s="14" t="s">
        <v>40</v>
      </c>
      <c r="AX219" s="14" t="s">
        <v>91</v>
      </c>
      <c r="AY219" s="242" t="s">
        <v>150</v>
      </c>
    </row>
    <row r="220" spans="1:65" s="2" customFormat="1" ht="21.75" customHeight="1">
      <c r="A220" s="34"/>
      <c r="B220" s="35"/>
      <c r="C220" s="203" t="s">
        <v>312</v>
      </c>
      <c r="D220" s="203" t="s">
        <v>152</v>
      </c>
      <c r="E220" s="204" t="s">
        <v>400</v>
      </c>
      <c r="F220" s="205" t="s">
        <v>401</v>
      </c>
      <c r="G220" s="206" t="s">
        <v>254</v>
      </c>
      <c r="H220" s="207">
        <v>609.28</v>
      </c>
      <c r="I220" s="208"/>
      <c r="J220" s="209">
        <f>ROUND(I220*H220,2)</f>
        <v>0</v>
      </c>
      <c r="K220" s="205" t="s">
        <v>1</v>
      </c>
      <c r="L220" s="39"/>
      <c r="M220" s="210" t="s">
        <v>1</v>
      </c>
      <c r="N220" s="211" t="s">
        <v>48</v>
      </c>
      <c r="O220" s="71"/>
      <c r="P220" s="212">
        <f>O220*H220</f>
        <v>0</v>
      </c>
      <c r="Q220" s="212">
        <v>0</v>
      </c>
      <c r="R220" s="212">
        <f>Q220*H220</f>
        <v>0</v>
      </c>
      <c r="S220" s="212">
        <v>0</v>
      </c>
      <c r="T220" s="213">
        <f>S220*H220</f>
        <v>0</v>
      </c>
      <c r="U220" s="34"/>
      <c r="V220" s="34"/>
      <c r="W220" s="34"/>
      <c r="X220" s="34"/>
      <c r="Y220" s="34"/>
      <c r="Z220" s="34"/>
      <c r="AA220" s="34"/>
      <c r="AB220" s="34"/>
      <c r="AC220" s="34"/>
      <c r="AD220" s="34"/>
      <c r="AE220" s="34"/>
      <c r="AR220" s="214" t="s">
        <v>156</v>
      </c>
      <c r="AT220" s="214" t="s">
        <v>152</v>
      </c>
      <c r="AU220" s="214" t="s">
        <v>91</v>
      </c>
      <c r="AY220" s="16" t="s">
        <v>150</v>
      </c>
      <c r="BE220" s="215">
        <f>IF(N220="základní",J220,0)</f>
        <v>0</v>
      </c>
      <c r="BF220" s="215">
        <f>IF(N220="snížená",J220,0)</f>
        <v>0</v>
      </c>
      <c r="BG220" s="215">
        <f>IF(N220="zákl. přenesená",J220,0)</f>
        <v>0</v>
      </c>
      <c r="BH220" s="215">
        <f>IF(N220="sníž. přenesená",J220,0)</f>
        <v>0</v>
      </c>
      <c r="BI220" s="215">
        <f>IF(N220="nulová",J220,0)</f>
        <v>0</v>
      </c>
      <c r="BJ220" s="16" t="s">
        <v>91</v>
      </c>
      <c r="BK220" s="215">
        <f>ROUND(I220*H220,2)</f>
        <v>0</v>
      </c>
      <c r="BL220" s="16" t="s">
        <v>156</v>
      </c>
      <c r="BM220" s="214" t="s">
        <v>2020</v>
      </c>
    </row>
    <row r="221" spans="1:65" s="2" customFormat="1" ht="19.5">
      <c r="A221" s="34"/>
      <c r="B221" s="35"/>
      <c r="C221" s="36"/>
      <c r="D221" s="216" t="s">
        <v>158</v>
      </c>
      <c r="E221" s="36"/>
      <c r="F221" s="217" t="s">
        <v>401</v>
      </c>
      <c r="G221" s="36"/>
      <c r="H221" s="36"/>
      <c r="I221" s="115"/>
      <c r="J221" s="36"/>
      <c r="K221" s="36"/>
      <c r="L221" s="39"/>
      <c r="M221" s="259"/>
      <c r="N221" s="260"/>
      <c r="O221" s="261"/>
      <c r="P221" s="261"/>
      <c r="Q221" s="261"/>
      <c r="R221" s="261"/>
      <c r="S221" s="261"/>
      <c r="T221" s="262"/>
      <c r="U221" s="34"/>
      <c r="V221" s="34"/>
      <c r="W221" s="34"/>
      <c r="X221" s="34"/>
      <c r="Y221" s="34"/>
      <c r="Z221" s="34"/>
      <c r="AA221" s="34"/>
      <c r="AB221" s="34"/>
      <c r="AC221" s="34"/>
      <c r="AD221" s="34"/>
      <c r="AE221" s="34"/>
      <c r="AT221" s="16" t="s">
        <v>158</v>
      </c>
      <c r="AU221" s="16" t="s">
        <v>91</v>
      </c>
    </row>
    <row r="222" spans="1:65" s="2" customFormat="1" ht="6.95" customHeight="1">
      <c r="A222" s="34"/>
      <c r="B222" s="54"/>
      <c r="C222" s="55"/>
      <c r="D222" s="55"/>
      <c r="E222" s="55"/>
      <c r="F222" s="55"/>
      <c r="G222" s="55"/>
      <c r="H222" s="55"/>
      <c r="I222" s="152"/>
      <c r="J222" s="55"/>
      <c r="K222" s="55"/>
      <c r="L222" s="39"/>
      <c r="M222" s="34"/>
      <c r="O222" s="34"/>
      <c r="P222" s="34"/>
      <c r="Q222" s="34"/>
      <c r="R222" s="34"/>
      <c r="S222" s="34"/>
      <c r="T222" s="34"/>
      <c r="U222" s="34"/>
      <c r="V222" s="34"/>
      <c r="W222" s="34"/>
      <c r="X222" s="34"/>
      <c r="Y222" s="34"/>
      <c r="Z222" s="34"/>
      <c r="AA222" s="34"/>
      <c r="AB222" s="34"/>
      <c r="AC222" s="34"/>
      <c r="AD222" s="34"/>
      <c r="AE222" s="34"/>
    </row>
  </sheetData>
  <sheetProtection algorithmName="SHA-512" hashValue="YbUNwhIwnFK24nsXEXgewBQzUIZlJZrAUYn8lUlqTb7+nEOYl5CtelypwGrgI2zsfK+D3ir8efc7AV/LPNXZjA==" saltValue="our2eJPdBqPI/BOjuS0UNRrrJOy+BpItZrbm9eDdEJ4pCGAU+swXIMZRXpODsxQ4kqpN4KzBdGc4iktNkAe9SQ==" spinCount="100000" sheet="1" objects="1" scenarios="1" formatColumns="0" formatRows="0" autoFilter="0"/>
  <autoFilter ref="C121:K221"/>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22</vt:i4>
      </vt:variant>
    </vt:vector>
  </HeadingPairs>
  <TitlesOfParts>
    <vt:vector size="33" baseType="lpstr">
      <vt:lpstr>Rekapitulace stavby</vt:lpstr>
      <vt:lpstr>SO 001 - SO 001 Příprava ...</vt:lpstr>
      <vt:lpstr>SO 101 - SO 101 Stezka pr...</vt:lpstr>
      <vt:lpstr>SO 102 - SO 102 Úprava si...</vt:lpstr>
      <vt:lpstr>SO 431-1 - SO 431-1 Veřej...</vt:lpstr>
      <vt:lpstr>SO 431-2 - SO 431-2 Část ...</vt:lpstr>
      <vt:lpstr>SO 481 - SO 481 Světelná ...</vt:lpstr>
      <vt:lpstr>SO 501-1 - SO 501-1 Přelo...</vt:lpstr>
      <vt:lpstr>SO 501-2 - SO 501-2 Přemí...</vt:lpstr>
      <vt:lpstr>SO 801 - SO 801 Sadové úp...</vt:lpstr>
      <vt:lpstr>VRN - VRN Vedlejší rozpoč...</vt:lpstr>
      <vt:lpstr>'Rekapitulace stavby'!Názvy_tisku</vt:lpstr>
      <vt:lpstr>'SO 001 - SO 001 Příprava ...'!Názvy_tisku</vt:lpstr>
      <vt:lpstr>'SO 101 - SO 101 Stezka pr...'!Názvy_tisku</vt:lpstr>
      <vt:lpstr>'SO 102 - SO 102 Úprava si...'!Názvy_tisku</vt:lpstr>
      <vt:lpstr>'SO 431-1 - SO 431-1 Veřej...'!Názvy_tisku</vt:lpstr>
      <vt:lpstr>'SO 431-2 - SO 431-2 Část ...'!Názvy_tisku</vt:lpstr>
      <vt:lpstr>'SO 481 - SO 481 Světelná ...'!Názvy_tisku</vt:lpstr>
      <vt:lpstr>'SO 501-1 - SO 501-1 Přelo...'!Názvy_tisku</vt:lpstr>
      <vt:lpstr>'SO 501-2 - SO 501-2 Přemí...'!Názvy_tisku</vt:lpstr>
      <vt:lpstr>'SO 801 - SO 801 Sadové úp...'!Názvy_tisku</vt:lpstr>
      <vt:lpstr>'VRN - VRN Vedlejší rozpoč...'!Názvy_tisku</vt:lpstr>
      <vt:lpstr>'Rekapitulace stavby'!Oblast_tisku</vt:lpstr>
      <vt:lpstr>'SO 001 - SO 001 Příprava ...'!Oblast_tisku</vt:lpstr>
      <vt:lpstr>'SO 101 - SO 101 Stezka pr...'!Oblast_tisku</vt:lpstr>
      <vt:lpstr>'SO 102 - SO 102 Úprava si...'!Oblast_tisku</vt:lpstr>
      <vt:lpstr>'SO 431-1 - SO 431-1 Veřej...'!Oblast_tisku</vt:lpstr>
      <vt:lpstr>'SO 431-2 - SO 431-2 Část ...'!Oblast_tisku</vt:lpstr>
      <vt:lpstr>'SO 481 - SO 481 Světelná ...'!Oblast_tisku</vt:lpstr>
      <vt:lpstr>'SO 501-1 - SO 501-1 Přelo...'!Oblast_tisku</vt:lpstr>
      <vt:lpstr>'SO 501-2 - SO 501-2 Přemí...'!Oblast_tisku</vt:lpstr>
      <vt:lpstr>'SO 801 - SO 801 Sadové úp...'!Oblast_tisku</vt:lpstr>
      <vt:lpstr>'VRN - VRN Vedlejší rozpoč...'!Oblast_tisku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Kukla Petr, Ing.</dc:creator>
  <cp:lastModifiedBy>Kurucz Jiří, Bc.</cp:lastModifiedBy>
  <dcterms:created xsi:type="dcterms:W3CDTF">2020-02-18T10:29:07Z</dcterms:created>
  <dcterms:modified xsi:type="dcterms:W3CDTF">2020-02-18T12:21:27Z</dcterms:modified>
</cp:coreProperties>
</file>