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edlejší náklad - 00..." sheetId="2" r:id="rId2"/>
    <sheet name="10 - Dopravní část - - 10..." sheetId="3" r:id="rId3"/>
    <sheet name="20 - Dopravní část - - 20..." sheetId="4" r:id="rId4"/>
    <sheet name="30 - Dopravní část - - 30..." sheetId="5" r:id="rId5"/>
    <sheet name="40 - SO 311 - Dešťov - 40..." sheetId="6" r:id="rId6"/>
    <sheet name="50 - VO - 1.etapa - 50 - ..." sheetId="7" r:id="rId7"/>
    <sheet name="60 - VO - 2.etapa - 60 - ..." sheetId="8" r:id="rId8"/>
    <sheet name="70 - Stavební úprava - 70..." sheetId="9" r:id="rId9"/>
  </sheets>
  <definedNames>
    <definedName name="_xlnm.Print_Area" localSheetId="0">'Rekapitulace stavby'!$D$4:$AO$76,'Rekapitulace stavby'!$C$82:$AQ$103</definedName>
    <definedName name="_xlnm._FilterDatabase" localSheetId="1" hidden="1">'00 - Vedlejší náklad - 00...'!$C$116:$K$148</definedName>
    <definedName name="_xlnm.Print_Area" localSheetId="1">'00 - Vedlejší náklad - 00...'!$C$104:$K$148</definedName>
    <definedName name="_xlnm._FilterDatabase" localSheetId="2" hidden="1">'10 - Dopravní část - - 10...'!$C$130:$K$565</definedName>
    <definedName name="_xlnm.Print_Area" localSheetId="2">'10 - Dopravní část - - 10...'!$C$118:$K$565</definedName>
    <definedName name="_xlnm._FilterDatabase" localSheetId="3" hidden="1">'20 - Dopravní část - - 20...'!$C$127:$K$412</definedName>
    <definedName name="_xlnm.Print_Area" localSheetId="3">'20 - Dopravní část - - 20...'!$C$115:$K$412</definedName>
    <definedName name="_xlnm._FilterDatabase" localSheetId="4" hidden="1">'30 - Dopravní část - - 30...'!$C$127:$K$395</definedName>
    <definedName name="_xlnm.Print_Area" localSheetId="4">'30 - Dopravní část - - 30...'!$C$115:$K$395</definedName>
    <definedName name="_xlnm._FilterDatabase" localSheetId="5" hidden="1">'40 - SO 311 - Dešťov - 40...'!$C$123:$K$322</definedName>
    <definedName name="_xlnm.Print_Area" localSheetId="5">'40 - SO 311 - Dešťov - 40...'!$C$111:$K$322</definedName>
    <definedName name="_xlnm._FilterDatabase" localSheetId="6" hidden="1">'50 - VO - 1.etapa - 50 - ...'!$C$122:$K$246</definedName>
    <definedName name="_xlnm.Print_Area" localSheetId="6">'50 - VO - 1.etapa - 50 - ...'!$C$110:$K$246</definedName>
    <definedName name="_xlnm._FilterDatabase" localSheetId="7" hidden="1">'60 - VO - 2.etapa - 60 - ...'!$C$122:$K$204</definedName>
    <definedName name="_xlnm.Print_Area" localSheetId="7">'60 - VO - 2.etapa - 60 - ...'!$C$110:$K$204</definedName>
    <definedName name="_xlnm._FilterDatabase" localSheetId="8" hidden="1">'70 - Stavební úprava - 70...'!$C$132:$K$526</definedName>
    <definedName name="_xlnm.Print_Area" localSheetId="8">'70 - Stavební úprava - 70...'!$C$120:$K$526</definedName>
    <definedName name="_xlnm.Print_Titles" localSheetId="0">'Rekapitulace stavby'!$92:$92</definedName>
    <definedName name="_xlnm.Print_Titles" localSheetId="1">'00 - Vedlejší náklad - 00...'!$116:$116</definedName>
    <definedName name="_xlnm.Print_Titles" localSheetId="2">'10 - Dopravní část - - 10...'!$130:$130</definedName>
    <definedName name="_xlnm.Print_Titles" localSheetId="3">'20 - Dopravní část - - 20...'!$127:$127</definedName>
    <definedName name="_xlnm.Print_Titles" localSheetId="4">'30 - Dopravní část - - 30...'!$127:$127</definedName>
    <definedName name="_xlnm.Print_Titles" localSheetId="5">'40 - SO 311 - Dešťov - 40...'!$123:$123</definedName>
    <definedName name="_xlnm.Print_Titles" localSheetId="6">'50 - VO - 1.etapa - 50 - ...'!$122:$122</definedName>
    <definedName name="_xlnm.Print_Titles" localSheetId="7">'60 - VO - 2.etapa - 60 - ...'!$122:$122</definedName>
    <definedName name="_xlnm.Print_Titles" localSheetId="8">'70 - Stavební úprava - 70...'!$132:$132</definedName>
  </definedNames>
  <calcPr fullCalcOnLoad="1"/>
</workbook>
</file>

<file path=xl/sharedStrings.xml><?xml version="1.0" encoding="utf-8"?>
<sst xmlns="http://schemas.openxmlformats.org/spreadsheetml/2006/main" count="17749" uniqueCount="1388">
  <si>
    <t>Export Komplet</t>
  </si>
  <si>
    <t/>
  </si>
  <si>
    <t>2.0</t>
  </si>
  <si>
    <t>ZAMOK</t>
  </si>
  <si>
    <t>False</t>
  </si>
  <si>
    <t>{b2c7c689-cc01-4bca-afc6-975e6d9b14d6}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</si>
  <si>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</si>
  <si>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</si>
  <si>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</si>
  <si>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</si>
  <si>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</si>
  <si>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</si>
  <si>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</si>
  <si>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</si>
  <si>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1928J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</si>
  <si>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</si>
  <si>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</si>
  <si>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Úprava vnitrobloku ulice Sadová - Cheb</t>
  </si>
  <si>
    <t>KSO:</t>
  </si>
  <si>
    <t>CC-CZ:</t>
  </si>
  <si>
    <t>Místo:</t>
  </si>
  <si>
    <t xml:space="preserve"> </t>
  </si>
  <si>
    <t>Datum:</t>
  </si>
  <si>
    <t>23. 9. 2019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</si>
  <si>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</si>
  <si>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</si>
  <si>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</si>
  <si>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</si>
  <si>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</si>
  <si>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</si>
  <si>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</si>
  <si>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</si>
  <si>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</si>
  <si>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</si>
  <si>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</si>
  <si>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</si>
  <si>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</si>
  <si>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</si>
  <si>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</si>
  <si>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</si>
  <si>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</si>
  <si>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</si>
  <si>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</si>
  <si>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</si>
  <si>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</si>
  <si>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</si>
  <si>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</si>
  <si>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</si>
  <si>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</si>
  <si>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</si>
  <si>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</si>
  <si>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</si>
  <si>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</si>
  <si>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</si>
  <si>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</si>
  <si>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</si>
  <si>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</si>
  <si>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</si>
  <si>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</si>
  <si>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</si>
  <si>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</si>
  <si>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</si>
  <si>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</si>
  <si>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</si>
  <si>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</si>
  <si>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</si>
  <si>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</si>
  <si>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</si>
  <si>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</si>
  <si>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</si>
  <si>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</si>
  <si>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</si>
  <si>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</si>
  <si>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</si>
  <si>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</si>
  <si>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</si>
  <si>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</si>
  <si>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</si>
  <si>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00 - Vedlejší náklad</t>
  </si>
  <si>
    <t>00 - Vedlejší náklady</t>
  </si>
  <si>
    <t>STA</t>
  </si>
  <si>
    <t>1</t>
  </si>
  <si>
    <t>{71f9525a-b39e-4653-bc15-f3c57d2e7df4}</t>
  </si>
  <si>
    <t>2</t>
  </si>
  <si>
    <t>10 - Dopravní část -</t>
  </si>
  <si>
    <t>10 - Dopravní část - 1.etapa</t>
  </si>
  <si>
    <t>{b635a628-687e-4e38-b947-c6f93ecdb8e2}</t>
  </si>
  <si>
    <t>20 - Dopravní část -</t>
  </si>
  <si>
    <t>20 - Dopravní část - 2.etapa</t>
  </si>
  <si>
    <t>{c235303b-7e83-432c-b451-472b62506e09}</t>
  </si>
  <si>
    <t>30 - Dopravní část -</t>
  </si>
  <si>
    <t>30 - Dopravní část - cykl...</t>
  </si>
  <si>
    <t>{d5df9705-a60a-4db0-9f1c-16beff7aaa1e}</t>
  </si>
  <si>
    <t>40 - SO 311 - Dešťov</t>
  </si>
  <si>
    <t>40 - SO 311 - Dešťová kan...</t>
  </si>
  <si>
    <t>{aaaa27f3-27cc-463f-b4cf-c5aefaf6a36c}</t>
  </si>
  <si>
    <t>50 - VO - 1.etapa</t>
  </si>
  <si>
    <t>{a1d5725b-e5e1-4dea-81f2-440f20f9ac2c}</t>
  </si>
  <si>
    <t>60 - VO - 2.etapa</t>
  </si>
  <si>
    <t>{dfeaaead-f8d0-4c15-a82e-0054df4f409c}</t>
  </si>
  <si>
    <t>70 - Stavební úprava</t>
  </si>
  <si>
    <t>70 - Stavební úprava uhel...</t>
  </si>
  <si>
    <t>{dcde150a-425e-4163-b0af-5bd203fef193}</t>
  </si>
  <si>
    <t>KRYCÍ LIST SOUPISU PRACÍ</t>
  </si>
  <si>
    <t>Objekt:</t>
  </si>
  <si>
    <t>00 - Vedlejší náklad - 00 -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</si>
  <si>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</si>
  <si>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</si>
  <si>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</si>
  <si>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</si>
  <si>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</si>
  <si>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</si>
  <si>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</si>
  <si>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</si>
  <si>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</si>
  <si>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</si>
  <si>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</si>
  <si>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</si>
  <si>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</si>
  <si>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</si>
  <si>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</si>
  <si>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</si>
  <si>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</si>
  <si>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</si>
  <si>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</si>
  <si>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</si>
  <si>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</si>
  <si>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</si>
  <si>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</si>
  <si>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</si>
  <si>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999-1</t>
  </si>
  <si>
    <t>Sondy pro ověření hloubek</t>
  </si>
  <si>
    <t>kus</t>
  </si>
  <si>
    <t>4</t>
  </si>
  <si>
    <t>PP</t>
  </si>
  <si>
    <t>999-2</t>
  </si>
  <si>
    <t>Zaměření sítí</t>
  </si>
  <si>
    <t>zaměření sítí</t>
  </si>
  <si>
    <t>3</t>
  </si>
  <si>
    <t>999-3</t>
  </si>
  <si>
    <t>PD skutečného provedení</t>
  </si>
  <si>
    <t>6</t>
  </si>
  <si>
    <t>999-4</t>
  </si>
  <si>
    <t>Zařízení staveniště</t>
  </si>
  <si>
    <t>soubor</t>
  </si>
  <si>
    <t>8</t>
  </si>
  <si>
    <t>P</t>
  </si>
  <si>
    <t>Poznámka k položce:
náklady na umístění sstavební buňky, WC</t>
  </si>
  <si>
    <t>999-5</t>
  </si>
  <si>
    <t>Zabezpečení staveniště</t>
  </si>
  <si>
    <t>10</t>
  </si>
  <si>
    <t>zabezpečení staveniště</t>
  </si>
  <si>
    <t>Poznámka k položce:
oplocení staveniště, zábrany, přechodové desky, dopravní značení na staveništi - po celou dobu rekonstrukce</t>
  </si>
  <si>
    <t>999-6</t>
  </si>
  <si>
    <t>Geotechnik - posouzení a vypracování opatření</t>
  </si>
  <si>
    <t>12</t>
  </si>
  <si>
    <t>7</t>
  </si>
  <si>
    <t>999-7</t>
  </si>
  <si>
    <t>Revize, protokoly o zkouškách</t>
  </si>
  <si>
    <t>14</t>
  </si>
  <si>
    <t>Revize, protokoly o zkouškoách</t>
  </si>
  <si>
    <t>IP 01</t>
  </si>
  <si>
    <t>Přechodné dopravní značení (max. částka)</t>
  </si>
  <si>
    <t>16</t>
  </si>
  <si>
    <t>9</t>
  </si>
  <si>
    <t>IP 02</t>
  </si>
  <si>
    <t>Vytyčení stávajících inženýrských sítí (max. částka)</t>
  </si>
  <si>
    <t>18</t>
  </si>
  <si>
    <t>IP 03</t>
  </si>
  <si>
    <t>Informační tabule s údaji stavby (max. částka)</t>
  </si>
  <si>
    <t>20</t>
  </si>
  <si>
    <t>11</t>
  </si>
  <si>
    <t>012103000</t>
  </si>
  <si>
    <t>Geodetické práce před výstavbou</t>
  </si>
  <si>
    <t>kpl</t>
  </si>
  <si>
    <t>CS ÚRS 2019 01</t>
  </si>
  <si>
    <t>1024</t>
  </si>
  <si>
    <t>-1992677345</t>
  </si>
  <si>
    <t>012203000</t>
  </si>
  <si>
    <t>Geodetické práce při provádění stavby</t>
  </si>
  <si>
    <t>1888190689</t>
  </si>
  <si>
    <t>13</t>
  </si>
  <si>
    <t>012303000</t>
  </si>
  <si>
    <t>Geodetické práce po výstavbě vč. geometrického plánu</t>
  </si>
  <si>
    <t>-1026883245</t>
  </si>
  <si>
    <t>Geodetické práce po výstavbě</t>
  </si>
  <si>
    <t>043134000</t>
  </si>
  <si>
    <t>Zkoušky zatěžovací</t>
  </si>
  <si>
    <t>-1788855742</t>
  </si>
  <si>
    <t>10 - Dopravní část - - 10 - Dopravní část - 1.etapa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</si>
  <si>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</si>
  <si>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</si>
  <si>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</si>
  <si>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</si>
  <si>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</si>
  <si>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</si>
  <si>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</si>
  <si>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</si>
  <si>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</si>
  <si>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</si>
  <si>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</si>
  <si>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</si>
  <si>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M - Práce a dodávky M</t>
  </si>
  <si>
    <t xml:space="preserve">    21-M - Elektromontáže</t>
  </si>
  <si>
    <t xml:space="preserve">    22-M - Montáže technologických zařízení pro dopravní stavby</t>
  </si>
  <si>
    <t>HSV</t>
  </si>
  <si>
    <t>Práce a dodávky HSV</t>
  </si>
  <si>
    <t>Zemní práce</t>
  </si>
  <si>
    <t>111111311</t>
  </si>
  <si>
    <t>Odstranění ruderálního porostu do 100 m2 naložení a odvoz do 20 km v rovině nebo svahu do 1:5</t>
  </si>
  <si>
    <t>m2</t>
  </si>
  <si>
    <t>CS ÚRS 2018 01</t>
  </si>
  <si>
    <t>VV</t>
  </si>
  <si>
    <t>4 "odstranění stávajících keřů C.2-01</t>
  </si>
  <si>
    <t>Součet</t>
  </si>
  <si>
    <t>113107312</t>
  </si>
  <si>
    <t>Odstranění podkladu z kameniva těženého tl 200 mm strojně pl do 50 m2</t>
  </si>
  <si>
    <t>34 "C.2-01</t>
  </si>
  <si>
    <t>113154224</t>
  </si>
  <si>
    <t>Frézování živičného krytu tl 100 mm pruh š 1 m pl do 1000 m2 bez překážek v trase</t>
  </si>
  <si>
    <t>1965*1 "změřeno v digitální verzi PD funkcí na měření ploch</t>
  </si>
  <si>
    <t>113201111</t>
  </si>
  <si>
    <t>Vytrhání obrub chodníkových ležatých</t>
  </si>
  <si>
    <t>m</t>
  </si>
  <si>
    <t>505-80 "změřeno v digitální verzi PD funkcí na měření ploch</t>
  </si>
  <si>
    <t>113201112</t>
  </si>
  <si>
    <t>Vytrhání obrub silničních ležatých</t>
  </si>
  <si>
    <t>80 "změřeno v digitální verzi PD funkcí na měření ploch</t>
  </si>
  <si>
    <t>122201101</t>
  </si>
  <si>
    <t>Odkopávky a prokopávky nezapažené v hornině tř. 3 objem do 100 m3</t>
  </si>
  <si>
    <t>m3</t>
  </si>
  <si>
    <t>4,5 "výkop pro schodiště</t>
  </si>
  <si>
    <t>122201103</t>
  </si>
  <si>
    <t>Odkopávky a prokopávky nezapažené v hornině tř. 3 objem do 5000 m3</t>
  </si>
  <si>
    <t>1442*0,52 "odkop podkladních vrstev</t>
  </si>
  <si>
    <t>470*0,52</t>
  </si>
  <si>
    <t>520*0,14</t>
  </si>
  <si>
    <t>20*0,52</t>
  </si>
  <si>
    <t>8*0,14</t>
  </si>
  <si>
    <t>24*0,52</t>
  </si>
  <si>
    <t>397,68 "profilace terénu</t>
  </si>
  <si>
    <t>2004*0,15 "sanace - čerpání dle skutečnosti</t>
  </si>
  <si>
    <t>131201101</t>
  </si>
  <si>
    <t>Hloubení jam nezapažených v hornině tř. 3 objemu do 100 m3</t>
  </si>
  <si>
    <t>(105+240-27)*0,3*0,4 "drenáž</t>
  </si>
  <si>
    <t>132201101</t>
  </si>
  <si>
    <t>Hloubení rýh š do 600 mm v hornině tř. 3 objemu do 100 m3</t>
  </si>
  <si>
    <t>0,25*0,45*96*2 "nové pasy topného kanálu</t>
  </si>
  <si>
    <t>133201101</t>
  </si>
  <si>
    <t>Hloubení šachet v hornině tř. 3 objemu do 100 m3</t>
  </si>
  <si>
    <t>161101101</t>
  </si>
  <si>
    <t>Svislé přemístění výkopku z horniny tř. 1 až 4 hl výkopu do 2,5 m</t>
  </si>
  <si>
    <t>22</t>
  </si>
  <si>
    <t>4,5+1789,32+38,1+21,6+3,644</t>
  </si>
  <si>
    <t>162701105</t>
  </si>
  <si>
    <t>Vodorovné přemístění do 10000 m výkopku/sypaniny z horniny tř. 1 až 4</t>
  </si>
  <si>
    <t>24</t>
  </si>
  <si>
    <t>171101103</t>
  </si>
  <si>
    <t>Uložení sypaniny z hornin soudržných do násypů zhutněných do 100 % PS</t>
  </si>
  <si>
    <t>26</t>
  </si>
  <si>
    <t>M</t>
  </si>
  <si>
    <t>58337368</t>
  </si>
  <si>
    <t>štěrkopísek frakce netříděná zásyp</t>
  </si>
  <si>
    <t>t</t>
  </si>
  <si>
    <t>28</t>
  </si>
  <si>
    <t>80*2 "Přepočtené koeficientem množství</t>
  </si>
  <si>
    <t>171201201</t>
  </si>
  <si>
    <t>Uložení sypaniny na skládky</t>
  </si>
  <si>
    <t>30</t>
  </si>
  <si>
    <t>171201211</t>
  </si>
  <si>
    <t>Poplatek za uložení odpadu ze sypaniny na skládce (skládkovné)</t>
  </si>
  <si>
    <t>32</t>
  </si>
  <si>
    <t>1857,164*2 "Přepočtené koeficientem množství</t>
  </si>
  <si>
    <t>17</t>
  </si>
  <si>
    <t>174101101</t>
  </si>
  <si>
    <t>Zásyp jam, šachet rýh nebo kolem objektů sypaninou se zhutněním</t>
  </si>
  <si>
    <t>34</t>
  </si>
  <si>
    <t>0,25*0,45*96*0,5 "pasy topného kanálu</t>
  </si>
  <si>
    <t>58331200</t>
  </si>
  <si>
    <t>štěrkopísek netříděný zásypový materiál</t>
  </si>
  <si>
    <t>36</t>
  </si>
  <si>
    <t>5,4*2 "Přepočtené koeficientem množství</t>
  </si>
  <si>
    <t>19</t>
  </si>
  <si>
    <t>175111101</t>
  </si>
  <si>
    <t>Obsypání potrubí ručně sypaninou bez prohození sítem, uloženou do 3 m</t>
  </si>
  <si>
    <t>38</t>
  </si>
  <si>
    <t>1,5*0,45*48 "obsyp potrubí v topném kanálu (účtováno dle skutečnosti)</t>
  </si>
  <si>
    <t>58331289</t>
  </si>
  <si>
    <t>kamenivo těžené drobné frakce 0-2</t>
  </si>
  <si>
    <t>40</t>
  </si>
  <si>
    <t>32,4*2 "Přepočtené koeficientem množství</t>
  </si>
  <si>
    <t>181411131</t>
  </si>
  <si>
    <t>Založení parkového trávníku výsevem plochy do 1000 m2 v rovině a ve svahu do 1:5</t>
  </si>
  <si>
    <t>42</t>
  </si>
  <si>
    <t>1000*1 "trávnaté plochy</t>
  </si>
  <si>
    <t>"změřeno v digitální verzi PD funkcí na měření ploch</t>
  </si>
  <si>
    <t>005724100</t>
  </si>
  <si>
    <t>osivo směs travní parková</t>
  </si>
  <si>
    <t>kg</t>
  </si>
  <si>
    <t>44</t>
  </si>
  <si>
    <t>1000*0,015 "Přepočtené koeficientem množství</t>
  </si>
  <si>
    <t>23</t>
  </si>
  <si>
    <t>181951101</t>
  </si>
  <si>
    <t>Úprava pláně v hornině tř. 1 až 4 bez zhutnění</t>
  </si>
  <si>
    <t>46</t>
  </si>
  <si>
    <t>1000 "trávnaté plochy</t>
  </si>
  <si>
    <t>181951102</t>
  </si>
  <si>
    <t>Úprava pláně v hornině tř. 1 až 4 se zhutněním</t>
  </si>
  <si>
    <t>48</t>
  </si>
  <si>
    <t>1442*1 "živičná vozovka</t>
  </si>
  <si>
    <t>470*1 "parkovací stání</t>
  </si>
  <si>
    <t>60*1 "chodníkový přejezd</t>
  </si>
  <si>
    <t>570*1 "chodník pojížděný</t>
  </si>
  <si>
    <t>8*1 "reliéfní dlažba</t>
  </si>
  <si>
    <t>24*1 "parkovací stání - barevná dlažba</t>
  </si>
  <si>
    <t>520*1 "chodník</t>
  </si>
  <si>
    <t>25</t>
  </si>
  <si>
    <t>182301121</t>
  </si>
  <si>
    <t>Rozprostření ornice pl do 500 m2 ve svahu přes 1:5 tl vrstvy do 100 mm</t>
  </si>
  <si>
    <t>50</t>
  </si>
  <si>
    <t>1000*1 "travnaté plochy</t>
  </si>
  <si>
    <t>103211000</t>
  </si>
  <si>
    <t>zahradní substrát pro výsadbu VL</t>
  </si>
  <si>
    <t>52</t>
  </si>
  <si>
    <t>1000*0,1 "Přepočtené koeficientem množství</t>
  </si>
  <si>
    <t>Zakládání</t>
  </si>
  <si>
    <t>27</t>
  </si>
  <si>
    <t>211561111</t>
  </si>
  <si>
    <t>Výplň odvodňovacích žeber nebo trativodů kamenivem hrubým drceným frakce 4 až 16 mm</t>
  </si>
  <si>
    <t>54</t>
  </si>
  <si>
    <t>211971110</t>
  </si>
  <si>
    <t>Zřízení opláštění žeber nebo trativodů geotextilií v rýze nebo zářezu sklonu do 1:2</t>
  </si>
  <si>
    <t>56</t>
  </si>
  <si>
    <t>(105+240-27)*0,3*4 "drenáž</t>
  </si>
  <si>
    <t>29</t>
  </si>
  <si>
    <t>69311172</t>
  </si>
  <si>
    <t>textilie ÚV stabilizace 300 g/m2 do š 8,8 m</t>
  </si>
  <si>
    <t>58</t>
  </si>
  <si>
    <t>381,6*1,1 "Přepočtené koeficientem množství</t>
  </si>
  <si>
    <t>212755214</t>
  </si>
  <si>
    <t>Trativody z drenážních trubek plastových flexibilních D 100 mm bez lože</t>
  </si>
  <si>
    <t>60</t>
  </si>
  <si>
    <t>105</t>
  </si>
  <si>
    <t>31</t>
  </si>
  <si>
    <t>212755216</t>
  </si>
  <si>
    <t>Trativody z drenážních trubek plastových flexibilních D 160 mm bez lože</t>
  </si>
  <si>
    <t>62</t>
  </si>
  <si>
    <t>240-27</t>
  </si>
  <si>
    <t>271532212</t>
  </si>
  <si>
    <t>Podsyp pod základové konstrukce se zhutněním z hrubého kameniva frakce 16 až 32 mm</t>
  </si>
  <si>
    <t>64</t>
  </si>
  <si>
    <t>2,2 "schodiště</t>
  </si>
  <si>
    <t>0,4 "sušák na prádlo</t>
  </si>
  <si>
    <t>33</t>
  </si>
  <si>
    <t>273313811</t>
  </si>
  <si>
    <t>Základové desky z betonu tř. C 25/30</t>
  </si>
  <si>
    <t>66</t>
  </si>
  <si>
    <t>2 "podkladní deska pod schodišťové stupně</t>
  </si>
  <si>
    <t>274313611</t>
  </si>
  <si>
    <t>Základové pásy z betonu tř. C 16/20</t>
  </si>
  <si>
    <t>68</t>
  </si>
  <si>
    <t>0,25*0,45*96 "nové pasy topného kanálu</t>
  </si>
  <si>
    <t>35</t>
  </si>
  <si>
    <t>274351121</t>
  </si>
  <si>
    <t>Zřízení bednění základových pasů rovného</t>
  </si>
  <si>
    <t>70</t>
  </si>
  <si>
    <t>0,45*48*2*2 "pasy topného kanálu</t>
  </si>
  <si>
    <t>274351122</t>
  </si>
  <si>
    <t>Odstranění bednění základových pasů rovného</t>
  </si>
  <si>
    <t>72</t>
  </si>
  <si>
    <t>37</t>
  </si>
  <si>
    <t>275313811</t>
  </si>
  <si>
    <t>Základové patky z betonu tř. C 25/30</t>
  </si>
  <si>
    <t>74</t>
  </si>
  <si>
    <t>275351121</t>
  </si>
  <si>
    <t>Zřízení bednění základových patek</t>
  </si>
  <si>
    <t>76</t>
  </si>
  <si>
    <t>0,4*4*0,3*4</t>
  </si>
  <si>
    <t>39</t>
  </si>
  <si>
    <t>275351122</t>
  </si>
  <si>
    <t>Odstranění bednění základových patek</t>
  </si>
  <si>
    <t>78</t>
  </si>
  <si>
    <t>291211111-1</t>
  </si>
  <si>
    <t>Zřízení plochy ze silničních panelů do maltového lože (zakrytí topných kanálů)</t>
  </si>
  <si>
    <t>80</t>
  </si>
  <si>
    <t>2*3*16 "zakrytí topného kanálu</t>
  </si>
  <si>
    <t>41</t>
  </si>
  <si>
    <t>59381004</t>
  </si>
  <si>
    <t>panel silniční 300x200x15 cm</t>
  </si>
  <si>
    <t>82</t>
  </si>
  <si>
    <t>Vodorovné konstrukce</t>
  </si>
  <si>
    <t>434121426</t>
  </si>
  <si>
    <t>Osazení ŽB schodišťových stupňů na desku</t>
  </si>
  <si>
    <t>84</t>
  </si>
  <si>
    <t>8+7 "schodiště</t>
  </si>
  <si>
    <t>43</t>
  </si>
  <si>
    <t>59373701</t>
  </si>
  <si>
    <t>stupeň schodišťový betonový 1000x350x150</t>
  </si>
  <si>
    <t>86</t>
  </si>
  <si>
    <t>59373702</t>
  </si>
  <si>
    <t>stupeň schodišťový betonový 1000x350x150/300 nájezdový</t>
  </si>
  <si>
    <t>88</t>
  </si>
  <si>
    <t>Komunikace pozemní</t>
  </si>
  <si>
    <t>45</t>
  </si>
  <si>
    <t>564651111</t>
  </si>
  <si>
    <t>Podklad z kameniva hrubého drceného vel. 63-125 mm tl 150 mm</t>
  </si>
  <si>
    <t>90</t>
  </si>
  <si>
    <t>2004*1 "sanace zemní pláně</t>
  </si>
  <si>
    <t>564851111</t>
  </si>
  <si>
    <t>Podklad ze štěrkodrtě ŠD tl 150 mm</t>
  </si>
  <si>
    <t>92</t>
  </si>
  <si>
    <t>47</t>
  </si>
  <si>
    <t>564861111</t>
  </si>
  <si>
    <t>Podklad ze štěrkodrtě ŠD tl 200 mm</t>
  </si>
  <si>
    <t>94</t>
  </si>
  <si>
    <t>564952111</t>
  </si>
  <si>
    <t>Podklad z mechanicky zpevněného kameniva MZK tl 150 mm</t>
  </si>
  <si>
    <t>96</t>
  </si>
  <si>
    <t xml:space="preserve">470*1 "parkovací stání </t>
  </si>
  <si>
    <t>49</t>
  </si>
  <si>
    <t>565165111</t>
  </si>
  <si>
    <t>Asfaltový beton vrstva podkladní ACP 16 (obalované kamenivo OKS) tl 80 mm š do 3 m</t>
  </si>
  <si>
    <t>98</t>
  </si>
  <si>
    <t>573111113</t>
  </si>
  <si>
    <t>Postřik živičný infiltrační s posypem z asfaltu množství 1,5 kg/m2</t>
  </si>
  <si>
    <t>100</t>
  </si>
  <si>
    <t>51</t>
  </si>
  <si>
    <t>573211109</t>
  </si>
  <si>
    <t>Postřik živičný spojovací z asfaltu v množství 0,50 kg/m2</t>
  </si>
  <si>
    <t>102</t>
  </si>
  <si>
    <t>577134111</t>
  </si>
  <si>
    <t>Asfaltový beton vrstva obrusná ACO 11 (ABS) tř. I tl 40 mm š do 3 m z nemodifikovaného asfaltu</t>
  </si>
  <si>
    <t>104</t>
  </si>
  <si>
    <t>53</t>
  </si>
  <si>
    <t>596211111</t>
  </si>
  <si>
    <t>Kladení zámkové dlažby komunikací pro pěší tl 60 mm skupiny A pl do 100 m2</t>
  </si>
  <si>
    <t>106</t>
  </si>
  <si>
    <t>59245021</t>
  </si>
  <si>
    <t>dlažba skladebná betonová 20x20x6 cm přírodní</t>
  </si>
  <si>
    <t>108</t>
  </si>
  <si>
    <t>520*1,03 "Přepočtené koeficientem množství</t>
  </si>
  <si>
    <t>55</t>
  </si>
  <si>
    <t>596212212</t>
  </si>
  <si>
    <t>Kladení zámkové dlažby pozemních komunikací tl 80 mm skupiny A pl do 300 m2</t>
  </si>
  <si>
    <t>110</t>
  </si>
  <si>
    <t>59245020</t>
  </si>
  <si>
    <t>dlažba skladebná betonová 20x10x8 cm přírodní</t>
  </si>
  <si>
    <t>112</t>
  </si>
  <si>
    <t>1108*1,03 "Přepočtené koeficientem množství</t>
  </si>
  <si>
    <t>57</t>
  </si>
  <si>
    <t>59245005</t>
  </si>
  <si>
    <t>dlažba skladebná betonová 20x10x8 cm barevná</t>
  </si>
  <si>
    <t>114</t>
  </si>
  <si>
    <t>24*1,03 "Přepočtené koeficientem množství</t>
  </si>
  <si>
    <t>Trubní vedení</t>
  </si>
  <si>
    <t>895-01</t>
  </si>
  <si>
    <t>Vybourání uličních vpustí</t>
  </si>
  <si>
    <t>116</t>
  </si>
  <si>
    <t>5-2</t>
  </si>
  <si>
    <t>59</t>
  </si>
  <si>
    <t>895941311</t>
  </si>
  <si>
    <t>Zřízení vpusti kanalizační uliční z betonových dílců typ UVB-50</t>
  </si>
  <si>
    <t>118</t>
  </si>
  <si>
    <t>59223822</t>
  </si>
  <si>
    <t>vpusť betonová uliční dno s výtokem 62,6 x 49,5 x 5 cm</t>
  </si>
  <si>
    <t>120</t>
  </si>
  <si>
    <t>61</t>
  </si>
  <si>
    <t>59223824</t>
  </si>
  <si>
    <t>vpusť betonová uliční /skruž/ 59x50x5 cm</t>
  </si>
  <si>
    <t>122</t>
  </si>
  <si>
    <t>59223821</t>
  </si>
  <si>
    <t>vpusť betonová uliční prstenec 18x66x10 cm</t>
  </si>
  <si>
    <t>124</t>
  </si>
  <si>
    <t>63</t>
  </si>
  <si>
    <t>899104112</t>
  </si>
  <si>
    <t>Osazení poklopů litinových nebo ocelových včetně rámů pro třídu zatížení D400, E600</t>
  </si>
  <si>
    <t>126</t>
  </si>
  <si>
    <t>6-5</t>
  </si>
  <si>
    <t>28661935</t>
  </si>
  <si>
    <t>poklop šachtový litinový dno DN 600 pro třídu zatížení D400</t>
  </si>
  <si>
    <t>128</t>
  </si>
  <si>
    <t>65</t>
  </si>
  <si>
    <t>899204112</t>
  </si>
  <si>
    <t>Osazení mříží litinových včetně rámů a košů na bahno pro třídu zatížení D400, E600</t>
  </si>
  <si>
    <t>130</t>
  </si>
  <si>
    <t>28661938</t>
  </si>
  <si>
    <t>mříž litinová 600/40T, 420X620 D400</t>
  </si>
  <si>
    <t>132</t>
  </si>
  <si>
    <t>67</t>
  </si>
  <si>
    <t>59223874</t>
  </si>
  <si>
    <t>koš vysoký pro uliční vpusti, žárově zinkovaný plech,pro rám 500/300</t>
  </si>
  <si>
    <t>134</t>
  </si>
  <si>
    <t>Ostatní konstrukce a práce, bourání</t>
  </si>
  <si>
    <t>914111111</t>
  </si>
  <si>
    <t>Montáž svislé dopravní značky do velikosti 1 m2 objímkami na sloupek nebo konzolu</t>
  </si>
  <si>
    <t>136</t>
  </si>
  <si>
    <t>69</t>
  </si>
  <si>
    <t>404442570</t>
  </si>
  <si>
    <t>značka svislá - IP12</t>
  </si>
  <si>
    <t>138</t>
  </si>
  <si>
    <t>914511112</t>
  </si>
  <si>
    <t>Montáž sloupku dopravních značek délky do 3,5 m s betonovým základem a patkou</t>
  </si>
  <si>
    <t>140</t>
  </si>
  <si>
    <t>71</t>
  </si>
  <si>
    <t>404452250</t>
  </si>
  <si>
    <t>sloupek Zn 60 - 350</t>
  </si>
  <si>
    <t>142</t>
  </si>
  <si>
    <t>404452400</t>
  </si>
  <si>
    <t>patka hliníková HP 60</t>
  </si>
  <si>
    <t>144</t>
  </si>
  <si>
    <t>73</t>
  </si>
  <si>
    <t>404452530</t>
  </si>
  <si>
    <t>víčko plastové na sloupek 60</t>
  </si>
  <si>
    <t>146</t>
  </si>
  <si>
    <t>404452560</t>
  </si>
  <si>
    <t>upínací svorka na sloupek US 60</t>
  </si>
  <si>
    <t>148</t>
  </si>
  <si>
    <t>75</t>
  </si>
  <si>
    <t>916131213</t>
  </si>
  <si>
    <t>Osazení silničního obrubníku betonového stojatého s boční opěrou do lože z betonu prostého</t>
  </si>
  <si>
    <t>150</t>
  </si>
  <si>
    <t>475+8</t>
  </si>
  <si>
    <t>59217023</t>
  </si>
  <si>
    <t>obrubník betonový chodníkový 100x15x25cm</t>
  </si>
  <si>
    <t>152</t>
  </si>
  <si>
    <t>475*1,02 "Přepočtené koeficientem množství</t>
  </si>
  <si>
    <t>77</t>
  </si>
  <si>
    <t>59217035</t>
  </si>
  <si>
    <t>obrubník betonový obloukový vnější 78 x 15 x 25cm</t>
  </si>
  <si>
    <t>154</t>
  </si>
  <si>
    <t>8*1,02 "Přepočtené koeficientem množství</t>
  </si>
  <si>
    <t>916231213</t>
  </si>
  <si>
    <t>Osazení chodníkového obrubníku betonového stojatého s boční opěrou do lože z betonu prostého</t>
  </si>
  <si>
    <t>156</t>
  </si>
  <si>
    <t>485+18+38+215 -80</t>
  </si>
  <si>
    <t>79</t>
  </si>
  <si>
    <t>59217036</t>
  </si>
  <si>
    <t>obrubník betonový parkový přírodní 50x8x25 cm</t>
  </si>
  <si>
    <t>158</t>
  </si>
  <si>
    <t>405*1,02 "Přepočtené koeficientem množství</t>
  </si>
  <si>
    <t>59217036obl</t>
  </si>
  <si>
    <t>obrubník betonový parkový přírodní 50x8x25 cm r=0,5 m</t>
  </si>
  <si>
    <t>160</t>
  </si>
  <si>
    <t>18*1,02 "Přepočtené koeficientem množství</t>
  </si>
  <si>
    <t>81</t>
  </si>
  <si>
    <t>59217036obl2</t>
  </si>
  <si>
    <t>obrubník betonový parkový přírodní 50x8x25 cm r=1 m</t>
  </si>
  <si>
    <t>162</t>
  </si>
  <si>
    <t>38*1,02 "Přepočtené koeficientem množství</t>
  </si>
  <si>
    <t>59217011</t>
  </si>
  <si>
    <t>obrubník betonový zahradní 50x5x20 cm</t>
  </si>
  <si>
    <t>164</t>
  </si>
  <si>
    <t>215*1,02 "Přepočtené koeficientem množství</t>
  </si>
  <si>
    <t>83</t>
  </si>
  <si>
    <t>965042241</t>
  </si>
  <si>
    <t>Bourání podkladů pod dlažby nebo mazanin betonových nebo z litého asfaltu tl přes 100 mm pl pře 4 m2</t>
  </si>
  <si>
    <t>166</t>
  </si>
  <si>
    <t>250*0,15</t>
  </si>
  <si>
    <t>997</t>
  </si>
  <si>
    <t>Přesun sutě</t>
  </si>
  <si>
    <t>997221551</t>
  </si>
  <si>
    <t>Vodorovná doprava suti ze sypkých materiálů do 1 km</t>
  </si>
  <si>
    <t>168</t>
  </si>
  <si>
    <t>85</t>
  </si>
  <si>
    <t>997221559</t>
  </si>
  <si>
    <t>Příplatek ZKD 1 km u vodorovné dopravy suti ze sypkých materiálů</t>
  </si>
  <si>
    <t>170</t>
  </si>
  <si>
    <t>716,69*29 "Přepočtené koeficientem množství</t>
  </si>
  <si>
    <t>997221815</t>
  </si>
  <si>
    <t>Poplatek za uložení na skládce (skládkovné) stavebního odpadu betonového kód odpadu 170 101</t>
  </si>
  <si>
    <t>172</t>
  </si>
  <si>
    <t>87</t>
  </si>
  <si>
    <t>997221845</t>
  </si>
  <si>
    <t>Poplatek za uložení odpadu z asfaltových povrchů na skládce (skládkovné)</t>
  </si>
  <si>
    <t>174</t>
  </si>
  <si>
    <t>998</t>
  </si>
  <si>
    <t>Přesun hmot</t>
  </si>
  <si>
    <t>998225111</t>
  </si>
  <si>
    <t>Přesun hmot pro pozemní komunikace s krytem z kamene, monolitickým betonovým nebo živičným</t>
  </si>
  <si>
    <t>176</t>
  </si>
  <si>
    <t>PSV</t>
  </si>
  <si>
    <t>Práce a dodávky PSV</t>
  </si>
  <si>
    <t>711</t>
  </si>
  <si>
    <t>Izolace proti vodě, vlhkosti a plynům</t>
  </si>
  <si>
    <t>89</t>
  </si>
  <si>
    <t>711131101</t>
  </si>
  <si>
    <t>Provedení izolace proti zemní vlhkosti pásy na sucho vodorovné AIP nebo tkaninou</t>
  </si>
  <si>
    <t>178</t>
  </si>
  <si>
    <t>69311008</t>
  </si>
  <si>
    <t>geotextilie tkaná PP 40kN/m</t>
  </si>
  <si>
    <t>180</t>
  </si>
  <si>
    <t>2004*1,1 "Přepočtené koeficientem množství</t>
  </si>
  <si>
    <t>91</t>
  </si>
  <si>
    <t>998711201</t>
  </si>
  <si>
    <t>Přesun hmot procentní pro izolace proti vodě, vlhkosti a plynům v objektech v do 6 m</t>
  </si>
  <si>
    <t>%</t>
  </si>
  <si>
    <t>182</t>
  </si>
  <si>
    <t>767</t>
  </si>
  <si>
    <t>Konstrukce zámečnické</t>
  </si>
  <si>
    <t>767220110</t>
  </si>
  <si>
    <t>Montáž zábradlí schodišťového hmotnosti do 15 kg z trubek</t>
  </si>
  <si>
    <t>184</t>
  </si>
  <si>
    <t>2 "schodiště D.1.1.-03</t>
  </si>
  <si>
    <t>93</t>
  </si>
  <si>
    <t>553-01</t>
  </si>
  <si>
    <t>Zábradlí zinkované tr.51x4 - viz PD</t>
  </si>
  <si>
    <t>186</t>
  </si>
  <si>
    <t>767-SP</t>
  </si>
  <si>
    <t>Osazení sušáků na prádlo</t>
  </si>
  <si>
    <t>188</t>
  </si>
  <si>
    <t>12 "D.1.1.-04</t>
  </si>
  <si>
    <t>95</t>
  </si>
  <si>
    <t>553-SP</t>
  </si>
  <si>
    <t>Dodávka sušáků na pradlo tr.51x4 - provedení dle PD</t>
  </si>
  <si>
    <t>190</t>
  </si>
  <si>
    <t>767-L</t>
  </si>
  <si>
    <t>Osazení laviček</t>
  </si>
  <si>
    <t>192</t>
  </si>
  <si>
    <t>2 "D.1.1.-02</t>
  </si>
  <si>
    <t>97</t>
  </si>
  <si>
    <t>553-L</t>
  </si>
  <si>
    <t>Dodávka laviček - viz PD</t>
  </si>
  <si>
    <t>194</t>
  </si>
  <si>
    <t>767-SK</t>
  </si>
  <si>
    <t>Osazení stojanu na kolo</t>
  </si>
  <si>
    <t>196</t>
  </si>
  <si>
    <t>1  "D.1.1.-02</t>
  </si>
  <si>
    <t>99</t>
  </si>
  <si>
    <t>553-SK</t>
  </si>
  <si>
    <t>Dodávka stojanu na kolo - viz PD</t>
  </si>
  <si>
    <t>198</t>
  </si>
  <si>
    <t>767-OK</t>
  </si>
  <si>
    <t>Osazení odpadkového koše</t>
  </si>
  <si>
    <t>200</t>
  </si>
  <si>
    <t>101</t>
  </si>
  <si>
    <t>553-OK</t>
  </si>
  <si>
    <t>Dodávka odpadkového koše - viz PD</t>
  </si>
  <si>
    <t>202</t>
  </si>
  <si>
    <t>767-dmtž-1</t>
  </si>
  <si>
    <t>Demontáž sušáků na prádlo</t>
  </si>
  <si>
    <t>204</t>
  </si>
  <si>
    <t>10 "C.2-01</t>
  </si>
  <si>
    <t>103</t>
  </si>
  <si>
    <t>767-dmtž-2</t>
  </si>
  <si>
    <t>Demontáž herních prvků, lavičky apod a jejich přepístění</t>
  </si>
  <si>
    <t>h</t>
  </si>
  <si>
    <t>206</t>
  </si>
  <si>
    <t>10  "C.2-01</t>
  </si>
  <si>
    <t>767-dmtž-3</t>
  </si>
  <si>
    <t>Demontáž oc.sloupků se základem</t>
  </si>
  <si>
    <t>208</t>
  </si>
  <si>
    <t>18 "C.2-01</t>
  </si>
  <si>
    <t>998767201</t>
  </si>
  <si>
    <t>Přesun hmot procentní pro zámečnické konstrukce v objektech v do 6 m</t>
  </si>
  <si>
    <t>210</t>
  </si>
  <si>
    <t>Práce a dodávky M</t>
  </si>
  <si>
    <t>21-M</t>
  </si>
  <si>
    <t>Elektromontáže</t>
  </si>
  <si>
    <t>210-01</t>
  </si>
  <si>
    <t>Demontáž stožáru VO vč.základu</t>
  </si>
  <si>
    <t>212</t>
  </si>
  <si>
    <t>5 "C.2-01</t>
  </si>
  <si>
    <t>22-M</t>
  </si>
  <si>
    <t>Montáže technologických zařízení pro dopravní stavby</t>
  </si>
  <si>
    <t>107</t>
  </si>
  <si>
    <t>220182002</t>
  </si>
  <si>
    <t>Zatažení ochranné trubky HDPE do chráničky 110 mm</t>
  </si>
  <si>
    <t>214</t>
  </si>
  <si>
    <t>590-175</t>
  </si>
  <si>
    <t>56120110del</t>
  </si>
  <si>
    <t>kabelová chránička dělená DN 110</t>
  </si>
  <si>
    <t>256</t>
  </si>
  <si>
    <t>216</t>
  </si>
  <si>
    <t>415*1,1 "Přepočtené koeficientem množství</t>
  </si>
  <si>
    <t>20 - Dopravní část - - 20 - Dopravní část - 2.etapa</t>
  </si>
  <si>
    <t>102*1 "změřeno v digitální verzi PD funkcí na měření ploch</t>
  </si>
  <si>
    <t>22+185</t>
  </si>
  <si>
    <t>122201102</t>
  </si>
  <si>
    <t>Odkopávky a prokopávky nezapažené v hornině tř. 3 objem do 1000 m3</t>
  </si>
  <si>
    <t>235*0,52 "odkop podkladních vrstev</t>
  </si>
  <si>
    <t>150*0,52</t>
  </si>
  <si>
    <t>90*0,14</t>
  </si>
  <si>
    <t>120*0,52</t>
  </si>
  <si>
    <t>2*0,14</t>
  </si>
  <si>
    <t>7*0,52</t>
  </si>
  <si>
    <t>165,88 "profilace terénu</t>
  </si>
  <si>
    <t>394*0,15 "sanace - čerpání dle skutečnosti</t>
  </si>
  <si>
    <t>1,1 "patky sloupků</t>
  </si>
  <si>
    <t>20*2 "Přepočtené koeficientem množství</t>
  </si>
  <si>
    <t>505,2*2 "Přepočtené koeficientem množství</t>
  </si>
  <si>
    <t>110*1 "travnaté plochy</t>
  </si>
  <si>
    <t>110*0,015 "Přepočtené koeficientem množství</t>
  </si>
  <si>
    <t>110*1 "trávnaté plochy</t>
  </si>
  <si>
    <t>235*1 "živičná vozovka</t>
  </si>
  <si>
    <t xml:space="preserve">150*1 "parkovací stání </t>
  </si>
  <si>
    <t>90*1 "chodník</t>
  </si>
  <si>
    <t>120*1 "chodník pojížděný</t>
  </si>
  <si>
    <t>2*1 "reliéfní dlažba</t>
  </si>
  <si>
    <t>7*1 "parkovací stání - barevná dlažba</t>
  </si>
  <si>
    <t>110*0,1 "Přepočtené koeficientem množství</t>
  </si>
  <si>
    <t>18*0,3*0,4 "drenáž</t>
  </si>
  <si>
    <t>18*0,3*4 "drenáž</t>
  </si>
  <si>
    <t>21,6*1,1 "Přepočtené koeficientem množství</t>
  </si>
  <si>
    <t>18 "drenáž</t>
  </si>
  <si>
    <t>445*1 "sanace zemní pláně</t>
  </si>
  <si>
    <t>150*1 "parkovací stání</t>
  </si>
  <si>
    <t>90*1,03 "Přepočtené koeficientem množství</t>
  </si>
  <si>
    <t>272*1,03 "Přepočtené koeficientem množství</t>
  </si>
  <si>
    <t>7*1,03 "Přepočtené koeficientem množství</t>
  </si>
  <si>
    <t>404442030</t>
  </si>
  <si>
    <t>značka svislá - E13 (text - MIMO ČEZ CHETES)</t>
  </si>
  <si>
    <t>404442602</t>
  </si>
  <si>
    <t>značka svislá - B1</t>
  </si>
  <si>
    <t>56*1,02 "Přepočtené koeficientem množství</t>
  </si>
  <si>
    <t>16+4+2+56</t>
  </si>
  <si>
    <t>16*1,02 "Přepočtené koeficientem množství</t>
  </si>
  <si>
    <t>4*1,02 "Přepočtené koeficientem množství</t>
  </si>
  <si>
    <t>2*1,02 "Přepočtené koeficientem množství</t>
  </si>
  <si>
    <t>935113212</t>
  </si>
  <si>
    <t>Osazení odvodňovacího betonového žlabu štěrbinovéhp</t>
  </si>
  <si>
    <t>8+1</t>
  </si>
  <si>
    <t>59221012-1</t>
  </si>
  <si>
    <t>štěribinový betonový žlab DN 150</t>
  </si>
  <si>
    <t>59221012-2</t>
  </si>
  <si>
    <t>štěribinový betonový žlab - díl se vpustí dl.0,5 m</t>
  </si>
  <si>
    <t>59221012-3</t>
  </si>
  <si>
    <t>štěribinový betonový žlab - čistící díl dl.0,5 m</t>
  </si>
  <si>
    <t>35*0,15</t>
  </si>
  <si>
    <t>85,272*29 "Přepočtené koeficientem množství</t>
  </si>
  <si>
    <t>394*1,1 "Přepočtené koeficientem množství</t>
  </si>
  <si>
    <t>767-Sl</t>
  </si>
  <si>
    <t>Osazení sloupků chodníkových</t>
  </si>
  <si>
    <t xml:space="preserve">7 </t>
  </si>
  <si>
    <t>553-Sl</t>
  </si>
  <si>
    <t>Dodávka sloupek chodníkový - provedení dle PD</t>
  </si>
  <si>
    <t xml:space="preserve">230 </t>
  </si>
  <si>
    <t>230*1,1 "Přepočtené koeficientem množství</t>
  </si>
  <si>
    <t>30 - Dopravní část - - 30 - Dopravní část - cykl...</t>
  </si>
  <si>
    <t>113106123</t>
  </si>
  <si>
    <t>Rozebrání dlažeb ze zámkových dlaždic komunikací pro pěší ručně</t>
  </si>
  <si>
    <t>40 "demontáž bet.dlažby</t>
  </si>
  <si>
    <t>20 "demontáž bet.dlažby pro přeskládání</t>
  </si>
  <si>
    <t>340 "odkop podkladních vrstev</t>
  </si>
  <si>
    <t>460*0,15 "sanace</t>
  </si>
  <si>
    <t>27*0,3*0,4 "drenáž</t>
  </si>
  <si>
    <t>409+3,24</t>
  </si>
  <si>
    <t>412,24*2 "Přepočtené koeficientem množství</t>
  </si>
  <si>
    <t>20*1 "travnaté plochy</t>
  </si>
  <si>
    <t>20*0,015 "Přepočtené koeficientem množství</t>
  </si>
  <si>
    <t>20*1 "trávnaté plochy</t>
  </si>
  <si>
    <t>290*1 "živičná vozovka</t>
  </si>
  <si>
    <t xml:space="preserve">175*1 "parkovací stání </t>
  </si>
  <si>
    <t>85*1"cyklostezka</t>
  </si>
  <si>
    <t>115*1 "chodník</t>
  </si>
  <si>
    <t>4*1 "reliéfní dlažba</t>
  </si>
  <si>
    <t>20*0,1 "Přepočtené koeficientem množství</t>
  </si>
  <si>
    <t>27*0,3*4 "drenáž</t>
  </si>
  <si>
    <t>32,4*1,1 "Přepočtené koeficientem množství</t>
  </si>
  <si>
    <t>27 "drenáž</t>
  </si>
  <si>
    <t>460*1 "sanace zemní pláně</t>
  </si>
  <si>
    <t>175*1 "parkovací stání</t>
  </si>
  <si>
    <t>85*1 "cyklostezka</t>
  </si>
  <si>
    <t>565135111</t>
  </si>
  <si>
    <t>Asfaltový beton vrstva podkladní ACP 16 (obalované kamenivo OKS) tl 50 mm š do 3 m</t>
  </si>
  <si>
    <t>577144111</t>
  </si>
  <si>
    <t>Asfaltový beton vrstva obrusná ACO 11 (ABS) tř. I tl 50 mm š do 3 m z nemodifikovaného asfaltu</t>
  </si>
  <si>
    <t>20 "zpětná montáž bet.dlažby pro přeskládání</t>
  </si>
  <si>
    <t>115*1,03 "Přepočtené koeficientem množství</t>
  </si>
  <si>
    <t>59245019</t>
  </si>
  <si>
    <t>dlažba skladebná betonová slepecká 20x10x6 cm přírodní</t>
  </si>
  <si>
    <t>4*1,03 "Přepočtené koeficientem množství</t>
  </si>
  <si>
    <t>175*1,03 "Přepočtené koeficientem množství</t>
  </si>
  <si>
    <t>899121102</t>
  </si>
  <si>
    <t>Osazení poklopů plastových šoupátkových</t>
  </si>
  <si>
    <t>56230633</t>
  </si>
  <si>
    <t>poklop uliční šoupátkový kulatý plastový PA s litinovým víkem</t>
  </si>
  <si>
    <t>404442603</t>
  </si>
  <si>
    <t>značka svislá - C8a, C8b</t>
  </si>
  <si>
    <t>915231111</t>
  </si>
  <si>
    <t>Vodorovné dopravní značení přechody pro chodce, šipky, symboly bílý plast</t>
  </si>
  <si>
    <t>915621111</t>
  </si>
  <si>
    <t>Předznačení vodorovného plošného značení</t>
  </si>
  <si>
    <t>165+2</t>
  </si>
  <si>
    <t>165*1,02 "Přepočtené koeficientem množství</t>
  </si>
  <si>
    <t>916241113</t>
  </si>
  <si>
    <t>Osazení obrubníku kamenného ležatého s boční opěrou do lože z betonu prostého</t>
  </si>
  <si>
    <t>110+14</t>
  </si>
  <si>
    <t>58380003-1</t>
  </si>
  <si>
    <t>obrubník kamenný přímý, žula, 25x25</t>
  </si>
  <si>
    <t>58380412</t>
  </si>
  <si>
    <t>obrubník kamenný obloukový , žula, r=0,5÷1 m 25x25</t>
  </si>
  <si>
    <t>34*29 "Přepočtené koeficientem množství</t>
  </si>
  <si>
    <t>85*1 "živičná cyklostezka</t>
  </si>
  <si>
    <t>175</t>
  </si>
  <si>
    <t>175*1,1 "Přepočtené koeficientem množství</t>
  </si>
  <si>
    <t>40 - SO 311 - Dešťov - 40 - SO 311 - Dešťová kan...</t>
  </si>
  <si>
    <t xml:space="preserve">    3 - Svislé a kompletní konstrukce</t>
  </si>
  <si>
    <t xml:space="preserve">    6 - Úpravy povrchů, podlahy a osazování výplní</t>
  </si>
  <si>
    <t>115101201</t>
  </si>
  <si>
    <t>Čerpání vody na dopravní výšku do 10 m průměrný přítok do 500 l/min</t>
  </si>
  <si>
    <t>hod</t>
  </si>
  <si>
    <t>115101301</t>
  </si>
  <si>
    <t>Pohotovost čerpací soupravy pro dopravní výšku do 10 m přítok do 500 l/min</t>
  </si>
  <si>
    <t>den</t>
  </si>
  <si>
    <t>130001101</t>
  </si>
  <si>
    <t>Příplatek za ztížení vykopávky v blízkosti podzemního vedení</t>
  </si>
  <si>
    <t>436,446*0,2</t>
  </si>
  <si>
    <t>132201202</t>
  </si>
  <si>
    <t>Hloubení rýh š do 2000 mm v hornině tř. 3 objemu do 1000 m3</t>
  </si>
  <si>
    <t>132301202</t>
  </si>
  <si>
    <t>Hloubení rýh š do 2000 mm v hornině tř. 4 objemu do 1000 m3</t>
  </si>
  <si>
    <t>727,41*0,4 "Přepočtené koeficientem množství</t>
  </si>
  <si>
    <t>151101102</t>
  </si>
  <si>
    <t>Zřízení příložného pažení a rozepření stěn rýh hl do 4 m</t>
  </si>
  <si>
    <t>39*2*3,15 "stoka D1</t>
  </si>
  <si>
    <t>38*2*2,88 "stoka D2</t>
  </si>
  <si>
    <t>47*2*2,54 "stoka D3</t>
  </si>
  <si>
    <t>29,5*2*2,39 "stoka D4</t>
  </si>
  <si>
    <t>151101112</t>
  </si>
  <si>
    <t>Odstranění příložného pažení a rozepření stěn rýh hl do 4 m</t>
  </si>
  <si>
    <t>39*1,2*2,5 "stoka D1</t>
  </si>
  <si>
    <t>38*1,2*2,5 "stoka D2</t>
  </si>
  <si>
    <t>47*1,2*2,5 "stoka D3</t>
  </si>
  <si>
    <t>29,5*1,2*2,39 "stoka D4</t>
  </si>
  <si>
    <t>(88+96)*1,5*0,8 "přípojky</t>
  </si>
  <si>
    <t>161101102</t>
  </si>
  <si>
    <t>Svislé přemístění výkopku z horniny tř. 1 až 4 hl výkopu do 4 m</t>
  </si>
  <si>
    <t>39*1,2*0,65 "stoka D1</t>
  </si>
  <si>
    <t>38*1,2*0,38 "stoka D2</t>
  </si>
  <si>
    <t>47*1,2*0,04 "stoka D3</t>
  </si>
  <si>
    <t>Poplatek za uložení stavebního odpadu - zeminy a kameniva na skládce</t>
  </si>
  <si>
    <t>727,41*2 "Přepočtené koeficientem množství</t>
  </si>
  <si>
    <t>39*1,2*(3,15-0,55-0,1) "stoka D1</t>
  </si>
  <si>
    <t>38*1,2*(2,88-0,55-0,1) "stoka D2</t>
  </si>
  <si>
    <t>47*1,2*(2,54-0,55-0,1) "stoka D3</t>
  </si>
  <si>
    <t>29,5*1,2*(2,39-0,55-0,1) "stoka D4</t>
  </si>
  <si>
    <t>(88+96)*0,8*(1,5-0,45-0,1) "přípojky</t>
  </si>
  <si>
    <t>583312800</t>
  </si>
  <si>
    <t>kamenivo těžené drobné frakce 0-1</t>
  </si>
  <si>
    <t>526,72*2 "Přepočtené koeficientem množství</t>
  </si>
  <si>
    <t>175102101</t>
  </si>
  <si>
    <t>Obsypání potrubí při překopech inž sítí ručně objem do 10 m3 z hor tř. 1 až 4</t>
  </si>
  <si>
    <t>39*1,2*0,55 "stoka D1</t>
  </si>
  <si>
    <t>38*1,2*0,55 "stoka D2</t>
  </si>
  <si>
    <t>47*1,2*0,55 "stoka D3</t>
  </si>
  <si>
    <t>29,5*1,2*0,55 "stoka D4</t>
  </si>
  <si>
    <t>(88+96)*1,5*0,45 "přípojky</t>
  </si>
  <si>
    <t>225,51*2 "Přepočtené koeficientem množství</t>
  </si>
  <si>
    <t>Svislé a kompletní konstrukce</t>
  </si>
  <si>
    <t>311351311</t>
  </si>
  <si>
    <t>Zřízení jednostranného bednění nosných nadzákladových zdí</t>
  </si>
  <si>
    <t>(0,9*2+1,2*2)*1,5*8 "sorpční vpusti</t>
  </si>
  <si>
    <t>(0,8*2+0,5*2)*0,5*8</t>
  </si>
  <si>
    <t>311351312</t>
  </si>
  <si>
    <t>Odstranění jednostranného bednění nosných nadzákladových zdí</t>
  </si>
  <si>
    <t>312311911</t>
  </si>
  <si>
    <t>Výplňová zeď z betonu prostého tř. C 16/20</t>
  </si>
  <si>
    <t>(0,8*2+0,9*2)*1,5*0,2*8 "sorpční vpusti</t>
  </si>
  <si>
    <t>451572111</t>
  </si>
  <si>
    <t>Lože pod potrubí otevřený výkop z kameniva drobného těženého</t>
  </si>
  <si>
    <t>39*1,2*0,1 "stoka D1</t>
  </si>
  <si>
    <t>38*1,2*0,1 "stoka D2</t>
  </si>
  <si>
    <t>47*1,2*0,1 "stoka D3</t>
  </si>
  <si>
    <t>29,5*1,2*0,1 "stoka D4</t>
  </si>
  <si>
    <t>(88+96)*0,8*0,1 "přípojky</t>
  </si>
  <si>
    <t>452112111</t>
  </si>
  <si>
    <t>Osazení betonových prstenců nebo rámů v do 100 mm</t>
  </si>
  <si>
    <t>CS ÚRS 2017 01</t>
  </si>
  <si>
    <t>8 "nové šachty</t>
  </si>
  <si>
    <t>15 "stávající šachty</t>
  </si>
  <si>
    <t>59224176</t>
  </si>
  <si>
    <t>prstenec betonový vyrovnávací 62,5x8x12 cm</t>
  </si>
  <si>
    <t>59224011</t>
  </si>
  <si>
    <t>prstenec betonový vyrovnávací ke krytu šachty 62,5x6x10 cm</t>
  </si>
  <si>
    <t>6 "nové šachty</t>
  </si>
  <si>
    <t>59224013</t>
  </si>
  <si>
    <t>prstenec betonový vyrovnávací ke krytu šachty 62,5x10x10 cm</t>
  </si>
  <si>
    <t>564231111</t>
  </si>
  <si>
    <t>Podklad nebo podsyp ze štěrkopísku ŠP tl 100 mm</t>
  </si>
  <si>
    <t>1,6*1,3*8 "sorpční vpusti</t>
  </si>
  <si>
    <t>Úpravy povrchů, podlahy a osazování výplní</t>
  </si>
  <si>
    <t>631311124</t>
  </si>
  <si>
    <t>Mazanina tl do 120 mm z betonu prostého bez zvýšených nároků na prostředí tř. C 16/20</t>
  </si>
  <si>
    <t>1,2*1,2*0,1*7 "podklad pod šachtová dna</t>
  </si>
  <si>
    <t>631311134</t>
  </si>
  <si>
    <t>Mazanina tl do 240 mm z betonu prostého bez zvýšených nároků na prostředí tř. C 16/20</t>
  </si>
  <si>
    <t>1,6*1,3*0,15*8 "sorpční vpusti</t>
  </si>
  <si>
    <t>631351101</t>
  </si>
  <si>
    <t>Zřízení bednění rýh a hran v podlahách</t>
  </si>
  <si>
    <t>(1,6*2+1,3*2)*0,15*8 "sorpční vpusti</t>
  </si>
  <si>
    <t>631351102</t>
  </si>
  <si>
    <t>Odstranění bednění rýh a hran v podlahách</t>
  </si>
  <si>
    <t>871265211</t>
  </si>
  <si>
    <t>Kanalizační potrubí z tvrdého PVC jednovrstvé tuhost třídy SN4 DN 110</t>
  </si>
  <si>
    <t>871315211</t>
  </si>
  <si>
    <t>Kanalizační potrubí z tvrdého PVC jednovrstvé tuhost třídy SN4 DN 160</t>
  </si>
  <si>
    <t>871365221</t>
  </si>
  <si>
    <t>Kanalizační potrubí z tvrdého PVC jednovrstvé tuhost třídy SN8 DN 250</t>
  </si>
  <si>
    <t>39 "stoka D1</t>
  </si>
  <si>
    <t>38 "stoka D2</t>
  </si>
  <si>
    <t>47 "stoka D3</t>
  </si>
  <si>
    <t>29,5 "stoka D4</t>
  </si>
  <si>
    <t>877260310</t>
  </si>
  <si>
    <t>Montáž kolen na kanalizačním potrubí z PP trub hladkých plnostěnných DN 100</t>
  </si>
  <si>
    <t>7+9</t>
  </si>
  <si>
    <t>28617170</t>
  </si>
  <si>
    <t>koleno kanalizační PP SN 16 30 ° DN 100</t>
  </si>
  <si>
    <t>28617180</t>
  </si>
  <si>
    <t>koleno kanalizační PP SN 16 45 ° DN 100</t>
  </si>
  <si>
    <t>877310310</t>
  </si>
  <si>
    <t>Montáž kolen na kanalizačním potrubí z PP trub hladkých plnostěnných DN 150</t>
  </si>
  <si>
    <t>9+10+9</t>
  </si>
  <si>
    <t>28617182</t>
  </si>
  <si>
    <t>koleno kanalizační PP SN 16 45 ° DN 150</t>
  </si>
  <si>
    <t>28617172</t>
  </si>
  <si>
    <t>koleno kanalizační PP SN 16 30 ° DN 150</t>
  </si>
  <si>
    <t>28617192</t>
  </si>
  <si>
    <t>koleno kanalizační PP SN 1687 ° DN 150</t>
  </si>
  <si>
    <t>877360320</t>
  </si>
  <si>
    <t>Montáž odboček na kanalizačním potrubí z PP trub hladkých plnostěnných DN 250</t>
  </si>
  <si>
    <t>5+10</t>
  </si>
  <si>
    <t>28617209</t>
  </si>
  <si>
    <t>odbočka kanalizační PP SN 16 45° DN 250/DN100</t>
  </si>
  <si>
    <t>28617210</t>
  </si>
  <si>
    <t>odbočka kanalizační PP SN 16 45° DN 250/DN150</t>
  </si>
  <si>
    <t>894138001</t>
  </si>
  <si>
    <t>Příplatek ZKD 0,60 m výšky vstupu na stokách</t>
  </si>
  <si>
    <t>894411121</t>
  </si>
  <si>
    <t>Zřízení šachet kanalizačních z betonových dílců na potrubí DN nad 200 do 300 dno beton tř. C 25/30</t>
  </si>
  <si>
    <t>592243120</t>
  </si>
  <si>
    <t>konus šachetní betonový TBR-Q.1 100-63/58/12 KPS 100x62,5x58 cm</t>
  </si>
  <si>
    <t>6,42201834862385*1,09 "Přepočtené koeficientem množství</t>
  </si>
  <si>
    <t>59224051</t>
  </si>
  <si>
    <t>skruž pro kanalizační šachty se zabudovanými stupadly 100 x 50 x 12 cm</t>
  </si>
  <si>
    <t>59224050</t>
  </si>
  <si>
    <t>skruž pro kanalizační šachty se zabudovanými stupadly 100 x 25 x 12 cm</t>
  </si>
  <si>
    <t>59224052</t>
  </si>
  <si>
    <t>skruž pro kanalizační šachty se zabudovanými stupadly 100 x 100 x 12 cm</t>
  </si>
  <si>
    <t>592241830</t>
  </si>
  <si>
    <t>dno betonové šachtové kulaté TBZ-Q excelent 1000/600</t>
  </si>
  <si>
    <t>592241899</t>
  </si>
  <si>
    <t>těsnění pro DN 1000 Q.1</t>
  </si>
  <si>
    <t>895941311-1</t>
  </si>
  <si>
    <t>Osazení sorpční vpusti</t>
  </si>
  <si>
    <t>592-01</t>
  </si>
  <si>
    <t>Sorpční vpust - specifikace dle PD</t>
  </si>
  <si>
    <t>895941999</t>
  </si>
  <si>
    <t>Začištění spojů revizních šachet z vnější i vnitřní strany</t>
  </si>
  <si>
    <t>899103111</t>
  </si>
  <si>
    <t>Osazení poklopů litinových nebo ocelových včetně rámů hmotnosti nad 100 do 150 kg</t>
  </si>
  <si>
    <t>7 "nové šachty</t>
  </si>
  <si>
    <t>10 "stávající šachty</t>
  </si>
  <si>
    <t>286617640</t>
  </si>
  <si>
    <t>revizní poklop Rexel D400 CDRE60AU s logem "Město Cheb"</t>
  </si>
  <si>
    <t>998276101</t>
  </si>
  <si>
    <t>Přesun hmot pro trubní vedení z trub z plastických hmot otevřený výkop</t>
  </si>
  <si>
    <t>50 - VO - 1.etapa - 50 - VO - 1.etapa</t>
  </si>
  <si>
    <t>M21 - Elektromontáže</t>
  </si>
  <si>
    <t>D1 - Demontáže</t>
  </si>
  <si>
    <t>M46 - Zemní práce při elektromontážích</t>
  </si>
  <si>
    <t>M58 - Výchozí revize</t>
  </si>
  <si>
    <t>D2 - Ostatní</t>
  </si>
  <si>
    <t>D3 - Mimostaveništní doprava</t>
  </si>
  <si>
    <t>D4 - HZS</t>
  </si>
  <si>
    <t>M21</t>
  </si>
  <si>
    <t>210100101</t>
  </si>
  <si>
    <t>ukonč. 1 žil. vodičů do 16 mm2</t>
  </si>
  <si>
    <t>ks</t>
  </si>
  <si>
    <t>210100102</t>
  </si>
  <si>
    <t>ukonč. 1 žil. vodičů do 50 mm2</t>
  </si>
  <si>
    <t>210100104</t>
  </si>
  <si>
    <t>ukonč. 1 žil. vodičů do 95 mm2</t>
  </si>
  <si>
    <t>210100252</t>
  </si>
  <si>
    <t>ukonč.kab.smršt.zákl.do 4x25 mm2</t>
  </si>
  <si>
    <t>10.050.615</t>
  </si>
  <si>
    <t>Koncovka SKR 4 38/11 smršť.</t>
  </si>
  <si>
    <t>KS</t>
  </si>
  <si>
    <t>21020-4201</t>
  </si>
  <si>
    <t>elektrovýzbroj stožáru pro 1 okruh</t>
  </si>
  <si>
    <t>10.074.573</t>
  </si>
  <si>
    <t>Svorka  stožárová výzbroj s pojistkou</t>
  </si>
  <si>
    <t>210202014</t>
  </si>
  <si>
    <t>svit parkove do 150W</t>
  </si>
  <si>
    <t>10.024.975</t>
  </si>
  <si>
    <t xml:space="preserve">svítislo  LED 39 W </t>
  </si>
  <si>
    <t>r02</t>
  </si>
  <si>
    <t>recyklacní poplatek svítidla</t>
  </si>
  <si>
    <t>210204002</t>
  </si>
  <si>
    <t>stozar sadovy do 6m</t>
  </si>
  <si>
    <t>10.486.995</t>
  </si>
  <si>
    <t>Stožár 6 m  žár. zinek</t>
  </si>
  <si>
    <t>210810005</t>
  </si>
  <si>
    <t>CYKY-CYKYm 3J/Dx1.5 mm2 750V (VU)</t>
  </si>
  <si>
    <t>10.051.448</t>
  </si>
  <si>
    <t>CYKY 3J1,5  (3Cx 1,5)</t>
  </si>
  <si>
    <t>210810013</t>
  </si>
  <si>
    <t>CYKY-CYKYm 4Jx10 mm2 750V (VU)</t>
  </si>
  <si>
    <t>10.048.483</t>
  </si>
  <si>
    <t>CYKY 4J10</t>
  </si>
  <si>
    <t>210220022</t>
  </si>
  <si>
    <t>uzem. v zemi FeZn R=8-10 mm vč.svorek;propoj.aj.</t>
  </si>
  <si>
    <t>10.048.483.1</t>
  </si>
  <si>
    <t>FeZn 10</t>
  </si>
  <si>
    <t>210220301</t>
  </si>
  <si>
    <t>svorka uzemnovací</t>
  </si>
  <si>
    <t>10.048.483.2</t>
  </si>
  <si>
    <t>svorka zemnící</t>
  </si>
  <si>
    <t>210-1</t>
  </si>
  <si>
    <t>Montáž zemní spojky</t>
  </si>
  <si>
    <t>10.048-1</t>
  </si>
  <si>
    <t>Spojka zemní kabelová Al4x25/Cu4x10</t>
  </si>
  <si>
    <t>D1</t>
  </si>
  <si>
    <t>Demontáže</t>
  </si>
  <si>
    <t>21020-2013</t>
  </si>
  <si>
    <t>Vybojkové svítidlo na výložník</t>
  </si>
  <si>
    <t>210204002.1</t>
  </si>
  <si>
    <t>stožár sadový ocelový</t>
  </si>
  <si>
    <t>210901070</t>
  </si>
  <si>
    <t>kabel AYKY 1kV (VU)</t>
  </si>
  <si>
    <t>Pol1</t>
  </si>
  <si>
    <t>Prořez</t>
  </si>
  <si>
    <t>Pol2</t>
  </si>
  <si>
    <t>Podružný materiál</t>
  </si>
  <si>
    <t>Pol3</t>
  </si>
  <si>
    <t>PPV</t>
  </si>
  <si>
    <t>M46</t>
  </si>
  <si>
    <t>Zemní práce při elektromontážích</t>
  </si>
  <si>
    <t>460010024</t>
  </si>
  <si>
    <t>vytyč.trati kab.vedení v zastavěném prostoru</t>
  </si>
  <si>
    <t>km</t>
  </si>
  <si>
    <t>460050703R</t>
  </si>
  <si>
    <t>Jáma do 2 m3 pro stožár veřejného osvětlení, hor.3</t>
  </si>
  <si>
    <t>460080001</t>
  </si>
  <si>
    <t>betonový základ do rostlé zeminy bez bednění</t>
  </si>
  <si>
    <t>C16</t>
  </si>
  <si>
    <t>beton  C16/20</t>
  </si>
  <si>
    <t>460100001</t>
  </si>
  <si>
    <t>pouzdrový zákl.pro stožár VO mimo trasu 250x800mm</t>
  </si>
  <si>
    <t>90001</t>
  </si>
  <si>
    <t>kopaný písek</t>
  </si>
  <si>
    <t>OST12300-00020</t>
  </si>
  <si>
    <t>SP 250/1000 - stožárové pouzdro</t>
  </si>
  <si>
    <t>460120002</t>
  </si>
  <si>
    <t>zához jámy zem.tř. 3-4</t>
  </si>
  <si>
    <t>460200163</t>
  </si>
  <si>
    <t>kabel.rýha 35cm/šíř. 80cm/hl. zem.tř.3</t>
  </si>
  <si>
    <t>283164</t>
  </si>
  <si>
    <t>kabel.rýha 50cm/šíř. 100cm/hl. zem.tř.3</t>
  </si>
  <si>
    <t>460420001</t>
  </si>
  <si>
    <t>kabel.lože z pros.zem.v rýze 65cm tl.5cm</t>
  </si>
  <si>
    <t>460510021</t>
  </si>
  <si>
    <t>kabel.prostup z PVC roury světl.do 10.5cm</t>
  </si>
  <si>
    <t>10.074.649</t>
  </si>
  <si>
    <t>Trubka 63 rudá</t>
  </si>
  <si>
    <t>460560163</t>
  </si>
  <si>
    <t>ruč.zához.kab.rýhy 35cm šíř.80cm hl.zem.tř.3</t>
  </si>
  <si>
    <t>460560293</t>
  </si>
  <si>
    <t>ruč.zához.kab.rýhy 50cm šíř.100cm hl.zem.tř.3</t>
  </si>
  <si>
    <t>460620013</t>
  </si>
  <si>
    <t>provizorní úprava terénu zem.tř.3</t>
  </si>
  <si>
    <t>M58</t>
  </si>
  <si>
    <t>Výchozí revize</t>
  </si>
  <si>
    <t>320410002</t>
  </si>
  <si>
    <t>Celk.prohl.el.zař.a vyhot.zpr.</t>
  </si>
  <si>
    <t>objem</t>
  </si>
  <si>
    <t>D2</t>
  </si>
  <si>
    <t>Ostatní</t>
  </si>
  <si>
    <t>dod0102</t>
  </si>
  <si>
    <t>montážní plošina + 1 x obsluha</t>
  </si>
  <si>
    <t>dod0117</t>
  </si>
  <si>
    <t>mechanizace  - minibagr</t>
  </si>
  <si>
    <t>D3</t>
  </si>
  <si>
    <t>Mimostaveništní doprava</t>
  </si>
  <si>
    <t>Rdopr011</t>
  </si>
  <si>
    <t>doprava nákladní do 8,5t (odvoz skládkovné)</t>
  </si>
  <si>
    <t>dopr009</t>
  </si>
  <si>
    <t>doprava mechanizace</t>
  </si>
  <si>
    <t>D4</t>
  </si>
  <si>
    <t>HZS</t>
  </si>
  <si>
    <t>HZS2</t>
  </si>
  <si>
    <t>Úklid pracoviště</t>
  </si>
  <si>
    <t>hod.</t>
  </si>
  <si>
    <t>HZS6</t>
  </si>
  <si>
    <t>montážní práce zapojení</t>
  </si>
  <si>
    <t>60 - VO - 2.etapa - 60 - VO - 2.etapa</t>
  </si>
  <si>
    <t>svítislo  LED 39 W</t>
  </si>
  <si>
    <t>70 - Stavební úprava - 70 - Stavební úprava uhel...</t>
  </si>
  <si>
    <t xml:space="preserve">    721 - Zdravotechnika - vnitřní kanalizace</t>
  </si>
  <si>
    <t xml:space="preserve">    766 - Konstrukce truhlářské</t>
  </si>
  <si>
    <t xml:space="preserve">    783 - Dokončovací práce - nátěry</t>
  </si>
  <si>
    <t>OST - Ostatní</t>
  </si>
  <si>
    <t>119001401</t>
  </si>
  <si>
    <t>Dočasné zajištění potrubí ocelového nebo litinového DN do 200 mm</t>
  </si>
  <si>
    <t>1,5*5 "zajištění potrubí teplovodu</t>
  </si>
  <si>
    <t>139711101</t>
  </si>
  <si>
    <t>Vykopávky v uzavřených prostorách v hornině tř. 1 až 4</t>
  </si>
  <si>
    <t>4,61*1,3*0,35*2 "základy</t>
  </si>
  <si>
    <t>161101103</t>
  </si>
  <si>
    <t>Svislé přemístění výkopku z horniny tř. 1 až 4 hl výkopu do 6 m</t>
  </si>
  <si>
    <t>3,87*1,3*0,35*5</t>
  </si>
  <si>
    <t>4,62*1,3*0,35*2</t>
  </si>
  <si>
    <t>17,203*2 "Přepočtené koeficientem množství</t>
  </si>
  <si>
    <t>4,61*1,3*2 "základy</t>
  </si>
  <si>
    <t>3,87*1,3*5</t>
  </si>
  <si>
    <t>4,62*1,3*2</t>
  </si>
  <si>
    <t>1,82 "2PP</t>
  </si>
  <si>
    <t>4,7 "1PP</t>
  </si>
  <si>
    <t>272362021</t>
  </si>
  <si>
    <t>Výztuž základových kleneb svařovanými sítěmi Kari</t>
  </si>
  <si>
    <t>32*1,2*7,9/1000 "2PP</t>
  </si>
  <si>
    <t>98,2*1,2*7,9/1000 "1PP</t>
  </si>
  <si>
    <t>274321511</t>
  </si>
  <si>
    <t>Základové pasy ze ŽB bez zvýšených nároků na prostředí tř. C 25/30</t>
  </si>
  <si>
    <t>6 "2PP</t>
  </si>
  <si>
    <t>18,402 "1PP</t>
  </si>
  <si>
    <t>311234261</t>
  </si>
  <si>
    <t>Zdivo jednovrstvé z cihel děrovaných přes P10 do P15 na maltu M10 tl 300 mm</t>
  </si>
  <si>
    <t>4,61*2*2-0,9*1,75*2 "2PP</t>
  </si>
  <si>
    <t>(3,87*5+4,62*4)*2 "1PP</t>
  </si>
  <si>
    <t>-0,9*1,75*7</t>
  </si>
  <si>
    <t>317168012</t>
  </si>
  <si>
    <t>Překlad keramický plochý š 115 mm dl 1250 mm</t>
  </si>
  <si>
    <t>2*4 "2PP</t>
  </si>
  <si>
    <t>4*7 "1PP</t>
  </si>
  <si>
    <t>346244811</t>
  </si>
  <si>
    <t>Přizdívky izolační tl 65 mm z cihel dl 290 mm pevnosti P 20 na MC 10</t>
  </si>
  <si>
    <t>(21,9+8,975*2)*0,5</t>
  </si>
  <si>
    <t>980021</t>
  </si>
  <si>
    <t>položení DX-24 přes 100 m2 s 60 t. jeřábem</t>
  </si>
  <si>
    <t>985300</t>
  </si>
  <si>
    <t>příplatek za 80t jeřáb</t>
  </si>
  <si>
    <t>100300</t>
  </si>
  <si>
    <t>DX- stropní prvky F 30 2.70kn/m2 d=24 cm</t>
  </si>
  <si>
    <t>102120</t>
  </si>
  <si>
    <t>zvýšená spotřeba oceli pro užitné zatížení 10,0 kN/m3 (zatížení dopravou)</t>
  </si>
  <si>
    <t>103300</t>
  </si>
  <si>
    <t>Otvory &gt;30x30 cm (60x60 cm)</t>
  </si>
  <si>
    <t>106500</t>
  </si>
  <si>
    <t>Připojovací výztuž/přesah výztuže</t>
  </si>
  <si>
    <t>bm</t>
  </si>
  <si>
    <t>100704</t>
  </si>
  <si>
    <t>Příplatek za masivní desku = 24 cm DX 24</t>
  </si>
  <si>
    <t>103100</t>
  </si>
  <si>
    <t>příplatek za obloukové provedení - kulatý otvor</t>
  </si>
  <si>
    <t>102251</t>
  </si>
  <si>
    <t>vložený železobetonový věnec - výhraby</t>
  </si>
  <si>
    <t>101300</t>
  </si>
  <si>
    <t>Zesílení pro převzetí zatížení stožárem</t>
  </si>
  <si>
    <t>417321616</t>
  </si>
  <si>
    <t>Ztužující pásy a věnce ze ŽB tř. C 30/37</t>
  </si>
  <si>
    <t>417351115</t>
  </si>
  <si>
    <t>Zřízení bednění ztužujících věnců</t>
  </si>
  <si>
    <t>(8,975+21,9+8,975)*2*0,25 "obvodové zdi 1PP</t>
  </si>
  <si>
    <t>8,575*2*0,25*4+4,18*2*0,25 "vnitřní zdi 1PP</t>
  </si>
  <si>
    <t>5,16*2*0,25</t>
  </si>
  <si>
    <t>4,61*2*0,25*2 "2PP</t>
  </si>
  <si>
    <t>417351116</t>
  </si>
  <si>
    <t>Odstranění bednění ztužujících věnců</t>
  </si>
  <si>
    <t>417361821</t>
  </si>
  <si>
    <t>Výztuž ztužujících pásů a věnců betonářskou ocelí 10 505</t>
  </si>
  <si>
    <t>95*4*1,05*1,21/1000 "d14</t>
  </si>
  <si>
    <t>95/0,2*1,2*1,05*0,222/1000 "d6</t>
  </si>
  <si>
    <t>40*4*0,89*1,05/1000 "d12</t>
  </si>
  <si>
    <t>40*0,89*1,05/1000 "d12</t>
  </si>
  <si>
    <t>414-9</t>
  </si>
  <si>
    <t>Kotvení věnce trny vč.vrtání apod - provedení dle PD</t>
  </si>
  <si>
    <t>4*4 "2PP</t>
  </si>
  <si>
    <t>631311126</t>
  </si>
  <si>
    <t>Mazanina tl do 120 mm z betonu prostého bez zvýšených nároků na prostředí tř. C 25/30</t>
  </si>
  <si>
    <t>1,1 "2PP - krycí beton</t>
  </si>
  <si>
    <t>3,2 "1PP - krycí beton</t>
  </si>
  <si>
    <t>642945111</t>
  </si>
  <si>
    <t>Osazování protipožárních nebo protiplynových zárubní dveří jednokřídlových do 2,5 m2</t>
  </si>
  <si>
    <t>55331106EW30</t>
  </si>
  <si>
    <t>zárubeň ocelová pro běžné zdění hranatý profil 95 900 levá,pravá EW 30</t>
  </si>
  <si>
    <t>831-1</t>
  </si>
  <si>
    <t>Prodloužení kanalizační šachty vč.osazení vyrovnávacích prstenců, poklopu a utěsnění u stropu</t>
  </si>
  <si>
    <t>59224065</t>
  </si>
  <si>
    <t>skruž betonová DN 1000x250, 100x25x12 cm</t>
  </si>
  <si>
    <t>59224070</t>
  </si>
  <si>
    <t>skruž betonová DN 1000x1000 PS, 100x100x12 cm</t>
  </si>
  <si>
    <t>59224010</t>
  </si>
  <si>
    <t>prstenec šachtový vyrovnávací betonový 625x100x40mm</t>
  </si>
  <si>
    <t>prstenec šachtový vyrovnávací betonový 625x100x100mm</t>
  </si>
  <si>
    <t>28614184</t>
  </si>
  <si>
    <t>poklop litinový bez větrání pákový s teleskopickým dílem a těsněním pro zatížení 12,5t na prodloužení DN 400</t>
  </si>
  <si>
    <t>831-2</t>
  </si>
  <si>
    <t>Větrací šachta (tubus) vč.zákrytové desky</t>
  </si>
  <si>
    <t>59225106-1</t>
  </si>
  <si>
    <t>dílec betonový D 80 x 50 x 9 cm - perforovaný CSB TZK-Q.2 vč.dodatečného perforování - viz PD</t>
  </si>
  <si>
    <t>59225105-1</t>
  </si>
  <si>
    <t>dílec betonový D 80 x 100 x 9 cm - perforovaný CSB TZK-Q.2 vč.dodatečného perforování - viz PD</t>
  </si>
  <si>
    <t>59225814</t>
  </si>
  <si>
    <t>deska betonová zákrytová CSB TZK-Q2</t>
  </si>
  <si>
    <t>952-prostup</t>
  </si>
  <si>
    <t>Provedení prostupu vč.začištění a zatěsnění - viz PD</t>
  </si>
  <si>
    <t>330-080-500</t>
  </si>
  <si>
    <t>Prostupová pažnice typ FE/F 80</t>
  </si>
  <si>
    <t>411-0080-030-218</t>
  </si>
  <si>
    <t>Těsnící vložka PS Standard 80/2x18</t>
  </si>
  <si>
    <t>360-050-050</t>
  </si>
  <si>
    <t>Těsnící a fixační tmel PU 50</t>
  </si>
  <si>
    <t>919735126</t>
  </si>
  <si>
    <t>Řezání stávajícího betonového krytu hl do 300 mm</t>
  </si>
  <si>
    <t>3,43*2+1,5*2 "montážní otvor</t>
  </si>
  <si>
    <t>962031133</t>
  </si>
  <si>
    <t>Bourání příček z cihel pálených na MVC tl do 150 mm</t>
  </si>
  <si>
    <t>2,15*(1,41+1,48+4,57)</t>
  </si>
  <si>
    <t>962052210</t>
  </si>
  <si>
    <t>Bourání zdiva nadzákladového ze ŽB do 1 m3</t>
  </si>
  <si>
    <t>(0,3*0,34+0,3*0,3+0,3*0,34)*2,15 "pilíře</t>
  </si>
  <si>
    <t>962052211</t>
  </si>
  <si>
    <t>Bourání zdiva nadzákladového ze ŽB přes 1 m3</t>
  </si>
  <si>
    <t>(8,575+21,9+5,575)*0,4*0,5 "ubourání obvodové zdi</t>
  </si>
  <si>
    <t>(1,51+1,4)*0,3*0,5 "ubourání vnitřní zdi</t>
  </si>
  <si>
    <t>4,36*0,6*0,5</t>
  </si>
  <si>
    <t>8,575*0,3*0,5*4 "vybourání průvlaku</t>
  </si>
  <si>
    <t>3,98*0,3*0,5</t>
  </si>
  <si>
    <t>963051113</t>
  </si>
  <si>
    <t>Bourání ŽB stropů deskových tl přes 80 mm</t>
  </si>
  <si>
    <t>3,43*1,5*0,22 "montážní otvor</t>
  </si>
  <si>
    <t>21,9*8,975*0,22 "bourání bet.stropu</t>
  </si>
  <si>
    <t>-3,43*1,5*0,22</t>
  </si>
  <si>
    <t>965042121</t>
  </si>
  <si>
    <t>Bourání podkladů pod dlažby nebo mazanin betonových nebo z litého asfaltu tl do 100 mm pl do 1 m2</t>
  </si>
  <si>
    <t>1*1*0,1 "šachta</t>
  </si>
  <si>
    <t>965042141</t>
  </si>
  <si>
    <t>Bourání podkladů pod dlažby nebo mazanin betonových nebo z litého asfaltu tl do 100 mm pl přes 4 m2</t>
  </si>
  <si>
    <t>3,43*1,5*0,08 "montážní otvor</t>
  </si>
  <si>
    <t>4,61*1,3*0,1*2 "základy</t>
  </si>
  <si>
    <t>3,87*1,3*0,1*5</t>
  </si>
  <si>
    <t>4,62*1,3*0,1*2</t>
  </si>
  <si>
    <t>21,9*8,975*0,08 "bourání bet.stropu - mazanina</t>
  </si>
  <si>
    <t>-3,43*1,5*0,08</t>
  </si>
  <si>
    <t>10*4*0,1 "plocha za kolektorem</t>
  </si>
  <si>
    <t>965042221</t>
  </si>
  <si>
    <t>Bourání podkladů pod dlažby nebo mazanin betonových nebo z litého asfaltu tl přes 100 mm pl do 1 m2</t>
  </si>
  <si>
    <t>1*1*0,15 "šachta</t>
  </si>
  <si>
    <t>4,61*1,3*0,15*2 "základy</t>
  </si>
  <si>
    <t>3,87*1,3*0,15*5</t>
  </si>
  <si>
    <t>4,62*1,3*0,15*2</t>
  </si>
  <si>
    <t>971052341</t>
  </si>
  <si>
    <t>Vybourání nebo prorážení otvorů v ŽB příčkách a zdech pl do 0,09 m2 tl do 300 mm</t>
  </si>
  <si>
    <t>4 "V1 200*400 tl.200 mm</t>
  </si>
  <si>
    <t>977151121</t>
  </si>
  <si>
    <t>Jádrové vrty diamantovými korunkami do D 120 mm do stavebních materiálů</t>
  </si>
  <si>
    <t>0,5 "prostup - 1PP</t>
  </si>
  <si>
    <t>977311112</t>
  </si>
  <si>
    <t>Řezání stávajících betonových mazanin nevyztužených hl do 100 mm</t>
  </si>
  <si>
    <t>4,61*4+0,6*6 "základy</t>
  </si>
  <si>
    <t>3,87*10+0,6*6</t>
  </si>
  <si>
    <t>4,62*4+0,6*7</t>
  </si>
  <si>
    <t>1*4 "šachta</t>
  </si>
  <si>
    <t>977311113</t>
  </si>
  <si>
    <t>Řezání stávajících betonových mazanin nevyztužených hl do 150 mm</t>
  </si>
  <si>
    <t>977312114</t>
  </si>
  <si>
    <t>Řezání stávajících betonových mazanin vyztužených hl do 200 mm</t>
  </si>
  <si>
    <t>997013111</t>
  </si>
  <si>
    <t>Vnitrostaveništní doprava suti a vybouraných hmot pro budovy v do 6 m s použitím mechanizace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</si>
  <si>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</si>
  <si>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</si>
  <si>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</si>
  <si>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</si>
  <si>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215,994*9 "Přepočtené koeficientem množství</t>
  </si>
  <si>
    <t>997013802</t>
  </si>
  <si>
    <t>Poplatek za uložení na skládce (skládkovné) stavebního odpadu železobetonového kód odpadu 170 101</t>
  </si>
  <si>
    <t>997013831</t>
  </si>
  <si>
    <t>Poplatek za uložení na skládce (skládkovné) stavebního odpadu směsného kód odpadu 170 904</t>
  </si>
  <si>
    <t>998011001</t>
  </si>
  <si>
    <t>Přesun hmot pro budovy zděné v do 6 m</t>
  </si>
  <si>
    <t>711111001</t>
  </si>
  <si>
    <t>Provedení izolace proti zemní vlhkosti vodorovné za studena nátěrem penetračním</t>
  </si>
  <si>
    <t>1,7*4,6*2 "2PP</t>
  </si>
  <si>
    <t>1,7*30 "1PP</t>
  </si>
  <si>
    <t>9,075*22,1 "strop</t>
  </si>
  <si>
    <t>11163150</t>
  </si>
  <si>
    <t>lak penetrační asfaltový</t>
  </si>
  <si>
    <t>267,198*0,0003 "Přepočtené koeficientem množství</t>
  </si>
  <si>
    <t>711112001</t>
  </si>
  <si>
    <t>Provedení izolace proti zemní vlhkosti svislé za studena nátěrem penetračním</t>
  </si>
  <si>
    <t>(21,9+8,975*2)*0,5 "izolace na přizdívce</t>
  </si>
  <si>
    <t>22,1*0,5 "styk i domu</t>
  </si>
  <si>
    <t>3,14*0,5*2 "větrací tubus</t>
  </si>
  <si>
    <t>3,8*0,2 "šachta</t>
  </si>
  <si>
    <t>34,875*0,00035 "Přepočtené koeficientem množství</t>
  </si>
  <si>
    <t>69311172-1</t>
  </si>
  <si>
    <t>geotextilie Geomatex NTB 10</t>
  </si>
  <si>
    <t>200,558*1,15 "Přepočtené koeficientem množství</t>
  </si>
  <si>
    <t>711132101</t>
  </si>
  <si>
    <t>Provedení izolace proti zemní vlhkosti pásy na sucho svislé AIP nebo tkaninou</t>
  </si>
  <si>
    <t>14,95*1,2 "Přepočtené koeficientem množství</t>
  </si>
  <si>
    <t>711141559</t>
  </si>
  <si>
    <t>Provedení izolace proti zemní vlhkosti pásy přitavením vodorovné NAIP</t>
  </si>
  <si>
    <t>9,075*22,1*2 "strop</t>
  </si>
  <si>
    <t>62833158</t>
  </si>
  <si>
    <t>pás asfaltový natavitelný oxidovaný tl. 4mm typu G200 S40 s vložkou ze skleněné tkaniny, s jemnozrnným minerálním posypem</t>
  </si>
  <si>
    <t>467,755*1,15 "Přepočtené koeficientem množství</t>
  </si>
  <si>
    <t>711142559</t>
  </si>
  <si>
    <t>Provedení izolace proti zemní vlhkosti pásy přitavením svislé NAIP</t>
  </si>
  <si>
    <t>(21,9+8,975*2)*0,5*2 "izolace na přizdívce</t>
  </si>
  <si>
    <t>22,1*0,5*2 "styk i domu</t>
  </si>
  <si>
    <t>3,14*0,5*2*2 "větrací tubus</t>
  </si>
  <si>
    <t>3,8*0,2*2 "šachta</t>
  </si>
  <si>
    <t>62832134</t>
  </si>
  <si>
    <t>pás asfaltový natavitelný oxidovaný tl. 4,0mm typu V60 S40 s vložkou ze skleněné rohože, s jemnozrnným minerálním posypem</t>
  </si>
  <si>
    <t>69,75*1,2 "Přepočtené koeficientem množství</t>
  </si>
  <si>
    <t>721</t>
  </si>
  <si>
    <t>Zdravotechnika - vnitřní kanalizace</t>
  </si>
  <si>
    <t>721173723</t>
  </si>
  <si>
    <t>Potrubí kanalizační z PE připojovací DN 50</t>
  </si>
  <si>
    <t>11,2 "2PP</t>
  </si>
  <si>
    <t>721173724</t>
  </si>
  <si>
    <t>Potrubí kanalizační z PE připojovací DN 70</t>
  </si>
  <si>
    <t>0,4 "prostup 1PP</t>
  </si>
  <si>
    <t>721173726</t>
  </si>
  <si>
    <t>Potrubí kanalizační z PE připojovací DN 100</t>
  </si>
  <si>
    <t>0,5 "prostup 1PP</t>
  </si>
  <si>
    <t>766</t>
  </si>
  <si>
    <t>Konstrukce truhlářské</t>
  </si>
  <si>
    <t>766660022</t>
  </si>
  <si>
    <t>Montáž dveřních křídel otvíravých jednokřídlových š přes 0,8 m požárních do ocelové zárubně</t>
  </si>
  <si>
    <t>61165193</t>
  </si>
  <si>
    <t>dveře vnitřní protipožární foliované 1křídlé 900x1970mm EW 30 DP1-C</t>
  </si>
  <si>
    <t>766660717</t>
  </si>
  <si>
    <t>Montáž dveřních křídel samozavírače na ocelovou zárubeň</t>
  </si>
  <si>
    <t>54917250EW30</t>
  </si>
  <si>
    <t>samozavírač dveří pro protipožární dveře</t>
  </si>
  <si>
    <t>766660728</t>
  </si>
  <si>
    <t>Montáž dveřního interiérového kování - zámku</t>
  </si>
  <si>
    <t>fab</t>
  </si>
  <si>
    <t>766660729</t>
  </si>
  <si>
    <t>Montáž dveřního interiérového kování - štítku s klikou</t>
  </si>
  <si>
    <t>553-2</t>
  </si>
  <si>
    <t>kování</t>
  </si>
  <si>
    <t>998766201</t>
  </si>
  <si>
    <t>Přesun hmot procentní pro konstrukce truhlářské v objektech v do 6 m</t>
  </si>
  <si>
    <t>767-mtž</t>
  </si>
  <si>
    <t>Montáž vyztužení vč.kotvení - provedení dle PD</t>
  </si>
  <si>
    <t>767-dod</t>
  </si>
  <si>
    <t>Výroba a dodávka vyztužení z válcovaných profilů - provedení dle PD vč.základní povrchové úpravy</t>
  </si>
  <si>
    <t>767-kotv</t>
  </si>
  <si>
    <t>M+D nového ukotvení potrubí teplovodu - provedení dle PD</t>
  </si>
  <si>
    <t>783</t>
  </si>
  <si>
    <t>Dokončovací práce - nátěry</t>
  </si>
  <si>
    <t>783301311</t>
  </si>
  <si>
    <t>Odmaštění zámečnických konstrukcí vodou ředitelným odmašťovačem</t>
  </si>
  <si>
    <t>4,9*0,3</t>
  </si>
  <si>
    <t>783301401</t>
  </si>
  <si>
    <t>Ometení zámečnických konstrukcí</t>
  </si>
  <si>
    <t>(2,84+3,47+3,43)*0,2*4 "2PP</t>
  </si>
  <si>
    <t>(10,34+10,36)*0,2*4 "1PP</t>
  </si>
  <si>
    <t>(0,3*4)*1*2 "výztuhy</t>
  </si>
  <si>
    <t>0,24*4*4,35*2</t>
  </si>
  <si>
    <t>0,24*4*4,2*2</t>
  </si>
  <si>
    <t>0,3*0,3*2*2*2</t>
  </si>
  <si>
    <t>783306801</t>
  </si>
  <si>
    <t>Odstranění nátěru ze zámečnických konstrukcí obroušením</t>
  </si>
  <si>
    <t>783324101</t>
  </si>
  <si>
    <t>Základní jednonásobný akrylátový nátěr zámečnických konstrukcí</t>
  </si>
  <si>
    <t>783325101</t>
  </si>
  <si>
    <t>Mezinátěr jednonásobný akrylátový mezinátěr zámečnických konstrukcí</t>
  </si>
  <si>
    <t>783327101</t>
  </si>
  <si>
    <t>Krycí jednonásobný akrylátový nátěr zámečnických konstrukcí</t>
  </si>
  <si>
    <t>783334201</t>
  </si>
  <si>
    <t>Základní antikorozní jednonásobný epoxidový nátěr zámečnických konstrukcí</t>
  </si>
  <si>
    <t>783335101</t>
  </si>
  <si>
    <t>Mezinátěr jednonásobný epoxidový mezinátěr zámečnických konstrukcí</t>
  </si>
  <si>
    <t>783337101</t>
  </si>
  <si>
    <t>Krycí jednonásobný epoxidový nátěr zámečnických konstrukcí</t>
  </si>
  <si>
    <t>783801403</t>
  </si>
  <si>
    <t>Oprášení omítek před provedením nátěru</t>
  </si>
  <si>
    <t>(0,8*3,1415*1,5+0,8*0,8*3,1415)*2 "větrací tubusy</t>
  </si>
  <si>
    <t>783823101</t>
  </si>
  <si>
    <t>Penetrační akrylátový nátěr hladkých betonových povrchů</t>
  </si>
  <si>
    <t>783827401</t>
  </si>
  <si>
    <t>Krycí dvojnásobný akrylátový nátěr hladkých betonových povrchů</t>
  </si>
  <si>
    <t>OST</t>
  </si>
  <si>
    <t>999-ost1</t>
  </si>
  <si>
    <t>Provedení ochranného bednění technických sítí (plynovod. teplovod) vč.pomocného lešení pro podchycení</t>
  </si>
  <si>
    <t>262144</t>
  </si>
  <si>
    <t>9,34*(1,5+0,4*2)</t>
  </si>
  <si>
    <t>109</t>
  </si>
  <si>
    <t>999-ost2</t>
  </si>
  <si>
    <t>Vyčištění pracoviště (celý prostor od zbytku uhlí, krytin PVC, šatních skříní apod.) vč.vnitrostaveništního přesunu hmot, přesunu hmot na skládku a skládkovného</t>
  </si>
  <si>
    <t>218</t>
  </si>
  <si>
    <t>999-ost3</t>
  </si>
  <si>
    <t>Hasící přístroj PG6 21A</t>
  </si>
  <si>
    <t>220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</si>
</sst>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 locked="0"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37</v>
      </c>
      <c r="E29" s="45"/>
      <c r="F29" s="31" t="s">
        <v>38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39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40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41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42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44</v>
      </c>
      <c r="U35" s="52"/>
      <c r="V35" s="52"/>
      <c r="W35" s="52"/>
      <c r="X35" s="54" t="s">
        <v>45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47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48</v>
      </c>
      <c r="AI60" s="40"/>
      <c r="AJ60" s="40"/>
      <c r="AK60" s="40"/>
      <c r="AL60" s="40"/>
      <c r="AM60" s="59" t="s">
        <v>49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51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48</v>
      </c>
      <c r="AI75" s="40"/>
      <c r="AJ75" s="40"/>
      <c r="AK75" s="40"/>
      <c r="AL75" s="40"/>
      <c r="AM75" s="59" t="s">
        <v>49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1928J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Úprava vnitrobloku ulice Sadová - Cheb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23. 9. 2019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29</v>
      </c>
      <c r="AJ89" s="38"/>
      <c r="AK89" s="38"/>
      <c r="AL89" s="38"/>
      <c r="AM89" s="74" t="str">
        <f>IF(E17="","",E17)</f>
        <v xml:space="preserve"> </v>
      </c>
      <c r="AN89" s="65"/>
      <c r="AO89" s="65"/>
      <c r="AP89" s="65"/>
      <c r="AQ89" s="38"/>
      <c r="AR89" s="42"/>
      <c r="AS89" s="75" t="s">
        <v>53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27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30</v>
      </c>
      <c r="AJ90" s="38"/>
      <c r="AK90" s="38"/>
      <c r="AL90" s="38"/>
      <c r="AM90" s="74" t="str">
        <f>IF(E20="","",E20)</f>
        <v xml:space="preserve"> 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54</v>
      </c>
      <c r="D92" s="88"/>
      <c r="E92" s="88"/>
      <c r="F92" s="88"/>
      <c r="G92" s="88"/>
      <c r="H92" s="89"/>
      <c r="I92" s="90" t="s">
        <v>55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56</v>
      </c>
      <c r="AH92" s="88"/>
      <c r="AI92" s="88"/>
      <c r="AJ92" s="88"/>
      <c r="AK92" s="88"/>
      <c r="AL92" s="88"/>
      <c r="AM92" s="88"/>
      <c r="AN92" s="90" t="s">
        <v>57</v>
      </c>
      <c r="AO92" s="88"/>
      <c r="AP92" s="92"/>
      <c r="AQ92" s="93" t="s">
        <v>58</v>
      </c>
      <c r="AR92" s="42"/>
      <c r="AS92" s="94" t="s">
        <v>59</v>
      </c>
      <c r="AT92" s="95" t="s">
        <v>60</v>
      </c>
      <c r="AU92" s="95" t="s">
        <v>61</v>
      </c>
      <c r="AV92" s="95" t="s">
        <v>62</v>
      </c>
      <c r="AW92" s="95" t="s">
        <v>63</v>
      </c>
      <c r="AX92" s="95" t="s">
        <v>64</v>
      </c>
      <c r="AY92" s="95" t="s">
        <v>65</v>
      </c>
      <c r="AZ92" s="95" t="s">
        <v>66</v>
      </c>
      <c r="BA92" s="95" t="s">
        <v>67</v>
      </c>
      <c r="BB92" s="95" t="s">
        <v>68</v>
      </c>
      <c r="BC92" s="95" t="s">
        <v>69</v>
      </c>
      <c r="BD92" s="96" t="s">
        <v>70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71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ROUND(SUM(AG95:AG102),2)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ROUND(SUM(AS95:AS102),2)</f>
        <v>0</v>
      </c>
      <c r="AT94" s="108">
        <f>ROUND(SUM(AV94:AW94),2)</f>
        <v>0</v>
      </c>
      <c r="AU94" s="109">
        <f>ROUND(SUM(AU95:AU102),5)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ROUND(SUM(AZ95:AZ102),2)</f>
        <v>0</v>
      </c>
      <c r="BA94" s="108">
        <f>ROUND(SUM(BA95:BA102),2)</f>
        <v>0</v>
      </c>
      <c r="BB94" s="108">
        <f>ROUND(SUM(BB95:BB102),2)</f>
        <v>0</v>
      </c>
      <c r="BC94" s="108">
        <f>ROUND(SUM(BC95:BC102),2)</f>
        <v>0</v>
      </c>
      <c r="BD94" s="110">
        <f>ROUND(SUM(BD95:BD102),2)</f>
        <v>0</v>
      </c>
      <c r="BS94" s="111" t="s">
        <v>72</v>
      </c>
      <c r="BT94" s="111" t="s">
        <v>73</v>
      </c>
      <c r="BU94" s="112" t="s">
        <v>74</v>
      </c>
      <c r="BV94" s="111" t="s">
        <v>75</v>
      </c>
      <c r="BW94" s="111" t="s">
        <v>5</v>
      </c>
      <c r="BX94" s="111" t="s">
        <v>76</v>
      </c>
      <c r="CL94" s="111" t="s">
        <v>1</v>
      </c>
    </row>
    <row r="95" spans="1:91" s="6" customFormat="1" ht="40.5" customHeight="1">
      <c r="A95" s="113" t="s">
        <v>77</v>
      </c>
      <c r="B95" s="114"/>
      <c r="C95" s="115"/>
      <c r="D95" s="116" t="s">
        <v>78</v>
      </c>
      <c r="E95" s="116"/>
      <c r="F95" s="116"/>
      <c r="G95" s="116"/>
      <c r="H95" s="116"/>
      <c r="I95" s="117"/>
      <c r="J95" s="116" t="s">
        <v>79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'00 - Vedlejší náklad - 00...'!J30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80</v>
      </c>
      <c r="AR95" s="120"/>
      <c r="AS95" s="121">
        <v>0</v>
      </c>
      <c r="AT95" s="122">
        <f>ROUND(SUM(AV95:AW95),2)</f>
        <v>0</v>
      </c>
      <c r="AU95" s="123">
        <f>'00 - Vedlejší náklad - 00...'!P117</f>
        <v>0</v>
      </c>
      <c r="AV95" s="122">
        <f>'00 - Vedlejší náklad - 00...'!J33</f>
        <v>0</v>
      </c>
      <c r="AW95" s="122">
        <f>'00 - Vedlejší náklad - 00...'!J34</f>
        <v>0</v>
      </c>
      <c r="AX95" s="122">
        <f>'00 - Vedlejší náklad - 00...'!J35</f>
        <v>0</v>
      </c>
      <c r="AY95" s="122">
        <f>'00 - Vedlejší náklad - 00...'!J36</f>
        <v>0</v>
      </c>
      <c r="AZ95" s="122">
        <f>'00 - Vedlejší náklad - 00...'!F33</f>
        <v>0</v>
      </c>
      <c r="BA95" s="122">
        <f>'00 - Vedlejší náklad - 00...'!F34</f>
        <v>0</v>
      </c>
      <c r="BB95" s="122">
        <f>'00 - Vedlejší náklad - 00...'!F35</f>
        <v>0</v>
      </c>
      <c r="BC95" s="122">
        <f>'00 - Vedlejší náklad - 00...'!F36</f>
        <v>0</v>
      </c>
      <c r="BD95" s="124">
        <f>'00 - Vedlejší náklad - 00...'!F37</f>
        <v>0</v>
      </c>
      <c r="BT95" s="125" t="s">
        <v>81</v>
      </c>
      <c r="BV95" s="125" t="s">
        <v>75</v>
      </c>
      <c r="BW95" s="125" t="s">
        <v>82</v>
      </c>
      <c r="BX95" s="125" t="s">
        <v>5</v>
      </c>
      <c r="CL95" s="125" t="s">
        <v>1</v>
      </c>
      <c r="CM95" s="125" t="s">
        <v>83</v>
      </c>
    </row>
    <row r="96" spans="1:91" s="6" customFormat="1" ht="54" customHeight="1">
      <c r="A96" s="113" t="s">
        <v>77</v>
      </c>
      <c r="B96" s="114"/>
      <c r="C96" s="115"/>
      <c r="D96" s="116" t="s">
        <v>84</v>
      </c>
      <c r="E96" s="116"/>
      <c r="F96" s="116"/>
      <c r="G96" s="116"/>
      <c r="H96" s="116"/>
      <c r="I96" s="117"/>
      <c r="J96" s="116" t="s">
        <v>85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'10 - Dopravní část - - 10...'!J30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80</v>
      </c>
      <c r="AR96" s="120"/>
      <c r="AS96" s="121">
        <v>0</v>
      </c>
      <c r="AT96" s="122">
        <f>ROUND(SUM(AV96:AW96),2)</f>
        <v>0</v>
      </c>
      <c r="AU96" s="123">
        <f>'10 - Dopravní část - - 10...'!P131</f>
        <v>0</v>
      </c>
      <c r="AV96" s="122">
        <f>'10 - Dopravní část - - 10...'!J33</f>
        <v>0</v>
      </c>
      <c r="AW96" s="122">
        <f>'10 - Dopravní část - - 10...'!J34</f>
        <v>0</v>
      </c>
      <c r="AX96" s="122">
        <f>'10 - Dopravní část - - 10...'!J35</f>
        <v>0</v>
      </c>
      <c r="AY96" s="122">
        <f>'10 - Dopravní část - - 10...'!J36</f>
        <v>0</v>
      </c>
      <c r="AZ96" s="122">
        <f>'10 - Dopravní část - - 10...'!F33</f>
        <v>0</v>
      </c>
      <c r="BA96" s="122">
        <f>'10 - Dopravní část - - 10...'!F34</f>
        <v>0</v>
      </c>
      <c r="BB96" s="122">
        <f>'10 - Dopravní část - - 10...'!F35</f>
        <v>0</v>
      </c>
      <c r="BC96" s="122">
        <f>'10 - Dopravní část - - 10...'!F36</f>
        <v>0</v>
      </c>
      <c r="BD96" s="124">
        <f>'10 - Dopravní část - - 10...'!F37</f>
        <v>0</v>
      </c>
      <c r="BT96" s="125" t="s">
        <v>81</v>
      </c>
      <c r="BV96" s="125" t="s">
        <v>75</v>
      </c>
      <c r="BW96" s="125" t="s">
        <v>86</v>
      </c>
      <c r="BX96" s="125" t="s">
        <v>5</v>
      </c>
      <c r="CL96" s="125" t="s">
        <v>1</v>
      </c>
      <c r="CM96" s="125" t="s">
        <v>83</v>
      </c>
    </row>
    <row r="97" spans="1:91" s="6" customFormat="1" ht="54" customHeight="1">
      <c r="A97" s="113" t="s">
        <v>77</v>
      </c>
      <c r="B97" s="114"/>
      <c r="C97" s="115"/>
      <c r="D97" s="116" t="s">
        <v>87</v>
      </c>
      <c r="E97" s="116"/>
      <c r="F97" s="116"/>
      <c r="G97" s="116"/>
      <c r="H97" s="116"/>
      <c r="I97" s="117"/>
      <c r="J97" s="116" t="s">
        <v>88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8">
        <f>'20 - Dopravní část - - 20...'!J30</f>
        <v>0</v>
      </c>
      <c r="AH97" s="117"/>
      <c r="AI97" s="117"/>
      <c r="AJ97" s="117"/>
      <c r="AK97" s="117"/>
      <c r="AL97" s="117"/>
      <c r="AM97" s="117"/>
      <c r="AN97" s="118">
        <f>SUM(AG97,AT97)</f>
        <v>0</v>
      </c>
      <c r="AO97" s="117"/>
      <c r="AP97" s="117"/>
      <c r="AQ97" s="119" t="s">
        <v>80</v>
      </c>
      <c r="AR97" s="120"/>
      <c r="AS97" s="121">
        <v>0</v>
      </c>
      <c r="AT97" s="122">
        <f>ROUND(SUM(AV97:AW97),2)</f>
        <v>0</v>
      </c>
      <c r="AU97" s="123">
        <f>'20 - Dopravní část - - 20...'!P128</f>
        <v>0</v>
      </c>
      <c r="AV97" s="122">
        <f>'20 - Dopravní část - - 20...'!J33</f>
        <v>0</v>
      </c>
      <c r="AW97" s="122">
        <f>'20 - Dopravní část - - 20...'!J34</f>
        <v>0</v>
      </c>
      <c r="AX97" s="122">
        <f>'20 - Dopravní část - - 20...'!J35</f>
        <v>0</v>
      </c>
      <c r="AY97" s="122">
        <f>'20 - Dopravní část - - 20...'!J36</f>
        <v>0</v>
      </c>
      <c r="AZ97" s="122">
        <f>'20 - Dopravní část - - 20...'!F33</f>
        <v>0</v>
      </c>
      <c r="BA97" s="122">
        <f>'20 - Dopravní část - - 20...'!F34</f>
        <v>0</v>
      </c>
      <c r="BB97" s="122">
        <f>'20 - Dopravní část - - 20...'!F35</f>
        <v>0</v>
      </c>
      <c r="BC97" s="122">
        <f>'20 - Dopravní část - - 20...'!F36</f>
        <v>0</v>
      </c>
      <c r="BD97" s="124">
        <f>'20 - Dopravní část - - 20...'!F37</f>
        <v>0</v>
      </c>
      <c r="BT97" s="125" t="s">
        <v>81</v>
      </c>
      <c r="BV97" s="125" t="s">
        <v>75</v>
      </c>
      <c r="BW97" s="125" t="s">
        <v>89</v>
      </c>
      <c r="BX97" s="125" t="s">
        <v>5</v>
      </c>
      <c r="CL97" s="125" t="s">
        <v>1</v>
      </c>
      <c r="CM97" s="125" t="s">
        <v>83</v>
      </c>
    </row>
    <row r="98" spans="1:91" s="6" customFormat="1" ht="54" customHeight="1">
      <c r="A98" s="113" t="s">
        <v>77</v>
      </c>
      <c r="B98" s="114"/>
      <c r="C98" s="115"/>
      <c r="D98" s="116" t="s">
        <v>90</v>
      </c>
      <c r="E98" s="116"/>
      <c r="F98" s="116"/>
      <c r="G98" s="116"/>
      <c r="H98" s="116"/>
      <c r="I98" s="117"/>
      <c r="J98" s="116" t="s">
        <v>91</v>
      </c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8">
        <f>'30 - Dopravní část - - 30...'!J30</f>
        <v>0</v>
      </c>
      <c r="AH98" s="117"/>
      <c r="AI98" s="117"/>
      <c r="AJ98" s="117"/>
      <c r="AK98" s="117"/>
      <c r="AL98" s="117"/>
      <c r="AM98" s="117"/>
      <c r="AN98" s="118">
        <f>SUM(AG98,AT98)</f>
        <v>0</v>
      </c>
      <c r="AO98" s="117"/>
      <c r="AP98" s="117"/>
      <c r="AQ98" s="119" t="s">
        <v>80</v>
      </c>
      <c r="AR98" s="120"/>
      <c r="AS98" s="121">
        <v>0</v>
      </c>
      <c r="AT98" s="122">
        <f>ROUND(SUM(AV98:AW98),2)</f>
        <v>0</v>
      </c>
      <c r="AU98" s="123">
        <f>'30 - Dopravní část - - 30...'!P128</f>
        <v>0</v>
      </c>
      <c r="AV98" s="122">
        <f>'30 - Dopravní část - - 30...'!J33</f>
        <v>0</v>
      </c>
      <c r="AW98" s="122">
        <f>'30 - Dopravní část - - 30...'!J34</f>
        <v>0</v>
      </c>
      <c r="AX98" s="122">
        <f>'30 - Dopravní část - - 30...'!J35</f>
        <v>0</v>
      </c>
      <c r="AY98" s="122">
        <f>'30 - Dopravní část - - 30...'!J36</f>
        <v>0</v>
      </c>
      <c r="AZ98" s="122">
        <f>'30 - Dopravní část - - 30...'!F33</f>
        <v>0</v>
      </c>
      <c r="BA98" s="122">
        <f>'30 - Dopravní část - - 30...'!F34</f>
        <v>0</v>
      </c>
      <c r="BB98" s="122">
        <f>'30 - Dopravní část - - 30...'!F35</f>
        <v>0</v>
      </c>
      <c r="BC98" s="122">
        <f>'30 - Dopravní část - - 30...'!F36</f>
        <v>0</v>
      </c>
      <c r="BD98" s="124">
        <f>'30 - Dopravní část - - 30...'!F37</f>
        <v>0</v>
      </c>
      <c r="BT98" s="125" t="s">
        <v>81</v>
      </c>
      <c r="BV98" s="125" t="s">
        <v>75</v>
      </c>
      <c r="BW98" s="125" t="s">
        <v>92</v>
      </c>
      <c r="BX98" s="125" t="s">
        <v>5</v>
      </c>
      <c r="CL98" s="125" t="s">
        <v>1</v>
      </c>
      <c r="CM98" s="125" t="s">
        <v>83</v>
      </c>
    </row>
    <row r="99" spans="1:91" s="6" customFormat="1" ht="54" customHeight="1">
      <c r="A99" s="113" t="s">
        <v>77</v>
      </c>
      <c r="B99" s="114"/>
      <c r="C99" s="115"/>
      <c r="D99" s="116" t="s">
        <v>93</v>
      </c>
      <c r="E99" s="116"/>
      <c r="F99" s="116"/>
      <c r="G99" s="116"/>
      <c r="H99" s="116"/>
      <c r="I99" s="117"/>
      <c r="J99" s="116" t="s">
        <v>94</v>
      </c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8">
        <f>'40 - SO 311 - Dešťov - 40...'!J30</f>
        <v>0</v>
      </c>
      <c r="AH99" s="117"/>
      <c r="AI99" s="117"/>
      <c r="AJ99" s="117"/>
      <c r="AK99" s="117"/>
      <c r="AL99" s="117"/>
      <c r="AM99" s="117"/>
      <c r="AN99" s="118">
        <f>SUM(AG99,AT99)</f>
        <v>0</v>
      </c>
      <c r="AO99" s="117"/>
      <c r="AP99" s="117"/>
      <c r="AQ99" s="119" t="s">
        <v>80</v>
      </c>
      <c r="AR99" s="120"/>
      <c r="AS99" s="121">
        <v>0</v>
      </c>
      <c r="AT99" s="122">
        <f>ROUND(SUM(AV99:AW99),2)</f>
        <v>0</v>
      </c>
      <c r="AU99" s="123">
        <f>'40 - SO 311 - Dešťov - 40...'!P124</f>
        <v>0</v>
      </c>
      <c r="AV99" s="122">
        <f>'40 - SO 311 - Dešťov - 40...'!J33</f>
        <v>0</v>
      </c>
      <c r="AW99" s="122">
        <f>'40 - SO 311 - Dešťov - 40...'!J34</f>
        <v>0</v>
      </c>
      <c r="AX99" s="122">
        <f>'40 - SO 311 - Dešťov - 40...'!J35</f>
        <v>0</v>
      </c>
      <c r="AY99" s="122">
        <f>'40 - SO 311 - Dešťov - 40...'!J36</f>
        <v>0</v>
      </c>
      <c r="AZ99" s="122">
        <f>'40 - SO 311 - Dešťov - 40...'!F33</f>
        <v>0</v>
      </c>
      <c r="BA99" s="122">
        <f>'40 - SO 311 - Dešťov - 40...'!F34</f>
        <v>0</v>
      </c>
      <c r="BB99" s="122">
        <f>'40 - SO 311 - Dešťov - 40...'!F35</f>
        <v>0</v>
      </c>
      <c r="BC99" s="122">
        <f>'40 - SO 311 - Dešťov - 40...'!F36</f>
        <v>0</v>
      </c>
      <c r="BD99" s="124">
        <f>'40 - SO 311 - Dešťov - 40...'!F37</f>
        <v>0</v>
      </c>
      <c r="BT99" s="125" t="s">
        <v>81</v>
      </c>
      <c r="BV99" s="125" t="s">
        <v>75</v>
      </c>
      <c r="BW99" s="125" t="s">
        <v>95</v>
      </c>
      <c r="BX99" s="125" t="s">
        <v>5</v>
      </c>
      <c r="CL99" s="125" t="s">
        <v>1</v>
      </c>
      <c r="CM99" s="125" t="s">
        <v>83</v>
      </c>
    </row>
    <row r="100" spans="1:91" s="6" customFormat="1" ht="40.5" customHeight="1">
      <c r="A100" s="113" t="s">
        <v>77</v>
      </c>
      <c r="B100" s="114"/>
      <c r="C100" s="115"/>
      <c r="D100" s="116" t="s">
        <v>96</v>
      </c>
      <c r="E100" s="116"/>
      <c r="F100" s="116"/>
      <c r="G100" s="116"/>
      <c r="H100" s="116"/>
      <c r="I100" s="117"/>
      <c r="J100" s="116" t="s">
        <v>96</v>
      </c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8">
        <f>'50 - VO - 1.etapa - 50 - ...'!J30</f>
        <v>0</v>
      </c>
      <c r="AH100" s="117"/>
      <c r="AI100" s="117"/>
      <c r="AJ100" s="117"/>
      <c r="AK100" s="117"/>
      <c r="AL100" s="117"/>
      <c r="AM100" s="117"/>
      <c r="AN100" s="118">
        <f>SUM(AG100,AT100)</f>
        <v>0</v>
      </c>
      <c r="AO100" s="117"/>
      <c r="AP100" s="117"/>
      <c r="AQ100" s="119" t="s">
        <v>80</v>
      </c>
      <c r="AR100" s="120"/>
      <c r="AS100" s="121">
        <v>0</v>
      </c>
      <c r="AT100" s="122">
        <f>ROUND(SUM(AV100:AW100),2)</f>
        <v>0</v>
      </c>
      <c r="AU100" s="123">
        <f>'50 - VO - 1.etapa - 50 - ...'!P123</f>
        <v>0</v>
      </c>
      <c r="AV100" s="122">
        <f>'50 - VO - 1.etapa - 50 - ...'!J33</f>
        <v>0</v>
      </c>
      <c r="AW100" s="122">
        <f>'50 - VO - 1.etapa - 50 - ...'!J34</f>
        <v>0</v>
      </c>
      <c r="AX100" s="122">
        <f>'50 - VO - 1.etapa - 50 - ...'!J35</f>
        <v>0</v>
      </c>
      <c r="AY100" s="122">
        <f>'50 - VO - 1.etapa - 50 - ...'!J36</f>
        <v>0</v>
      </c>
      <c r="AZ100" s="122">
        <f>'50 - VO - 1.etapa - 50 - ...'!F33</f>
        <v>0</v>
      </c>
      <c r="BA100" s="122">
        <f>'50 - VO - 1.etapa - 50 - ...'!F34</f>
        <v>0</v>
      </c>
      <c r="BB100" s="122">
        <f>'50 - VO - 1.etapa - 50 - ...'!F35</f>
        <v>0</v>
      </c>
      <c r="BC100" s="122">
        <f>'50 - VO - 1.etapa - 50 - ...'!F36</f>
        <v>0</v>
      </c>
      <c r="BD100" s="124">
        <f>'50 - VO - 1.etapa - 50 - ...'!F37</f>
        <v>0</v>
      </c>
      <c r="BT100" s="125" t="s">
        <v>81</v>
      </c>
      <c r="BV100" s="125" t="s">
        <v>75</v>
      </c>
      <c r="BW100" s="125" t="s">
        <v>97</v>
      </c>
      <c r="BX100" s="125" t="s">
        <v>5</v>
      </c>
      <c r="CL100" s="125" t="s">
        <v>1</v>
      </c>
      <c r="CM100" s="125" t="s">
        <v>83</v>
      </c>
    </row>
    <row r="101" spans="1:91" s="6" customFormat="1" ht="40.5" customHeight="1">
      <c r="A101" s="113" t="s">
        <v>77</v>
      </c>
      <c r="B101" s="114"/>
      <c r="C101" s="115"/>
      <c r="D101" s="116" t="s">
        <v>98</v>
      </c>
      <c r="E101" s="116"/>
      <c r="F101" s="116"/>
      <c r="G101" s="116"/>
      <c r="H101" s="116"/>
      <c r="I101" s="117"/>
      <c r="J101" s="116" t="s">
        <v>98</v>
      </c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8">
        <f>'60 - VO - 2.etapa - 60 - ...'!J30</f>
        <v>0</v>
      </c>
      <c r="AH101" s="117"/>
      <c r="AI101" s="117"/>
      <c r="AJ101" s="117"/>
      <c r="AK101" s="117"/>
      <c r="AL101" s="117"/>
      <c r="AM101" s="117"/>
      <c r="AN101" s="118">
        <f>SUM(AG101,AT101)</f>
        <v>0</v>
      </c>
      <c r="AO101" s="117"/>
      <c r="AP101" s="117"/>
      <c r="AQ101" s="119" t="s">
        <v>80</v>
      </c>
      <c r="AR101" s="120"/>
      <c r="AS101" s="121">
        <v>0</v>
      </c>
      <c r="AT101" s="122">
        <f>ROUND(SUM(AV101:AW101),2)</f>
        <v>0</v>
      </c>
      <c r="AU101" s="123">
        <f>'60 - VO - 2.etapa - 60 - ...'!P123</f>
        <v>0</v>
      </c>
      <c r="AV101" s="122">
        <f>'60 - VO - 2.etapa - 60 - ...'!J33</f>
        <v>0</v>
      </c>
      <c r="AW101" s="122">
        <f>'60 - VO - 2.etapa - 60 - ...'!J34</f>
        <v>0</v>
      </c>
      <c r="AX101" s="122">
        <f>'60 - VO - 2.etapa - 60 - ...'!J35</f>
        <v>0</v>
      </c>
      <c r="AY101" s="122">
        <f>'60 - VO - 2.etapa - 60 - ...'!J36</f>
        <v>0</v>
      </c>
      <c r="AZ101" s="122">
        <f>'60 - VO - 2.etapa - 60 - ...'!F33</f>
        <v>0</v>
      </c>
      <c r="BA101" s="122">
        <f>'60 - VO - 2.etapa - 60 - ...'!F34</f>
        <v>0</v>
      </c>
      <c r="BB101" s="122">
        <f>'60 - VO - 2.etapa - 60 - ...'!F35</f>
        <v>0</v>
      </c>
      <c r="BC101" s="122">
        <f>'60 - VO - 2.etapa - 60 - ...'!F36</f>
        <v>0</v>
      </c>
      <c r="BD101" s="124">
        <f>'60 - VO - 2.etapa - 60 - ...'!F37</f>
        <v>0</v>
      </c>
      <c r="BT101" s="125" t="s">
        <v>81</v>
      </c>
      <c r="BV101" s="125" t="s">
        <v>75</v>
      </c>
      <c r="BW101" s="125" t="s">
        <v>99</v>
      </c>
      <c r="BX101" s="125" t="s">
        <v>5</v>
      </c>
      <c r="CL101" s="125" t="s">
        <v>1</v>
      </c>
      <c r="CM101" s="125" t="s">
        <v>83</v>
      </c>
    </row>
    <row r="102" spans="1:91" s="6" customFormat="1" ht="40.5" customHeight="1">
      <c r="A102" s="113" t="s">
        <v>77</v>
      </c>
      <c r="B102" s="114"/>
      <c r="C102" s="115"/>
      <c r="D102" s="116" t="s">
        <v>100</v>
      </c>
      <c r="E102" s="116"/>
      <c r="F102" s="116"/>
      <c r="G102" s="116"/>
      <c r="H102" s="116"/>
      <c r="I102" s="117"/>
      <c r="J102" s="116" t="s">
        <v>101</v>
      </c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8">
        <f>'70 - Stavební úprava - 70...'!J30</f>
        <v>0</v>
      </c>
      <c r="AH102" s="117"/>
      <c r="AI102" s="117"/>
      <c r="AJ102" s="117"/>
      <c r="AK102" s="117"/>
      <c r="AL102" s="117"/>
      <c r="AM102" s="117"/>
      <c r="AN102" s="118">
        <f>SUM(AG102,AT102)</f>
        <v>0</v>
      </c>
      <c r="AO102" s="117"/>
      <c r="AP102" s="117"/>
      <c r="AQ102" s="119" t="s">
        <v>80</v>
      </c>
      <c r="AR102" s="120"/>
      <c r="AS102" s="126">
        <v>0</v>
      </c>
      <c r="AT102" s="127">
        <f>ROUND(SUM(AV102:AW102),2)</f>
        <v>0</v>
      </c>
      <c r="AU102" s="128">
        <f>'70 - Stavební úprava - 70...'!P133</f>
        <v>0</v>
      </c>
      <c r="AV102" s="127">
        <f>'70 - Stavební úprava - 70...'!J33</f>
        <v>0</v>
      </c>
      <c r="AW102" s="127">
        <f>'70 - Stavební úprava - 70...'!J34</f>
        <v>0</v>
      </c>
      <c r="AX102" s="127">
        <f>'70 - Stavební úprava - 70...'!J35</f>
        <v>0</v>
      </c>
      <c r="AY102" s="127">
        <f>'70 - Stavební úprava - 70...'!J36</f>
        <v>0</v>
      </c>
      <c r="AZ102" s="127">
        <f>'70 - Stavební úprava - 70...'!F33</f>
        <v>0</v>
      </c>
      <c r="BA102" s="127">
        <f>'70 - Stavební úprava - 70...'!F34</f>
        <v>0</v>
      </c>
      <c r="BB102" s="127">
        <f>'70 - Stavební úprava - 70...'!F35</f>
        <v>0</v>
      </c>
      <c r="BC102" s="127">
        <f>'70 - Stavební úprava - 70...'!F36</f>
        <v>0</v>
      </c>
      <c r="BD102" s="129">
        <f>'70 - Stavební úprava - 70...'!F37</f>
        <v>0</v>
      </c>
      <c r="BT102" s="125" t="s">
        <v>81</v>
      </c>
      <c r="BV102" s="125" t="s">
        <v>75</v>
      </c>
      <c r="BW102" s="125" t="s">
        <v>102</v>
      </c>
      <c r="BX102" s="125" t="s">
        <v>5</v>
      </c>
      <c r="CL102" s="125" t="s">
        <v>1</v>
      </c>
      <c r="CM102" s="125" t="s">
        <v>83</v>
      </c>
    </row>
    <row r="103" spans="2:44" s="1" customFormat="1" ht="30" customHeight="1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42"/>
    </row>
    <row r="104" spans="2:44" s="1" customFormat="1" ht="6.95" customHeight="1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42"/>
    </row>
  </sheetData>
  <sheetProtection password="CC35" sheet="1" objects="1" scenarios="1" formatColumns="0" formatRows="0"/>
  <mergeCells count="7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D102:H102"/>
    <mergeCell ref="D95:H95"/>
    <mergeCell ref="D96:H96"/>
    <mergeCell ref="D97:H97"/>
    <mergeCell ref="D98:H98"/>
    <mergeCell ref="D99:H99"/>
    <mergeCell ref="D100:H100"/>
    <mergeCell ref="D101:H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J96:AF96"/>
    <mergeCell ref="J97:AF97"/>
    <mergeCell ref="J98:AF98"/>
    <mergeCell ref="J99:AF99"/>
    <mergeCell ref="J100:AF100"/>
    <mergeCell ref="J101:AF101"/>
    <mergeCell ref="J102:AF102"/>
  </mergeCells>
  <hyperlinks>
    <hyperlink ref="A95" location="'00 - Vedlejší náklad - 00...'!C2" display="/"/>
    <hyperlink ref="A96" location="'10 - Dopravní část - - 10...'!C2" display="/"/>
    <hyperlink ref="A97" location="'20 - Dopravní část - - 20...'!C2" display="/"/>
    <hyperlink ref="A98" location="'30 - Dopravní část - - 30...'!C2" display="/"/>
    <hyperlink ref="A99" location="'40 - SO 311 - Dešťov - 40...'!C2" display="/"/>
    <hyperlink ref="A100" location="'50 - VO - 1.etapa - 50 - ...'!C2" display="/"/>
    <hyperlink ref="A101" location="'60 - VO - 2.etapa - 60 - ...'!C2" display="/"/>
    <hyperlink ref="A102" location="'70 - Stavební úprava - 70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82</v>
      </c>
    </row>
    <row r="3" spans="2:46" ht="6.95" customHeight="1" hidden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83</v>
      </c>
    </row>
    <row r="4" spans="2:46" ht="24.95" customHeight="1" hidden="1">
      <c r="B4" s="19"/>
      <c r="D4" s="134" t="s">
        <v>103</v>
      </c>
      <c r="L4" s="19"/>
      <c r="M4" s="135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36" t="s">
        <v>16</v>
      </c>
      <c r="L6" s="19"/>
    </row>
    <row r="7" spans="2:12" ht="16.5" customHeight="1" hidden="1">
      <c r="B7" s="19"/>
      <c r="E7" s="137" t="str">
        <f>'Rekapitulace stavby'!K6</f>
        <v>Úprava vnitrobloku ulice Sadová - Cheb</v>
      </c>
      <c r="F7" s="136"/>
      <c r="G7" s="136"/>
      <c r="H7" s="136"/>
      <c r="L7" s="19"/>
    </row>
    <row r="8" spans="2:12" s="1" customFormat="1" ht="12" customHeight="1" hidden="1">
      <c r="B8" s="42"/>
      <c r="D8" s="136" t="s">
        <v>104</v>
      </c>
      <c r="I8" s="138"/>
      <c r="L8" s="42"/>
    </row>
    <row r="9" spans="2:12" s="1" customFormat="1" ht="36.95" customHeight="1" hidden="1">
      <c r="B9" s="42"/>
      <c r="E9" s="139" t="s">
        <v>105</v>
      </c>
      <c r="F9" s="1"/>
      <c r="G9" s="1"/>
      <c r="H9" s="1"/>
      <c r="I9" s="138"/>
      <c r="L9" s="42"/>
    </row>
    <row r="10" spans="2:12" s="1" customFormat="1" ht="12" hidden="1">
      <c r="B10" s="42"/>
      <c r="I10" s="138"/>
      <c r="L10" s="42"/>
    </row>
    <row r="11" spans="2:12" s="1" customFormat="1" ht="12" customHeight="1" hidden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 hidden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23. 9. 2019</v>
      </c>
      <c r="L12" s="42"/>
    </row>
    <row r="13" spans="2:12" s="1" customFormat="1" ht="10.8" customHeight="1" hidden="1">
      <c r="B13" s="42"/>
      <c r="I13" s="138"/>
      <c r="L13" s="42"/>
    </row>
    <row r="14" spans="2:12" s="1" customFormat="1" ht="12" customHeight="1" hidden="1">
      <c r="B14" s="42"/>
      <c r="D14" s="136" t="s">
        <v>24</v>
      </c>
      <c r="I14" s="141" t="s">
        <v>25</v>
      </c>
      <c r="J14" s="140" t="str">
        <f>IF('Rekapitulace stavby'!AN10="","",'Rekapitulace stavby'!AN10)</f>
        <v/>
      </c>
      <c r="L14" s="42"/>
    </row>
    <row r="15" spans="2:12" s="1" customFormat="1" ht="18" customHeight="1" hidden="1">
      <c r="B15" s="42"/>
      <c r="E15" s="140" t="str">
        <f>IF('Rekapitulace stavby'!E11="","",'Rekapitulace stavby'!E11)</f>
        <v xml:space="preserve"> </v>
      </c>
      <c r="I15" s="141" t="s">
        <v>26</v>
      </c>
      <c r="J15" s="140" t="str">
        <f>IF('Rekapitulace stavby'!AN11="","",'Rekapitulace stavby'!AN11)</f>
        <v/>
      </c>
      <c r="L15" s="42"/>
    </row>
    <row r="16" spans="2:12" s="1" customFormat="1" ht="6.95" customHeight="1" hidden="1">
      <c r="B16" s="42"/>
      <c r="I16" s="138"/>
      <c r="L16" s="42"/>
    </row>
    <row r="17" spans="2:12" s="1" customFormat="1" ht="12" customHeight="1" hidden="1">
      <c r="B17" s="42"/>
      <c r="D17" s="136" t="s">
        <v>27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40"/>
      <c r="G18" s="140"/>
      <c r="H18" s="140"/>
      <c r="I18" s="141" t="s">
        <v>26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38"/>
      <c r="L19" s="42"/>
    </row>
    <row r="20" spans="2:12" s="1" customFormat="1" ht="12" customHeight="1" hidden="1">
      <c r="B20" s="42"/>
      <c r="D20" s="136" t="s">
        <v>29</v>
      </c>
      <c r="I20" s="141" t="s">
        <v>25</v>
      </c>
      <c r="J20" s="140" t="str">
        <f>IF('Rekapitulace stavby'!AN16="","",'Rekapitulace stavby'!AN16)</f>
        <v/>
      </c>
      <c r="L20" s="42"/>
    </row>
    <row r="21" spans="2:12" s="1" customFormat="1" ht="18" customHeight="1" hidden="1">
      <c r="B21" s="42"/>
      <c r="E21" s="140" t="str">
        <f>IF('Rekapitulace stavby'!E17="","",'Rekapitulace stavby'!E17)</f>
        <v xml:space="preserve"> </v>
      </c>
      <c r="I21" s="141" t="s">
        <v>26</v>
      </c>
      <c r="J21" s="140" t="str">
        <f>IF('Rekapitulace stavby'!AN17="","",'Rekapitulace stavby'!AN17)</f>
        <v/>
      </c>
      <c r="L21" s="42"/>
    </row>
    <row r="22" spans="2:12" s="1" customFormat="1" ht="6.95" customHeight="1" hidden="1">
      <c r="B22" s="42"/>
      <c r="I22" s="138"/>
      <c r="L22" s="42"/>
    </row>
    <row r="23" spans="2:12" s="1" customFormat="1" ht="12" customHeight="1" hidden="1">
      <c r="B23" s="42"/>
      <c r="D23" s="136" t="s">
        <v>30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 hidden="1">
      <c r="B24" s="42"/>
      <c r="E24" s="140" t="str">
        <f>IF('Rekapitulace stavby'!E20="","",'Rekapitulace stavby'!E20)</f>
        <v xml:space="preserve"> </v>
      </c>
      <c r="I24" s="141" t="s">
        <v>26</v>
      </c>
      <c r="J24" s="140" t="str">
        <f>IF('Rekapitulace stavby'!AN20="","",'Rekapitulace stavby'!AN20)</f>
        <v/>
      </c>
      <c r="L24" s="42"/>
    </row>
    <row r="25" spans="2:12" s="1" customFormat="1" ht="6.95" customHeight="1" hidden="1">
      <c r="B25" s="42"/>
      <c r="I25" s="138"/>
      <c r="L25" s="42"/>
    </row>
    <row r="26" spans="2:12" s="1" customFormat="1" ht="12" customHeight="1" hidden="1">
      <c r="B26" s="42"/>
      <c r="D26" s="136" t="s">
        <v>32</v>
      </c>
      <c r="I26" s="138"/>
      <c r="L26" s="42"/>
    </row>
    <row r="27" spans="2:12" s="7" customFormat="1" ht="16.5" customHeight="1" hidden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 hidden="1">
      <c r="B28" s="42"/>
      <c r="I28" s="138"/>
      <c r="L28" s="42"/>
    </row>
    <row r="29" spans="2:12" s="1" customFormat="1" ht="6.95" customHeight="1" hidden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 hidden="1">
      <c r="B30" s="42"/>
      <c r="D30" s="147" t="s">
        <v>33</v>
      </c>
      <c r="I30" s="138"/>
      <c r="J30" s="148">
        <f>ROUND(J117,2)</f>
        <v>0</v>
      </c>
      <c r="L30" s="42"/>
    </row>
    <row r="31" spans="2:12" s="1" customFormat="1" ht="6.95" customHeight="1" hidden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 hidden="1">
      <c r="B32" s="42"/>
      <c r="F32" s="149" t="s">
        <v>35</v>
      </c>
      <c r="I32" s="150" t="s">
        <v>34</v>
      </c>
      <c r="J32" s="149" t="s">
        <v>36</v>
      </c>
      <c r="L32" s="42"/>
    </row>
    <row r="33" spans="2:12" s="1" customFormat="1" ht="14.4" customHeight="1" hidden="1">
      <c r="B33" s="42"/>
      <c r="D33" s="151" t="s">
        <v>37</v>
      </c>
      <c r="E33" s="136" t="s">
        <v>38</v>
      </c>
      <c r="F33" s="152">
        <f>ROUND((SUM(BE117:BE148)),2)</f>
        <v>0</v>
      </c>
      <c r="I33" s="153">
        <v>0.21</v>
      </c>
      <c r="J33" s="152">
        <f>ROUND(((SUM(BE117:BE148))*I33),2)</f>
        <v>0</v>
      </c>
      <c r="L33" s="42"/>
    </row>
    <row r="34" spans="2:12" s="1" customFormat="1" ht="14.4" customHeight="1" hidden="1">
      <c r="B34" s="42"/>
      <c r="E34" s="136" t="s">
        <v>39</v>
      </c>
      <c r="F34" s="152">
        <f>ROUND((SUM(BF117:BF148)),2)</f>
        <v>0</v>
      </c>
      <c r="I34" s="153">
        <v>0.15</v>
      </c>
      <c r="J34" s="152">
        <f>ROUND(((SUM(BF117:BF148))*I34),2)</f>
        <v>0</v>
      </c>
      <c r="L34" s="42"/>
    </row>
    <row r="35" spans="2:12" s="1" customFormat="1" ht="14.4" customHeight="1" hidden="1">
      <c r="B35" s="42"/>
      <c r="E35" s="136" t="s">
        <v>40</v>
      </c>
      <c r="F35" s="152">
        <f>ROUND((SUM(BG117:BG148)),2)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41</v>
      </c>
      <c r="F36" s="152">
        <f>ROUND((SUM(BH117:BH148)),2)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42</v>
      </c>
      <c r="F37" s="152">
        <f>ROUND((SUM(BI117:BI148)),2)</f>
        <v>0</v>
      </c>
      <c r="I37" s="153">
        <v>0</v>
      </c>
      <c r="J37" s="152">
        <f>0</f>
        <v>0</v>
      </c>
      <c r="L37" s="42"/>
    </row>
    <row r="38" spans="2:12" s="1" customFormat="1" ht="6.95" customHeight="1" hidden="1">
      <c r="B38" s="42"/>
      <c r="I38" s="138"/>
      <c r="L38" s="42"/>
    </row>
    <row r="39" spans="2:12" s="1" customFormat="1" ht="25.4" customHeight="1" hidden="1"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9"/>
      <c r="J39" s="160">
        <f>SUM(J30:J37)</f>
        <v>0</v>
      </c>
      <c r="K39" s="161"/>
      <c r="L39" s="42"/>
    </row>
    <row r="40" spans="2:12" s="1" customFormat="1" ht="14.4" customHeight="1" hidden="1">
      <c r="B40" s="42"/>
      <c r="I40" s="138"/>
      <c r="L40" s="42"/>
    </row>
    <row r="41" spans="2:12" ht="14.4" customHeight="1" hidden="1">
      <c r="B41" s="19"/>
      <c r="L41" s="19"/>
    </row>
    <row r="42" spans="2:12" ht="14.4" customHeight="1" hidden="1">
      <c r="B42" s="19"/>
      <c r="L42" s="19"/>
    </row>
    <row r="43" spans="2:12" ht="14.4" customHeight="1" hidden="1">
      <c r="B43" s="19"/>
      <c r="L43" s="19"/>
    </row>
    <row r="44" spans="2:12" ht="14.4" customHeight="1" hidden="1">
      <c r="B44" s="19"/>
      <c r="L44" s="19"/>
    </row>
    <row r="45" spans="2:12" ht="14.4" customHeight="1" hidden="1">
      <c r="B45" s="19"/>
      <c r="L45" s="19"/>
    </row>
    <row r="46" spans="2:12" ht="14.4" customHeight="1" hidden="1">
      <c r="B46" s="19"/>
      <c r="L46" s="19"/>
    </row>
    <row r="47" spans="2:12" ht="14.4" customHeight="1" hidden="1">
      <c r="B47" s="19"/>
      <c r="L47" s="19"/>
    </row>
    <row r="48" spans="2:12" ht="14.4" customHeight="1" hidden="1">
      <c r="B48" s="19"/>
      <c r="L48" s="19"/>
    </row>
    <row r="49" spans="2:12" ht="14.4" customHeight="1" hidden="1">
      <c r="B49" s="19"/>
      <c r="L49" s="19"/>
    </row>
    <row r="50" spans="2:12" s="1" customFormat="1" ht="14.4" customHeight="1" hidden="1">
      <c r="B50" s="42"/>
      <c r="D50" s="162" t="s">
        <v>46</v>
      </c>
      <c r="E50" s="163"/>
      <c r="F50" s="163"/>
      <c r="G50" s="162" t="s">
        <v>47</v>
      </c>
      <c r="H50" s="163"/>
      <c r="I50" s="164"/>
      <c r="J50" s="163"/>
      <c r="K50" s="163"/>
      <c r="L50" s="4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2:12" s="1" customFormat="1" ht="12" hidden="1">
      <c r="B61" s="42"/>
      <c r="D61" s="165" t="s">
        <v>48</v>
      </c>
      <c r="E61" s="166"/>
      <c r="F61" s="167" t="s">
        <v>49</v>
      </c>
      <c r="G61" s="165" t="s">
        <v>48</v>
      </c>
      <c r="H61" s="166"/>
      <c r="I61" s="168"/>
      <c r="J61" s="169" t="s">
        <v>49</v>
      </c>
      <c r="K61" s="166"/>
      <c r="L61" s="42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2:12" s="1" customFormat="1" ht="12" hidden="1">
      <c r="B65" s="42"/>
      <c r="D65" s="162" t="s">
        <v>50</v>
      </c>
      <c r="E65" s="163"/>
      <c r="F65" s="163"/>
      <c r="G65" s="162" t="s">
        <v>51</v>
      </c>
      <c r="H65" s="163"/>
      <c r="I65" s="164"/>
      <c r="J65" s="163"/>
      <c r="K65" s="163"/>
      <c r="L65" s="42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2:12" s="1" customFormat="1" ht="12" hidden="1">
      <c r="B76" s="42"/>
      <c r="D76" s="165" t="s">
        <v>48</v>
      </c>
      <c r="E76" s="166"/>
      <c r="F76" s="167" t="s">
        <v>49</v>
      </c>
      <c r="G76" s="165" t="s">
        <v>48</v>
      </c>
      <c r="H76" s="166"/>
      <c r="I76" s="168"/>
      <c r="J76" s="169" t="s">
        <v>49</v>
      </c>
      <c r="K76" s="166"/>
      <c r="L76" s="42"/>
    </row>
    <row r="77" spans="2:12" s="1" customFormat="1" ht="14.4" customHeight="1" hidden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78" ht="12" hidden="1"/>
    <row r="79" ht="12" hidden="1"/>
    <row r="80" ht="12" hidden="1"/>
    <row r="81" spans="2:12" s="1" customFormat="1" ht="6.95" customHeight="1" hidden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 hidden="1">
      <c r="B82" s="37"/>
      <c r="C82" s="22" t="s">
        <v>106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 hidden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 hidden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 hidden="1">
      <c r="B85" s="37"/>
      <c r="C85" s="38"/>
      <c r="D85" s="38"/>
      <c r="E85" s="176" t="str">
        <f>E7</f>
        <v>Úprava vnitrobloku ulice Sadová - Cheb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 hidden="1">
      <c r="B86" s="37"/>
      <c r="C86" s="31" t="s">
        <v>104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 hidden="1">
      <c r="B87" s="37"/>
      <c r="C87" s="38"/>
      <c r="D87" s="38"/>
      <c r="E87" s="70" t="str">
        <f>E9</f>
        <v>00 - Vedlejší náklad - 00 - Vedlejší náklady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 hidden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 hidden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23. 9. 2019</v>
      </c>
      <c r="K89" s="38"/>
      <c r="L89" s="42"/>
    </row>
    <row r="90" spans="2:12" s="1" customFormat="1" ht="6.95" customHeight="1" hidden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15.15" customHeight="1" hidden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41" t="s">
        <v>29</v>
      </c>
      <c r="J91" s="35" t="str">
        <f>E21</f>
        <v xml:space="preserve"> </v>
      </c>
      <c r="K91" s="38"/>
      <c r="L91" s="42"/>
    </row>
    <row r="92" spans="2:12" s="1" customFormat="1" ht="15.15" customHeight="1" hidden="1">
      <c r="B92" s="37"/>
      <c r="C92" s="31" t="s">
        <v>27</v>
      </c>
      <c r="D92" s="38"/>
      <c r="E92" s="38"/>
      <c r="F92" s="26" t="str">
        <f>IF(E18="","",E18)</f>
        <v>Vyplň údaj</v>
      </c>
      <c r="G92" s="38"/>
      <c r="H92" s="38"/>
      <c r="I92" s="141" t="s">
        <v>30</v>
      </c>
      <c r="J92" s="35" t="str">
        <f>E24</f>
        <v xml:space="preserve"> </v>
      </c>
      <c r="K92" s="38"/>
      <c r="L92" s="42"/>
    </row>
    <row r="93" spans="2:12" s="1" customFormat="1" ht="10.3" customHeight="1" hidden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 hidden="1">
      <c r="B94" s="37"/>
      <c r="C94" s="177" t="s">
        <v>107</v>
      </c>
      <c r="D94" s="178"/>
      <c r="E94" s="178"/>
      <c r="F94" s="178"/>
      <c r="G94" s="178"/>
      <c r="H94" s="178"/>
      <c r="I94" s="179"/>
      <c r="J94" s="180" t="s">
        <v>108</v>
      </c>
      <c r="K94" s="178"/>
      <c r="L94" s="42"/>
    </row>
    <row r="95" spans="2:12" s="1" customFormat="1" ht="10.3" customHeight="1" hidden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 hidden="1">
      <c r="B96" s="37"/>
      <c r="C96" s="181" t="s">
        <v>109</v>
      </c>
      <c r="D96" s="38"/>
      <c r="E96" s="38"/>
      <c r="F96" s="38"/>
      <c r="G96" s="38"/>
      <c r="H96" s="38"/>
      <c r="I96" s="138"/>
      <c r="J96" s="104">
        <f>J117</f>
        <v>0</v>
      </c>
      <c r="K96" s="38"/>
      <c r="L96" s="42"/>
      <c r="AU96" s="16" t="s">
        <v>110</v>
      </c>
    </row>
    <row r="97" spans="2:12" s="8" customFormat="1" ht="24.95" customHeight="1" hidden="1">
      <c r="B97" s="182"/>
      <c r="C97" s="183"/>
      <c r="D97" s="184" t="s">
        <v>111</v>
      </c>
      <c r="E97" s="185"/>
      <c r="F97" s="185"/>
      <c r="G97" s="185"/>
      <c r="H97" s="185"/>
      <c r="I97" s="186"/>
      <c r="J97" s="187">
        <f>J118</f>
        <v>0</v>
      </c>
      <c r="K97" s="183"/>
      <c r="L97" s="188"/>
    </row>
    <row r="98" spans="2:12" s="1" customFormat="1" ht="21.8" customHeight="1" hidden="1">
      <c r="B98" s="37"/>
      <c r="C98" s="38"/>
      <c r="D98" s="38"/>
      <c r="E98" s="38"/>
      <c r="F98" s="38"/>
      <c r="G98" s="38"/>
      <c r="H98" s="38"/>
      <c r="I98" s="138"/>
      <c r="J98" s="38"/>
      <c r="K98" s="38"/>
      <c r="L98" s="42"/>
    </row>
    <row r="99" spans="2:12" s="1" customFormat="1" ht="6.95" customHeight="1" hidden="1">
      <c r="B99" s="60"/>
      <c r="C99" s="61"/>
      <c r="D99" s="61"/>
      <c r="E99" s="61"/>
      <c r="F99" s="61"/>
      <c r="G99" s="61"/>
      <c r="H99" s="61"/>
      <c r="I99" s="172"/>
      <c r="J99" s="61"/>
      <c r="K99" s="61"/>
      <c r="L99" s="42"/>
    </row>
    <row r="100" ht="12" hidden="1"/>
    <row r="101" ht="12" hidden="1"/>
    <row r="102" ht="12" hidden="1"/>
    <row r="103" spans="2:12" s="1" customFormat="1" ht="6.95" customHeight="1">
      <c r="B103" s="62"/>
      <c r="C103" s="63"/>
      <c r="D103" s="63"/>
      <c r="E103" s="63"/>
      <c r="F103" s="63"/>
      <c r="G103" s="63"/>
      <c r="H103" s="63"/>
      <c r="I103" s="175"/>
      <c r="J103" s="63"/>
      <c r="K103" s="63"/>
      <c r="L103" s="42"/>
    </row>
    <row r="104" spans="2:12" s="1" customFormat="1" ht="24.95" customHeight="1">
      <c r="B104" s="37"/>
      <c r="C104" s="22" t="s">
        <v>112</v>
      </c>
      <c r="D104" s="38"/>
      <c r="E104" s="38"/>
      <c r="F104" s="38"/>
      <c r="G104" s="38"/>
      <c r="H104" s="38"/>
      <c r="I104" s="138"/>
      <c r="J104" s="38"/>
      <c r="K104" s="38"/>
      <c r="L104" s="42"/>
    </row>
    <row r="105" spans="2:12" s="1" customFormat="1" ht="6.95" customHeight="1">
      <c r="B105" s="37"/>
      <c r="C105" s="38"/>
      <c r="D105" s="38"/>
      <c r="E105" s="38"/>
      <c r="F105" s="38"/>
      <c r="G105" s="38"/>
      <c r="H105" s="38"/>
      <c r="I105" s="138"/>
      <c r="J105" s="38"/>
      <c r="K105" s="38"/>
      <c r="L105" s="42"/>
    </row>
    <row r="106" spans="2:12" s="1" customFormat="1" ht="12" customHeight="1">
      <c r="B106" s="37"/>
      <c r="C106" s="31" t="s">
        <v>16</v>
      </c>
      <c r="D106" s="38"/>
      <c r="E106" s="38"/>
      <c r="F106" s="38"/>
      <c r="G106" s="38"/>
      <c r="H106" s="38"/>
      <c r="I106" s="138"/>
      <c r="J106" s="38"/>
      <c r="K106" s="38"/>
      <c r="L106" s="42"/>
    </row>
    <row r="107" spans="2:12" s="1" customFormat="1" ht="16.5" customHeight="1">
      <c r="B107" s="37"/>
      <c r="C107" s="38"/>
      <c r="D107" s="38"/>
      <c r="E107" s="176" t="str">
        <f>E7</f>
        <v>Úprava vnitrobloku ulice Sadová - Cheb</v>
      </c>
      <c r="F107" s="31"/>
      <c r="G107" s="31"/>
      <c r="H107" s="31"/>
      <c r="I107" s="138"/>
      <c r="J107" s="38"/>
      <c r="K107" s="38"/>
      <c r="L107" s="42"/>
    </row>
    <row r="108" spans="2:12" s="1" customFormat="1" ht="12" customHeight="1">
      <c r="B108" s="37"/>
      <c r="C108" s="31" t="s">
        <v>104</v>
      </c>
      <c r="D108" s="38"/>
      <c r="E108" s="38"/>
      <c r="F108" s="38"/>
      <c r="G108" s="38"/>
      <c r="H108" s="38"/>
      <c r="I108" s="138"/>
      <c r="J108" s="38"/>
      <c r="K108" s="38"/>
      <c r="L108" s="42"/>
    </row>
    <row r="109" spans="2:12" s="1" customFormat="1" ht="16.5" customHeight="1">
      <c r="B109" s="37"/>
      <c r="C109" s="38"/>
      <c r="D109" s="38"/>
      <c r="E109" s="70" t="str">
        <f>E9</f>
        <v>00 - Vedlejší náklad - 00 - Vedlejší náklady</v>
      </c>
      <c r="F109" s="38"/>
      <c r="G109" s="38"/>
      <c r="H109" s="38"/>
      <c r="I109" s="138"/>
      <c r="J109" s="38"/>
      <c r="K109" s="38"/>
      <c r="L109" s="42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138"/>
      <c r="J110" s="38"/>
      <c r="K110" s="38"/>
      <c r="L110" s="42"/>
    </row>
    <row r="111" spans="2:12" s="1" customFormat="1" ht="12" customHeight="1">
      <c r="B111" s="37"/>
      <c r="C111" s="31" t="s">
        <v>20</v>
      </c>
      <c r="D111" s="38"/>
      <c r="E111" s="38"/>
      <c r="F111" s="26" t="str">
        <f>F12</f>
        <v xml:space="preserve"> </v>
      </c>
      <c r="G111" s="38"/>
      <c r="H111" s="38"/>
      <c r="I111" s="141" t="s">
        <v>22</v>
      </c>
      <c r="J111" s="73" t="str">
        <f>IF(J12="","",J12)</f>
        <v>23. 9. 2019</v>
      </c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38"/>
      <c r="J112" s="38"/>
      <c r="K112" s="38"/>
      <c r="L112" s="42"/>
    </row>
    <row r="113" spans="2:12" s="1" customFormat="1" ht="15.15" customHeight="1">
      <c r="B113" s="37"/>
      <c r="C113" s="31" t="s">
        <v>24</v>
      </c>
      <c r="D113" s="38"/>
      <c r="E113" s="38"/>
      <c r="F113" s="26" t="str">
        <f>E15</f>
        <v xml:space="preserve"> </v>
      </c>
      <c r="G113" s="38"/>
      <c r="H113" s="38"/>
      <c r="I113" s="141" t="s">
        <v>29</v>
      </c>
      <c r="J113" s="35" t="str">
        <f>E21</f>
        <v xml:space="preserve"> </v>
      </c>
      <c r="K113" s="38"/>
      <c r="L113" s="42"/>
    </row>
    <row r="114" spans="2:12" s="1" customFormat="1" ht="15.15" customHeight="1">
      <c r="B114" s="37"/>
      <c r="C114" s="31" t="s">
        <v>27</v>
      </c>
      <c r="D114" s="38"/>
      <c r="E114" s="38"/>
      <c r="F114" s="26" t="str">
        <f>IF(E18="","",E18)</f>
        <v>Vyplň údaj</v>
      </c>
      <c r="G114" s="38"/>
      <c r="H114" s="38"/>
      <c r="I114" s="141" t="s">
        <v>30</v>
      </c>
      <c r="J114" s="35" t="str">
        <f>E24</f>
        <v xml:space="preserve"> </v>
      </c>
      <c r="K114" s="38"/>
      <c r="L114" s="42"/>
    </row>
    <row r="115" spans="2:12" s="1" customFormat="1" ht="10.3" customHeight="1">
      <c r="B115" s="37"/>
      <c r="C115" s="38"/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20" s="9" customFormat="1" ht="29.25" customHeight="1">
      <c r="B116" s="189"/>
      <c r="C116" s="190" t="s">
        <v>113</v>
      </c>
      <c r="D116" s="191" t="s">
        <v>58</v>
      </c>
      <c r="E116" s="191" t="s">
        <v>54</v>
      </c>
      <c r="F116" s="191" t="s">
        <v>55</v>
      </c>
      <c r="G116" s="191" t="s">
        <v>114</v>
      </c>
      <c r="H116" s="191" t="s">
        <v>115</v>
      </c>
      <c r="I116" s="192" t="s">
        <v>116</v>
      </c>
      <c r="J116" s="193" t="s">
        <v>108</v>
      </c>
      <c r="K116" s="194" t="s">
        <v>117</v>
      </c>
      <c r="L116" s="195"/>
      <c r="M116" s="94" t="s">
        <v>1</v>
      </c>
      <c r="N116" s="95" t="s">
        <v>37</v>
      </c>
      <c r="O116" s="95" t="s">
        <v>118</v>
      </c>
      <c r="P116" s="95" t="s">
        <v>119</v>
      </c>
      <c r="Q116" s="95" t="s">
        <v>120</v>
      </c>
      <c r="R116" s="95" t="s">
        <v>121</v>
      </c>
      <c r="S116" s="95" t="s">
        <v>122</v>
      </c>
      <c r="T116" s="96" t="s">
        <v>123</v>
      </c>
    </row>
    <row r="117" spans="2:63" s="1" customFormat="1" ht="22.8" customHeight="1">
      <c r="B117" s="37"/>
      <c r="C117" s="101" t="s">
        <v>124</v>
      </c>
      <c r="D117" s="38"/>
      <c r="E117" s="38"/>
      <c r="F117" s="38"/>
      <c r="G117" s="38"/>
      <c r="H117" s="38"/>
      <c r="I117" s="138"/>
      <c r="J117" s="196">
        <f>BK117</f>
        <v>0</v>
      </c>
      <c r="K117" s="38"/>
      <c r="L117" s="42"/>
      <c r="M117" s="97"/>
      <c r="N117" s="98"/>
      <c r="O117" s="98"/>
      <c r="P117" s="197">
        <f>P118</f>
        <v>0</v>
      </c>
      <c r="Q117" s="98"/>
      <c r="R117" s="197">
        <f>R118</f>
        <v>0</v>
      </c>
      <c r="S117" s="98"/>
      <c r="T117" s="198">
        <f>T118</f>
        <v>0</v>
      </c>
      <c r="AT117" s="16" t="s">
        <v>72</v>
      </c>
      <c r="AU117" s="16" t="s">
        <v>110</v>
      </c>
      <c r="BK117" s="199">
        <f>BK118</f>
        <v>0</v>
      </c>
    </row>
    <row r="118" spans="2:63" s="10" customFormat="1" ht="25.9" customHeight="1">
      <c r="B118" s="200"/>
      <c r="C118" s="201"/>
      <c r="D118" s="202" t="s">
        <v>72</v>
      </c>
      <c r="E118" s="203" t="s">
        <v>125</v>
      </c>
      <c r="F118" s="203" t="s">
        <v>126</v>
      </c>
      <c r="G118" s="201"/>
      <c r="H118" s="201"/>
      <c r="I118" s="204"/>
      <c r="J118" s="205">
        <f>BK118</f>
        <v>0</v>
      </c>
      <c r="K118" s="201"/>
      <c r="L118" s="206"/>
      <c r="M118" s="207"/>
      <c r="N118" s="208"/>
      <c r="O118" s="208"/>
      <c r="P118" s="209">
        <f>SUM(P119:P148)</f>
        <v>0</v>
      </c>
      <c r="Q118" s="208"/>
      <c r="R118" s="209">
        <f>SUM(R119:R148)</f>
        <v>0</v>
      </c>
      <c r="S118" s="208"/>
      <c r="T118" s="210">
        <f>SUM(T119:T148)</f>
        <v>0</v>
      </c>
      <c r="AR118" s="211" t="s">
        <v>127</v>
      </c>
      <c r="AT118" s="212" t="s">
        <v>72</v>
      </c>
      <c r="AU118" s="212" t="s">
        <v>73</v>
      </c>
      <c r="AY118" s="211" t="s">
        <v>128</v>
      </c>
      <c r="BK118" s="213">
        <f>SUM(BK119:BK148)</f>
        <v>0</v>
      </c>
    </row>
    <row r="119" spans="2:65" s="1" customFormat="1" ht="16.5" customHeight="1">
      <c r="B119" s="37"/>
      <c r="C119" s="214" t="s">
        <v>81</v>
      </c>
      <c r="D119" s="214" t="s">
        <v>129</v>
      </c>
      <c r="E119" s="215" t="s">
        <v>130</v>
      </c>
      <c r="F119" s="216" t="s">
        <v>131</v>
      </c>
      <c r="G119" s="217" t="s">
        <v>132</v>
      </c>
      <c r="H119" s="218">
        <v>6</v>
      </c>
      <c r="I119" s="219"/>
      <c r="J119" s="220">
        <f>ROUND(I119*H119,2)</f>
        <v>0</v>
      </c>
      <c r="K119" s="216" t="s">
        <v>1</v>
      </c>
      <c r="L119" s="42"/>
      <c r="M119" s="221" t="s">
        <v>1</v>
      </c>
      <c r="N119" s="222" t="s">
        <v>38</v>
      </c>
      <c r="O119" s="85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AR119" s="225" t="s">
        <v>133</v>
      </c>
      <c r="AT119" s="225" t="s">
        <v>129</v>
      </c>
      <c r="AU119" s="225" t="s">
        <v>81</v>
      </c>
      <c r="AY119" s="16" t="s">
        <v>128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6" t="s">
        <v>81</v>
      </c>
      <c r="BK119" s="226">
        <f>ROUND(I119*H119,2)</f>
        <v>0</v>
      </c>
      <c r="BL119" s="16" t="s">
        <v>133</v>
      </c>
      <c r="BM119" s="225" t="s">
        <v>83</v>
      </c>
    </row>
    <row r="120" spans="2:47" s="1" customFormat="1" ht="12">
      <c r="B120" s="37"/>
      <c r="C120" s="38"/>
      <c r="D120" s="227" t="s">
        <v>134</v>
      </c>
      <c r="E120" s="38"/>
      <c r="F120" s="228" t="s">
        <v>131</v>
      </c>
      <c r="G120" s="38"/>
      <c r="H120" s="38"/>
      <c r="I120" s="138"/>
      <c r="J120" s="38"/>
      <c r="K120" s="38"/>
      <c r="L120" s="42"/>
      <c r="M120" s="229"/>
      <c r="N120" s="85"/>
      <c r="O120" s="85"/>
      <c r="P120" s="85"/>
      <c r="Q120" s="85"/>
      <c r="R120" s="85"/>
      <c r="S120" s="85"/>
      <c r="T120" s="86"/>
      <c r="AT120" s="16" t="s">
        <v>134</v>
      </c>
      <c r="AU120" s="16" t="s">
        <v>81</v>
      </c>
    </row>
    <row r="121" spans="2:65" s="1" customFormat="1" ht="16.5" customHeight="1">
      <c r="B121" s="37"/>
      <c r="C121" s="214" t="s">
        <v>83</v>
      </c>
      <c r="D121" s="214" t="s">
        <v>129</v>
      </c>
      <c r="E121" s="215" t="s">
        <v>135</v>
      </c>
      <c r="F121" s="216" t="s">
        <v>136</v>
      </c>
      <c r="G121" s="217" t="s">
        <v>132</v>
      </c>
      <c r="H121" s="218">
        <v>1</v>
      </c>
      <c r="I121" s="219"/>
      <c r="J121" s="220">
        <f>ROUND(I121*H121,2)</f>
        <v>0</v>
      </c>
      <c r="K121" s="216" t="s">
        <v>1</v>
      </c>
      <c r="L121" s="42"/>
      <c r="M121" s="221" t="s">
        <v>1</v>
      </c>
      <c r="N121" s="222" t="s">
        <v>38</v>
      </c>
      <c r="O121" s="85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AR121" s="225" t="s">
        <v>133</v>
      </c>
      <c r="AT121" s="225" t="s">
        <v>129</v>
      </c>
      <c r="AU121" s="225" t="s">
        <v>81</v>
      </c>
      <c r="AY121" s="16" t="s">
        <v>128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6" t="s">
        <v>81</v>
      </c>
      <c r="BK121" s="226">
        <f>ROUND(I121*H121,2)</f>
        <v>0</v>
      </c>
      <c r="BL121" s="16" t="s">
        <v>133</v>
      </c>
      <c r="BM121" s="225" t="s">
        <v>133</v>
      </c>
    </row>
    <row r="122" spans="2:47" s="1" customFormat="1" ht="12">
      <c r="B122" s="37"/>
      <c r="C122" s="38"/>
      <c r="D122" s="227" t="s">
        <v>134</v>
      </c>
      <c r="E122" s="38"/>
      <c r="F122" s="228" t="s">
        <v>137</v>
      </c>
      <c r="G122" s="38"/>
      <c r="H122" s="38"/>
      <c r="I122" s="138"/>
      <c r="J122" s="38"/>
      <c r="K122" s="38"/>
      <c r="L122" s="42"/>
      <c r="M122" s="229"/>
      <c r="N122" s="85"/>
      <c r="O122" s="85"/>
      <c r="P122" s="85"/>
      <c r="Q122" s="85"/>
      <c r="R122" s="85"/>
      <c r="S122" s="85"/>
      <c r="T122" s="86"/>
      <c r="AT122" s="16" t="s">
        <v>134</v>
      </c>
      <c r="AU122" s="16" t="s">
        <v>81</v>
      </c>
    </row>
    <row r="123" spans="2:65" s="1" customFormat="1" ht="16.5" customHeight="1">
      <c r="B123" s="37"/>
      <c r="C123" s="214" t="s">
        <v>138</v>
      </c>
      <c r="D123" s="214" t="s">
        <v>129</v>
      </c>
      <c r="E123" s="215" t="s">
        <v>139</v>
      </c>
      <c r="F123" s="216" t="s">
        <v>140</v>
      </c>
      <c r="G123" s="217" t="s">
        <v>132</v>
      </c>
      <c r="H123" s="218">
        <v>1</v>
      </c>
      <c r="I123" s="219"/>
      <c r="J123" s="220">
        <f>ROUND(I123*H123,2)</f>
        <v>0</v>
      </c>
      <c r="K123" s="216" t="s">
        <v>1</v>
      </c>
      <c r="L123" s="42"/>
      <c r="M123" s="221" t="s">
        <v>1</v>
      </c>
      <c r="N123" s="222" t="s">
        <v>38</v>
      </c>
      <c r="O123" s="85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AR123" s="225" t="s">
        <v>133</v>
      </c>
      <c r="AT123" s="225" t="s">
        <v>129</v>
      </c>
      <c r="AU123" s="225" t="s">
        <v>81</v>
      </c>
      <c r="AY123" s="16" t="s">
        <v>128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6" t="s">
        <v>81</v>
      </c>
      <c r="BK123" s="226">
        <f>ROUND(I123*H123,2)</f>
        <v>0</v>
      </c>
      <c r="BL123" s="16" t="s">
        <v>133</v>
      </c>
      <c r="BM123" s="225" t="s">
        <v>141</v>
      </c>
    </row>
    <row r="124" spans="2:47" s="1" customFormat="1" ht="12">
      <c r="B124" s="37"/>
      <c r="C124" s="38"/>
      <c r="D124" s="227" t="s">
        <v>134</v>
      </c>
      <c r="E124" s="38"/>
      <c r="F124" s="228" t="s">
        <v>140</v>
      </c>
      <c r="G124" s="38"/>
      <c r="H124" s="38"/>
      <c r="I124" s="138"/>
      <c r="J124" s="38"/>
      <c r="K124" s="38"/>
      <c r="L124" s="42"/>
      <c r="M124" s="229"/>
      <c r="N124" s="85"/>
      <c r="O124" s="85"/>
      <c r="P124" s="85"/>
      <c r="Q124" s="85"/>
      <c r="R124" s="85"/>
      <c r="S124" s="85"/>
      <c r="T124" s="86"/>
      <c r="AT124" s="16" t="s">
        <v>134</v>
      </c>
      <c r="AU124" s="16" t="s">
        <v>81</v>
      </c>
    </row>
    <row r="125" spans="2:65" s="1" customFormat="1" ht="16.5" customHeight="1">
      <c r="B125" s="37"/>
      <c r="C125" s="214" t="s">
        <v>133</v>
      </c>
      <c r="D125" s="214" t="s">
        <v>129</v>
      </c>
      <c r="E125" s="215" t="s">
        <v>142</v>
      </c>
      <c r="F125" s="216" t="s">
        <v>143</v>
      </c>
      <c r="G125" s="217" t="s">
        <v>144</v>
      </c>
      <c r="H125" s="218">
        <v>1</v>
      </c>
      <c r="I125" s="219"/>
      <c r="J125" s="220">
        <f>ROUND(I125*H125,2)</f>
        <v>0</v>
      </c>
      <c r="K125" s="216" t="s">
        <v>1</v>
      </c>
      <c r="L125" s="42"/>
      <c r="M125" s="221" t="s">
        <v>1</v>
      </c>
      <c r="N125" s="222" t="s">
        <v>38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AR125" s="225" t="s">
        <v>133</v>
      </c>
      <c r="AT125" s="225" t="s">
        <v>129</v>
      </c>
      <c r="AU125" s="225" t="s">
        <v>81</v>
      </c>
      <c r="AY125" s="16" t="s">
        <v>128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6" t="s">
        <v>81</v>
      </c>
      <c r="BK125" s="226">
        <f>ROUND(I125*H125,2)</f>
        <v>0</v>
      </c>
      <c r="BL125" s="16" t="s">
        <v>133</v>
      </c>
      <c r="BM125" s="225" t="s">
        <v>145</v>
      </c>
    </row>
    <row r="126" spans="2:47" s="1" customFormat="1" ht="12">
      <c r="B126" s="37"/>
      <c r="C126" s="38"/>
      <c r="D126" s="227" t="s">
        <v>134</v>
      </c>
      <c r="E126" s="38"/>
      <c r="F126" s="228" t="s">
        <v>143</v>
      </c>
      <c r="G126" s="38"/>
      <c r="H126" s="38"/>
      <c r="I126" s="138"/>
      <c r="J126" s="38"/>
      <c r="K126" s="38"/>
      <c r="L126" s="42"/>
      <c r="M126" s="229"/>
      <c r="N126" s="85"/>
      <c r="O126" s="85"/>
      <c r="P126" s="85"/>
      <c r="Q126" s="85"/>
      <c r="R126" s="85"/>
      <c r="S126" s="85"/>
      <c r="T126" s="86"/>
      <c r="AT126" s="16" t="s">
        <v>134</v>
      </c>
      <c r="AU126" s="16" t="s">
        <v>81</v>
      </c>
    </row>
    <row r="127" spans="2:47" s="1" customFormat="1" ht="12">
      <c r="B127" s="37"/>
      <c r="C127" s="38"/>
      <c r="D127" s="227" t="s">
        <v>146</v>
      </c>
      <c r="E127" s="38"/>
      <c r="F127" s="230" t="s">
        <v>147</v>
      </c>
      <c r="G127" s="38"/>
      <c r="H127" s="38"/>
      <c r="I127" s="138"/>
      <c r="J127" s="38"/>
      <c r="K127" s="38"/>
      <c r="L127" s="42"/>
      <c r="M127" s="229"/>
      <c r="N127" s="85"/>
      <c r="O127" s="85"/>
      <c r="P127" s="85"/>
      <c r="Q127" s="85"/>
      <c r="R127" s="85"/>
      <c r="S127" s="85"/>
      <c r="T127" s="86"/>
      <c r="AT127" s="16" t="s">
        <v>146</v>
      </c>
      <c r="AU127" s="16" t="s">
        <v>81</v>
      </c>
    </row>
    <row r="128" spans="2:65" s="1" customFormat="1" ht="16.5" customHeight="1">
      <c r="B128" s="37"/>
      <c r="C128" s="214" t="s">
        <v>127</v>
      </c>
      <c r="D128" s="214" t="s">
        <v>129</v>
      </c>
      <c r="E128" s="215" t="s">
        <v>148</v>
      </c>
      <c r="F128" s="216" t="s">
        <v>149</v>
      </c>
      <c r="G128" s="217" t="s">
        <v>144</v>
      </c>
      <c r="H128" s="218">
        <v>1</v>
      </c>
      <c r="I128" s="219"/>
      <c r="J128" s="220">
        <f>ROUND(I128*H128,2)</f>
        <v>0</v>
      </c>
      <c r="K128" s="216" t="s">
        <v>1</v>
      </c>
      <c r="L128" s="42"/>
      <c r="M128" s="221" t="s">
        <v>1</v>
      </c>
      <c r="N128" s="222" t="s">
        <v>38</v>
      </c>
      <c r="O128" s="85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AR128" s="225" t="s">
        <v>133</v>
      </c>
      <c r="AT128" s="225" t="s">
        <v>129</v>
      </c>
      <c r="AU128" s="225" t="s">
        <v>81</v>
      </c>
      <c r="AY128" s="16" t="s">
        <v>128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6" t="s">
        <v>81</v>
      </c>
      <c r="BK128" s="226">
        <f>ROUND(I128*H128,2)</f>
        <v>0</v>
      </c>
      <c r="BL128" s="16" t="s">
        <v>133</v>
      </c>
      <c r="BM128" s="225" t="s">
        <v>150</v>
      </c>
    </row>
    <row r="129" spans="2:47" s="1" customFormat="1" ht="12">
      <c r="B129" s="37"/>
      <c r="C129" s="38"/>
      <c r="D129" s="227" t="s">
        <v>134</v>
      </c>
      <c r="E129" s="38"/>
      <c r="F129" s="228" t="s">
        <v>151</v>
      </c>
      <c r="G129" s="38"/>
      <c r="H129" s="38"/>
      <c r="I129" s="138"/>
      <c r="J129" s="38"/>
      <c r="K129" s="38"/>
      <c r="L129" s="42"/>
      <c r="M129" s="229"/>
      <c r="N129" s="85"/>
      <c r="O129" s="85"/>
      <c r="P129" s="85"/>
      <c r="Q129" s="85"/>
      <c r="R129" s="85"/>
      <c r="S129" s="85"/>
      <c r="T129" s="86"/>
      <c r="AT129" s="16" t="s">
        <v>134</v>
      </c>
      <c r="AU129" s="16" t="s">
        <v>81</v>
      </c>
    </row>
    <row r="130" spans="2:47" s="1" customFormat="1" ht="12">
      <c r="B130" s="37"/>
      <c r="C130" s="38"/>
      <c r="D130" s="227" t="s">
        <v>146</v>
      </c>
      <c r="E130" s="38"/>
      <c r="F130" s="230" t="s">
        <v>152</v>
      </c>
      <c r="G130" s="38"/>
      <c r="H130" s="38"/>
      <c r="I130" s="138"/>
      <c r="J130" s="38"/>
      <c r="K130" s="38"/>
      <c r="L130" s="42"/>
      <c r="M130" s="229"/>
      <c r="N130" s="85"/>
      <c r="O130" s="85"/>
      <c r="P130" s="85"/>
      <c r="Q130" s="85"/>
      <c r="R130" s="85"/>
      <c r="S130" s="85"/>
      <c r="T130" s="86"/>
      <c r="AT130" s="16" t="s">
        <v>146</v>
      </c>
      <c r="AU130" s="16" t="s">
        <v>81</v>
      </c>
    </row>
    <row r="131" spans="2:65" s="1" customFormat="1" ht="16.5" customHeight="1">
      <c r="B131" s="37"/>
      <c r="C131" s="214" t="s">
        <v>141</v>
      </c>
      <c r="D131" s="214" t="s">
        <v>129</v>
      </c>
      <c r="E131" s="215" t="s">
        <v>153</v>
      </c>
      <c r="F131" s="216" t="s">
        <v>154</v>
      </c>
      <c r="G131" s="217" t="s">
        <v>132</v>
      </c>
      <c r="H131" s="218">
        <v>1</v>
      </c>
      <c r="I131" s="219"/>
      <c r="J131" s="220">
        <f>ROUND(I131*H131,2)</f>
        <v>0</v>
      </c>
      <c r="K131" s="216" t="s">
        <v>1</v>
      </c>
      <c r="L131" s="42"/>
      <c r="M131" s="221" t="s">
        <v>1</v>
      </c>
      <c r="N131" s="222" t="s">
        <v>38</v>
      </c>
      <c r="O131" s="85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AR131" s="225" t="s">
        <v>133</v>
      </c>
      <c r="AT131" s="225" t="s">
        <v>129</v>
      </c>
      <c r="AU131" s="225" t="s">
        <v>81</v>
      </c>
      <c r="AY131" s="16" t="s">
        <v>128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6" t="s">
        <v>81</v>
      </c>
      <c r="BK131" s="226">
        <f>ROUND(I131*H131,2)</f>
        <v>0</v>
      </c>
      <c r="BL131" s="16" t="s">
        <v>133</v>
      </c>
      <c r="BM131" s="225" t="s">
        <v>155</v>
      </c>
    </row>
    <row r="132" spans="2:47" s="1" customFormat="1" ht="12">
      <c r="B132" s="37"/>
      <c r="C132" s="38"/>
      <c r="D132" s="227" t="s">
        <v>134</v>
      </c>
      <c r="E132" s="38"/>
      <c r="F132" s="228" t="s">
        <v>154</v>
      </c>
      <c r="G132" s="38"/>
      <c r="H132" s="38"/>
      <c r="I132" s="138"/>
      <c r="J132" s="38"/>
      <c r="K132" s="38"/>
      <c r="L132" s="42"/>
      <c r="M132" s="229"/>
      <c r="N132" s="85"/>
      <c r="O132" s="85"/>
      <c r="P132" s="85"/>
      <c r="Q132" s="85"/>
      <c r="R132" s="85"/>
      <c r="S132" s="85"/>
      <c r="T132" s="86"/>
      <c r="AT132" s="16" t="s">
        <v>134</v>
      </c>
      <c r="AU132" s="16" t="s">
        <v>81</v>
      </c>
    </row>
    <row r="133" spans="2:65" s="1" customFormat="1" ht="16.5" customHeight="1">
      <c r="B133" s="37"/>
      <c r="C133" s="214" t="s">
        <v>156</v>
      </c>
      <c r="D133" s="214" t="s">
        <v>129</v>
      </c>
      <c r="E133" s="215" t="s">
        <v>157</v>
      </c>
      <c r="F133" s="216" t="s">
        <v>158</v>
      </c>
      <c r="G133" s="217" t="s">
        <v>144</v>
      </c>
      <c r="H133" s="218">
        <v>1</v>
      </c>
      <c r="I133" s="219"/>
      <c r="J133" s="220">
        <f>ROUND(I133*H133,2)</f>
        <v>0</v>
      </c>
      <c r="K133" s="216" t="s">
        <v>1</v>
      </c>
      <c r="L133" s="42"/>
      <c r="M133" s="221" t="s">
        <v>1</v>
      </c>
      <c r="N133" s="222" t="s">
        <v>38</v>
      </c>
      <c r="O133" s="85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AR133" s="225" t="s">
        <v>133</v>
      </c>
      <c r="AT133" s="225" t="s">
        <v>129</v>
      </c>
      <c r="AU133" s="225" t="s">
        <v>81</v>
      </c>
      <c r="AY133" s="16" t="s">
        <v>128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6" t="s">
        <v>81</v>
      </c>
      <c r="BK133" s="226">
        <f>ROUND(I133*H133,2)</f>
        <v>0</v>
      </c>
      <c r="BL133" s="16" t="s">
        <v>133</v>
      </c>
      <c r="BM133" s="225" t="s">
        <v>159</v>
      </c>
    </row>
    <row r="134" spans="2:47" s="1" customFormat="1" ht="12">
      <c r="B134" s="37"/>
      <c r="C134" s="38"/>
      <c r="D134" s="227" t="s">
        <v>134</v>
      </c>
      <c r="E134" s="38"/>
      <c r="F134" s="228" t="s">
        <v>160</v>
      </c>
      <c r="G134" s="38"/>
      <c r="H134" s="38"/>
      <c r="I134" s="138"/>
      <c r="J134" s="38"/>
      <c r="K134" s="38"/>
      <c r="L134" s="42"/>
      <c r="M134" s="229"/>
      <c r="N134" s="85"/>
      <c r="O134" s="85"/>
      <c r="P134" s="85"/>
      <c r="Q134" s="85"/>
      <c r="R134" s="85"/>
      <c r="S134" s="85"/>
      <c r="T134" s="86"/>
      <c r="AT134" s="16" t="s">
        <v>134</v>
      </c>
      <c r="AU134" s="16" t="s">
        <v>81</v>
      </c>
    </row>
    <row r="135" spans="2:65" s="1" customFormat="1" ht="16.5" customHeight="1">
      <c r="B135" s="37"/>
      <c r="C135" s="214" t="s">
        <v>145</v>
      </c>
      <c r="D135" s="214" t="s">
        <v>129</v>
      </c>
      <c r="E135" s="215" t="s">
        <v>161</v>
      </c>
      <c r="F135" s="216" t="s">
        <v>162</v>
      </c>
      <c r="G135" s="217" t="s">
        <v>144</v>
      </c>
      <c r="H135" s="218">
        <v>1</v>
      </c>
      <c r="I135" s="219"/>
      <c r="J135" s="220">
        <f>ROUND(I135*H135,2)</f>
        <v>0</v>
      </c>
      <c r="K135" s="216" t="s">
        <v>1</v>
      </c>
      <c r="L135" s="42"/>
      <c r="M135" s="221" t="s">
        <v>1</v>
      </c>
      <c r="N135" s="222" t="s">
        <v>38</v>
      </c>
      <c r="O135" s="85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AR135" s="225" t="s">
        <v>133</v>
      </c>
      <c r="AT135" s="225" t="s">
        <v>129</v>
      </c>
      <c r="AU135" s="225" t="s">
        <v>81</v>
      </c>
      <c r="AY135" s="16" t="s">
        <v>128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6" t="s">
        <v>81</v>
      </c>
      <c r="BK135" s="226">
        <f>ROUND(I135*H135,2)</f>
        <v>0</v>
      </c>
      <c r="BL135" s="16" t="s">
        <v>133</v>
      </c>
      <c r="BM135" s="225" t="s">
        <v>163</v>
      </c>
    </row>
    <row r="136" spans="2:47" s="1" customFormat="1" ht="12">
      <c r="B136" s="37"/>
      <c r="C136" s="38"/>
      <c r="D136" s="227" t="s">
        <v>134</v>
      </c>
      <c r="E136" s="38"/>
      <c r="F136" s="228" t="s">
        <v>162</v>
      </c>
      <c r="G136" s="38"/>
      <c r="H136" s="38"/>
      <c r="I136" s="138"/>
      <c r="J136" s="38"/>
      <c r="K136" s="38"/>
      <c r="L136" s="42"/>
      <c r="M136" s="229"/>
      <c r="N136" s="85"/>
      <c r="O136" s="85"/>
      <c r="P136" s="85"/>
      <c r="Q136" s="85"/>
      <c r="R136" s="85"/>
      <c r="S136" s="85"/>
      <c r="T136" s="86"/>
      <c r="AT136" s="16" t="s">
        <v>134</v>
      </c>
      <c r="AU136" s="16" t="s">
        <v>81</v>
      </c>
    </row>
    <row r="137" spans="2:65" s="1" customFormat="1" ht="16.5" customHeight="1">
      <c r="B137" s="37"/>
      <c r="C137" s="214" t="s">
        <v>164</v>
      </c>
      <c r="D137" s="214" t="s">
        <v>129</v>
      </c>
      <c r="E137" s="215" t="s">
        <v>165</v>
      </c>
      <c r="F137" s="216" t="s">
        <v>166</v>
      </c>
      <c r="G137" s="217" t="s">
        <v>144</v>
      </c>
      <c r="H137" s="218">
        <v>1</v>
      </c>
      <c r="I137" s="219"/>
      <c r="J137" s="220">
        <f>ROUND(I137*H137,2)</f>
        <v>0</v>
      </c>
      <c r="K137" s="216" t="s">
        <v>1</v>
      </c>
      <c r="L137" s="42"/>
      <c r="M137" s="221" t="s">
        <v>1</v>
      </c>
      <c r="N137" s="222" t="s">
        <v>38</v>
      </c>
      <c r="O137" s="85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AR137" s="225" t="s">
        <v>133</v>
      </c>
      <c r="AT137" s="225" t="s">
        <v>129</v>
      </c>
      <c r="AU137" s="225" t="s">
        <v>81</v>
      </c>
      <c r="AY137" s="16" t="s">
        <v>128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6" t="s">
        <v>81</v>
      </c>
      <c r="BK137" s="226">
        <f>ROUND(I137*H137,2)</f>
        <v>0</v>
      </c>
      <c r="BL137" s="16" t="s">
        <v>133</v>
      </c>
      <c r="BM137" s="225" t="s">
        <v>167</v>
      </c>
    </row>
    <row r="138" spans="2:47" s="1" customFormat="1" ht="12">
      <c r="B138" s="37"/>
      <c r="C138" s="38"/>
      <c r="D138" s="227" t="s">
        <v>134</v>
      </c>
      <c r="E138" s="38"/>
      <c r="F138" s="228" t="s">
        <v>166</v>
      </c>
      <c r="G138" s="38"/>
      <c r="H138" s="38"/>
      <c r="I138" s="138"/>
      <c r="J138" s="38"/>
      <c r="K138" s="38"/>
      <c r="L138" s="42"/>
      <c r="M138" s="229"/>
      <c r="N138" s="85"/>
      <c r="O138" s="85"/>
      <c r="P138" s="85"/>
      <c r="Q138" s="85"/>
      <c r="R138" s="85"/>
      <c r="S138" s="85"/>
      <c r="T138" s="86"/>
      <c r="AT138" s="16" t="s">
        <v>134</v>
      </c>
      <c r="AU138" s="16" t="s">
        <v>81</v>
      </c>
    </row>
    <row r="139" spans="2:65" s="1" customFormat="1" ht="16.5" customHeight="1">
      <c r="B139" s="37"/>
      <c r="C139" s="214" t="s">
        <v>150</v>
      </c>
      <c r="D139" s="214" t="s">
        <v>129</v>
      </c>
      <c r="E139" s="215" t="s">
        <v>168</v>
      </c>
      <c r="F139" s="216" t="s">
        <v>169</v>
      </c>
      <c r="G139" s="217" t="s">
        <v>132</v>
      </c>
      <c r="H139" s="218">
        <v>1</v>
      </c>
      <c r="I139" s="219"/>
      <c r="J139" s="220">
        <f>ROUND(I139*H139,2)</f>
        <v>0</v>
      </c>
      <c r="K139" s="216" t="s">
        <v>1</v>
      </c>
      <c r="L139" s="42"/>
      <c r="M139" s="221" t="s">
        <v>1</v>
      </c>
      <c r="N139" s="222" t="s">
        <v>38</v>
      </c>
      <c r="O139" s="85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AR139" s="225" t="s">
        <v>133</v>
      </c>
      <c r="AT139" s="225" t="s">
        <v>129</v>
      </c>
      <c r="AU139" s="225" t="s">
        <v>81</v>
      </c>
      <c r="AY139" s="16" t="s">
        <v>128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6" t="s">
        <v>81</v>
      </c>
      <c r="BK139" s="226">
        <f>ROUND(I139*H139,2)</f>
        <v>0</v>
      </c>
      <c r="BL139" s="16" t="s">
        <v>133</v>
      </c>
      <c r="BM139" s="225" t="s">
        <v>170</v>
      </c>
    </row>
    <row r="140" spans="2:47" s="1" customFormat="1" ht="12">
      <c r="B140" s="37"/>
      <c r="C140" s="38"/>
      <c r="D140" s="227" t="s">
        <v>134</v>
      </c>
      <c r="E140" s="38"/>
      <c r="F140" s="228" t="s">
        <v>169</v>
      </c>
      <c r="G140" s="38"/>
      <c r="H140" s="38"/>
      <c r="I140" s="138"/>
      <c r="J140" s="38"/>
      <c r="K140" s="38"/>
      <c r="L140" s="42"/>
      <c r="M140" s="229"/>
      <c r="N140" s="85"/>
      <c r="O140" s="85"/>
      <c r="P140" s="85"/>
      <c r="Q140" s="85"/>
      <c r="R140" s="85"/>
      <c r="S140" s="85"/>
      <c r="T140" s="86"/>
      <c r="AT140" s="16" t="s">
        <v>134</v>
      </c>
      <c r="AU140" s="16" t="s">
        <v>81</v>
      </c>
    </row>
    <row r="141" spans="2:65" s="1" customFormat="1" ht="16.5" customHeight="1">
      <c r="B141" s="37"/>
      <c r="C141" s="214" t="s">
        <v>171</v>
      </c>
      <c r="D141" s="214" t="s">
        <v>129</v>
      </c>
      <c r="E141" s="215" t="s">
        <v>172</v>
      </c>
      <c r="F141" s="216" t="s">
        <v>173</v>
      </c>
      <c r="G141" s="217" t="s">
        <v>174</v>
      </c>
      <c r="H141" s="218">
        <v>1</v>
      </c>
      <c r="I141" s="219"/>
      <c r="J141" s="220">
        <f>ROUND(I141*H141,2)</f>
        <v>0</v>
      </c>
      <c r="K141" s="216" t="s">
        <v>175</v>
      </c>
      <c r="L141" s="42"/>
      <c r="M141" s="221" t="s">
        <v>1</v>
      </c>
      <c r="N141" s="222" t="s">
        <v>38</v>
      </c>
      <c r="O141" s="85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AR141" s="225" t="s">
        <v>176</v>
      </c>
      <c r="AT141" s="225" t="s">
        <v>129</v>
      </c>
      <c r="AU141" s="225" t="s">
        <v>81</v>
      </c>
      <c r="AY141" s="16" t="s">
        <v>128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6" t="s">
        <v>81</v>
      </c>
      <c r="BK141" s="226">
        <f>ROUND(I141*H141,2)</f>
        <v>0</v>
      </c>
      <c r="BL141" s="16" t="s">
        <v>176</v>
      </c>
      <c r="BM141" s="225" t="s">
        <v>177</v>
      </c>
    </row>
    <row r="142" spans="2:47" s="1" customFormat="1" ht="12">
      <c r="B142" s="37"/>
      <c r="C142" s="38"/>
      <c r="D142" s="227" t="s">
        <v>134</v>
      </c>
      <c r="E142" s="38"/>
      <c r="F142" s="228" t="s">
        <v>173</v>
      </c>
      <c r="G142" s="38"/>
      <c r="H142" s="38"/>
      <c r="I142" s="138"/>
      <c r="J142" s="38"/>
      <c r="K142" s="38"/>
      <c r="L142" s="42"/>
      <c r="M142" s="229"/>
      <c r="N142" s="85"/>
      <c r="O142" s="85"/>
      <c r="P142" s="85"/>
      <c r="Q142" s="85"/>
      <c r="R142" s="85"/>
      <c r="S142" s="85"/>
      <c r="T142" s="86"/>
      <c r="AT142" s="16" t="s">
        <v>134</v>
      </c>
      <c r="AU142" s="16" t="s">
        <v>81</v>
      </c>
    </row>
    <row r="143" spans="2:65" s="1" customFormat="1" ht="16.5" customHeight="1">
      <c r="B143" s="37"/>
      <c r="C143" s="214" t="s">
        <v>155</v>
      </c>
      <c r="D143" s="214" t="s">
        <v>129</v>
      </c>
      <c r="E143" s="215" t="s">
        <v>178</v>
      </c>
      <c r="F143" s="216" t="s">
        <v>179</v>
      </c>
      <c r="G143" s="217" t="s">
        <v>174</v>
      </c>
      <c r="H143" s="218">
        <v>1</v>
      </c>
      <c r="I143" s="219"/>
      <c r="J143" s="220">
        <f>ROUND(I143*H143,2)</f>
        <v>0</v>
      </c>
      <c r="K143" s="216" t="s">
        <v>175</v>
      </c>
      <c r="L143" s="42"/>
      <c r="M143" s="221" t="s">
        <v>1</v>
      </c>
      <c r="N143" s="222" t="s">
        <v>38</v>
      </c>
      <c r="O143" s="85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AR143" s="225" t="s">
        <v>176</v>
      </c>
      <c r="AT143" s="225" t="s">
        <v>129</v>
      </c>
      <c r="AU143" s="225" t="s">
        <v>81</v>
      </c>
      <c r="AY143" s="16" t="s">
        <v>128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6" t="s">
        <v>81</v>
      </c>
      <c r="BK143" s="226">
        <f>ROUND(I143*H143,2)</f>
        <v>0</v>
      </c>
      <c r="BL143" s="16" t="s">
        <v>176</v>
      </c>
      <c r="BM143" s="225" t="s">
        <v>180</v>
      </c>
    </row>
    <row r="144" spans="2:47" s="1" customFormat="1" ht="12">
      <c r="B144" s="37"/>
      <c r="C144" s="38"/>
      <c r="D144" s="227" t="s">
        <v>134</v>
      </c>
      <c r="E144" s="38"/>
      <c r="F144" s="228" t="s">
        <v>179</v>
      </c>
      <c r="G144" s="38"/>
      <c r="H144" s="38"/>
      <c r="I144" s="138"/>
      <c r="J144" s="38"/>
      <c r="K144" s="38"/>
      <c r="L144" s="42"/>
      <c r="M144" s="229"/>
      <c r="N144" s="85"/>
      <c r="O144" s="85"/>
      <c r="P144" s="85"/>
      <c r="Q144" s="85"/>
      <c r="R144" s="85"/>
      <c r="S144" s="85"/>
      <c r="T144" s="86"/>
      <c r="AT144" s="16" t="s">
        <v>134</v>
      </c>
      <c r="AU144" s="16" t="s">
        <v>81</v>
      </c>
    </row>
    <row r="145" spans="2:65" s="1" customFormat="1" ht="16.5" customHeight="1">
      <c r="B145" s="37"/>
      <c r="C145" s="214" t="s">
        <v>181</v>
      </c>
      <c r="D145" s="214" t="s">
        <v>129</v>
      </c>
      <c r="E145" s="215" t="s">
        <v>182</v>
      </c>
      <c r="F145" s="216" t="s">
        <v>183</v>
      </c>
      <c r="G145" s="217" t="s">
        <v>174</v>
      </c>
      <c r="H145" s="218">
        <v>1</v>
      </c>
      <c r="I145" s="219"/>
      <c r="J145" s="220">
        <f>ROUND(I145*H145,2)</f>
        <v>0</v>
      </c>
      <c r="K145" s="216" t="s">
        <v>175</v>
      </c>
      <c r="L145" s="42"/>
      <c r="M145" s="221" t="s">
        <v>1</v>
      </c>
      <c r="N145" s="222" t="s">
        <v>38</v>
      </c>
      <c r="O145" s="85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AR145" s="225" t="s">
        <v>176</v>
      </c>
      <c r="AT145" s="225" t="s">
        <v>129</v>
      </c>
      <c r="AU145" s="225" t="s">
        <v>81</v>
      </c>
      <c r="AY145" s="16" t="s">
        <v>128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6" t="s">
        <v>81</v>
      </c>
      <c r="BK145" s="226">
        <f>ROUND(I145*H145,2)</f>
        <v>0</v>
      </c>
      <c r="BL145" s="16" t="s">
        <v>176</v>
      </c>
      <c r="BM145" s="225" t="s">
        <v>184</v>
      </c>
    </row>
    <row r="146" spans="2:47" s="1" customFormat="1" ht="12">
      <c r="B146" s="37"/>
      <c r="C146" s="38"/>
      <c r="D146" s="227" t="s">
        <v>134</v>
      </c>
      <c r="E146" s="38"/>
      <c r="F146" s="228" t="s">
        <v>185</v>
      </c>
      <c r="G146" s="38"/>
      <c r="H146" s="38"/>
      <c r="I146" s="138"/>
      <c r="J146" s="38"/>
      <c r="K146" s="38"/>
      <c r="L146" s="42"/>
      <c r="M146" s="229"/>
      <c r="N146" s="85"/>
      <c r="O146" s="85"/>
      <c r="P146" s="85"/>
      <c r="Q146" s="85"/>
      <c r="R146" s="85"/>
      <c r="S146" s="85"/>
      <c r="T146" s="86"/>
      <c r="AT146" s="16" t="s">
        <v>134</v>
      </c>
      <c r="AU146" s="16" t="s">
        <v>81</v>
      </c>
    </row>
    <row r="147" spans="2:65" s="1" customFormat="1" ht="16.5" customHeight="1">
      <c r="B147" s="37"/>
      <c r="C147" s="214" t="s">
        <v>159</v>
      </c>
      <c r="D147" s="214" t="s">
        <v>129</v>
      </c>
      <c r="E147" s="215" t="s">
        <v>186</v>
      </c>
      <c r="F147" s="216" t="s">
        <v>187</v>
      </c>
      <c r="G147" s="217" t="s">
        <v>132</v>
      </c>
      <c r="H147" s="218">
        <v>6</v>
      </c>
      <c r="I147" s="219"/>
      <c r="J147" s="220">
        <f>ROUND(I147*H147,2)</f>
        <v>0</v>
      </c>
      <c r="K147" s="216" t="s">
        <v>175</v>
      </c>
      <c r="L147" s="42"/>
      <c r="M147" s="221" t="s">
        <v>1</v>
      </c>
      <c r="N147" s="222" t="s">
        <v>38</v>
      </c>
      <c r="O147" s="8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AR147" s="225" t="s">
        <v>176</v>
      </c>
      <c r="AT147" s="225" t="s">
        <v>129</v>
      </c>
      <c r="AU147" s="225" t="s">
        <v>81</v>
      </c>
      <c r="AY147" s="16" t="s">
        <v>128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6" t="s">
        <v>81</v>
      </c>
      <c r="BK147" s="226">
        <f>ROUND(I147*H147,2)</f>
        <v>0</v>
      </c>
      <c r="BL147" s="16" t="s">
        <v>176</v>
      </c>
      <c r="BM147" s="225" t="s">
        <v>188</v>
      </c>
    </row>
    <row r="148" spans="2:47" s="1" customFormat="1" ht="12">
      <c r="B148" s="37"/>
      <c r="C148" s="38"/>
      <c r="D148" s="227" t="s">
        <v>134</v>
      </c>
      <c r="E148" s="38"/>
      <c r="F148" s="228" t="s">
        <v>187</v>
      </c>
      <c r="G148" s="38"/>
      <c r="H148" s="38"/>
      <c r="I148" s="138"/>
      <c r="J148" s="38"/>
      <c r="K148" s="38"/>
      <c r="L148" s="42"/>
      <c r="M148" s="231"/>
      <c r="N148" s="232"/>
      <c r="O148" s="232"/>
      <c r="P148" s="232"/>
      <c r="Q148" s="232"/>
      <c r="R148" s="232"/>
      <c r="S148" s="232"/>
      <c r="T148" s="233"/>
      <c r="AT148" s="16" t="s">
        <v>134</v>
      </c>
      <c r="AU148" s="16" t="s">
        <v>81</v>
      </c>
    </row>
    <row r="149" spans="2:12" s="1" customFormat="1" ht="6.95" customHeight="1">
      <c r="B149" s="60"/>
      <c r="C149" s="61"/>
      <c r="D149" s="61"/>
      <c r="E149" s="61"/>
      <c r="F149" s="61"/>
      <c r="G149" s="61"/>
      <c r="H149" s="61"/>
      <c r="I149" s="172"/>
      <c r="J149" s="61"/>
      <c r="K149" s="61"/>
      <c r="L149" s="42"/>
    </row>
  </sheetData>
  <sheetProtection password="CC35" sheet="1" objects="1" scenarios="1" formatColumns="0" formatRows="0" autoFilter="0"/>
  <autoFilter ref="C116:K148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6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86</v>
      </c>
    </row>
    <row r="3" spans="2:46" ht="6.95" customHeight="1" hidden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83</v>
      </c>
    </row>
    <row r="4" spans="2:46" ht="24.95" customHeight="1" hidden="1">
      <c r="B4" s="19"/>
      <c r="D4" s="134" t="s">
        <v>103</v>
      </c>
      <c r="L4" s="19"/>
      <c r="M4" s="135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36" t="s">
        <v>16</v>
      </c>
      <c r="L6" s="19"/>
    </row>
    <row r="7" spans="2:12" ht="16.5" customHeight="1" hidden="1">
      <c r="B7" s="19"/>
      <c r="E7" s="137" t="str">
        <f>'Rekapitulace stavby'!K6</f>
        <v>Úprava vnitrobloku ulice Sadová - Cheb</v>
      </c>
      <c r="F7" s="136"/>
      <c r="G7" s="136"/>
      <c r="H7" s="136"/>
      <c r="L7" s="19"/>
    </row>
    <row r="8" spans="2:12" s="1" customFormat="1" ht="12" customHeight="1" hidden="1">
      <c r="B8" s="42"/>
      <c r="D8" s="136" t="s">
        <v>104</v>
      </c>
      <c r="I8" s="138"/>
      <c r="L8" s="42"/>
    </row>
    <row r="9" spans="2:12" s="1" customFormat="1" ht="36.95" customHeight="1" hidden="1">
      <c r="B9" s="42"/>
      <c r="E9" s="139" t="s">
        <v>189</v>
      </c>
      <c r="F9" s="1"/>
      <c r="G9" s="1"/>
      <c r="H9" s="1"/>
      <c r="I9" s="138"/>
      <c r="L9" s="42"/>
    </row>
    <row r="10" spans="2:12" s="1" customFormat="1" ht="12" hidden="1">
      <c r="B10" s="42"/>
      <c r="I10" s="138"/>
      <c r="L10" s="42"/>
    </row>
    <row r="11" spans="2:12" s="1" customFormat="1" ht="12" customHeight="1" hidden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 hidden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23. 9. 2019</v>
      </c>
      <c r="L12" s="42"/>
    </row>
    <row r="13" spans="2:12" s="1" customFormat="1" ht="10.8" customHeight="1" hidden="1">
      <c r="B13" s="42"/>
      <c r="I13" s="138"/>
      <c r="L13" s="42"/>
    </row>
    <row r="14" spans="2:12" s="1" customFormat="1" ht="12" customHeight="1" hidden="1">
      <c r="B14" s="42"/>
      <c r="D14" s="136" t="s">
        <v>24</v>
      </c>
      <c r="I14" s="141" t="s">
        <v>25</v>
      </c>
      <c r="J14" s="140" t="str">
        <f>IF('Rekapitulace stavby'!AN10="","",'Rekapitulace stavby'!AN10)</f>
        <v/>
      </c>
      <c r="L14" s="42"/>
    </row>
    <row r="15" spans="2:12" s="1" customFormat="1" ht="18" customHeight="1" hidden="1">
      <c r="B15" s="42"/>
      <c r="E15" s="140" t="str">
        <f>IF('Rekapitulace stavby'!E11="","",'Rekapitulace stavby'!E11)</f>
        <v xml:space="preserve"> </v>
      </c>
      <c r="I15" s="141" t="s">
        <v>26</v>
      </c>
      <c r="J15" s="140" t="str">
        <f>IF('Rekapitulace stavby'!AN11="","",'Rekapitulace stavby'!AN11)</f>
        <v/>
      </c>
      <c r="L15" s="42"/>
    </row>
    <row r="16" spans="2:12" s="1" customFormat="1" ht="6.95" customHeight="1" hidden="1">
      <c r="B16" s="42"/>
      <c r="I16" s="138"/>
      <c r="L16" s="42"/>
    </row>
    <row r="17" spans="2:12" s="1" customFormat="1" ht="12" customHeight="1" hidden="1">
      <c r="B17" s="42"/>
      <c r="D17" s="136" t="s">
        <v>27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40"/>
      <c r="G18" s="140"/>
      <c r="H18" s="140"/>
      <c r="I18" s="141" t="s">
        <v>26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38"/>
      <c r="L19" s="42"/>
    </row>
    <row r="20" spans="2:12" s="1" customFormat="1" ht="12" customHeight="1" hidden="1">
      <c r="B20" s="42"/>
      <c r="D20" s="136" t="s">
        <v>29</v>
      </c>
      <c r="I20" s="141" t="s">
        <v>25</v>
      </c>
      <c r="J20" s="140" t="str">
        <f>IF('Rekapitulace stavby'!AN16="","",'Rekapitulace stavby'!AN16)</f>
        <v/>
      </c>
      <c r="L20" s="42"/>
    </row>
    <row r="21" spans="2:12" s="1" customFormat="1" ht="18" customHeight="1" hidden="1">
      <c r="B21" s="42"/>
      <c r="E21" s="140" t="str">
        <f>IF('Rekapitulace stavby'!E17="","",'Rekapitulace stavby'!E17)</f>
        <v xml:space="preserve"> </v>
      </c>
      <c r="I21" s="141" t="s">
        <v>26</v>
      </c>
      <c r="J21" s="140" t="str">
        <f>IF('Rekapitulace stavby'!AN17="","",'Rekapitulace stavby'!AN17)</f>
        <v/>
      </c>
      <c r="L21" s="42"/>
    </row>
    <row r="22" spans="2:12" s="1" customFormat="1" ht="6.95" customHeight="1" hidden="1">
      <c r="B22" s="42"/>
      <c r="I22" s="138"/>
      <c r="L22" s="42"/>
    </row>
    <row r="23" spans="2:12" s="1" customFormat="1" ht="12" customHeight="1" hidden="1">
      <c r="B23" s="42"/>
      <c r="D23" s="136" t="s">
        <v>30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 hidden="1">
      <c r="B24" s="42"/>
      <c r="E24" s="140" t="str">
        <f>IF('Rekapitulace stavby'!E20="","",'Rekapitulace stavby'!E20)</f>
        <v xml:space="preserve"> </v>
      </c>
      <c r="I24" s="141" t="s">
        <v>26</v>
      </c>
      <c r="J24" s="140" t="str">
        <f>IF('Rekapitulace stavby'!AN20="","",'Rekapitulace stavby'!AN20)</f>
        <v/>
      </c>
      <c r="L24" s="42"/>
    </row>
    <row r="25" spans="2:12" s="1" customFormat="1" ht="6.95" customHeight="1" hidden="1">
      <c r="B25" s="42"/>
      <c r="I25" s="138"/>
      <c r="L25" s="42"/>
    </row>
    <row r="26" spans="2:12" s="1" customFormat="1" ht="12" customHeight="1" hidden="1">
      <c r="B26" s="42"/>
      <c r="D26" s="136" t="s">
        <v>32</v>
      </c>
      <c r="I26" s="138"/>
      <c r="L26" s="42"/>
    </row>
    <row r="27" spans="2:12" s="7" customFormat="1" ht="16.5" customHeight="1" hidden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 hidden="1">
      <c r="B28" s="42"/>
      <c r="I28" s="138"/>
      <c r="L28" s="42"/>
    </row>
    <row r="29" spans="2:12" s="1" customFormat="1" ht="6.95" customHeight="1" hidden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 hidden="1">
      <c r="B30" s="42"/>
      <c r="D30" s="147" t="s">
        <v>33</v>
      </c>
      <c r="I30" s="138"/>
      <c r="J30" s="148">
        <f>ROUND(J131,2)</f>
        <v>0</v>
      </c>
      <c r="L30" s="42"/>
    </row>
    <row r="31" spans="2:12" s="1" customFormat="1" ht="6.95" customHeight="1" hidden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 hidden="1">
      <c r="B32" s="42"/>
      <c r="F32" s="149" t="s">
        <v>35</v>
      </c>
      <c r="I32" s="150" t="s">
        <v>34</v>
      </c>
      <c r="J32" s="149" t="s">
        <v>36</v>
      </c>
      <c r="L32" s="42"/>
    </row>
    <row r="33" spans="2:12" s="1" customFormat="1" ht="14.4" customHeight="1" hidden="1">
      <c r="B33" s="42"/>
      <c r="D33" s="151" t="s">
        <v>37</v>
      </c>
      <c r="E33" s="136" t="s">
        <v>38</v>
      </c>
      <c r="F33" s="152">
        <f>ROUND((SUM(BE131:BE565)),2)</f>
        <v>0</v>
      </c>
      <c r="I33" s="153">
        <v>0.21</v>
      </c>
      <c r="J33" s="152">
        <f>ROUND(((SUM(BE131:BE565))*I33),2)</f>
        <v>0</v>
      </c>
      <c r="L33" s="42"/>
    </row>
    <row r="34" spans="2:12" s="1" customFormat="1" ht="14.4" customHeight="1" hidden="1">
      <c r="B34" s="42"/>
      <c r="E34" s="136" t="s">
        <v>39</v>
      </c>
      <c r="F34" s="152">
        <f>ROUND((SUM(BF131:BF565)),2)</f>
        <v>0</v>
      </c>
      <c r="I34" s="153">
        <v>0.15</v>
      </c>
      <c r="J34" s="152">
        <f>ROUND(((SUM(BF131:BF565))*I34),2)</f>
        <v>0</v>
      </c>
      <c r="L34" s="42"/>
    </row>
    <row r="35" spans="2:12" s="1" customFormat="1" ht="14.4" customHeight="1" hidden="1">
      <c r="B35" s="42"/>
      <c r="E35" s="136" t="s">
        <v>40</v>
      </c>
      <c r="F35" s="152">
        <f>ROUND((SUM(BG131:BG565)),2)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41</v>
      </c>
      <c r="F36" s="152">
        <f>ROUND((SUM(BH131:BH565)),2)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42</v>
      </c>
      <c r="F37" s="152">
        <f>ROUND((SUM(BI131:BI565)),2)</f>
        <v>0</v>
      </c>
      <c r="I37" s="153">
        <v>0</v>
      </c>
      <c r="J37" s="152">
        <f>0</f>
        <v>0</v>
      </c>
      <c r="L37" s="42"/>
    </row>
    <row r="38" spans="2:12" s="1" customFormat="1" ht="6.95" customHeight="1" hidden="1">
      <c r="B38" s="42"/>
      <c r="I38" s="138"/>
      <c r="L38" s="42"/>
    </row>
    <row r="39" spans="2:12" s="1" customFormat="1" ht="25.4" customHeight="1" hidden="1"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9"/>
      <c r="J39" s="160">
        <f>SUM(J30:J37)</f>
        <v>0</v>
      </c>
      <c r="K39" s="161"/>
      <c r="L39" s="42"/>
    </row>
    <row r="40" spans="2:12" s="1" customFormat="1" ht="14.4" customHeight="1" hidden="1">
      <c r="B40" s="42"/>
      <c r="I40" s="138"/>
      <c r="L40" s="42"/>
    </row>
    <row r="41" spans="2:12" ht="14.4" customHeight="1" hidden="1">
      <c r="B41" s="19"/>
      <c r="L41" s="19"/>
    </row>
    <row r="42" spans="2:12" ht="14.4" customHeight="1" hidden="1">
      <c r="B42" s="19"/>
      <c r="L42" s="19"/>
    </row>
    <row r="43" spans="2:12" ht="14.4" customHeight="1" hidden="1">
      <c r="B43" s="19"/>
      <c r="L43" s="19"/>
    </row>
    <row r="44" spans="2:12" ht="14.4" customHeight="1" hidden="1">
      <c r="B44" s="19"/>
      <c r="L44" s="19"/>
    </row>
    <row r="45" spans="2:12" ht="14.4" customHeight="1" hidden="1">
      <c r="B45" s="19"/>
      <c r="L45" s="19"/>
    </row>
    <row r="46" spans="2:12" ht="14.4" customHeight="1" hidden="1">
      <c r="B46" s="19"/>
      <c r="L46" s="19"/>
    </row>
    <row r="47" spans="2:12" ht="14.4" customHeight="1" hidden="1">
      <c r="B47" s="19"/>
      <c r="L47" s="19"/>
    </row>
    <row r="48" spans="2:12" ht="14.4" customHeight="1" hidden="1">
      <c r="B48" s="19"/>
      <c r="L48" s="19"/>
    </row>
    <row r="49" spans="2:12" ht="14.4" customHeight="1" hidden="1">
      <c r="B49" s="19"/>
      <c r="L49" s="19"/>
    </row>
    <row r="50" spans="2:12" s="1" customFormat="1" ht="14.4" customHeight="1" hidden="1">
      <c r="B50" s="42"/>
      <c r="D50" s="162" t="s">
        <v>46</v>
      </c>
      <c r="E50" s="163"/>
      <c r="F50" s="163"/>
      <c r="G50" s="162" t="s">
        <v>47</v>
      </c>
      <c r="H50" s="163"/>
      <c r="I50" s="164"/>
      <c r="J50" s="163"/>
      <c r="K50" s="163"/>
      <c r="L50" s="4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2:12" s="1" customFormat="1" ht="12" hidden="1">
      <c r="B61" s="42"/>
      <c r="D61" s="165" t="s">
        <v>48</v>
      </c>
      <c r="E61" s="166"/>
      <c r="F61" s="167" t="s">
        <v>49</v>
      </c>
      <c r="G61" s="165" t="s">
        <v>48</v>
      </c>
      <c r="H61" s="166"/>
      <c r="I61" s="168"/>
      <c r="J61" s="169" t="s">
        <v>49</v>
      </c>
      <c r="K61" s="166"/>
      <c r="L61" s="42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2:12" s="1" customFormat="1" ht="12" hidden="1">
      <c r="B65" s="42"/>
      <c r="D65" s="162" t="s">
        <v>50</v>
      </c>
      <c r="E65" s="163"/>
      <c r="F65" s="163"/>
      <c r="G65" s="162" t="s">
        <v>51</v>
      </c>
      <c r="H65" s="163"/>
      <c r="I65" s="164"/>
      <c r="J65" s="163"/>
      <c r="K65" s="163"/>
      <c r="L65" s="42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2:12" s="1" customFormat="1" ht="12" hidden="1">
      <c r="B76" s="42"/>
      <c r="D76" s="165" t="s">
        <v>48</v>
      </c>
      <c r="E76" s="166"/>
      <c r="F76" s="167" t="s">
        <v>49</v>
      </c>
      <c r="G76" s="165" t="s">
        <v>48</v>
      </c>
      <c r="H76" s="166"/>
      <c r="I76" s="168"/>
      <c r="J76" s="169" t="s">
        <v>49</v>
      </c>
      <c r="K76" s="166"/>
      <c r="L76" s="42"/>
    </row>
    <row r="77" spans="2:12" s="1" customFormat="1" ht="14.4" customHeight="1" hidden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78" ht="12" hidden="1"/>
    <row r="79" ht="12" hidden="1"/>
    <row r="80" ht="12" hidden="1"/>
    <row r="81" spans="2:12" s="1" customFormat="1" ht="6.95" customHeight="1" hidden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 hidden="1">
      <c r="B82" s="37"/>
      <c r="C82" s="22" t="s">
        <v>106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 hidden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 hidden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 hidden="1">
      <c r="B85" s="37"/>
      <c r="C85" s="38"/>
      <c r="D85" s="38"/>
      <c r="E85" s="176" t="str">
        <f>E7</f>
        <v>Úprava vnitrobloku ulice Sadová - Cheb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 hidden="1">
      <c r="B86" s="37"/>
      <c r="C86" s="31" t="s">
        <v>104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 hidden="1">
      <c r="B87" s="37"/>
      <c r="C87" s="38"/>
      <c r="D87" s="38"/>
      <c r="E87" s="70" t="str">
        <f>E9</f>
        <v>10 - Dopravní část - - 10 - Dopravní část - 1.etapa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 hidden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 hidden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23. 9. 2019</v>
      </c>
      <c r="K89" s="38"/>
      <c r="L89" s="42"/>
    </row>
    <row r="90" spans="2:12" s="1" customFormat="1" ht="6.95" customHeight="1" hidden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15.15" customHeight="1" hidden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41" t="s">
        <v>29</v>
      </c>
      <c r="J91" s="35" t="str">
        <f>E21</f>
        <v xml:space="preserve"> </v>
      </c>
      <c r="K91" s="38"/>
      <c r="L91" s="42"/>
    </row>
    <row r="92" spans="2:12" s="1" customFormat="1" ht="15.15" customHeight="1" hidden="1">
      <c r="B92" s="37"/>
      <c r="C92" s="31" t="s">
        <v>27</v>
      </c>
      <c r="D92" s="38"/>
      <c r="E92" s="38"/>
      <c r="F92" s="26" t="str">
        <f>IF(E18="","",E18)</f>
        <v>Vyplň údaj</v>
      </c>
      <c r="G92" s="38"/>
      <c r="H92" s="38"/>
      <c r="I92" s="141" t="s">
        <v>30</v>
      </c>
      <c r="J92" s="35" t="str">
        <f>E24</f>
        <v xml:space="preserve"> </v>
      </c>
      <c r="K92" s="38"/>
      <c r="L92" s="42"/>
    </row>
    <row r="93" spans="2:12" s="1" customFormat="1" ht="10.3" customHeight="1" hidden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 hidden="1">
      <c r="B94" s="37"/>
      <c r="C94" s="177" t="s">
        <v>107</v>
      </c>
      <c r="D94" s="178"/>
      <c r="E94" s="178"/>
      <c r="F94" s="178"/>
      <c r="G94" s="178"/>
      <c r="H94" s="178"/>
      <c r="I94" s="179"/>
      <c r="J94" s="180" t="s">
        <v>108</v>
      </c>
      <c r="K94" s="178"/>
      <c r="L94" s="42"/>
    </row>
    <row r="95" spans="2:12" s="1" customFormat="1" ht="10.3" customHeight="1" hidden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 hidden="1">
      <c r="B96" s="37"/>
      <c r="C96" s="181" t="s">
        <v>109</v>
      </c>
      <c r="D96" s="38"/>
      <c r="E96" s="38"/>
      <c r="F96" s="38"/>
      <c r="G96" s="38"/>
      <c r="H96" s="38"/>
      <c r="I96" s="138"/>
      <c r="J96" s="104">
        <f>J131</f>
        <v>0</v>
      </c>
      <c r="K96" s="38"/>
      <c r="L96" s="42"/>
      <c r="AU96" s="16" t="s">
        <v>110</v>
      </c>
    </row>
    <row r="97" spans="2:12" s="8" customFormat="1" ht="24.95" customHeight="1" hidden="1">
      <c r="B97" s="182"/>
      <c r="C97" s="183"/>
      <c r="D97" s="184" t="s">
        <v>190</v>
      </c>
      <c r="E97" s="185"/>
      <c r="F97" s="185"/>
      <c r="G97" s="185"/>
      <c r="H97" s="185"/>
      <c r="I97" s="186"/>
      <c r="J97" s="187">
        <f>J132</f>
        <v>0</v>
      </c>
      <c r="K97" s="183"/>
      <c r="L97" s="188"/>
    </row>
    <row r="98" spans="2:12" s="11" customFormat="1" ht="19.9" customHeight="1" hidden="1">
      <c r="B98" s="234"/>
      <c r="C98" s="235"/>
      <c r="D98" s="236" t="s">
        <v>191</v>
      </c>
      <c r="E98" s="237"/>
      <c r="F98" s="237"/>
      <c r="G98" s="237"/>
      <c r="H98" s="237"/>
      <c r="I98" s="238"/>
      <c r="J98" s="239">
        <f>J133</f>
        <v>0</v>
      </c>
      <c r="K98" s="235"/>
      <c r="L98" s="240"/>
    </row>
    <row r="99" spans="2:12" s="11" customFormat="1" ht="19.9" customHeight="1" hidden="1">
      <c r="B99" s="234"/>
      <c r="C99" s="235"/>
      <c r="D99" s="236" t="s">
        <v>192</v>
      </c>
      <c r="E99" s="237"/>
      <c r="F99" s="237"/>
      <c r="G99" s="237"/>
      <c r="H99" s="237"/>
      <c r="I99" s="238"/>
      <c r="J99" s="239">
        <f>J247</f>
        <v>0</v>
      </c>
      <c r="K99" s="235"/>
      <c r="L99" s="240"/>
    </row>
    <row r="100" spans="2:12" s="11" customFormat="1" ht="19.9" customHeight="1" hidden="1">
      <c r="B100" s="234"/>
      <c r="C100" s="235"/>
      <c r="D100" s="236" t="s">
        <v>193</v>
      </c>
      <c r="E100" s="237"/>
      <c r="F100" s="237"/>
      <c r="G100" s="237"/>
      <c r="H100" s="237"/>
      <c r="I100" s="238"/>
      <c r="J100" s="239">
        <f>J301</f>
        <v>0</v>
      </c>
      <c r="K100" s="235"/>
      <c r="L100" s="240"/>
    </row>
    <row r="101" spans="2:12" s="11" customFormat="1" ht="19.9" customHeight="1" hidden="1">
      <c r="B101" s="234"/>
      <c r="C101" s="235"/>
      <c r="D101" s="236" t="s">
        <v>194</v>
      </c>
      <c r="E101" s="237"/>
      <c r="F101" s="237"/>
      <c r="G101" s="237"/>
      <c r="H101" s="237"/>
      <c r="I101" s="238"/>
      <c r="J101" s="239">
        <f>J310</f>
        <v>0</v>
      </c>
      <c r="K101" s="235"/>
      <c r="L101" s="240"/>
    </row>
    <row r="102" spans="2:12" s="11" customFormat="1" ht="19.9" customHeight="1" hidden="1">
      <c r="B102" s="234"/>
      <c r="C102" s="235"/>
      <c r="D102" s="236" t="s">
        <v>195</v>
      </c>
      <c r="E102" s="237"/>
      <c r="F102" s="237"/>
      <c r="G102" s="237"/>
      <c r="H102" s="237"/>
      <c r="I102" s="238"/>
      <c r="J102" s="239">
        <f>J391</f>
        <v>0</v>
      </c>
      <c r="K102" s="235"/>
      <c r="L102" s="240"/>
    </row>
    <row r="103" spans="2:12" s="11" customFormat="1" ht="19.9" customHeight="1" hidden="1">
      <c r="B103" s="234"/>
      <c r="C103" s="235"/>
      <c r="D103" s="236" t="s">
        <v>196</v>
      </c>
      <c r="E103" s="237"/>
      <c r="F103" s="237"/>
      <c r="G103" s="237"/>
      <c r="H103" s="237"/>
      <c r="I103" s="238"/>
      <c r="J103" s="239">
        <f>J420</f>
        <v>0</v>
      </c>
      <c r="K103" s="235"/>
      <c r="L103" s="240"/>
    </row>
    <row r="104" spans="2:12" s="11" customFormat="1" ht="19.9" customHeight="1" hidden="1">
      <c r="B104" s="234"/>
      <c r="C104" s="235"/>
      <c r="D104" s="236" t="s">
        <v>197</v>
      </c>
      <c r="E104" s="237"/>
      <c r="F104" s="237"/>
      <c r="G104" s="237"/>
      <c r="H104" s="237"/>
      <c r="I104" s="238"/>
      <c r="J104" s="239">
        <f>J475</f>
        <v>0</v>
      </c>
      <c r="K104" s="235"/>
      <c r="L104" s="240"/>
    </row>
    <row r="105" spans="2:12" s="11" customFormat="1" ht="19.9" customHeight="1" hidden="1">
      <c r="B105" s="234"/>
      <c r="C105" s="235"/>
      <c r="D105" s="236" t="s">
        <v>198</v>
      </c>
      <c r="E105" s="237"/>
      <c r="F105" s="237"/>
      <c r="G105" s="237"/>
      <c r="H105" s="237"/>
      <c r="I105" s="238"/>
      <c r="J105" s="239">
        <f>J486</f>
        <v>0</v>
      </c>
      <c r="K105" s="235"/>
      <c r="L105" s="240"/>
    </row>
    <row r="106" spans="2:12" s="8" customFormat="1" ht="24.95" customHeight="1" hidden="1">
      <c r="B106" s="182"/>
      <c r="C106" s="183"/>
      <c r="D106" s="184" t="s">
        <v>199</v>
      </c>
      <c r="E106" s="185"/>
      <c r="F106" s="185"/>
      <c r="G106" s="185"/>
      <c r="H106" s="185"/>
      <c r="I106" s="186"/>
      <c r="J106" s="187">
        <f>J489</f>
        <v>0</v>
      </c>
      <c r="K106" s="183"/>
      <c r="L106" s="188"/>
    </row>
    <row r="107" spans="2:12" s="11" customFormat="1" ht="19.9" customHeight="1" hidden="1">
      <c r="B107" s="234"/>
      <c r="C107" s="235"/>
      <c r="D107" s="236" t="s">
        <v>200</v>
      </c>
      <c r="E107" s="237"/>
      <c r="F107" s="237"/>
      <c r="G107" s="237"/>
      <c r="H107" s="237"/>
      <c r="I107" s="238"/>
      <c r="J107" s="239">
        <f>J490</f>
        <v>0</v>
      </c>
      <c r="K107" s="235"/>
      <c r="L107" s="240"/>
    </row>
    <row r="108" spans="2:12" s="11" customFormat="1" ht="19.9" customHeight="1" hidden="1">
      <c r="B108" s="234"/>
      <c r="C108" s="235"/>
      <c r="D108" s="236" t="s">
        <v>201</v>
      </c>
      <c r="E108" s="237"/>
      <c r="F108" s="237"/>
      <c r="G108" s="237"/>
      <c r="H108" s="237"/>
      <c r="I108" s="238"/>
      <c r="J108" s="239">
        <f>J506</f>
        <v>0</v>
      </c>
      <c r="K108" s="235"/>
      <c r="L108" s="240"/>
    </row>
    <row r="109" spans="2:12" s="8" customFormat="1" ht="24.95" customHeight="1" hidden="1">
      <c r="B109" s="182"/>
      <c r="C109" s="183"/>
      <c r="D109" s="184" t="s">
        <v>202</v>
      </c>
      <c r="E109" s="185"/>
      <c r="F109" s="185"/>
      <c r="G109" s="185"/>
      <c r="H109" s="185"/>
      <c r="I109" s="186"/>
      <c r="J109" s="187">
        <f>J551</f>
        <v>0</v>
      </c>
      <c r="K109" s="183"/>
      <c r="L109" s="188"/>
    </row>
    <row r="110" spans="2:12" s="11" customFormat="1" ht="19.9" customHeight="1" hidden="1">
      <c r="B110" s="234"/>
      <c r="C110" s="235"/>
      <c r="D110" s="236" t="s">
        <v>203</v>
      </c>
      <c r="E110" s="237"/>
      <c r="F110" s="237"/>
      <c r="G110" s="237"/>
      <c r="H110" s="237"/>
      <c r="I110" s="238"/>
      <c r="J110" s="239">
        <f>J552</f>
        <v>0</v>
      </c>
      <c r="K110" s="235"/>
      <c r="L110" s="240"/>
    </row>
    <row r="111" spans="2:12" s="11" customFormat="1" ht="19.9" customHeight="1" hidden="1">
      <c r="B111" s="234"/>
      <c r="C111" s="235"/>
      <c r="D111" s="236" t="s">
        <v>204</v>
      </c>
      <c r="E111" s="237"/>
      <c r="F111" s="237"/>
      <c r="G111" s="237"/>
      <c r="H111" s="237"/>
      <c r="I111" s="238"/>
      <c r="J111" s="239">
        <f>J557</f>
        <v>0</v>
      </c>
      <c r="K111" s="235"/>
      <c r="L111" s="240"/>
    </row>
    <row r="112" spans="2:12" s="1" customFormat="1" ht="21.8" customHeight="1" hidden="1">
      <c r="B112" s="37"/>
      <c r="C112" s="38"/>
      <c r="D112" s="38"/>
      <c r="E112" s="38"/>
      <c r="F112" s="38"/>
      <c r="G112" s="38"/>
      <c r="H112" s="38"/>
      <c r="I112" s="138"/>
      <c r="J112" s="38"/>
      <c r="K112" s="38"/>
      <c r="L112" s="42"/>
    </row>
    <row r="113" spans="2:12" s="1" customFormat="1" ht="6.95" customHeight="1" hidden="1">
      <c r="B113" s="60"/>
      <c r="C113" s="61"/>
      <c r="D113" s="61"/>
      <c r="E113" s="61"/>
      <c r="F113" s="61"/>
      <c r="G113" s="61"/>
      <c r="H113" s="61"/>
      <c r="I113" s="172"/>
      <c r="J113" s="61"/>
      <c r="K113" s="61"/>
      <c r="L113" s="42"/>
    </row>
    <row r="114" ht="12" hidden="1"/>
    <row r="115" ht="12" hidden="1"/>
    <row r="116" ht="12" hidden="1"/>
    <row r="117" spans="2:12" s="1" customFormat="1" ht="6.95" customHeight="1">
      <c r="B117" s="62"/>
      <c r="C117" s="63"/>
      <c r="D117" s="63"/>
      <c r="E117" s="63"/>
      <c r="F117" s="63"/>
      <c r="G117" s="63"/>
      <c r="H117" s="63"/>
      <c r="I117" s="175"/>
      <c r="J117" s="63"/>
      <c r="K117" s="63"/>
      <c r="L117" s="42"/>
    </row>
    <row r="118" spans="2:12" s="1" customFormat="1" ht="24.95" customHeight="1">
      <c r="B118" s="37"/>
      <c r="C118" s="22" t="s">
        <v>112</v>
      </c>
      <c r="D118" s="38"/>
      <c r="E118" s="38"/>
      <c r="F118" s="38"/>
      <c r="G118" s="38"/>
      <c r="H118" s="38"/>
      <c r="I118" s="138"/>
      <c r="J118" s="38"/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38"/>
      <c r="J119" s="38"/>
      <c r="K119" s="38"/>
      <c r="L119" s="42"/>
    </row>
    <row r="120" spans="2:12" s="1" customFormat="1" ht="12" customHeight="1">
      <c r="B120" s="37"/>
      <c r="C120" s="31" t="s">
        <v>16</v>
      </c>
      <c r="D120" s="38"/>
      <c r="E120" s="38"/>
      <c r="F120" s="38"/>
      <c r="G120" s="38"/>
      <c r="H120" s="38"/>
      <c r="I120" s="138"/>
      <c r="J120" s="38"/>
      <c r="K120" s="38"/>
      <c r="L120" s="42"/>
    </row>
    <row r="121" spans="2:12" s="1" customFormat="1" ht="16.5" customHeight="1">
      <c r="B121" s="37"/>
      <c r="C121" s="38"/>
      <c r="D121" s="38"/>
      <c r="E121" s="176" t="str">
        <f>E7</f>
        <v>Úprava vnitrobloku ulice Sadová - Cheb</v>
      </c>
      <c r="F121" s="31"/>
      <c r="G121" s="31"/>
      <c r="H121" s="31"/>
      <c r="I121" s="138"/>
      <c r="J121" s="38"/>
      <c r="K121" s="38"/>
      <c r="L121" s="42"/>
    </row>
    <row r="122" spans="2:12" s="1" customFormat="1" ht="12" customHeight="1">
      <c r="B122" s="37"/>
      <c r="C122" s="31" t="s">
        <v>104</v>
      </c>
      <c r="D122" s="38"/>
      <c r="E122" s="38"/>
      <c r="F122" s="38"/>
      <c r="G122" s="38"/>
      <c r="H122" s="38"/>
      <c r="I122" s="138"/>
      <c r="J122" s="38"/>
      <c r="K122" s="38"/>
      <c r="L122" s="42"/>
    </row>
    <row r="123" spans="2:12" s="1" customFormat="1" ht="16.5" customHeight="1">
      <c r="B123" s="37"/>
      <c r="C123" s="38"/>
      <c r="D123" s="38"/>
      <c r="E123" s="70" t="str">
        <f>E9</f>
        <v>10 - Dopravní část - - 10 - Dopravní část - 1.etapa</v>
      </c>
      <c r="F123" s="38"/>
      <c r="G123" s="38"/>
      <c r="H123" s="38"/>
      <c r="I123" s="138"/>
      <c r="J123" s="38"/>
      <c r="K123" s="38"/>
      <c r="L123" s="42"/>
    </row>
    <row r="124" spans="2:12" s="1" customFormat="1" ht="6.95" customHeight="1">
      <c r="B124" s="37"/>
      <c r="C124" s="38"/>
      <c r="D124" s="38"/>
      <c r="E124" s="38"/>
      <c r="F124" s="38"/>
      <c r="G124" s="38"/>
      <c r="H124" s="38"/>
      <c r="I124" s="138"/>
      <c r="J124" s="38"/>
      <c r="K124" s="38"/>
      <c r="L124" s="42"/>
    </row>
    <row r="125" spans="2:12" s="1" customFormat="1" ht="12" customHeight="1">
      <c r="B125" s="37"/>
      <c r="C125" s="31" t="s">
        <v>20</v>
      </c>
      <c r="D125" s="38"/>
      <c r="E125" s="38"/>
      <c r="F125" s="26" t="str">
        <f>F12</f>
        <v xml:space="preserve"> </v>
      </c>
      <c r="G125" s="38"/>
      <c r="H125" s="38"/>
      <c r="I125" s="141" t="s">
        <v>22</v>
      </c>
      <c r="J125" s="73" t="str">
        <f>IF(J12="","",J12)</f>
        <v>23. 9. 2019</v>
      </c>
      <c r="K125" s="38"/>
      <c r="L125" s="42"/>
    </row>
    <row r="126" spans="2:12" s="1" customFormat="1" ht="6.95" customHeight="1">
      <c r="B126" s="37"/>
      <c r="C126" s="38"/>
      <c r="D126" s="38"/>
      <c r="E126" s="38"/>
      <c r="F126" s="38"/>
      <c r="G126" s="38"/>
      <c r="H126" s="38"/>
      <c r="I126" s="138"/>
      <c r="J126" s="38"/>
      <c r="K126" s="38"/>
      <c r="L126" s="42"/>
    </row>
    <row r="127" spans="2:12" s="1" customFormat="1" ht="15.15" customHeight="1">
      <c r="B127" s="37"/>
      <c r="C127" s="31" t="s">
        <v>24</v>
      </c>
      <c r="D127" s="38"/>
      <c r="E127" s="38"/>
      <c r="F127" s="26" t="str">
        <f>E15</f>
        <v xml:space="preserve"> </v>
      </c>
      <c r="G127" s="38"/>
      <c r="H127" s="38"/>
      <c r="I127" s="141" t="s">
        <v>29</v>
      </c>
      <c r="J127" s="35" t="str">
        <f>E21</f>
        <v xml:space="preserve"> </v>
      </c>
      <c r="K127" s="38"/>
      <c r="L127" s="42"/>
    </row>
    <row r="128" spans="2:12" s="1" customFormat="1" ht="15.15" customHeight="1">
      <c r="B128" s="37"/>
      <c r="C128" s="31" t="s">
        <v>27</v>
      </c>
      <c r="D128" s="38"/>
      <c r="E128" s="38"/>
      <c r="F128" s="26" t="str">
        <f>IF(E18="","",E18)</f>
        <v>Vyplň údaj</v>
      </c>
      <c r="G128" s="38"/>
      <c r="H128" s="38"/>
      <c r="I128" s="141" t="s">
        <v>30</v>
      </c>
      <c r="J128" s="35" t="str">
        <f>E24</f>
        <v xml:space="preserve"> </v>
      </c>
      <c r="K128" s="38"/>
      <c r="L128" s="42"/>
    </row>
    <row r="129" spans="2:12" s="1" customFormat="1" ht="10.3" customHeight="1">
      <c r="B129" s="37"/>
      <c r="C129" s="38"/>
      <c r="D129" s="38"/>
      <c r="E129" s="38"/>
      <c r="F129" s="38"/>
      <c r="G129" s="38"/>
      <c r="H129" s="38"/>
      <c r="I129" s="138"/>
      <c r="J129" s="38"/>
      <c r="K129" s="38"/>
      <c r="L129" s="42"/>
    </row>
    <row r="130" spans="2:20" s="9" customFormat="1" ht="29.25" customHeight="1">
      <c r="B130" s="189"/>
      <c r="C130" s="190" t="s">
        <v>113</v>
      </c>
      <c r="D130" s="191" t="s">
        <v>58</v>
      </c>
      <c r="E130" s="191" t="s">
        <v>54</v>
      </c>
      <c r="F130" s="191" t="s">
        <v>55</v>
      </c>
      <c r="G130" s="191" t="s">
        <v>114</v>
      </c>
      <c r="H130" s="191" t="s">
        <v>115</v>
      </c>
      <c r="I130" s="192" t="s">
        <v>116</v>
      </c>
      <c r="J130" s="193" t="s">
        <v>108</v>
      </c>
      <c r="K130" s="194" t="s">
        <v>117</v>
      </c>
      <c r="L130" s="195"/>
      <c r="M130" s="94" t="s">
        <v>1</v>
      </c>
      <c r="N130" s="95" t="s">
        <v>37</v>
      </c>
      <c r="O130" s="95" t="s">
        <v>118</v>
      </c>
      <c r="P130" s="95" t="s">
        <v>119</v>
      </c>
      <c r="Q130" s="95" t="s">
        <v>120</v>
      </c>
      <c r="R130" s="95" t="s">
        <v>121</v>
      </c>
      <c r="S130" s="95" t="s">
        <v>122</v>
      </c>
      <c r="T130" s="96" t="s">
        <v>123</v>
      </c>
    </row>
    <row r="131" spans="2:63" s="1" customFormat="1" ht="22.8" customHeight="1">
      <c r="B131" s="37"/>
      <c r="C131" s="101" t="s">
        <v>124</v>
      </c>
      <c r="D131" s="38"/>
      <c r="E131" s="38"/>
      <c r="F131" s="38"/>
      <c r="G131" s="38"/>
      <c r="H131" s="38"/>
      <c r="I131" s="138"/>
      <c r="J131" s="196">
        <f>BK131</f>
        <v>0</v>
      </c>
      <c r="K131" s="38"/>
      <c r="L131" s="42"/>
      <c r="M131" s="97"/>
      <c r="N131" s="98"/>
      <c r="O131" s="98"/>
      <c r="P131" s="197">
        <f>P132+P489+P551</f>
        <v>0</v>
      </c>
      <c r="Q131" s="98"/>
      <c r="R131" s="197">
        <f>R132+R489+R551</f>
        <v>3908.0913293337767</v>
      </c>
      <c r="S131" s="98"/>
      <c r="T131" s="198">
        <f>T132+T489+T551</f>
        <v>0</v>
      </c>
      <c r="AT131" s="16" t="s">
        <v>72</v>
      </c>
      <c r="AU131" s="16" t="s">
        <v>110</v>
      </c>
      <c r="BK131" s="199">
        <f>BK132+BK489+BK551</f>
        <v>0</v>
      </c>
    </row>
    <row r="132" spans="2:63" s="10" customFormat="1" ht="25.9" customHeight="1">
      <c r="B132" s="200"/>
      <c r="C132" s="201"/>
      <c r="D132" s="202" t="s">
        <v>72</v>
      </c>
      <c r="E132" s="203" t="s">
        <v>205</v>
      </c>
      <c r="F132" s="203" t="s">
        <v>206</v>
      </c>
      <c r="G132" s="201"/>
      <c r="H132" s="201"/>
      <c r="I132" s="204"/>
      <c r="J132" s="205">
        <f>BK132</f>
        <v>0</v>
      </c>
      <c r="K132" s="201"/>
      <c r="L132" s="206"/>
      <c r="M132" s="207"/>
      <c r="N132" s="208"/>
      <c r="O132" s="208"/>
      <c r="P132" s="209">
        <f>P133+P247+P301+P310+P391+P420+P475+P486</f>
        <v>0</v>
      </c>
      <c r="Q132" s="208"/>
      <c r="R132" s="209">
        <f>R133+R247+R301+R310+R391+R420+R475+R486</f>
        <v>3908.0913293337767</v>
      </c>
      <c r="S132" s="208"/>
      <c r="T132" s="210">
        <f>T133+T247+T301+T310+T391+T420+T475+T486</f>
        <v>0</v>
      </c>
      <c r="AR132" s="211" t="s">
        <v>81</v>
      </c>
      <c r="AT132" s="212" t="s">
        <v>72</v>
      </c>
      <c r="AU132" s="212" t="s">
        <v>73</v>
      </c>
      <c r="AY132" s="211" t="s">
        <v>128</v>
      </c>
      <c r="BK132" s="213">
        <f>BK133+BK247+BK301+BK310+BK391+BK420+BK475+BK486</f>
        <v>0</v>
      </c>
    </row>
    <row r="133" spans="2:63" s="10" customFormat="1" ht="22.8" customHeight="1">
      <c r="B133" s="200"/>
      <c r="C133" s="201"/>
      <c r="D133" s="202" t="s">
        <v>72</v>
      </c>
      <c r="E133" s="241" t="s">
        <v>81</v>
      </c>
      <c r="F133" s="241" t="s">
        <v>207</v>
      </c>
      <c r="G133" s="201"/>
      <c r="H133" s="201"/>
      <c r="I133" s="204"/>
      <c r="J133" s="242">
        <f>BK133</f>
        <v>0</v>
      </c>
      <c r="K133" s="201"/>
      <c r="L133" s="206"/>
      <c r="M133" s="207"/>
      <c r="N133" s="208"/>
      <c r="O133" s="208"/>
      <c r="P133" s="209">
        <f>SUM(P134:P246)</f>
        <v>0</v>
      </c>
      <c r="Q133" s="208"/>
      <c r="R133" s="209">
        <f>SUM(R134:R246)</f>
        <v>0.1812123</v>
      </c>
      <c r="S133" s="208"/>
      <c r="T133" s="210">
        <f>SUM(T134:T246)</f>
        <v>0</v>
      </c>
      <c r="AR133" s="211" t="s">
        <v>81</v>
      </c>
      <c r="AT133" s="212" t="s">
        <v>72</v>
      </c>
      <c r="AU133" s="212" t="s">
        <v>81</v>
      </c>
      <c r="AY133" s="211" t="s">
        <v>128</v>
      </c>
      <c r="BK133" s="213">
        <f>SUM(BK134:BK246)</f>
        <v>0</v>
      </c>
    </row>
    <row r="134" spans="2:65" s="1" customFormat="1" ht="24" customHeight="1">
      <c r="B134" s="37"/>
      <c r="C134" s="214" t="s">
        <v>81</v>
      </c>
      <c r="D134" s="214" t="s">
        <v>129</v>
      </c>
      <c r="E134" s="215" t="s">
        <v>208</v>
      </c>
      <c r="F134" s="216" t="s">
        <v>209</v>
      </c>
      <c r="G134" s="217" t="s">
        <v>210</v>
      </c>
      <c r="H134" s="218">
        <v>4</v>
      </c>
      <c r="I134" s="219"/>
      <c r="J134" s="220">
        <f>ROUND(I134*H134,2)</f>
        <v>0</v>
      </c>
      <c r="K134" s="216" t="s">
        <v>211</v>
      </c>
      <c r="L134" s="42"/>
      <c r="M134" s="221" t="s">
        <v>1</v>
      </c>
      <c r="N134" s="222" t="s">
        <v>38</v>
      </c>
      <c r="O134" s="85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AR134" s="225" t="s">
        <v>133</v>
      </c>
      <c r="AT134" s="225" t="s">
        <v>129</v>
      </c>
      <c r="AU134" s="225" t="s">
        <v>83</v>
      </c>
      <c r="AY134" s="16" t="s">
        <v>128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6" t="s">
        <v>81</v>
      </c>
      <c r="BK134" s="226">
        <f>ROUND(I134*H134,2)</f>
        <v>0</v>
      </c>
      <c r="BL134" s="16" t="s">
        <v>133</v>
      </c>
      <c r="BM134" s="225" t="s">
        <v>83</v>
      </c>
    </row>
    <row r="135" spans="2:47" s="1" customFormat="1" ht="12">
      <c r="B135" s="37"/>
      <c r="C135" s="38"/>
      <c r="D135" s="227" t="s">
        <v>134</v>
      </c>
      <c r="E135" s="38"/>
      <c r="F135" s="228" t="s">
        <v>209</v>
      </c>
      <c r="G135" s="38"/>
      <c r="H135" s="38"/>
      <c r="I135" s="138"/>
      <c r="J135" s="38"/>
      <c r="K135" s="38"/>
      <c r="L135" s="42"/>
      <c r="M135" s="229"/>
      <c r="N135" s="85"/>
      <c r="O135" s="85"/>
      <c r="P135" s="85"/>
      <c r="Q135" s="85"/>
      <c r="R135" s="85"/>
      <c r="S135" s="85"/>
      <c r="T135" s="86"/>
      <c r="AT135" s="16" t="s">
        <v>134</v>
      </c>
      <c r="AU135" s="16" t="s">
        <v>83</v>
      </c>
    </row>
    <row r="136" spans="2:51" s="12" customFormat="1" ht="12">
      <c r="B136" s="243"/>
      <c r="C136" s="244"/>
      <c r="D136" s="227" t="s">
        <v>212</v>
      </c>
      <c r="E136" s="245" t="s">
        <v>1</v>
      </c>
      <c r="F136" s="246" t="s">
        <v>213</v>
      </c>
      <c r="G136" s="244"/>
      <c r="H136" s="247">
        <v>4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212</v>
      </c>
      <c r="AU136" s="253" t="s">
        <v>83</v>
      </c>
      <c r="AV136" s="12" t="s">
        <v>83</v>
      </c>
      <c r="AW136" s="12" t="s">
        <v>31</v>
      </c>
      <c r="AX136" s="12" t="s">
        <v>73</v>
      </c>
      <c r="AY136" s="253" t="s">
        <v>128</v>
      </c>
    </row>
    <row r="137" spans="2:51" s="13" customFormat="1" ht="12">
      <c r="B137" s="254"/>
      <c r="C137" s="255"/>
      <c r="D137" s="227" t="s">
        <v>212</v>
      </c>
      <c r="E137" s="256" t="s">
        <v>1</v>
      </c>
      <c r="F137" s="257" t="s">
        <v>214</v>
      </c>
      <c r="G137" s="255"/>
      <c r="H137" s="258">
        <v>4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AT137" s="264" t="s">
        <v>212</v>
      </c>
      <c r="AU137" s="264" t="s">
        <v>83</v>
      </c>
      <c r="AV137" s="13" t="s">
        <v>133</v>
      </c>
      <c r="AW137" s="13" t="s">
        <v>31</v>
      </c>
      <c r="AX137" s="13" t="s">
        <v>81</v>
      </c>
      <c r="AY137" s="264" t="s">
        <v>128</v>
      </c>
    </row>
    <row r="138" spans="2:65" s="1" customFormat="1" ht="24" customHeight="1">
      <c r="B138" s="37"/>
      <c r="C138" s="214" t="s">
        <v>83</v>
      </c>
      <c r="D138" s="214" t="s">
        <v>129</v>
      </c>
      <c r="E138" s="215" t="s">
        <v>215</v>
      </c>
      <c r="F138" s="216" t="s">
        <v>216</v>
      </c>
      <c r="G138" s="217" t="s">
        <v>210</v>
      </c>
      <c r="H138" s="218">
        <v>34</v>
      </c>
      <c r="I138" s="219"/>
      <c r="J138" s="220">
        <f>ROUND(I138*H138,2)</f>
        <v>0</v>
      </c>
      <c r="K138" s="216" t="s">
        <v>211</v>
      </c>
      <c r="L138" s="42"/>
      <c r="M138" s="221" t="s">
        <v>1</v>
      </c>
      <c r="N138" s="222" t="s">
        <v>38</v>
      </c>
      <c r="O138" s="85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AR138" s="225" t="s">
        <v>133</v>
      </c>
      <c r="AT138" s="225" t="s">
        <v>129</v>
      </c>
      <c r="AU138" s="225" t="s">
        <v>83</v>
      </c>
      <c r="AY138" s="16" t="s">
        <v>128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6" t="s">
        <v>81</v>
      </c>
      <c r="BK138" s="226">
        <f>ROUND(I138*H138,2)</f>
        <v>0</v>
      </c>
      <c r="BL138" s="16" t="s">
        <v>133</v>
      </c>
      <c r="BM138" s="225" t="s">
        <v>133</v>
      </c>
    </row>
    <row r="139" spans="2:47" s="1" customFormat="1" ht="12">
      <c r="B139" s="37"/>
      <c r="C139" s="38"/>
      <c r="D139" s="227" t="s">
        <v>134</v>
      </c>
      <c r="E139" s="38"/>
      <c r="F139" s="228" t="s">
        <v>216</v>
      </c>
      <c r="G139" s="38"/>
      <c r="H139" s="38"/>
      <c r="I139" s="138"/>
      <c r="J139" s="38"/>
      <c r="K139" s="38"/>
      <c r="L139" s="42"/>
      <c r="M139" s="229"/>
      <c r="N139" s="85"/>
      <c r="O139" s="85"/>
      <c r="P139" s="85"/>
      <c r="Q139" s="85"/>
      <c r="R139" s="85"/>
      <c r="S139" s="85"/>
      <c r="T139" s="86"/>
      <c r="AT139" s="16" t="s">
        <v>134</v>
      </c>
      <c r="AU139" s="16" t="s">
        <v>83</v>
      </c>
    </row>
    <row r="140" spans="2:51" s="12" customFormat="1" ht="12">
      <c r="B140" s="243"/>
      <c r="C140" s="244"/>
      <c r="D140" s="227" t="s">
        <v>212</v>
      </c>
      <c r="E140" s="245" t="s">
        <v>1</v>
      </c>
      <c r="F140" s="246" t="s">
        <v>217</v>
      </c>
      <c r="G140" s="244"/>
      <c r="H140" s="247">
        <v>34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212</v>
      </c>
      <c r="AU140" s="253" t="s">
        <v>83</v>
      </c>
      <c r="AV140" s="12" t="s">
        <v>83</v>
      </c>
      <c r="AW140" s="12" t="s">
        <v>31</v>
      </c>
      <c r="AX140" s="12" t="s">
        <v>73</v>
      </c>
      <c r="AY140" s="253" t="s">
        <v>128</v>
      </c>
    </row>
    <row r="141" spans="2:51" s="13" customFormat="1" ht="12">
      <c r="B141" s="254"/>
      <c r="C141" s="255"/>
      <c r="D141" s="227" t="s">
        <v>212</v>
      </c>
      <c r="E141" s="256" t="s">
        <v>1</v>
      </c>
      <c r="F141" s="257" t="s">
        <v>214</v>
      </c>
      <c r="G141" s="255"/>
      <c r="H141" s="258">
        <v>34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AT141" s="264" t="s">
        <v>212</v>
      </c>
      <c r="AU141" s="264" t="s">
        <v>83</v>
      </c>
      <c r="AV141" s="13" t="s">
        <v>133</v>
      </c>
      <c r="AW141" s="13" t="s">
        <v>31</v>
      </c>
      <c r="AX141" s="13" t="s">
        <v>81</v>
      </c>
      <c r="AY141" s="264" t="s">
        <v>128</v>
      </c>
    </row>
    <row r="142" spans="2:65" s="1" customFormat="1" ht="24" customHeight="1">
      <c r="B142" s="37"/>
      <c r="C142" s="214" t="s">
        <v>138</v>
      </c>
      <c r="D142" s="214" t="s">
        <v>129</v>
      </c>
      <c r="E142" s="215" t="s">
        <v>218</v>
      </c>
      <c r="F142" s="216" t="s">
        <v>219</v>
      </c>
      <c r="G142" s="217" t="s">
        <v>210</v>
      </c>
      <c r="H142" s="218">
        <v>1965</v>
      </c>
      <c r="I142" s="219"/>
      <c r="J142" s="220">
        <f>ROUND(I142*H142,2)</f>
        <v>0</v>
      </c>
      <c r="K142" s="216" t="s">
        <v>211</v>
      </c>
      <c r="L142" s="42"/>
      <c r="M142" s="221" t="s">
        <v>1</v>
      </c>
      <c r="N142" s="222" t="s">
        <v>38</v>
      </c>
      <c r="O142" s="85"/>
      <c r="P142" s="223">
        <f>O142*H142</f>
        <v>0</v>
      </c>
      <c r="Q142" s="223">
        <v>9.222E-05</v>
      </c>
      <c r="R142" s="223">
        <f>Q142*H142</f>
        <v>0.1812123</v>
      </c>
      <c r="S142" s="223">
        <v>0</v>
      </c>
      <c r="T142" s="224">
        <f>S142*H142</f>
        <v>0</v>
      </c>
      <c r="AR142" s="225" t="s">
        <v>133</v>
      </c>
      <c r="AT142" s="225" t="s">
        <v>129</v>
      </c>
      <c r="AU142" s="225" t="s">
        <v>83</v>
      </c>
      <c r="AY142" s="16" t="s">
        <v>128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6" t="s">
        <v>81</v>
      </c>
      <c r="BK142" s="226">
        <f>ROUND(I142*H142,2)</f>
        <v>0</v>
      </c>
      <c r="BL142" s="16" t="s">
        <v>133</v>
      </c>
      <c r="BM142" s="225" t="s">
        <v>141</v>
      </c>
    </row>
    <row r="143" spans="2:47" s="1" customFormat="1" ht="12">
      <c r="B143" s="37"/>
      <c r="C143" s="38"/>
      <c r="D143" s="227" t="s">
        <v>134</v>
      </c>
      <c r="E143" s="38"/>
      <c r="F143" s="228" t="s">
        <v>219</v>
      </c>
      <c r="G143" s="38"/>
      <c r="H143" s="38"/>
      <c r="I143" s="138"/>
      <c r="J143" s="38"/>
      <c r="K143" s="38"/>
      <c r="L143" s="42"/>
      <c r="M143" s="229"/>
      <c r="N143" s="85"/>
      <c r="O143" s="85"/>
      <c r="P143" s="85"/>
      <c r="Q143" s="85"/>
      <c r="R143" s="85"/>
      <c r="S143" s="85"/>
      <c r="T143" s="86"/>
      <c r="AT143" s="16" t="s">
        <v>134</v>
      </c>
      <c r="AU143" s="16" t="s">
        <v>83</v>
      </c>
    </row>
    <row r="144" spans="2:51" s="12" customFormat="1" ht="12">
      <c r="B144" s="243"/>
      <c r="C144" s="244"/>
      <c r="D144" s="227" t="s">
        <v>212</v>
      </c>
      <c r="E144" s="245" t="s">
        <v>1</v>
      </c>
      <c r="F144" s="246" t="s">
        <v>220</v>
      </c>
      <c r="G144" s="244"/>
      <c r="H144" s="247">
        <v>1965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AT144" s="253" t="s">
        <v>212</v>
      </c>
      <c r="AU144" s="253" t="s">
        <v>83</v>
      </c>
      <c r="AV144" s="12" t="s">
        <v>83</v>
      </c>
      <c r="AW144" s="12" t="s">
        <v>31</v>
      </c>
      <c r="AX144" s="12" t="s">
        <v>73</v>
      </c>
      <c r="AY144" s="253" t="s">
        <v>128</v>
      </c>
    </row>
    <row r="145" spans="2:51" s="13" customFormat="1" ht="12">
      <c r="B145" s="254"/>
      <c r="C145" s="255"/>
      <c r="D145" s="227" t="s">
        <v>212</v>
      </c>
      <c r="E145" s="256" t="s">
        <v>1</v>
      </c>
      <c r="F145" s="257" t="s">
        <v>214</v>
      </c>
      <c r="G145" s="255"/>
      <c r="H145" s="258">
        <v>1965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AT145" s="264" t="s">
        <v>212</v>
      </c>
      <c r="AU145" s="264" t="s">
        <v>83</v>
      </c>
      <c r="AV145" s="13" t="s">
        <v>133</v>
      </c>
      <c r="AW145" s="13" t="s">
        <v>31</v>
      </c>
      <c r="AX145" s="13" t="s">
        <v>81</v>
      </c>
      <c r="AY145" s="264" t="s">
        <v>128</v>
      </c>
    </row>
    <row r="146" spans="2:65" s="1" customFormat="1" ht="16.5" customHeight="1">
      <c r="B146" s="37"/>
      <c r="C146" s="214" t="s">
        <v>133</v>
      </c>
      <c r="D146" s="214" t="s">
        <v>129</v>
      </c>
      <c r="E146" s="215" t="s">
        <v>221</v>
      </c>
      <c r="F146" s="216" t="s">
        <v>222</v>
      </c>
      <c r="G146" s="217" t="s">
        <v>223</v>
      </c>
      <c r="H146" s="218">
        <v>425</v>
      </c>
      <c r="I146" s="219"/>
      <c r="J146" s="220">
        <f>ROUND(I146*H146,2)</f>
        <v>0</v>
      </c>
      <c r="K146" s="216" t="s">
        <v>211</v>
      </c>
      <c r="L146" s="42"/>
      <c r="M146" s="221" t="s">
        <v>1</v>
      </c>
      <c r="N146" s="222" t="s">
        <v>38</v>
      </c>
      <c r="O146" s="8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AR146" s="225" t="s">
        <v>133</v>
      </c>
      <c r="AT146" s="225" t="s">
        <v>129</v>
      </c>
      <c r="AU146" s="225" t="s">
        <v>83</v>
      </c>
      <c r="AY146" s="16" t="s">
        <v>128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6" t="s">
        <v>81</v>
      </c>
      <c r="BK146" s="226">
        <f>ROUND(I146*H146,2)</f>
        <v>0</v>
      </c>
      <c r="BL146" s="16" t="s">
        <v>133</v>
      </c>
      <c r="BM146" s="225" t="s">
        <v>145</v>
      </c>
    </row>
    <row r="147" spans="2:47" s="1" customFormat="1" ht="12">
      <c r="B147" s="37"/>
      <c r="C147" s="38"/>
      <c r="D147" s="227" t="s">
        <v>134</v>
      </c>
      <c r="E147" s="38"/>
      <c r="F147" s="228" t="s">
        <v>222</v>
      </c>
      <c r="G147" s="38"/>
      <c r="H147" s="38"/>
      <c r="I147" s="138"/>
      <c r="J147" s="38"/>
      <c r="K147" s="38"/>
      <c r="L147" s="42"/>
      <c r="M147" s="229"/>
      <c r="N147" s="85"/>
      <c r="O147" s="85"/>
      <c r="P147" s="85"/>
      <c r="Q147" s="85"/>
      <c r="R147" s="85"/>
      <c r="S147" s="85"/>
      <c r="T147" s="86"/>
      <c r="AT147" s="16" t="s">
        <v>134</v>
      </c>
      <c r="AU147" s="16" t="s">
        <v>83</v>
      </c>
    </row>
    <row r="148" spans="2:51" s="12" customFormat="1" ht="12">
      <c r="B148" s="243"/>
      <c r="C148" s="244"/>
      <c r="D148" s="227" t="s">
        <v>212</v>
      </c>
      <c r="E148" s="245" t="s">
        <v>1</v>
      </c>
      <c r="F148" s="246" t="s">
        <v>224</v>
      </c>
      <c r="G148" s="244"/>
      <c r="H148" s="247">
        <v>425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212</v>
      </c>
      <c r="AU148" s="253" t="s">
        <v>83</v>
      </c>
      <c r="AV148" s="12" t="s">
        <v>83</v>
      </c>
      <c r="AW148" s="12" t="s">
        <v>31</v>
      </c>
      <c r="AX148" s="12" t="s">
        <v>73</v>
      </c>
      <c r="AY148" s="253" t="s">
        <v>128</v>
      </c>
    </row>
    <row r="149" spans="2:51" s="13" customFormat="1" ht="12">
      <c r="B149" s="254"/>
      <c r="C149" s="255"/>
      <c r="D149" s="227" t="s">
        <v>212</v>
      </c>
      <c r="E149" s="256" t="s">
        <v>1</v>
      </c>
      <c r="F149" s="257" t="s">
        <v>214</v>
      </c>
      <c r="G149" s="255"/>
      <c r="H149" s="258">
        <v>425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AT149" s="264" t="s">
        <v>212</v>
      </c>
      <c r="AU149" s="264" t="s">
        <v>83</v>
      </c>
      <c r="AV149" s="13" t="s">
        <v>133</v>
      </c>
      <c r="AW149" s="13" t="s">
        <v>31</v>
      </c>
      <c r="AX149" s="13" t="s">
        <v>81</v>
      </c>
      <c r="AY149" s="264" t="s">
        <v>128</v>
      </c>
    </row>
    <row r="150" spans="2:65" s="1" customFormat="1" ht="16.5" customHeight="1">
      <c r="B150" s="37"/>
      <c r="C150" s="214" t="s">
        <v>127</v>
      </c>
      <c r="D150" s="214" t="s">
        <v>129</v>
      </c>
      <c r="E150" s="215" t="s">
        <v>225</v>
      </c>
      <c r="F150" s="216" t="s">
        <v>226</v>
      </c>
      <c r="G150" s="217" t="s">
        <v>223</v>
      </c>
      <c r="H150" s="218">
        <v>80</v>
      </c>
      <c r="I150" s="219"/>
      <c r="J150" s="220">
        <f>ROUND(I150*H150,2)</f>
        <v>0</v>
      </c>
      <c r="K150" s="216" t="s">
        <v>211</v>
      </c>
      <c r="L150" s="42"/>
      <c r="M150" s="221" t="s">
        <v>1</v>
      </c>
      <c r="N150" s="222" t="s">
        <v>38</v>
      </c>
      <c r="O150" s="85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AR150" s="225" t="s">
        <v>133</v>
      </c>
      <c r="AT150" s="225" t="s">
        <v>129</v>
      </c>
      <c r="AU150" s="225" t="s">
        <v>83</v>
      </c>
      <c r="AY150" s="16" t="s">
        <v>128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6" t="s">
        <v>81</v>
      </c>
      <c r="BK150" s="226">
        <f>ROUND(I150*H150,2)</f>
        <v>0</v>
      </c>
      <c r="BL150" s="16" t="s">
        <v>133</v>
      </c>
      <c r="BM150" s="225" t="s">
        <v>150</v>
      </c>
    </row>
    <row r="151" spans="2:47" s="1" customFormat="1" ht="12">
      <c r="B151" s="37"/>
      <c r="C151" s="38"/>
      <c r="D151" s="227" t="s">
        <v>134</v>
      </c>
      <c r="E151" s="38"/>
      <c r="F151" s="228" t="s">
        <v>226</v>
      </c>
      <c r="G151" s="38"/>
      <c r="H151" s="38"/>
      <c r="I151" s="138"/>
      <c r="J151" s="38"/>
      <c r="K151" s="38"/>
      <c r="L151" s="42"/>
      <c r="M151" s="229"/>
      <c r="N151" s="85"/>
      <c r="O151" s="85"/>
      <c r="P151" s="85"/>
      <c r="Q151" s="85"/>
      <c r="R151" s="85"/>
      <c r="S151" s="85"/>
      <c r="T151" s="86"/>
      <c r="AT151" s="16" t="s">
        <v>134</v>
      </c>
      <c r="AU151" s="16" t="s">
        <v>83</v>
      </c>
    </row>
    <row r="152" spans="2:51" s="12" customFormat="1" ht="12">
      <c r="B152" s="243"/>
      <c r="C152" s="244"/>
      <c r="D152" s="227" t="s">
        <v>212</v>
      </c>
      <c r="E152" s="245" t="s">
        <v>1</v>
      </c>
      <c r="F152" s="246" t="s">
        <v>227</v>
      </c>
      <c r="G152" s="244"/>
      <c r="H152" s="247">
        <v>80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212</v>
      </c>
      <c r="AU152" s="253" t="s">
        <v>83</v>
      </c>
      <c r="AV152" s="12" t="s">
        <v>83</v>
      </c>
      <c r="AW152" s="12" t="s">
        <v>31</v>
      </c>
      <c r="AX152" s="12" t="s">
        <v>73</v>
      </c>
      <c r="AY152" s="253" t="s">
        <v>128</v>
      </c>
    </row>
    <row r="153" spans="2:51" s="13" customFormat="1" ht="12">
      <c r="B153" s="254"/>
      <c r="C153" s="255"/>
      <c r="D153" s="227" t="s">
        <v>212</v>
      </c>
      <c r="E153" s="256" t="s">
        <v>1</v>
      </c>
      <c r="F153" s="257" t="s">
        <v>214</v>
      </c>
      <c r="G153" s="255"/>
      <c r="H153" s="258">
        <v>80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AT153" s="264" t="s">
        <v>212</v>
      </c>
      <c r="AU153" s="264" t="s">
        <v>83</v>
      </c>
      <c r="AV153" s="13" t="s">
        <v>133</v>
      </c>
      <c r="AW153" s="13" t="s">
        <v>31</v>
      </c>
      <c r="AX153" s="13" t="s">
        <v>81</v>
      </c>
      <c r="AY153" s="264" t="s">
        <v>128</v>
      </c>
    </row>
    <row r="154" spans="2:65" s="1" customFormat="1" ht="24" customHeight="1">
      <c r="B154" s="37"/>
      <c r="C154" s="214" t="s">
        <v>141</v>
      </c>
      <c r="D154" s="214" t="s">
        <v>129</v>
      </c>
      <c r="E154" s="215" t="s">
        <v>228</v>
      </c>
      <c r="F154" s="216" t="s">
        <v>229</v>
      </c>
      <c r="G154" s="217" t="s">
        <v>230</v>
      </c>
      <c r="H154" s="218">
        <v>4.5</v>
      </c>
      <c r="I154" s="219"/>
      <c r="J154" s="220">
        <f>ROUND(I154*H154,2)</f>
        <v>0</v>
      </c>
      <c r="K154" s="216" t="s">
        <v>211</v>
      </c>
      <c r="L154" s="42"/>
      <c r="M154" s="221" t="s">
        <v>1</v>
      </c>
      <c r="N154" s="222" t="s">
        <v>38</v>
      </c>
      <c r="O154" s="8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AR154" s="225" t="s">
        <v>133</v>
      </c>
      <c r="AT154" s="225" t="s">
        <v>129</v>
      </c>
      <c r="AU154" s="225" t="s">
        <v>83</v>
      </c>
      <c r="AY154" s="16" t="s">
        <v>128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6" t="s">
        <v>81</v>
      </c>
      <c r="BK154" s="226">
        <f>ROUND(I154*H154,2)</f>
        <v>0</v>
      </c>
      <c r="BL154" s="16" t="s">
        <v>133</v>
      </c>
      <c r="BM154" s="225" t="s">
        <v>155</v>
      </c>
    </row>
    <row r="155" spans="2:47" s="1" customFormat="1" ht="12">
      <c r="B155" s="37"/>
      <c r="C155" s="38"/>
      <c r="D155" s="227" t="s">
        <v>134</v>
      </c>
      <c r="E155" s="38"/>
      <c r="F155" s="228" t="s">
        <v>229</v>
      </c>
      <c r="G155" s="38"/>
      <c r="H155" s="38"/>
      <c r="I155" s="138"/>
      <c r="J155" s="38"/>
      <c r="K155" s="38"/>
      <c r="L155" s="42"/>
      <c r="M155" s="229"/>
      <c r="N155" s="85"/>
      <c r="O155" s="85"/>
      <c r="P155" s="85"/>
      <c r="Q155" s="85"/>
      <c r="R155" s="85"/>
      <c r="S155" s="85"/>
      <c r="T155" s="86"/>
      <c r="AT155" s="16" t="s">
        <v>134</v>
      </c>
      <c r="AU155" s="16" t="s">
        <v>83</v>
      </c>
    </row>
    <row r="156" spans="2:51" s="12" customFormat="1" ht="12">
      <c r="B156" s="243"/>
      <c r="C156" s="244"/>
      <c r="D156" s="227" t="s">
        <v>212</v>
      </c>
      <c r="E156" s="245" t="s">
        <v>1</v>
      </c>
      <c r="F156" s="246" t="s">
        <v>231</v>
      </c>
      <c r="G156" s="244"/>
      <c r="H156" s="247">
        <v>4.5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AT156" s="253" t="s">
        <v>212</v>
      </c>
      <c r="AU156" s="253" t="s">
        <v>83</v>
      </c>
      <c r="AV156" s="12" t="s">
        <v>83</v>
      </c>
      <c r="AW156" s="12" t="s">
        <v>31</v>
      </c>
      <c r="AX156" s="12" t="s">
        <v>73</v>
      </c>
      <c r="AY156" s="253" t="s">
        <v>128</v>
      </c>
    </row>
    <row r="157" spans="2:51" s="13" customFormat="1" ht="12">
      <c r="B157" s="254"/>
      <c r="C157" s="255"/>
      <c r="D157" s="227" t="s">
        <v>212</v>
      </c>
      <c r="E157" s="256" t="s">
        <v>1</v>
      </c>
      <c r="F157" s="257" t="s">
        <v>214</v>
      </c>
      <c r="G157" s="255"/>
      <c r="H157" s="258">
        <v>4.5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AT157" s="264" t="s">
        <v>212</v>
      </c>
      <c r="AU157" s="264" t="s">
        <v>83</v>
      </c>
      <c r="AV157" s="13" t="s">
        <v>133</v>
      </c>
      <c r="AW157" s="13" t="s">
        <v>31</v>
      </c>
      <c r="AX157" s="13" t="s">
        <v>81</v>
      </c>
      <c r="AY157" s="264" t="s">
        <v>128</v>
      </c>
    </row>
    <row r="158" spans="2:65" s="1" customFormat="1" ht="24" customHeight="1">
      <c r="B158" s="37"/>
      <c r="C158" s="214" t="s">
        <v>156</v>
      </c>
      <c r="D158" s="214" t="s">
        <v>129</v>
      </c>
      <c r="E158" s="215" t="s">
        <v>232</v>
      </c>
      <c r="F158" s="216" t="s">
        <v>233</v>
      </c>
      <c r="G158" s="217" t="s">
        <v>230</v>
      </c>
      <c r="H158" s="218">
        <v>1789.32</v>
      </c>
      <c r="I158" s="219"/>
      <c r="J158" s="220">
        <f>ROUND(I158*H158,2)</f>
        <v>0</v>
      </c>
      <c r="K158" s="216" t="s">
        <v>211</v>
      </c>
      <c r="L158" s="42"/>
      <c r="M158" s="221" t="s">
        <v>1</v>
      </c>
      <c r="N158" s="222" t="s">
        <v>38</v>
      </c>
      <c r="O158" s="8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AR158" s="225" t="s">
        <v>133</v>
      </c>
      <c r="AT158" s="225" t="s">
        <v>129</v>
      </c>
      <c r="AU158" s="225" t="s">
        <v>83</v>
      </c>
      <c r="AY158" s="16" t="s">
        <v>128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6" t="s">
        <v>81</v>
      </c>
      <c r="BK158" s="226">
        <f>ROUND(I158*H158,2)</f>
        <v>0</v>
      </c>
      <c r="BL158" s="16" t="s">
        <v>133</v>
      </c>
      <c r="BM158" s="225" t="s">
        <v>159</v>
      </c>
    </row>
    <row r="159" spans="2:47" s="1" customFormat="1" ht="12">
      <c r="B159" s="37"/>
      <c r="C159" s="38"/>
      <c r="D159" s="227" t="s">
        <v>134</v>
      </c>
      <c r="E159" s="38"/>
      <c r="F159" s="228" t="s">
        <v>233</v>
      </c>
      <c r="G159" s="38"/>
      <c r="H159" s="38"/>
      <c r="I159" s="138"/>
      <c r="J159" s="38"/>
      <c r="K159" s="38"/>
      <c r="L159" s="42"/>
      <c r="M159" s="229"/>
      <c r="N159" s="85"/>
      <c r="O159" s="85"/>
      <c r="P159" s="85"/>
      <c r="Q159" s="85"/>
      <c r="R159" s="85"/>
      <c r="S159" s="85"/>
      <c r="T159" s="86"/>
      <c r="AT159" s="16" t="s">
        <v>134</v>
      </c>
      <c r="AU159" s="16" t="s">
        <v>83</v>
      </c>
    </row>
    <row r="160" spans="2:51" s="12" customFormat="1" ht="12">
      <c r="B160" s="243"/>
      <c r="C160" s="244"/>
      <c r="D160" s="227" t="s">
        <v>212</v>
      </c>
      <c r="E160" s="245" t="s">
        <v>1</v>
      </c>
      <c r="F160" s="246" t="s">
        <v>234</v>
      </c>
      <c r="G160" s="244"/>
      <c r="H160" s="247">
        <v>749.84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212</v>
      </c>
      <c r="AU160" s="253" t="s">
        <v>83</v>
      </c>
      <c r="AV160" s="12" t="s">
        <v>83</v>
      </c>
      <c r="AW160" s="12" t="s">
        <v>31</v>
      </c>
      <c r="AX160" s="12" t="s">
        <v>73</v>
      </c>
      <c r="AY160" s="253" t="s">
        <v>128</v>
      </c>
    </row>
    <row r="161" spans="2:51" s="12" customFormat="1" ht="12">
      <c r="B161" s="243"/>
      <c r="C161" s="244"/>
      <c r="D161" s="227" t="s">
        <v>212</v>
      </c>
      <c r="E161" s="245" t="s">
        <v>1</v>
      </c>
      <c r="F161" s="246" t="s">
        <v>235</v>
      </c>
      <c r="G161" s="244"/>
      <c r="H161" s="247">
        <v>244.4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212</v>
      </c>
      <c r="AU161" s="253" t="s">
        <v>83</v>
      </c>
      <c r="AV161" s="12" t="s">
        <v>83</v>
      </c>
      <c r="AW161" s="12" t="s">
        <v>31</v>
      </c>
      <c r="AX161" s="12" t="s">
        <v>73</v>
      </c>
      <c r="AY161" s="253" t="s">
        <v>128</v>
      </c>
    </row>
    <row r="162" spans="2:51" s="12" customFormat="1" ht="12">
      <c r="B162" s="243"/>
      <c r="C162" s="244"/>
      <c r="D162" s="227" t="s">
        <v>212</v>
      </c>
      <c r="E162" s="245" t="s">
        <v>1</v>
      </c>
      <c r="F162" s="246" t="s">
        <v>236</v>
      </c>
      <c r="G162" s="244"/>
      <c r="H162" s="247">
        <v>72.80000000000001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212</v>
      </c>
      <c r="AU162" s="253" t="s">
        <v>83</v>
      </c>
      <c r="AV162" s="12" t="s">
        <v>83</v>
      </c>
      <c r="AW162" s="12" t="s">
        <v>31</v>
      </c>
      <c r="AX162" s="12" t="s">
        <v>73</v>
      </c>
      <c r="AY162" s="253" t="s">
        <v>128</v>
      </c>
    </row>
    <row r="163" spans="2:51" s="12" customFormat="1" ht="12">
      <c r="B163" s="243"/>
      <c r="C163" s="244"/>
      <c r="D163" s="227" t="s">
        <v>212</v>
      </c>
      <c r="E163" s="245" t="s">
        <v>1</v>
      </c>
      <c r="F163" s="246" t="s">
        <v>237</v>
      </c>
      <c r="G163" s="244"/>
      <c r="H163" s="247">
        <v>10.4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212</v>
      </c>
      <c r="AU163" s="253" t="s">
        <v>83</v>
      </c>
      <c r="AV163" s="12" t="s">
        <v>83</v>
      </c>
      <c r="AW163" s="12" t="s">
        <v>31</v>
      </c>
      <c r="AX163" s="12" t="s">
        <v>73</v>
      </c>
      <c r="AY163" s="253" t="s">
        <v>128</v>
      </c>
    </row>
    <row r="164" spans="2:51" s="12" customFormat="1" ht="12">
      <c r="B164" s="243"/>
      <c r="C164" s="244"/>
      <c r="D164" s="227" t="s">
        <v>212</v>
      </c>
      <c r="E164" s="245" t="s">
        <v>1</v>
      </c>
      <c r="F164" s="246" t="s">
        <v>238</v>
      </c>
      <c r="G164" s="244"/>
      <c r="H164" s="247">
        <v>1.12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212</v>
      </c>
      <c r="AU164" s="253" t="s">
        <v>83</v>
      </c>
      <c r="AV164" s="12" t="s">
        <v>83</v>
      </c>
      <c r="AW164" s="12" t="s">
        <v>31</v>
      </c>
      <c r="AX164" s="12" t="s">
        <v>73</v>
      </c>
      <c r="AY164" s="253" t="s">
        <v>128</v>
      </c>
    </row>
    <row r="165" spans="2:51" s="12" customFormat="1" ht="12">
      <c r="B165" s="243"/>
      <c r="C165" s="244"/>
      <c r="D165" s="227" t="s">
        <v>212</v>
      </c>
      <c r="E165" s="245" t="s">
        <v>1</v>
      </c>
      <c r="F165" s="246" t="s">
        <v>239</v>
      </c>
      <c r="G165" s="244"/>
      <c r="H165" s="247">
        <v>12.48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212</v>
      </c>
      <c r="AU165" s="253" t="s">
        <v>83</v>
      </c>
      <c r="AV165" s="12" t="s">
        <v>83</v>
      </c>
      <c r="AW165" s="12" t="s">
        <v>31</v>
      </c>
      <c r="AX165" s="12" t="s">
        <v>73</v>
      </c>
      <c r="AY165" s="253" t="s">
        <v>128</v>
      </c>
    </row>
    <row r="166" spans="2:51" s="12" customFormat="1" ht="12">
      <c r="B166" s="243"/>
      <c r="C166" s="244"/>
      <c r="D166" s="227" t="s">
        <v>212</v>
      </c>
      <c r="E166" s="245" t="s">
        <v>1</v>
      </c>
      <c r="F166" s="246" t="s">
        <v>240</v>
      </c>
      <c r="G166" s="244"/>
      <c r="H166" s="247">
        <v>397.68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212</v>
      </c>
      <c r="AU166" s="253" t="s">
        <v>83</v>
      </c>
      <c r="AV166" s="12" t="s">
        <v>83</v>
      </c>
      <c r="AW166" s="12" t="s">
        <v>31</v>
      </c>
      <c r="AX166" s="12" t="s">
        <v>73</v>
      </c>
      <c r="AY166" s="253" t="s">
        <v>128</v>
      </c>
    </row>
    <row r="167" spans="2:51" s="12" customFormat="1" ht="12">
      <c r="B167" s="243"/>
      <c r="C167" s="244"/>
      <c r="D167" s="227" t="s">
        <v>212</v>
      </c>
      <c r="E167" s="245" t="s">
        <v>1</v>
      </c>
      <c r="F167" s="246" t="s">
        <v>241</v>
      </c>
      <c r="G167" s="244"/>
      <c r="H167" s="247">
        <v>300.59999999999997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AT167" s="253" t="s">
        <v>212</v>
      </c>
      <c r="AU167" s="253" t="s">
        <v>83</v>
      </c>
      <c r="AV167" s="12" t="s">
        <v>83</v>
      </c>
      <c r="AW167" s="12" t="s">
        <v>31</v>
      </c>
      <c r="AX167" s="12" t="s">
        <v>73</v>
      </c>
      <c r="AY167" s="253" t="s">
        <v>128</v>
      </c>
    </row>
    <row r="168" spans="2:51" s="13" customFormat="1" ht="12">
      <c r="B168" s="254"/>
      <c r="C168" s="255"/>
      <c r="D168" s="227" t="s">
        <v>212</v>
      </c>
      <c r="E168" s="256" t="s">
        <v>1</v>
      </c>
      <c r="F168" s="257" t="s">
        <v>214</v>
      </c>
      <c r="G168" s="255"/>
      <c r="H168" s="258">
        <v>1789.32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212</v>
      </c>
      <c r="AU168" s="264" t="s">
        <v>83</v>
      </c>
      <c r="AV168" s="13" t="s">
        <v>133</v>
      </c>
      <c r="AW168" s="13" t="s">
        <v>31</v>
      </c>
      <c r="AX168" s="13" t="s">
        <v>81</v>
      </c>
      <c r="AY168" s="264" t="s">
        <v>128</v>
      </c>
    </row>
    <row r="169" spans="2:65" s="1" customFormat="1" ht="24" customHeight="1">
      <c r="B169" s="37"/>
      <c r="C169" s="214" t="s">
        <v>145</v>
      </c>
      <c r="D169" s="214" t="s">
        <v>129</v>
      </c>
      <c r="E169" s="215" t="s">
        <v>242</v>
      </c>
      <c r="F169" s="216" t="s">
        <v>243</v>
      </c>
      <c r="G169" s="217" t="s">
        <v>230</v>
      </c>
      <c r="H169" s="218">
        <v>38.16</v>
      </c>
      <c r="I169" s="219"/>
      <c r="J169" s="220">
        <f>ROUND(I169*H169,2)</f>
        <v>0</v>
      </c>
      <c r="K169" s="216" t="s">
        <v>211</v>
      </c>
      <c r="L169" s="42"/>
      <c r="M169" s="221" t="s">
        <v>1</v>
      </c>
      <c r="N169" s="222" t="s">
        <v>38</v>
      </c>
      <c r="O169" s="85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AR169" s="225" t="s">
        <v>133</v>
      </c>
      <c r="AT169" s="225" t="s">
        <v>129</v>
      </c>
      <c r="AU169" s="225" t="s">
        <v>83</v>
      </c>
      <c r="AY169" s="16" t="s">
        <v>128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6" t="s">
        <v>81</v>
      </c>
      <c r="BK169" s="226">
        <f>ROUND(I169*H169,2)</f>
        <v>0</v>
      </c>
      <c r="BL169" s="16" t="s">
        <v>133</v>
      </c>
      <c r="BM169" s="225" t="s">
        <v>163</v>
      </c>
    </row>
    <row r="170" spans="2:47" s="1" customFormat="1" ht="12">
      <c r="B170" s="37"/>
      <c r="C170" s="38"/>
      <c r="D170" s="227" t="s">
        <v>134</v>
      </c>
      <c r="E170" s="38"/>
      <c r="F170" s="228" t="s">
        <v>243</v>
      </c>
      <c r="G170" s="38"/>
      <c r="H170" s="38"/>
      <c r="I170" s="138"/>
      <c r="J170" s="38"/>
      <c r="K170" s="38"/>
      <c r="L170" s="42"/>
      <c r="M170" s="229"/>
      <c r="N170" s="85"/>
      <c r="O170" s="85"/>
      <c r="P170" s="85"/>
      <c r="Q170" s="85"/>
      <c r="R170" s="85"/>
      <c r="S170" s="85"/>
      <c r="T170" s="86"/>
      <c r="AT170" s="16" t="s">
        <v>134</v>
      </c>
      <c r="AU170" s="16" t="s">
        <v>83</v>
      </c>
    </row>
    <row r="171" spans="2:51" s="12" customFormat="1" ht="12">
      <c r="B171" s="243"/>
      <c r="C171" s="244"/>
      <c r="D171" s="227" t="s">
        <v>212</v>
      </c>
      <c r="E171" s="245" t="s">
        <v>1</v>
      </c>
      <c r="F171" s="246" t="s">
        <v>244</v>
      </c>
      <c r="G171" s="244"/>
      <c r="H171" s="247">
        <v>38.16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212</v>
      </c>
      <c r="AU171" s="253" t="s">
        <v>83</v>
      </c>
      <c r="AV171" s="12" t="s">
        <v>83</v>
      </c>
      <c r="AW171" s="12" t="s">
        <v>31</v>
      </c>
      <c r="AX171" s="12" t="s">
        <v>73</v>
      </c>
      <c r="AY171" s="253" t="s">
        <v>128</v>
      </c>
    </row>
    <row r="172" spans="2:51" s="13" customFormat="1" ht="12">
      <c r="B172" s="254"/>
      <c r="C172" s="255"/>
      <c r="D172" s="227" t="s">
        <v>212</v>
      </c>
      <c r="E172" s="256" t="s">
        <v>1</v>
      </c>
      <c r="F172" s="257" t="s">
        <v>214</v>
      </c>
      <c r="G172" s="255"/>
      <c r="H172" s="258">
        <v>38.16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212</v>
      </c>
      <c r="AU172" s="264" t="s">
        <v>83</v>
      </c>
      <c r="AV172" s="13" t="s">
        <v>133</v>
      </c>
      <c r="AW172" s="13" t="s">
        <v>31</v>
      </c>
      <c r="AX172" s="13" t="s">
        <v>81</v>
      </c>
      <c r="AY172" s="264" t="s">
        <v>128</v>
      </c>
    </row>
    <row r="173" spans="2:65" s="1" customFormat="1" ht="24" customHeight="1">
      <c r="B173" s="37"/>
      <c r="C173" s="214" t="s">
        <v>164</v>
      </c>
      <c r="D173" s="214" t="s">
        <v>129</v>
      </c>
      <c r="E173" s="215" t="s">
        <v>245</v>
      </c>
      <c r="F173" s="216" t="s">
        <v>246</v>
      </c>
      <c r="G173" s="217" t="s">
        <v>230</v>
      </c>
      <c r="H173" s="218">
        <v>21.6</v>
      </c>
      <c r="I173" s="219"/>
      <c r="J173" s="220">
        <f>ROUND(I173*H173,2)</f>
        <v>0</v>
      </c>
      <c r="K173" s="216" t="s">
        <v>211</v>
      </c>
      <c r="L173" s="42"/>
      <c r="M173" s="221" t="s">
        <v>1</v>
      </c>
      <c r="N173" s="222" t="s">
        <v>38</v>
      </c>
      <c r="O173" s="85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AR173" s="225" t="s">
        <v>133</v>
      </c>
      <c r="AT173" s="225" t="s">
        <v>129</v>
      </c>
      <c r="AU173" s="225" t="s">
        <v>83</v>
      </c>
      <c r="AY173" s="16" t="s">
        <v>128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6" t="s">
        <v>81</v>
      </c>
      <c r="BK173" s="226">
        <f>ROUND(I173*H173,2)</f>
        <v>0</v>
      </c>
      <c r="BL173" s="16" t="s">
        <v>133</v>
      </c>
      <c r="BM173" s="225" t="s">
        <v>167</v>
      </c>
    </row>
    <row r="174" spans="2:47" s="1" customFormat="1" ht="12">
      <c r="B174" s="37"/>
      <c r="C174" s="38"/>
      <c r="D174" s="227" t="s">
        <v>134</v>
      </c>
      <c r="E174" s="38"/>
      <c r="F174" s="228" t="s">
        <v>246</v>
      </c>
      <c r="G174" s="38"/>
      <c r="H174" s="38"/>
      <c r="I174" s="138"/>
      <c r="J174" s="38"/>
      <c r="K174" s="38"/>
      <c r="L174" s="42"/>
      <c r="M174" s="229"/>
      <c r="N174" s="85"/>
      <c r="O174" s="85"/>
      <c r="P174" s="85"/>
      <c r="Q174" s="85"/>
      <c r="R174" s="85"/>
      <c r="S174" s="85"/>
      <c r="T174" s="86"/>
      <c r="AT174" s="16" t="s">
        <v>134</v>
      </c>
      <c r="AU174" s="16" t="s">
        <v>83</v>
      </c>
    </row>
    <row r="175" spans="2:51" s="12" customFormat="1" ht="12">
      <c r="B175" s="243"/>
      <c r="C175" s="244"/>
      <c r="D175" s="227" t="s">
        <v>212</v>
      </c>
      <c r="E175" s="245" t="s">
        <v>1</v>
      </c>
      <c r="F175" s="246" t="s">
        <v>247</v>
      </c>
      <c r="G175" s="244"/>
      <c r="H175" s="247">
        <v>21.6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212</v>
      </c>
      <c r="AU175" s="253" t="s">
        <v>83</v>
      </c>
      <c r="AV175" s="12" t="s">
        <v>83</v>
      </c>
      <c r="AW175" s="12" t="s">
        <v>31</v>
      </c>
      <c r="AX175" s="12" t="s">
        <v>73</v>
      </c>
      <c r="AY175" s="253" t="s">
        <v>128</v>
      </c>
    </row>
    <row r="176" spans="2:51" s="13" customFormat="1" ht="12">
      <c r="B176" s="254"/>
      <c r="C176" s="255"/>
      <c r="D176" s="227" t="s">
        <v>212</v>
      </c>
      <c r="E176" s="256" t="s">
        <v>1</v>
      </c>
      <c r="F176" s="257" t="s">
        <v>214</v>
      </c>
      <c r="G176" s="255"/>
      <c r="H176" s="258">
        <v>21.6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AT176" s="264" t="s">
        <v>212</v>
      </c>
      <c r="AU176" s="264" t="s">
        <v>83</v>
      </c>
      <c r="AV176" s="13" t="s">
        <v>133</v>
      </c>
      <c r="AW176" s="13" t="s">
        <v>31</v>
      </c>
      <c r="AX176" s="13" t="s">
        <v>81</v>
      </c>
      <c r="AY176" s="264" t="s">
        <v>128</v>
      </c>
    </row>
    <row r="177" spans="2:65" s="1" customFormat="1" ht="16.5" customHeight="1">
      <c r="B177" s="37"/>
      <c r="C177" s="214" t="s">
        <v>150</v>
      </c>
      <c r="D177" s="214" t="s">
        <v>129</v>
      </c>
      <c r="E177" s="215" t="s">
        <v>248</v>
      </c>
      <c r="F177" s="216" t="s">
        <v>249</v>
      </c>
      <c r="G177" s="217" t="s">
        <v>230</v>
      </c>
      <c r="H177" s="218">
        <v>3.644</v>
      </c>
      <c r="I177" s="219"/>
      <c r="J177" s="220">
        <f>ROUND(I177*H177,2)</f>
        <v>0</v>
      </c>
      <c r="K177" s="216" t="s">
        <v>211</v>
      </c>
      <c r="L177" s="42"/>
      <c r="M177" s="221" t="s">
        <v>1</v>
      </c>
      <c r="N177" s="222" t="s">
        <v>38</v>
      </c>
      <c r="O177" s="85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AR177" s="225" t="s">
        <v>133</v>
      </c>
      <c r="AT177" s="225" t="s">
        <v>129</v>
      </c>
      <c r="AU177" s="225" t="s">
        <v>83</v>
      </c>
      <c r="AY177" s="16" t="s">
        <v>128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6" t="s">
        <v>81</v>
      </c>
      <c r="BK177" s="226">
        <f>ROUND(I177*H177,2)</f>
        <v>0</v>
      </c>
      <c r="BL177" s="16" t="s">
        <v>133</v>
      </c>
      <c r="BM177" s="225" t="s">
        <v>170</v>
      </c>
    </row>
    <row r="178" spans="2:47" s="1" customFormat="1" ht="12">
      <c r="B178" s="37"/>
      <c r="C178" s="38"/>
      <c r="D178" s="227" t="s">
        <v>134</v>
      </c>
      <c r="E178" s="38"/>
      <c r="F178" s="228" t="s">
        <v>249</v>
      </c>
      <c r="G178" s="38"/>
      <c r="H178" s="38"/>
      <c r="I178" s="138"/>
      <c r="J178" s="38"/>
      <c r="K178" s="38"/>
      <c r="L178" s="42"/>
      <c r="M178" s="229"/>
      <c r="N178" s="85"/>
      <c r="O178" s="85"/>
      <c r="P178" s="85"/>
      <c r="Q178" s="85"/>
      <c r="R178" s="85"/>
      <c r="S178" s="85"/>
      <c r="T178" s="86"/>
      <c r="AT178" s="16" t="s">
        <v>134</v>
      </c>
      <c r="AU178" s="16" t="s">
        <v>83</v>
      </c>
    </row>
    <row r="179" spans="2:65" s="1" customFormat="1" ht="24" customHeight="1">
      <c r="B179" s="37"/>
      <c r="C179" s="214" t="s">
        <v>171</v>
      </c>
      <c r="D179" s="214" t="s">
        <v>129</v>
      </c>
      <c r="E179" s="215" t="s">
        <v>250</v>
      </c>
      <c r="F179" s="216" t="s">
        <v>251</v>
      </c>
      <c r="G179" s="217" t="s">
        <v>230</v>
      </c>
      <c r="H179" s="218">
        <v>1857.164</v>
      </c>
      <c r="I179" s="219"/>
      <c r="J179" s="220">
        <f>ROUND(I179*H179,2)</f>
        <v>0</v>
      </c>
      <c r="K179" s="216" t="s">
        <v>211</v>
      </c>
      <c r="L179" s="42"/>
      <c r="M179" s="221" t="s">
        <v>1</v>
      </c>
      <c r="N179" s="222" t="s">
        <v>38</v>
      </c>
      <c r="O179" s="85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AR179" s="225" t="s">
        <v>133</v>
      </c>
      <c r="AT179" s="225" t="s">
        <v>129</v>
      </c>
      <c r="AU179" s="225" t="s">
        <v>83</v>
      </c>
      <c r="AY179" s="16" t="s">
        <v>128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6" t="s">
        <v>81</v>
      </c>
      <c r="BK179" s="226">
        <f>ROUND(I179*H179,2)</f>
        <v>0</v>
      </c>
      <c r="BL179" s="16" t="s">
        <v>133</v>
      </c>
      <c r="BM179" s="225" t="s">
        <v>252</v>
      </c>
    </row>
    <row r="180" spans="2:47" s="1" customFormat="1" ht="12">
      <c r="B180" s="37"/>
      <c r="C180" s="38"/>
      <c r="D180" s="227" t="s">
        <v>134</v>
      </c>
      <c r="E180" s="38"/>
      <c r="F180" s="228" t="s">
        <v>251</v>
      </c>
      <c r="G180" s="38"/>
      <c r="H180" s="38"/>
      <c r="I180" s="138"/>
      <c r="J180" s="38"/>
      <c r="K180" s="38"/>
      <c r="L180" s="42"/>
      <c r="M180" s="229"/>
      <c r="N180" s="85"/>
      <c r="O180" s="85"/>
      <c r="P180" s="85"/>
      <c r="Q180" s="85"/>
      <c r="R180" s="85"/>
      <c r="S180" s="85"/>
      <c r="T180" s="86"/>
      <c r="AT180" s="16" t="s">
        <v>134</v>
      </c>
      <c r="AU180" s="16" t="s">
        <v>83</v>
      </c>
    </row>
    <row r="181" spans="2:51" s="12" customFormat="1" ht="12">
      <c r="B181" s="243"/>
      <c r="C181" s="244"/>
      <c r="D181" s="227" t="s">
        <v>212</v>
      </c>
      <c r="E181" s="245" t="s">
        <v>1</v>
      </c>
      <c r="F181" s="246" t="s">
        <v>253</v>
      </c>
      <c r="G181" s="244"/>
      <c r="H181" s="247">
        <v>1857.1639999999998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212</v>
      </c>
      <c r="AU181" s="253" t="s">
        <v>83</v>
      </c>
      <c r="AV181" s="12" t="s">
        <v>83</v>
      </c>
      <c r="AW181" s="12" t="s">
        <v>31</v>
      </c>
      <c r="AX181" s="12" t="s">
        <v>73</v>
      </c>
      <c r="AY181" s="253" t="s">
        <v>128</v>
      </c>
    </row>
    <row r="182" spans="2:51" s="13" customFormat="1" ht="12">
      <c r="B182" s="254"/>
      <c r="C182" s="255"/>
      <c r="D182" s="227" t="s">
        <v>212</v>
      </c>
      <c r="E182" s="256" t="s">
        <v>1</v>
      </c>
      <c r="F182" s="257" t="s">
        <v>214</v>
      </c>
      <c r="G182" s="255"/>
      <c r="H182" s="258">
        <v>1857.1639999999998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AT182" s="264" t="s">
        <v>212</v>
      </c>
      <c r="AU182" s="264" t="s">
        <v>83</v>
      </c>
      <c r="AV182" s="13" t="s">
        <v>133</v>
      </c>
      <c r="AW182" s="13" t="s">
        <v>31</v>
      </c>
      <c r="AX182" s="13" t="s">
        <v>81</v>
      </c>
      <c r="AY182" s="264" t="s">
        <v>128</v>
      </c>
    </row>
    <row r="183" spans="2:65" s="1" customFormat="1" ht="24" customHeight="1">
      <c r="B183" s="37"/>
      <c r="C183" s="214" t="s">
        <v>155</v>
      </c>
      <c r="D183" s="214" t="s">
        <v>129</v>
      </c>
      <c r="E183" s="215" t="s">
        <v>254</v>
      </c>
      <c r="F183" s="216" t="s">
        <v>255</v>
      </c>
      <c r="G183" s="217" t="s">
        <v>230</v>
      </c>
      <c r="H183" s="218">
        <v>1857.164</v>
      </c>
      <c r="I183" s="219"/>
      <c r="J183" s="220">
        <f>ROUND(I183*H183,2)</f>
        <v>0</v>
      </c>
      <c r="K183" s="216" t="s">
        <v>211</v>
      </c>
      <c r="L183" s="42"/>
      <c r="M183" s="221" t="s">
        <v>1</v>
      </c>
      <c r="N183" s="222" t="s">
        <v>38</v>
      </c>
      <c r="O183" s="85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AR183" s="225" t="s">
        <v>133</v>
      </c>
      <c r="AT183" s="225" t="s">
        <v>129</v>
      </c>
      <c r="AU183" s="225" t="s">
        <v>83</v>
      </c>
      <c r="AY183" s="16" t="s">
        <v>128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6" t="s">
        <v>81</v>
      </c>
      <c r="BK183" s="226">
        <f>ROUND(I183*H183,2)</f>
        <v>0</v>
      </c>
      <c r="BL183" s="16" t="s">
        <v>133</v>
      </c>
      <c r="BM183" s="225" t="s">
        <v>256</v>
      </c>
    </row>
    <row r="184" spans="2:47" s="1" customFormat="1" ht="12">
      <c r="B184" s="37"/>
      <c r="C184" s="38"/>
      <c r="D184" s="227" t="s">
        <v>134</v>
      </c>
      <c r="E184" s="38"/>
      <c r="F184" s="228" t="s">
        <v>255</v>
      </c>
      <c r="G184" s="38"/>
      <c r="H184" s="38"/>
      <c r="I184" s="138"/>
      <c r="J184" s="38"/>
      <c r="K184" s="38"/>
      <c r="L184" s="42"/>
      <c r="M184" s="229"/>
      <c r="N184" s="85"/>
      <c r="O184" s="85"/>
      <c r="P184" s="85"/>
      <c r="Q184" s="85"/>
      <c r="R184" s="85"/>
      <c r="S184" s="85"/>
      <c r="T184" s="86"/>
      <c r="AT184" s="16" t="s">
        <v>134</v>
      </c>
      <c r="AU184" s="16" t="s">
        <v>83</v>
      </c>
    </row>
    <row r="185" spans="2:65" s="1" customFormat="1" ht="24" customHeight="1">
      <c r="B185" s="37"/>
      <c r="C185" s="214" t="s">
        <v>181</v>
      </c>
      <c r="D185" s="214" t="s">
        <v>129</v>
      </c>
      <c r="E185" s="215" t="s">
        <v>257</v>
      </c>
      <c r="F185" s="216" t="s">
        <v>258</v>
      </c>
      <c r="G185" s="217" t="s">
        <v>230</v>
      </c>
      <c r="H185" s="218">
        <v>80</v>
      </c>
      <c r="I185" s="219"/>
      <c r="J185" s="220">
        <f>ROUND(I185*H185,2)</f>
        <v>0</v>
      </c>
      <c r="K185" s="216" t="s">
        <v>211</v>
      </c>
      <c r="L185" s="42"/>
      <c r="M185" s="221" t="s">
        <v>1</v>
      </c>
      <c r="N185" s="222" t="s">
        <v>38</v>
      </c>
      <c r="O185" s="85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AR185" s="225" t="s">
        <v>133</v>
      </c>
      <c r="AT185" s="225" t="s">
        <v>129</v>
      </c>
      <c r="AU185" s="225" t="s">
        <v>83</v>
      </c>
      <c r="AY185" s="16" t="s">
        <v>128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6" t="s">
        <v>81</v>
      </c>
      <c r="BK185" s="226">
        <f>ROUND(I185*H185,2)</f>
        <v>0</v>
      </c>
      <c r="BL185" s="16" t="s">
        <v>133</v>
      </c>
      <c r="BM185" s="225" t="s">
        <v>259</v>
      </c>
    </row>
    <row r="186" spans="2:47" s="1" customFormat="1" ht="12">
      <c r="B186" s="37"/>
      <c r="C186" s="38"/>
      <c r="D186" s="227" t="s">
        <v>134</v>
      </c>
      <c r="E186" s="38"/>
      <c r="F186" s="228" t="s">
        <v>258</v>
      </c>
      <c r="G186" s="38"/>
      <c r="H186" s="38"/>
      <c r="I186" s="138"/>
      <c r="J186" s="38"/>
      <c r="K186" s="38"/>
      <c r="L186" s="42"/>
      <c r="M186" s="229"/>
      <c r="N186" s="85"/>
      <c r="O186" s="85"/>
      <c r="P186" s="85"/>
      <c r="Q186" s="85"/>
      <c r="R186" s="85"/>
      <c r="S186" s="85"/>
      <c r="T186" s="86"/>
      <c r="AT186" s="16" t="s">
        <v>134</v>
      </c>
      <c r="AU186" s="16" t="s">
        <v>83</v>
      </c>
    </row>
    <row r="187" spans="2:65" s="1" customFormat="1" ht="16.5" customHeight="1">
      <c r="B187" s="37"/>
      <c r="C187" s="265" t="s">
        <v>159</v>
      </c>
      <c r="D187" s="265" t="s">
        <v>260</v>
      </c>
      <c r="E187" s="266" t="s">
        <v>261</v>
      </c>
      <c r="F187" s="267" t="s">
        <v>262</v>
      </c>
      <c r="G187" s="268" t="s">
        <v>263</v>
      </c>
      <c r="H187" s="269">
        <v>160</v>
      </c>
      <c r="I187" s="270"/>
      <c r="J187" s="271">
        <f>ROUND(I187*H187,2)</f>
        <v>0</v>
      </c>
      <c r="K187" s="267" t="s">
        <v>211</v>
      </c>
      <c r="L187" s="272"/>
      <c r="M187" s="273" t="s">
        <v>1</v>
      </c>
      <c r="N187" s="274" t="s">
        <v>38</v>
      </c>
      <c r="O187" s="85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AR187" s="225" t="s">
        <v>145</v>
      </c>
      <c r="AT187" s="225" t="s">
        <v>260</v>
      </c>
      <c r="AU187" s="225" t="s">
        <v>83</v>
      </c>
      <c r="AY187" s="16" t="s">
        <v>128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6" t="s">
        <v>81</v>
      </c>
      <c r="BK187" s="226">
        <f>ROUND(I187*H187,2)</f>
        <v>0</v>
      </c>
      <c r="BL187" s="16" t="s">
        <v>133</v>
      </c>
      <c r="BM187" s="225" t="s">
        <v>264</v>
      </c>
    </row>
    <row r="188" spans="2:47" s="1" customFormat="1" ht="12">
      <c r="B188" s="37"/>
      <c r="C188" s="38"/>
      <c r="D188" s="227" t="s">
        <v>134</v>
      </c>
      <c r="E188" s="38"/>
      <c r="F188" s="228" t="s">
        <v>262</v>
      </c>
      <c r="G188" s="38"/>
      <c r="H188" s="38"/>
      <c r="I188" s="138"/>
      <c r="J188" s="38"/>
      <c r="K188" s="38"/>
      <c r="L188" s="42"/>
      <c r="M188" s="229"/>
      <c r="N188" s="85"/>
      <c r="O188" s="85"/>
      <c r="P188" s="85"/>
      <c r="Q188" s="85"/>
      <c r="R188" s="85"/>
      <c r="S188" s="85"/>
      <c r="T188" s="86"/>
      <c r="AT188" s="16" t="s">
        <v>134</v>
      </c>
      <c r="AU188" s="16" t="s">
        <v>83</v>
      </c>
    </row>
    <row r="189" spans="2:51" s="12" customFormat="1" ht="12">
      <c r="B189" s="243"/>
      <c r="C189" s="244"/>
      <c r="D189" s="227" t="s">
        <v>212</v>
      </c>
      <c r="E189" s="245" t="s">
        <v>1</v>
      </c>
      <c r="F189" s="246" t="s">
        <v>265</v>
      </c>
      <c r="G189" s="244"/>
      <c r="H189" s="247">
        <v>160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AT189" s="253" t="s">
        <v>212</v>
      </c>
      <c r="AU189" s="253" t="s">
        <v>83</v>
      </c>
      <c r="AV189" s="12" t="s">
        <v>83</v>
      </c>
      <c r="AW189" s="12" t="s">
        <v>31</v>
      </c>
      <c r="AX189" s="12" t="s">
        <v>73</v>
      </c>
      <c r="AY189" s="253" t="s">
        <v>128</v>
      </c>
    </row>
    <row r="190" spans="2:51" s="13" customFormat="1" ht="12">
      <c r="B190" s="254"/>
      <c r="C190" s="255"/>
      <c r="D190" s="227" t="s">
        <v>212</v>
      </c>
      <c r="E190" s="256" t="s">
        <v>1</v>
      </c>
      <c r="F190" s="257" t="s">
        <v>214</v>
      </c>
      <c r="G190" s="255"/>
      <c r="H190" s="258">
        <v>160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AT190" s="264" t="s">
        <v>212</v>
      </c>
      <c r="AU190" s="264" t="s">
        <v>83</v>
      </c>
      <c r="AV190" s="13" t="s">
        <v>133</v>
      </c>
      <c r="AW190" s="13" t="s">
        <v>31</v>
      </c>
      <c r="AX190" s="13" t="s">
        <v>81</v>
      </c>
      <c r="AY190" s="264" t="s">
        <v>128</v>
      </c>
    </row>
    <row r="191" spans="2:65" s="1" customFormat="1" ht="16.5" customHeight="1">
      <c r="B191" s="37"/>
      <c r="C191" s="214" t="s">
        <v>8</v>
      </c>
      <c r="D191" s="214" t="s">
        <v>129</v>
      </c>
      <c r="E191" s="215" t="s">
        <v>266</v>
      </c>
      <c r="F191" s="216" t="s">
        <v>267</v>
      </c>
      <c r="G191" s="217" t="s">
        <v>230</v>
      </c>
      <c r="H191" s="218">
        <v>1857.164</v>
      </c>
      <c r="I191" s="219"/>
      <c r="J191" s="220">
        <f>ROUND(I191*H191,2)</f>
        <v>0</v>
      </c>
      <c r="K191" s="216" t="s">
        <v>211</v>
      </c>
      <c r="L191" s="42"/>
      <c r="M191" s="221" t="s">
        <v>1</v>
      </c>
      <c r="N191" s="222" t="s">
        <v>38</v>
      </c>
      <c r="O191" s="85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AR191" s="225" t="s">
        <v>133</v>
      </c>
      <c r="AT191" s="225" t="s">
        <v>129</v>
      </c>
      <c r="AU191" s="225" t="s">
        <v>83</v>
      </c>
      <c r="AY191" s="16" t="s">
        <v>128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6" t="s">
        <v>81</v>
      </c>
      <c r="BK191" s="226">
        <f>ROUND(I191*H191,2)</f>
        <v>0</v>
      </c>
      <c r="BL191" s="16" t="s">
        <v>133</v>
      </c>
      <c r="BM191" s="225" t="s">
        <v>268</v>
      </c>
    </row>
    <row r="192" spans="2:47" s="1" customFormat="1" ht="12">
      <c r="B192" s="37"/>
      <c r="C192" s="38"/>
      <c r="D192" s="227" t="s">
        <v>134</v>
      </c>
      <c r="E192" s="38"/>
      <c r="F192" s="228" t="s">
        <v>267</v>
      </c>
      <c r="G192" s="38"/>
      <c r="H192" s="38"/>
      <c r="I192" s="138"/>
      <c r="J192" s="38"/>
      <c r="K192" s="38"/>
      <c r="L192" s="42"/>
      <c r="M192" s="229"/>
      <c r="N192" s="85"/>
      <c r="O192" s="85"/>
      <c r="P192" s="85"/>
      <c r="Q192" s="85"/>
      <c r="R192" s="85"/>
      <c r="S192" s="85"/>
      <c r="T192" s="86"/>
      <c r="AT192" s="16" t="s">
        <v>134</v>
      </c>
      <c r="AU192" s="16" t="s">
        <v>83</v>
      </c>
    </row>
    <row r="193" spans="2:65" s="1" customFormat="1" ht="24" customHeight="1">
      <c r="B193" s="37"/>
      <c r="C193" s="214" t="s">
        <v>163</v>
      </c>
      <c r="D193" s="214" t="s">
        <v>129</v>
      </c>
      <c r="E193" s="215" t="s">
        <v>269</v>
      </c>
      <c r="F193" s="216" t="s">
        <v>270</v>
      </c>
      <c r="G193" s="217" t="s">
        <v>263</v>
      </c>
      <c r="H193" s="218">
        <v>3714.328</v>
      </c>
      <c r="I193" s="219"/>
      <c r="J193" s="220">
        <f>ROUND(I193*H193,2)</f>
        <v>0</v>
      </c>
      <c r="K193" s="216" t="s">
        <v>211</v>
      </c>
      <c r="L193" s="42"/>
      <c r="M193" s="221" t="s">
        <v>1</v>
      </c>
      <c r="N193" s="222" t="s">
        <v>38</v>
      </c>
      <c r="O193" s="85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AR193" s="225" t="s">
        <v>133</v>
      </c>
      <c r="AT193" s="225" t="s">
        <v>129</v>
      </c>
      <c r="AU193" s="225" t="s">
        <v>83</v>
      </c>
      <c r="AY193" s="16" t="s">
        <v>128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6" t="s">
        <v>81</v>
      </c>
      <c r="BK193" s="226">
        <f>ROUND(I193*H193,2)</f>
        <v>0</v>
      </c>
      <c r="BL193" s="16" t="s">
        <v>133</v>
      </c>
      <c r="BM193" s="225" t="s">
        <v>271</v>
      </c>
    </row>
    <row r="194" spans="2:47" s="1" customFormat="1" ht="12">
      <c r="B194" s="37"/>
      <c r="C194" s="38"/>
      <c r="D194" s="227" t="s">
        <v>134</v>
      </c>
      <c r="E194" s="38"/>
      <c r="F194" s="228" t="s">
        <v>270</v>
      </c>
      <c r="G194" s="38"/>
      <c r="H194" s="38"/>
      <c r="I194" s="138"/>
      <c r="J194" s="38"/>
      <c r="K194" s="38"/>
      <c r="L194" s="42"/>
      <c r="M194" s="229"/>
      <c r="N194" s="85"/>
      <c r="O194" s="85"/>
      <c r="P194" s="85"/>
      <c r="Q194" s="85"/>
      <c r="R194" s="85"/>
      <c r="S194" s="85"/>
      <c r="T194" s="86"/>
      <c r="AT194" s="16" t="s">
        <v>134</v>
      </c>
      <c r="AU194" s="16" t="s">
        <v>83</v>
      </c>
    </row>
    <row r="195" spans="2:51" s="12" customFormat="1" ht="12">
      <c r="B195" s="243"/>
      <c r="C195" s="244"/>
      <c r="D195" s="227" t="s">
        <v>212</v>
      </c>
      <c r="E195" s="245" t="s">
        <v>1</v>
      </c>
      <c r="F195" s="246" t="s">
        <v>272</v>
      </c>
      <c r="G195" s="244"/>
      <c r="H195" s="247">
        <v>3714.328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AT195" s="253" t="s">
        <v>212</v>
      </c>
      <c r="AU195" s="253" t="s">
        <v>83</v>
      </c>
      <c r="AV195" s="12" t="s">
        <v>83</v>
      </c>
      <c r="AW195" s="12" t="s">
        <v>31</v>
      </c>
      <c r="AX195" s="12" t="s">
        <v>73</v>
      </c>
      <c r="AY195" s="253" t="s">
        <v>128</v>
      </c>
    </row>
    <row r="196" spans="2:51" s="13" customFormat="1" ht="12">
      <c r="B196" s="254"/>
      <c r="C196" s="255"/>
      <c r="D196" s="227" t="s">
        <v>212</v>
      </c>
      <c r="E196" s="256" t="s">
        <v>1</v>
      </c>
      <c r="F196" s="257" t="s">
        <v>214</v>
      </c>
      <c r="G196" s="255"/>
      <c r="H196" s="258">
        <v>3714.328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AT196" s="264" t="s">
        <v>212</v>
      </c>
      <c r="AU196" s="264" t="s">
        <v>83</v>
      </c>
      <c r="AV196" s="13" t="s">
        <v>133</v>
      </c>
      <c r="AW196" s="13" t="s">
        <v>31</v>
      </c>
      <c r="AX196" s="13" t="s">
        <v>81</v>
      </c>
      <c r="AY196" s="264" t="s">
        <v>128</v>
      </c>
    </row>
    <row r="197" spans="2:65" s="1" customFormat="1" ht="24" customHeight="1">
      <c r="B197" s="37"/>
      <c r="C197" s="214" t="s">
        <v>273</v>
      </c>
      <c r="D197" s="214" t="s">
        <v>129</v>
      </c>
      <c r="E197" s="215" t="s">
        <v>274</v>
      </c>
      <c r="F197" s="216" t="s">
        <v>275</v>
      </c>
      <c r="G197" s="217" t="s">
        <v>230</v>
      </c>
      <c r="H197" s="218">
        <v>5.4</v>
      </c>
      <c r="I197" s="219"/>
      <c r="J197" s="220">
        <f>ROUND(I197*H197,2)</f>
        <v>0</v>
      </c>
      <c r="K197" s="216" t="s">
        <v>211</v>
      </c>
      <c r="L197" s="42"/>
      <c r="M197" s="221" t="s">
        <v>1</v>
      </c>
      <c r="N197" s="222" t="s">
        <v>38</v>
      </c>
      <c r="O197" s="85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AR197" s="225" t="s">
        <v>133</v>
      </c>
      <c r="AT197" s="225" t="s">
        <v>129</v>
      </c>
      <c r="AU197" s="225" t="s">
        <v>83</v>
      </c>
      <c r="AY197" s="16" t="s">
        <v>128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6" t="s">
        <v>81</v>
      </c>
      <c r="BK197" s="226">
        <f>ROUND(I197*H197,2)</f>
        <v>0</v>
      </c>
      <c r="BL197" s="16" t="s">
        <v>133</v>
      </c>
      <c r="BM197" s="225" t="s">
        <v>276</v>
      </c>
    </row>
    <row r="198" spans="2:47" s="1" customFormat="1" ht="12">
      <c r="B198" s="37"/>
      <c r="C198" s="38"/>
      <c r="D198" s="227" t="s">
        <v>134</v>
      </c>
      <c r="E198" s="38"/>
      <c r="F198" s="228" t="s">
        <v>275</v>
      </c>
      <c r="G198" s="38"/>
      <c r="H198" s="38"/>
      <c r="I198" s="138"/>
      <c r="J198" s="38"/>
      <c r="K198" s="38"/>
      <c r="L198" s="42"/>
      <c r="M198" s="229"/>
      <c r="N198" s="85"/>
      <c r="O198" s="85"/>
      <c r="P198" s="85"/>
      <c r="Q198" s="85"/>
      <c r="R198" s="85"/>
      <c r="S198" s="85"/>
      <c r="T198" s="86"/>
      <c r="AT198" s="16" t="s">
        <v>134</v>
      </c>
      <c r="AU198" s="16" t="s">
        <v>83</v>
      </c>
    </row>
    <row r="199" spans="2:51" s="12" customFormat="1" ht="12">
      <c r="B199" s="243"/>
      <c r="C199" s="244"/>
      <c r="D199" s="227" t="s">
        <v>212</v>
      </c>
      <c r="E199" s="245" t="s">
        <v>1</v>
      </c>
      <c r="F199" s="246" t="s">
        <v>277</v>
      </c>
      <c r="G199" s="244"/>
      <c r="H199" s="247">
        <v>5.4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AT199" s="253" t="s">
        <v>212</v>
      </c>
      <c r="AU199" s="253" t="s">
        <v>83</v>
      </c>
      <c r="AV199" s="12" t="s">
        <v>83</v>
      </c>
      <c r="AW199" s="12" t="s">
        <v>31</v>
      </c>
      <c r="AX199" s="12" t="s">
        <v>73</v>
      </c>
      <c r="AY199" s="253" t="s">
        <v>128</v>
      </c>
    </row>
    <row r="200" spans="2:51" s="13" customFormat="1" ht="12">
      <c r="B200" s="254"/>
      <c r="C200" s="255"/>
      <c r="D200" s="227" t="s">
        <v>212</v>
      </c>
      <c r="E200" s="256" t="s">
        <v>1</v>
      </c>
      <c r="F200" s="257" t="s">
        <v>214</v>
      </c>
      <c r="G200" s="255"/>
      <c r="H200" s="258">
        <v>5.4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AT200" s="264" t="s">
        <v>212</v>
      </c>
      <c r="AU200" s="264" t="s">
        <v>83</v>
      </c>
      <c r="AV200" s="13" t="s">
        <v>133</v>
      </c>
      <c r="AW200" s="13" t="s">
        <v>31</v>
      </c>
      <c r="AX200" s="13" t="s">
        <v>81</v>
      </c>
      <c r="AY200" s="264" t="s">
        <v>128</v>
      </c>
    </row>
    <row r="201" spans="2:65" s="1" customFormat="1" ht="16.5" customHeight="1">
      <c r="B201" s="37"/>
      <c r="C201" s="265" t="s">
        <v>167</v>
      </c>
      <c r="D201" s="265" t="s">
        <v>260</v>
      </c>
      <c r="E201" s="266" t="s">
        <v>278</v>
      </c>
      <c r="F201" s="267" t="s">
        <v>279</v>
      </c>
      <c r="G201" s="268" t="s">
        <v>263</v>
      </c>
      <c r="H201" s="269">
        <v>10.8</v>
      </c>
      <c r="I201" s="270"/>
      <c r="J201" s="271">
        <f>ROUND(I201*H201,2)</f>
        <v>0</v>
      </c>
      <c r="K201" s="267" t="s">
        <v>211</v>
      </c>
      <c r="L201" s="272"/>
      <c r="M201" s="273" t="s">
        <v>1</v>
      </c>
      <c r="N201" s="274" t="s">
        <v>38</v>
      </c>
      <c r="O201" s="85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AR201" s="225" t="s">
        <v>145</v>
      </c>
      <c r="AT201" s="225" t="s">
        <v>260</v>
      </c>
      <c r="AU201" s="225" t="s">
        <v>83</v>
      </c>
      <c r="AY201" s="16" t="s">
        <v>128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6" t="s">
        <v>81</v>
      </c>
      <c r="BK201" s="226">
        <f>ROUND(I201*H201,2)</f>
        <v>0</v>
      </c>
      <c r="BL201" s="16" t="s">
        <v>133</v>
      </c>
      <c r="BM201" s="225" t="s">
        <v>280</v>
      </c>
    </row>
    <row r="202" spans="2:47" s="1" customFormat="1" ht="12">
      <c r="B202" s="37"/>
      <c r="C202" s="38"/>
      <c r="D202" s="227" t="s">
        <v>134</v>
      </c>
      <c r="E202" s="38"/>
      <c r="F202" s="228" t="s">
        <v>279</v>
      </c>
      <c r="G202" s="38"/>
      <c r="H202" s="38"/>
      <c r="I202" s="138"/>
      <c r="J202" s="38"/>
      <c r="K202" s="38"/>
      <c r="L202" s="42"/>
      <c r="M202" s="229"/>
      <c r="N202" s="85"/>
      <c r="O202" s="85"/>
      <c r="P202" s="85"/>
      <c r="Q202" s="85"/>
      <c r="R202" s="85"/>
      <c r="S202" s="85"/>
      <c r="T202" s="86"/>
      <c r="AT202" s="16" t="s">
        <v>134</v>
      </c>
      <c r="AU202" s="16" t="s">
        <v>83</v>
      </c>
    </row>
    <row r="203" spans="2:51" s="12" customFormat="1" ht="12">
      <c r="B203" s="243"/>
      <c r="C203" s="244"/>
      <c r="D203" s="227" t="s">
        <v>212</v>
      </c>
      <c r="E203" s="245" t="s">
        <v>1</v>
      </c>
      <c r="F203" s="246" t="s">
        <v>281</v>
      </c>
      <c r="G203" s="244"/>
      <c r="H203" s="247">
        <v>10.8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AT203" s="253" t="s">
        <v>212</v>
      </c>
      <c r="AU203" s="253" t="s">
        <v>83</v>
      </c>
      <c r="AV203" s="12" t="s">
        <v>83</v>
      </c>
      <c r="AW203" s="12" t="s">
        <v>31</v>
      </c>
      <c r="AX203" s="12" t="s">
        <v>73</v>
      </c>
      <c r="AY203" s="253" t="s">
        <v>128</v>
      </c>
    </row>
    <row r="204" spans="2:51" s="13" customFormat="1" ht="12">
      <c r="B204" s="254"/>
      <c r="C204" s="255"/>
      <c r="D204" s="227" t="s">
        <v>212</v>
      </c>
      <c r="E204" s="256" t="s">
        <v>1</v>
      </c>
      <c r="F204" s="257" t="s">
        <v>214</v>
      </c>
      <c r="G204" s="255"/>
      <c r="H204" s="258">
        <v>10.8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AT204" s="264" t="s">
        <v>212</v>
      </c>
      <c r="AU204" s="264" t="s">
        <v>83</v>
      </c>
      <c r="AV204" s="13" t="s">
        <v>133</v>
      </c>
      <c r="AW204" s="13" t="s">
        <v>31</v>
      </c>
      <c r="AX204" s="13" t="s">
        <v>81</v>
      </c>
      <c r="AY204" s="264" t="s">
        <v>128</v>
      </c>
    </row>
    <row r="205" spans="2:65" s="1" customFormat="1" ht="24" customHeight="1">
      <c r="B205" s="37"/>
      <c r="C205" s="214" t="s">
        <v>282</v>
      </c>
      <c r="D205" s="214" t="s">
        <v>129</v>
      </c>
      <c r="E205" s="215" t="s">
        <v>283</v>
      </c>
      <c r="F205" s="216" t="s">
        <v>284</v>
      </c>
      <c r="G205" s="217" t="s">
        <v>230</v>
      </c>
      <c r="H205" s="218">
        <v>32.4</v>
      </c>
      <c r="I205" s="219"/>
      <c r="J205" s="220">
        <f>ROUND(I205*H205,2)</f>
        <v>0</v>
      </c>
      <c r="K205" s="216" t="s">
        <v>211</v>
      </c>
      <c r="L205" s="42"/>
      <c r="M205" s="221" t="s">
        <v>1</v>
      </c>
      <c r="N205" s="222" t="s">
        <v>38</v>
      </c>
      <c r="O205" s="85"/>
      <c r="P205" s="223">
        <f>O205*H205</f>
        <v>0</v>
      </c>
      <c r="Q205" s="223">
        <v>0</v>
      </c>
      <c r="R205" s="223">
        <f>Q205*H205</f>
        <v>0</v>
      </c>
      <c r="S205" s="223">
        <v>0</v>
      </c>
      <c r="T205" s="224">
        <f>S205*H205</f>
        <v>0</v>
      </c>
      <c r="AR205" s="225" t="s">
        <v>133</v>
      </c>
      <c r="AT205" s="225" t="s">
        <v>129</v>
      </c>
      <c r="AU205" s="225" t="s">
        <v>83</v>
      </c>
      <c r="AY205" s="16" t="s">
        <v>128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6" t="s">
        <v>81</v>
      </c>
      <c r="BK205" s="226">
        <f>ROUND(I205*H205,2)</f>
        <v>0</v>
      </c>
      <c r="BL205" s="16" t="s">
        <v>133</v>
      </c>
      <c r="BM205" s="225" t="s">
        <v>285</v>
      </c>
    </row>
    <row r="206" spans="2:47" s="1" customFormat="1" ht="12">
      <c r="B206" s="37"/>
      <c r="C206" s="38"/>
      <c r="D206" s="227" t="s">
        <v>134</v>
      </c>
      <c r="E206" s="38"/>
      <c r="F206" s="228" t="s">
        <v>284</v>
      </c>
      <c r="G206" s="38"/>
      <c r="H206" s="38"/>
      <c r="I206" s="138"/>
      <c r="J206" s="38"/>
      <c r="K206" s="38"/>
      <c r="L206" s="42"/>
      <c r="M206" s="229"/>
      <c r="N206" s="85"/>
      <c r="O206" s="85"/>
      <c r="P206" s="85"/>
      <c r="Q206" s="85"/>
      <c r="R206" s="85"/>
      <c r="S206" s="85"/>
      <c r="T206" s="86"/>
      <c r="AT206" s="16" t="s">
        <v>134</v>
      </c>
      <c r="AU206" s="16" t="s">
        <v>83</v>
      </c>
    </row>
    <row r="207" spans="2:51" s="12" customFormat="1" ht="12">
      <c r="B207" s="243"/>
      <c r="C207" s="244"/>
      <c r="D207" s="227" t="s">
        <v>212</v>
      </c>
      <c r="E207" s="245" t="s">
        <v>1</v>
      </c>
      <c r="F207" s="246" t="s">
        <v>286</v>
      </c>
      <c r="G207" s="244"/>
      <c r="H207" s="247">
        <v>32.400000000000006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AT207" s="253" t="s">
        <v>212</v>
      </c>
      <c r="AU207" s="253" t="s">
        <v>83</v>
      </c>
      <c r="AV207" s="12" t="s">
        <v>83</v>
      </c>
      <c r="AW207" s="12" t="s">
        <v>31</v>
      </c>
      <c r="AX207" s="12" t="s">
        <v>73</v>
      </c>
      <c r="AY207" s="253" t="s">
        <v>128</v>
      </c>
    </row>
    <row r="208" spans="2:51" s="13" customFormat="1" ht="12">
      <c r="B208" s="254"/>
      <c r="C208" s="255"/>
      <c r="D208" s="227" t="s">
        <v>212</v>
      </c>
      <c r="E208" s="256" t="s">
        <v>1</v>
      </c>
      <c r="F208" s="257" t="s">
        <v>214</v>
      </c>
      <c r="G208" s="255"/>
      <c r="H208" s="258">
        <v>32.400000000000006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AT208" s="264" t="s">
        <v>212</v>
      </c>
      <c r="AU208" s="264" t="s">
        <v>83</v>
      </c>
      <c r="AV208" s="13" t="s">
        <v>133</v>
      </c>
      <c r="AW208" s="13" t="s">
        <v>31</v>
      </c>
      <c r="AX208" s="13" t="s">
        <v>81</v>
      </c>
      <c r="AY208" s="264" t="s">
        <v>128</v>
      </c>
    </row>
    <row r="209" spans="2:65" s="1" customFormat="1" ht="16.5" customHeight="1">
      <c r="B209" s="37"/>
      <c r="C209" s="265" t="s">
        <v>170</v>
      </c>
      <c r="D209" s="265" t="s">
        <v>260</v>
      </c>
      <c r="E209" s="266" t="s">
        <v>287</v>
      </c>
      <c r="F209" s="267" t="s">
        <v>288</v>
      </c>
      <c r="G209" s="268" t="s">
        <v>263</v>
      </c>
      <c r="H209" s="269">
        <v>64.8</v>
      </c>
      <c r="I209" s="270"/>
      <c r="J209" s="271">
        <f>ROUND(I209*H209,2)</f>
        <v>0</v>
      </c>
      <c r="K209" s="267" t="s">
        <v>211</v>
      </c>
      <c r="L209" s="272"/>
      <c r="M209" s="273" t="s">
        <v>1</v>
      </c>
      <c r="N209" s="274" t="s">
        <v>38</v>
      </c>
      <c r="O209" s="85"/>
      <c r="P209" s="223">
        <f>O209*H209</f>
        <v>0</v>
      </c>
      <c r="Q209" s="223">
        <v>0</v>
      </c>
      <c r="R209" s="223">
        <f>Q209*H209</f>
        <v>0</v>
      </c>
      <c r="S209" s="223">
        <v>0</v>
      </c>
      <c r="T209" s="224">
        <f>S209*H209</f>
        <v>0</v>
      </c>
      <c r="AR209" s="225" t="s">
        <v>145</v>
      </c>
      <c r="AT209" s="225" t="s">
        <v>260</v>
      </c>
      <c r="AU209" s="225" t="s">
        <v>83</v>
      </c>
      <c r="AY209" s="16" t="s">
        <v>128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6" t="s">
        <v>81</v>
      </c>
      <c r="BK209" s="226">
        <f>ROUND(I209*H209,2)</f>
        <v>0</v>
      </c>
      <c r="BL209" s="16" t="s">
        <v>133</v>
      </c>
      <c r="BM209" s="225" t="s">
        <v>289</v>
      </c>
    </row>
    <row r="210" spans="2:47" s="1" customFormat="1" ht="12">
      <c r="B210" s="37"/>
      <c r="C210" s="38"/>
      <c r="D210" s="227" t="s">
        <v>134</v>
      </c>
      <c r="E210" s="38"/>
      <c r="F210" s="228" t="s">
        <v>288</v>
      </c>
      <c r="G210" s="38"/>
      <c r="H210" s="38"/>
      <c r="I210" s="138"/>
      <c r="J210" s="38"/>
      <c r="K210" s="38"/>
      <c r="L210" s="42"/>
      <c r="M210" s="229"/>
      <c r="N210" s="85"/>
      <c r="O210" s="85"/>
      <c r="P210" s="85"/>
      <c r="Q210" s="85"/>
      <c r="R210" s="85"/>
      <c r="S210" s="85"/>
      <c r="T210" s="86"/>
      <c r="AT210" s="16" t="s">
        <v>134</v>
      </c>
      <c r="AU210" s="16" t="s">
        <v>83</v>
      </c>
    </row>
    <row r="211" spans="2:51" s="12" customFormat="1" ht="12">
      <c r="B211" s="243"/>
      <c r="C211" s="244"/>
      <c r="D211" s="227" t="s">
        <v>212</v>
      </c>
      <c r="E211" s="245" t="s">
        <v>1</v>
      </c>
      <c r="F211" s="246" t="s">
        <v>290</v>
      </c>
      <c r="G211" s="244"/>
      <c r="H211" s="247">
        <v>64.8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AT211" s="253" t="s">
        <v>212</v>
      </c>
      <c r="AU211" s="253" t="s">
        <v>83</v>
      </c>
      <c r="AV211" s="12" t="s">
        <v>83</v>
      </c>
      <c r="AW211" s="12" t="s">
        <v>31</v>
      </c>
      <c r="AX211" s="12" t="s">
        <v>73</v>
      </c>
      <c r="AY211" s="253" t="s">
        <v>128</v>
      </c>
    </row>
    <row r="212" spans="2:51" s="13" customFormat="1" ht="12">
      <c r="B212" s="254"/>
      <c r="C212" s="255"/>
      <c r="D212" s="227" t="s">
        <v>212</v>
      </c>
      <c r="E212" s="256" t="s">
        <v>1</v>
      </c>
      <c r="F212" s="257" t="s">
        <v>214</v>
      </c>
      <c r="G212" s="255"/>
      <c r="H212" s="258">
        <v>64.8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AT212" s="264" t="s">
        <v>212</v>
      </c>
      <c r="AU212" s="264" t="s">
        <v>83</v>
      </c>
      <c r="AV212" s="13" t="s">
        <v>133</v>
      </c>
      <c r="AW212" s="13" t="s">
        <v>31</v>
      </c>
      <c r="AX212" s="13" t="s">
        <v>81</v>
      </c>
      <c r="AY212" s="264" t="s">
        <v>128</v>
      </c>
    </row>
    <row r="213" spans="2:65" s="1" customFormat="1" ht="24" customHeight="1">
      <c r="B213" s="37"/>
      <c r="C213" s="214" t="s">
        <v>7</v>
      </c>
      <c r="D213" s="214" t="s">
        <v>129</v>
      </c>
      <c r="E213" s="215" t="s">
        <v>291</v>
      </c>
      <c r="F213" s="216" t="s">
        <v>292</v>
      </c>
      <c r="G213" s="217" t="s">
        <v>210</v>
      </c>
      <c r="H213" s="218">
        <v>1000</v>
      </c>
      <c r="I213" s="219"/>
      <c r="J213" s="220">
        <f>ROUND(I213*H213,2)</f>
        <v>0</v>
      </c>
      <c r="K213" s="216" t="s">
        <v>211</v>
      </c>
      <c r="L213" s="42"/>
      <c r="M213" s="221" t="s">
        <v>1</v>
      </c>
      <c r="N213" s="222" t="s">
        <v>38</v>
      </c>
      <c r="O213" s="85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AR213" s="225" t="s">
        <v>133</v>
      </c>
      <c r="AT213" s="225" t="s">
        <v>129</v>
      </c>
      <c r="AU213" s="225" t="s">
        <v>83</v>
      </c>
      <c r="AY213" s="16" t="s">
        <v>128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6" t="s">
        <v>81</v>
      </c>
      <c r="BK213" s="226">
        <f>ROUND(I213*H213,2)</f>
        <v>0</v>
      </c>
      <c r="BL213" s="16" t="s">
        <v>133</v>
      </c>
      <c r="BM213" s="225" t="s">
        <v>293</v>
      </c>
    </row>
    <row r="214" spans="2:47" s="1" customFormat="1" ht="12">
      <c r="B214" s="37"/>
      <c r="C214" s="38"/>
      <c r="D214" s="227" t="s">
        <v>134</v>
      </c>
      <c r="E214" s="38"/>
      <c r="F214" s="228" t="s">
        <v>292</v>
      </c>
      <c r="G214" s="38"/>
      <c r="H214" s="38"/>
      <c r="I214" s="138"/>
      <c r="J214" s="38"/>
      <c r="K214" s="38"/>
      <c r="L214" s="42"/>
      <c r="M214" s="229"/>
      <c r="N214" s="85"/>
      <c r="O214" s="85"/>
      <c r="P214" s="85"/>
      <c r="Q214" s="85"/>
      <c r="R214" s="85"/>
      <c r="S214" s="85"/>
      <c r="T214" s="86"/>
      <c r="AT214" s="16" t="s">
        <v>134</v>
      </c>
      <c r="AU214" s="16" t="s">
        <v>83</v>
      </c>
    </row>
    <row r="215" spans="2:51" s="12" customFormat="1" ht="12">
      <c r="B215" s="243"/>
      <c r="C215" s="244"/>
      <c r="D215" s="227" t="s">
        <v>212</v>
      </c>
      <c r="E215" s="245" t="s">
        <v>1</v>
      </c>
      <c r="F215" s="246" t="s">
        <v>294</v>
      </c>
      <c r="G215" s="244"/>
      <c r="H215" s="247">
        <v>1000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AT215" s="253" t="s">
        <v>212</v>
      </c>
      <c r="AU215" s="253" t="s">
        <v>83</v>
      </c>
      <c r="AV215" s="12" t="s">
        <v>83</v>
      </c>
      <c r="AW215" s="12" t="s">
        <v>31</v>
      </c>
      <c r="AX215" s="12" t="s">
        <v>73</v>
      </c>
      <c r="AY215" s="253" t="s">
        <v>128</v>
      </c>
    </row>
    <row r="216" spans="2:51" s="14" customFormat="1" ht="12">
      <c r="B216" s="275"/>
      <c r="C216" s="276"/>
      <c r="D216" s="227" t="s">
        <v>212</v>
      </c>
      <c r="E216" s="277" t="s">
        <v>1</v>
      </c>
      <c r="F216" s="278" t="s">
        <v>295</v>
      </c>
      <c r="G216" s="276"/>
      <c r="H216" s="277" t="s">
        <v>1</v>
      </c>
      <c r="I216" s="279"/>
      <c r="J216" s="276"/>
      <c r="K216" s="276"/>
      <c r="L216" s="280"/>
      <c r="M216" s="281"/>
      <c r="N216" s="282"/>
      <c r="O216" s="282"/>
      <c r="P216" s="282"/>
      <c r="Q216" s="282"/>
      <c r="R216" s="282"/>
      <c r="S216" s="282"/>
      <c r="T216" s="283"/>
      <c r="AT216" s="284" t="s">
        <v>212</v>
      </c>
      <c r="AU216" s="284" t="s">
        <v>83</v>
      </c>
      <c r="AV216" s="14" t="s">
        <v>81</v>
      </c>
      <c r="AW216" s="14" t="s">
        <v>31</v>
      </c>
      <c r="AX216" s="14" t="s">
        <v>73</v>
      </c>
      <c r="AY216" s="284" t="s">
        <v>128</v>
      </c>
    </row>
    <row r="217" spans="2:51" s="13" customFormat="1" ht="12">
      <c r="B217" s="254"/>
      <c r="C217" s="255"/>
      <c r="D217" s="227" t="s">
        <v>212</v>
      </c>
      <c r="E217" s="256" t="s">
        <v>1</v>
      </c>
      <c r="F217" s="257" t="s">
        <v>214</v>
      </c>
      <c r="G217" s="255"/>
      <c r="H217" s="258">
        <v>1000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AT217" s="264" t="s">
        <v>212</v>
      </c>
      <c r="AU217" s="264" t="s">
        <v>83</v>
      </c>
      <c r="AV217" s="13" t="s">
        <v>133</v>
      </c>
      <c r="AW217" s="13" t="s">
        <v>31</v>
      </c>
      <c r="AX217" s="13" t="s">
        <v>81</v>
      </c>
      <c r="AY217" s="264" t="s">
        <v>128</v>
      </c>
    </row>
    <row r="218" spans="2:65" s="1" customFormat="1" ht="16.5" customHeight="1">
      <c r="B218" s="37"/>
      <c r="C218" s="265" t="s">
        <v>252</v>
      </c>
      <c r="D218" s="265" t="s">
        <v>260</v>
      </c>
      <c r="E218" s="266" t="s">
        <v>296</v>
      </c>
      <c r="F218" s="267" t="s">
        <v>297</v>
      </c>
      <c r="G218" s="268" t="s">
        <v>298</v>
      </c>
      <c r="H218" s="269">
        <v>15</v>
      </c>
      <c r="I218" s="270"/>
      <c r="J218" s="271">
        <f>ROUND(I218*H218,2)</f>
        <v>0</v>
      </c>
      <c r="K218" s="267" t="s">
        <v>211</v>
      </c>
      <c r="L218" s="272"/>
      <c r="M218" s="273" t="s">
        <v>1</v>
      </c>
      <c r="N218" s="274" t="s">
        <v>38</v>
      </c>
      <c r="O218" s="85"/>
      <c r="P218" s="223">
        <f>O218*H218</f>
        <v>0</v>
      </c>
      <c r="Q218" s="223">
        <v>0</v>
      </c>
      <c r="R218" s="223">
        <f>Q218*H218</f>
        <v>0</v>
      </c>
      <c r="S218" s="223">
        <v>0</v>
      </c>
      <c r="T218" s="224">
        <f>S218*H218</f>
        <v>0</v>
      </c>
      <c r="AR218" s="225" t="s">
        <v>145</v>
      </c>
      <c r="AT218" s="225" t="s">
        <v>260</v>
      </c>
      <c r="AU218" s="225" t="s">
        <v>83</v>
      </c>
      <c r="AY218" s="16" t="s">
        <v>128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6" t="s">
        <v>81</v>
      </c>
      <c r="BK218" s="226">
        <f>ROUND(I218*H218,2)</f>
        <v>0</v>
      </c>
      <c r="BL218" s="16" t="s">
        <v>133</v>
      </c>
      <c r="BM218" s="225" t="s">
        <v>299</v>
      </c>
    </row>
    <row r="219" spans="2:47" s="1" customFormat="1" ht="12">
      <c r="B219" s="37"/>
      <c r="C219" s="38"/>
      <c r="D219" s="227" t="s">
        <v>134</v>
      </c>
      <c r="E219" s="38"/>
      <c r="F219" s="228" t="s">
        <v>297</v>
      </c>
      <c r="G219" s="38"/>
      <c r="H219" s="38"/>
      <c r="I219" s="138"/>
      <c r="J219" s="38"/>
      <c r="K219" s="38"/>
      <c r="L219" s="42"/>
      <c r="M219" s="229"/>
      <c r="N219" s="85"/>
      <c r="O219" s="85"/>
      <c r="P219" s="85"/>
      <c r="Q219" s="85"/>
      <c r="R219" s="85"/>
      <c r="S219" s="85"/>
      <c r="T219" s="86"/>
      <c r="AT219" s="16" t="s">
        <v>134</v>
      </c>
      <c r="AU219" s="16" t="s">
        <v>83</v>
      </c>
    </row>
    <row r="220" spans="2:51" s="12" customFormat="1" ht="12">
      <c r="B220" s="243"/>
      <c r="C220" s="244"/>
      <c r="D220" s="227" t="s">
        <v>212</v>
      </c>
      <c r="E220" s="245" t="s">
        <v>1</v>
      </c>
      <c r="F220" s="246" t="s">
        <v>300</v>
      </c>
      <c r="G220" s="244"/>
      <c r="H220" s="247">
        <v>15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212</v>
      </c>
      <c r="AU220" s="253" t="s">
        <v>83</v>
      </c>
      <c r="AV220" s="12" t="s">
        <v>83</v>
      </c>
      <c r="AW220" s="12" t="s">
        <v>31</v>
      </c>
      <c r="AX220" s="12" t="s">
        <v>73</v>
      </c>
      <c r="AY220" s="253" t="s">
        <v>128</v>
      </c>
    </row>
    <row r="221" spans="2:51" s="13" customFormat="1" ht="12">
      <c r="B221" s="254"/>
      <c r="C221" s="255"/>
      <c r="D221" s="227" t="s">
        <v>212</v>
      </c>
      <c r="E221" s="256" t="s">
        <v>1</v>
      </c>
      <c r="F221" s="257" t="s">
        <v>214</v>
      </c>
      <c r="G221" s="255"/>
      <c r="H221" s="258">
        <v>15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AT221" s="264" t="s">
        <v>212</v>
      </c>
      <c r="AU221" s="264" t="s">
        <v>83</v>
      </c>
      <c r="AV221" s="13" t="s">
        <v>133</v>
      </c>
      <c r="AW221" s="13" t="s">
        <v>31</v>
      </c>
      <c r="AX221" s="13" t="s">
        <v>81</v>
      </c>
      <c r="AY221" s="264" t="s">
        <v>128</v>
      </c>
    </row>
    <row r="222" spans="2:65" s="1" customFormat="1" ht="16.5" customHeight="1">
      <c r="B222" s="37"/>
      <c r="C222" s="214" t="s">
        <v>301</v>
      </c>
      <c r="D222" s="214" t="s">
        <v>129</v>
      </c>
      <c r="E222" s="215" t="s">
        <v>302</v>
      </c>
      <c r="F222" s="216" t="s">
        <v>303</v>
      </c>
      <c r="G222" s="217" t="s">
        <v>210</v>
      </c>
      <c r="H222" s="218">
        <v>1000</v>
      </c>
      <c r="I222" s="219"/>
      <c r="J222" s="220">
        <f>ROUND(I222*H222,2)</f>
        <v>0</v>
      </c>
      <c r="K222" s="216" t="s">
        <v>211</v>
      </c>
      <c r="L222" s="42"/>
      <c r="M222" s="221" t="s">
        <v>1</v>
      </c>
      <c r="N222" s="222" t="s">
        <v>38</v>
      </c>
      <c r="O222" s="85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AR222" s="225" t="s">
        <v>133</v>
      </c>
      <c r="AT222" s="225" t="s">
        <v>129</v>
      </c>
      <c r="AU222" s="225" t="s">
        <v>83</v>
      </c>
      <c r="AY222" s="16" t="s">
        <v>128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6" t="s">
        <v>81</v>
      </c>
      <c r="BK222" s="226">
        <f>ROUND(I222*H222,2)</f>
        <v>0</v>
      </c>
      <c r="BL222" s="16" t="s">
        <v>133</v>
      </c>
      <c r="BM222" s="225" t="s">
        <v>304</v>
      </c>
    </row>
    <row r="223" spans="2:47" s="1" customFormat="1" ht="12">
      <c r="B223" s="37"/>
      <c r="C223" s="38"/>
      <c r="D223" s="227" t="s">
        <v>134</v>
      </c>
      <c r="E223" s="38"/>
      <c r="F223" s="228" t="s">
        <v>303</v>
      </c>
      <c r="G223" s="38"/>
      <c r="H223" s="38"/>
      <c r="I223" s="138"/>
      <c r="J223" s="38"/>
      <c r="K223" s="38"/>
      <c r="L223" s="42"/>
      <c r="M223" s="229"/>
      <c r="N223" s="85"/>
      <c r="O223" s="85"/>
      <c r="P223" s="85"/>
      <c r="Q223" s="85"/>
      <c r="R223" s="85"/>
      <c r="S223" s="85"/>
      <c r="T223" s="86"/>
      <c r="AT223" s="16" t="s">
        <v>134</v>
      </c>
      <c r="AU223" s="16" t="s">
        <v>83</v>
      </c>
    </row>
    <row r="224" spans="2:51" s="12" customFormat="1" ht="12">
      <c r="B224" s="243"/>
      <c r="C224" s="244"/>
      <c r="D224" s="227" t="s">
        <v>212</v>
      </c>
      <c r="E224" s="245" t="s">
        <v>1</v>
      </c>
      <c r="F224" s="246" t="s">
        <v>305</v>
      </c>
      <c r="G224" s="244"/>
      <c r="H224" s="247">
        <v>1000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AT224" s="253" t="s">
        <v>212</v>
      </c>
      <c r="AU224" s="253" t="s">
        <v>83</v>
      </c>
      <c r="AV224" s="12" t="s">
        <v>83</v>
      </c>
      <c r="AW224" s="12" t="s">
        <v>31</v>
      </c>
      <c r="AX224" s="12" t="s">
        <v>73</v>
      </c>
      <c r="AY224" s="253" t="s">
        <v>128</v>
      </c>
    </row>
    <row r="225" spans="2:51" s="14" customFormat="1" ht="12">
      <c r="B225" s="275"/>
      <c r="C225" s="276"/>
      <c r="D225" s="227" t="s">
        <v>212</v>
      </c>
      <c r="E225" s="277" t="s">
        <v>1</v>
      </c>
      <c r="F225" s="278" t="s">
        <v>295</v>
      </c>
      <c r="G225" s="276"/>
      <c r="H225" s="277" t="s">
        <v>1</v>
      </c>
      <c r="I225" s="279"/>
      <c r="J225" s="276"/>
      <c r="K225" s="276"/>
      <c r="L225" s="280"/>
      <c r="M225" s="281"/>
      <c r="N225" s="282"/>
      <c r="O225" s="282"/>
      <c r="P225" s="282"/>
      <c r="Q225" s="282"/>
      <c r="R225" s="282"/>
      <c r="S225" s="282"/>
      <c r="T225" s="283"/>
      <c r="AT225" s="284" t="s">
        <v>212</v>
      </c>
      <c r="AU225" s="284" t="s">
        <v>83</v>
      </c>
      <c r="AV225" s="14" t="s">
        <v>81</v>
      </c>
      <c r="AW225" s="14" t="s">
        <v>31</v>
      </c>
      <c r="AX225" s="14" t="s">
        <v>73</v>
      </c>
      <c r="AY225" s="284" t="s">
        <v>128</v>
      </c>
    </row>
    <row r="226" spans="2:51" s="13" customFormat="1" ht="12">
      <c r="B226" s="254"/>
      <c r="C226" s="255"/>
      <c r="D226" s="227" t="s">
        <v>212</v>
      </c>
      <c r="E226" s="256" t="s">
        <v>1</v>
      </c>
      <c r="F226" s="257" t="s">
        <v>214</v>
      </c>
      <c r="G226" s="255"/>
      <c r="H226" s="258">
        <v>1000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AT226" s="264" t="s">
        <v>212</v>
      </c>
      <c r="AU226" s="264" t="s">
        <v>83</v>
      </c>
      <c r="AV226" s="13" t="s">
        <v>133</v>
      </c>
      <c r="AW226" s="13" t="s">
        <v>31</v>
      </c>
      <c r="AX226" s="13" t="s">
        <v>81</v>
      </c>
      <c r="AY226" s="264" t="s">
        <v>128</v>
      </c>
    </row>
    <row r="227" spans="2:65" s="1" customFormat="1" ht="16.5" customHeight="1">
      <c r="B227" s="37"/>
      <c r="C227" s="214" t="s">
        <v>256</v>
      </c>
      <c r="D227" s="214" t="s">
        <v>129</v>
      </c>
      <c r="E227" s="215" t="s">
        <v>306</v>
      </c>
      <c r="F227" s="216" t="s">
        <v>307</v>
      </c>
      <c r="G227" s="217" t="s">
        <v>210</v>
      </c>
      <c r="H227" s="218">
        <v>3094</v>
      </c>
      <c r="I227" s="219"/>
      <c r="J227" s="220">
        <f>ROUND(I227*H227,2)</f>
        <v>0</v>
      </c>
      <c r="K227" s="216" t="s">
        <v>211</v>
      </c>
      <c r="L227" s="42"/>
      <c r="M227" s="221" t="s">
        <v>1</v>
      </c>
      <c r="N227" s="222" t="s">
        <v>38</v>
      </c>
      <c r="O227" s="85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AR227" s="225" t="s">
        <v>133</v>
      </c>
      <c r="AT227" s="225" t="s">
        <v>129</v>
      </c>
      <c r="AU227" s="225" t="s">
        <v>83</v>
      </c>
      <c r="AY227" s="16" t="s">
        <v>128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6" t="s">
        <v>81</v>
      </c>
      <c r="BK227" s="226">
        <f>ROUND(I227*H227,2)</f>
        <v>0</v>
      </c>
      <c r="BL227" s="16" t="s">
        <v>133</v>
      </c>
      <c r="BM227" s="225" t="s">
        <v>308</v>
      </c>
    </row>
    <row r="228" spans="2:47" s="1" customFormat="1" ht="12">
      <c r="B228" s="37"/>
      <c r="C228" s="38"/>
      <c r="D228" s="227" t="s">
        <v>134</v>
      </c>
      <c r="E228" s="38"/>
      <c r="F228" s="228" t="s">
        <v>307</v>
      </c>
      <c r="G228" s="38"/>
      <c r="H228" s="38"/>
      <c r="I228" s="138"/>
      <c r="J228" s="38"/>
      <c r="K228" s="38"/>
      <c r="L228" s="42"/>
      <c r="M228" s="229"/>
      <c r="N228" s="85"/>
      <c r="O228" s="85"/>
      <c r="P228" s="85"/>
      <c r="Q228" s="85"/>
      <c r="R228" s="85"/>
      <c r="S228" s="85"/>
      <c r="T228" s="86"/>
      <c r="AT228" s="16" t="s">
        <v>134</v>
      </c>
      <c r="AU228" s="16" t="s">
        <v>83</v>
      </c>
    </row>
    <row r="229" spans="2:51" s="12" customFormat="1" ht="12">
      <c r="B229" s="243"/>
      <c r="C229" s="244"/>
      <c r="D229" s="227" t="s">
        <v>212</v>
      </c>
      <c r="E229" s="245" t="s">
        <v>1</v>
      </c>
      <c r="F229" s="246" t="s">
        <v>309</v>
      </c>
      <c r="G229" s="244"/>
      <c r="H229" s="247">
        <v>1442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212</v>
      </c>
      <c r="AU229" s="253" t="s">
        <v>83</v>
      </c>
      <c r="AV229" s="12" t="s">
        <v>83</v>
      </c>
      <c r="AW229" s="12" t="s">
        <v>31</v>
      </c>
      <c r="AX229" s="12" t="s">
        <v>73</v>
      </c>
      <c r="AY229" s="253" t="s">
        <v>128</v>
      </c>
    </row>
    <row r="230" spans="2:51" s="12" customFormat="1" ht="12">
      <c r="B230" s="243"/>
      <c r="C230" s="244"/>
      <c r="D230" s="227" t="s">
        <v>212</v>
      </c>
      <c r="E230" s="245" t="s">
        <v>1</v>
      </c>
      <c r="F230" s="246" t="s">
        <v>310</v>
      </c>
      <c r="G230" s="244"/>
      <c r="H230" s="247">
        <v>470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AT230" s="253" t="s">
        <v>212</v>
      </c>
      <c r="AU230" s="253" t="s">
        <v>83</v>
      </c>
      <c r="AV230" s="12" t="s">
        <v>83</v>
      </c>
      <c r="AW230" s="12" t="s">
        <v>31</v>
      </c>
      <c r="AX230" s="12" t="s">
        <v>73</v>
      </c>
      <c r="AY230" s="253" t="s">
        <v>128</v>
      </c>
    </row>
    <row r="231" spans="2:51" s="12" customFormat="1" ht="12">
      <c r="B231" s="243"/>
      <c r="C231" s="244"/>
      <c r="D231" s="227" t="s">
        <v>212</v>
      </c>
      <c r="E231" s="245" t="s">
        <v>1</v>
      </c>
      <c r="F231" s="246" t="s">
        <v>311</v>
      </c>
      <c r="G231" s="244"/>
      <c r="H231" s="247">
        <v>60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AT231" s="253" t="s">
        <v>212</v>
      </c>
      <c r="AU231" s="253" t="s">
        <v>83</v>
      </c>
      <c r="AV231" s="12" t="s">
        <v>83</v>
      </c>
      <c r="AW231" s="12" t="s">
        <v>31</v>
      </c>
      <c r="AX231" s="12" t="s">
        <v>73</v>
      </c>
      <c r="AY231" s="253" t="s">
        <v>128</v>
      </c>
    </row>
    <row r="232" spans="2:51" s="12" customFormat="1" ht="12">
      <c r="B232" s="243"/>
      <c r="C232" s="244"/>
      <c r="D232" s="227" t="s">
        <v>212</v>
      </c>
      <c r="E232" s="245" t="s">
        <v>1</v>
      </c>
      <c r="F232" s="246" t="s">
        <v>312</v>
      </c>
      <c r="G232" s="244"/>
      <c r="H232" s="247">
        <v>570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212</v>
      </c>
      <c r="AU232" s="253" t="s">
        <v>83</v>
      </c>
      <c r="AV232" s="12" t="s">
        <v>83</v>
      </c>
      <c r="AW232" s="12" t="s">
        <v>31</v>
      </c>
      <c r="AX232" s="12" t="s">
        <v>73</v>
      </c>
      <c r="AY232" s="253" t="s">
        <v>128</v>
      </c>
    </row>
    <row r="233" spans="2:51" s="12" customFormat="1" ht="12">
      <c r="B233" s="243"/>
      <c r="C233" s="244"/>
      <c r="D233" s="227" t="s">
        <v>212</v>
      </c>
      <c r="E233" s="245" t="s">
        <v>1</v>
      </c>
      <c r="F233" s="246" t="s">
        <v>313</v>
      </c>
      <c r="G233" s="244"/>
      <c r="H233" s="247">
        <v>8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AT233" s="253" t="s">
        <v>212</v>
      </c>
      <c r="AU233" s="253" t="s">
        <v>83</v>
      </c>
      <c r="AV233" s="12" t="s">
        <v>83</v>
      </c>
      <c r="AW233" s="12" t="s">
        <v>31</v>
      </c>
      <c r="AX233" s="12" t="s">
        <v>73</v>
      </c>
      <c r="AY233" s="253" t="s">
        <v>128</v>
      </c>
    </row>
    <row r="234" spans="2:51" s="12" customFormat="1" ht="12">
      <c r="B234" s="243"/>
      <c r="C234" s="244"/>
      <c r="D234" s="227" t="s">
        <v>212</v>
      </c>
      <c r="E234" s="245" t="s">
        <v>1</v>
      </c>
      <c r="F234" s="246" t="s">
        <v>314</v>
      </c>
      <c r="G234" s="244"/>
      <c r="H234" s="247">
        <v>24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AT234" s="253" t="s">
        <v>212</v>
      </c>
      <c r="AU234" s="253" t="s">
        <v>83</v>
      </c>
      <c r="AV234" s="12" t="s">
        <v>83</v>
      </c>
      <c r="AW234" s="12" t="s">
        <v>31</v>
      </c>
      <c r="AX234" s="12" t="s">
        <v>73</v>
      </c>
      <c r="AY234" s="253" t="s">
        <v>128</v>
      </c>
    </row>
    <row r="235" spans="2:51" s="12" customFormat="1" ht="12">
      <c r="B235" s="243"/>
      <c r="C235" s="244"/>
      <c r="D235" s="227" t="s">
        <v>212</v>
      </c>
      <c r="E235" s="245" t="s">
        <v>1</v>
      </c>
      <c r="F235" s="246" t="s">
        <v>315</v>
      </c>
      <c r="G235" s="244"/>
      <c r="H235" s="247">
        <v>520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AT235" s="253" t="s">
        <v>212</v>
      </c>
      <c r="AU235" s="253" t="s">
        <v>83</v>
      </c>
      <c r="AV235" s="12" t="s">
        <v>83</v>
      </c>
      <c r="AW235" s="12" t="s">
        <v>31</v>
      </c>
      <c r="AX235" s="12" t="s">
        <v>73</v>
      </c>
      <c r="AY235" s="253" t="s">
        <v>128</v>
      </c>
    </row>
    <row r="236" spans="2:51" s="14" customFormat="1" ht="12">
      <c r="B236" s="275"/>
      <c r="C236" s="276"/>
      <c r="D236" s="227" t="s">
        <v>212</v>
      </c>
      <c r="E236" s="277" t="s">
        <v>1</v>
      </c>
      <c r="F236" s="278" t="s">
        <v>295</v>
      </c>
      <c r="G236" s="276"/>
      <c r="H236" s="277" t="s">
        <v>1</v>
      </c>
      <c r="I236" s="279"/>
      <c r="J236" s="276"/>
      <c r="K236" s="276"/>
      <c r="L236" s="280"/>
      <c r="M236" s="281"/>
      <c r="N236" s="282"/>
      <c r="O236" s="282"/>
      <c r="P236" s="282"/>
      <c r="Q236" s="282"/>
      <c r="R236" s="282"/>
      <c r="S236" s="282"/>
      <c r="T236" s="283"/>
      <c r="AT236" s="284" t="s">
        <v>212</v>
      </c>
      <c r="AU236" s="284" t="s">
        <v>83</v>
      </c>
      <c r="AV236" s="14" t="s">
        <v>81</v>
      </c>
      <c r="AW236" s="14" t="s">
        <v>31</v>
      </c>
      <c r="AX236" s="14" t="s">
        <v>73</v>
      </c>
      <c r="AY236" s="284" t="s">
        <v>128</v>
      </c>
    </row>
    <row r="237" spans="2:51" s="13" customFormat="1" ht="12">
      <c r="B237" s="254"/>
      <c r="C237" s="255"/>
      <c r="D237" s="227" t="s">
        <v>212</v>
      </c>
      <c r="E237" s="256" t="s">
        <v>1</v>
      </c>
      <c r="F237" s="257" t="s">
        <v>214</v>
      </c>
      <c r="G237" s="255"/>
      <c r="H237" s="258">
        <v>3094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AT237" s="264" t="s">
        <v>212</v>
      </c>
      <c r="AU237" s="264" t="s">
        <v>83</v>
      </c>
      <c r="AV237" s="13" t="s">
        <v>133</v>
      </c>
      <c r="AW237" s="13" t="s">
        <v>31</v>
      </c>
      <c r="AX237" s="13" t="s">
        <v>81</v>
      </c>
      <c r="AY237" s="264" t="s">
        <v>128</v>
      </c>
    </row>
    <row r="238" spans="2:65" s="1" customFormat="1" ht="24" customHeight="1">
      <c r="B238" s="37"/>
      <c r="C238" s="214" t="s">
        <v>316</v>
      </c>
      <c r="D238" s="214" t="s">
        <v>129</v>
      </c>
      <c r="E238" s="215" t="s">
        <v>317</v>
      </c>
      <c r="F238" s="216" t="s">
        <v>318</v>
      </c>
      <c r="G238" s="217" t="s">
        <v>210</v>
      </c>
      <c r="H238" s="218">
        <v>1000</v>
      </c>
      <c r="I238" s="219"/>
      <c r="J238" s="220">
        <f>ROUND(I238*H238,2)</f>
        <v>0</v>
      </c>
      <c r="K238" s="216" t="s">
        <v>211</v>
      </c>
      <c r="L238" s="42"/>
      <c r="M238" s="221" t="s">
        <v>1</v>
      </c>
      <c r="N238" s="222" t="s">
        <v>38</v>
      </c>
      <c r="O238" s="85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AR238" s="225" t="s">
        <v>133</v>
      </c>
      <c r="AT238" s="225" t="s">
        <v>129</v>
      </c>
      <c r="AU238" s="225" t="s">
        <v>83</v>
      </c>
      <c r="AY238" s="16" t="s">
        <v>128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6" t="s">
        <v>81</v>
      </c>
      <c r="BK238" s="226">
        <f>ROUND(I238*H238,2)</f>
        <v>0</v>
      </c>
      <c r="BL238" s="16" t="s">
        <v>133</v>
      </c>
      <c r="BM238" s="225" t="s">
        <v>319</v>
      </c>
    </row>
    <row r="239" spans="2:47" s="1" customFormat="1" ht="12">
      <c r="B239" s="37"/>
      <c r="C239" s="38"/>
      <c r="D239" s="227" t="s">
        <v>134</v>
      </c>
      <c r="E239" s="38"/>
      <c r="F239" s="228" t="s">
        <v>318</v>
      </c>
      <c r="G239" s="38"/>
      <c r="H239" s="38"/>
      <c r="I239" s="138"/>
      <c r="J239" s="38"/>
      <c r="K239" s="38"/>
      <c r="L239" s="42"/>
      <c r="M239" s="229"/>
      <c r="N239" s="85"/>
      <c r="O239" s="85"/>
      <c r="P239" s="85"/>
      <c r="Q239" s="85"/>
      <c r="R239" s="85"/>
      <c r="S239" s="85"/>
      <c r="T239" s="86"/>
      <c r="AT239" s="16" t="s">
        <v>134</v>
      </c>
      <c r="AU239" s="16" t="s">
        <v>83</v>
      </c>
    </row>
    <row r="240" spans="2:51" s="12" customFormat="1" ht="12">
      <c r="B240" s="243"/>
      <c r="C240" s="244"/>
      <c r="D240" s="227" t="s">
        <v>212</v>
      </c>
      <c r="E240" s="245" t="s">
        <v>1</v>
      </c>
      <c r="F240" s="246" t="s">
        <v>320</v>
      </c>
      <c r="G240" s="244"/>
      <c r="H240" s="247">
        <v>1000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212</v>
      </c>
      <c r="AU240" s="253" t="s">
        <v>83</v>
      </c>
      <c r="AV240" s="12" t="s">
        <v>83</v>
      </c>
      <c r="AW240" s="12" t="s">
        <v>31</v>
      </c>
      <c r="AX240" s="12" t="s">
        <v>73</v>
      </c>
      <c r="AY240" s="253" t="s">
        <v>128</v>
      </c>
    </row>
    <row r="241" spans="2:51" s="14" customFormat="1" ht="12">
      <c r="B241" s="275"/>
      <c r="C241" s="276"/>
      <c r="D241" s="227" t="s">
        <v>212</v>
      </c>
      <c r="E241" s="277" t="s">
        <v>1</v>
      </c>
      <c r="F241" s="278" t="s">
        <v>295</v>
      </c>
      <c r="G241" s="276"/>
      <c r="H241" s="277" t="s">
        <v>1</v>
      </c>
      <c r="I241" s="279"/>
      <c r="J241" s="276"/>
      <c r="K241" s="276"/>
      <c r="L241" s="280"/>
      <c r="M241" s="281"/>
      <c r="N241" s="282"/>
      <c r="O241" s="282"/>
      <c r="P241" s="282"/>
      <c r="Q241" s="282"/>
      <c r="R241" s="282"/>
      <c r="S241" s="282"/>
      <c r="T241" s="283"/>
      <c r="AT241" s="284" t="s">
        <v>212</v>
      </c>
      <c r="AU241" s="284" t="s">
        <v>83</v>
      </c>
      <c r="AV241" s="14" t="s">
        <v>81</v>
      </c>
      <c r="AW241" s="14" t="s">
        <v>31</v>
      </c>
      <c r="AX241" s="14" t="s">
        <v>73</v>
      </c>
      <c r="AY241" s="284" t="s">
        <v>128</v>
      </c>
    </row>
    <row r="242" spans="2:51" s="13" customFormat="1" ht="12">
      <c r="B242" s="254"/>
      <c r="C242" s="255"/>
      <c r="D242" s="227" t="s">
        <v>212</v>
      </c>
      <c r="E242" s="256" t="s">
        <v>1</v>
      </c>
      <c r="F242" s="257" t="s">
        <v>214</v>
      </c>
      <c r="G242" s="255"/>
      <c r="H242" s="258">
        <v>1000</v>
      </c>
      <c r="I242" s="259"/>
      <c r="J242" s="255"/>
      <c r="K242" s="255"/>
      <c r="L242" s="260"/>
      <c r="M242" s="261"/>
      <c r="N242" s="262"/>
      <c r="O242" s="262"/>
      <c r="P242" s="262"/>
      <c r="Q242" s="262"/>
      <c r="R242" s="262"/>
      <c r="S242" s="262"/>
      <c r="T242" s="263"/>
      <c r="AT242" s="264" t="s">
        <v>212</v>
      </c>
      <c r="AU242" s="264" t="s">
        <v>83</v>
      </c>
      <c r="AV242" s="13" t="s">
        <v>133</v>
      </c>
      <c r="AW242" s="13" t="s">
        <v>31</v>
      </c>
      <c r="AX242" s="13" t="s">
        <v>81</v>
      </c>
      <c r="AY242" s="264" t="s">
        <v>128</v>
      </c>
    </row>
    <row r="243" spans="2:65" s="1" customFormat="1" ht="16.5" customHeight="1">
      <c r="B243" s="37"/>
      <c r="C243" s="265" t="s">
        <v>259</v>
      </c>
      <c r="D243" s="265" t="s">
        <v>260</v>
      </c>
      <c r="E243" s="266" t="s">
        <v>321</v>
      </c>
      <c r="F243" s="267" t="s">
        <v>322</v>
      </c>
      <c r="G243" s="268" t="s">
        <v>230</v>
      </c>
      <c r="H243" s="269">
        <v>100</v>
      </c>
      <c r="I243" s="270"/>
      <c r="J243" s="271">
        <f>ROUND(I243*H243,2)</f>
        <v>0</v>
      </c>
      <c r="K243" s="267" t="s">
        <v>211</v>
      </c>
      <c r="L243" s="272"/>
      <c r="M243" s="273" t="s">
        <v>1</v>
      </c>
      <c r="N243" s="274" t="s">
        <v>38</v>
      </c>
      <c r="O243" s="85"/>
      <c r="P243" s="223">
        <f>O243*H243</f>
        <v>0</v>
      </c>
      <c r="Q243" s="223">
        <v>0</v>
      </c>
      <c r="R243" s="223">
        <f>Q243*H243</f>
        <v>0</v>
      </c>
      <c r="S243" s="223">
        <v>0</v>
      </c>
      <c r="T243" s="224">
        <f>S243*H243</f>
        <v>0</v>
      </c>
      <c r="AR243" s="225" t="s">
        <v>145</v>
      </c>
      <c r="AT243" s="225" t="s">
        <v>260</v>
      </c>
      <c r="AU243" s="225" t="s">
        <v>83</v>
      </c>
      <c r="AY243" s="16" t="s">
        <v>128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6" t="s">
        <v>81</v>
      </c>
      <c r="BK243" s="226">
        <f>ROUND(I243*H243,2)</f>
        <v>0</v>
      </c>
      <c r="BL243" s="16" t="s">
        <v>133</v>
      </c>
      <c r="BM243" s="225" t="s">
        <v>323</v>
      </c>
    </row>
    <row r="244" spans="2:47" s="1" customFormat="1" ht="12">
      <c r="B244" s="37"/>
      <c r="C244" s="38"/>
      <c r="D244" s="227" t="s">
        <v>134</v>
      </c>
      <c r="E244" s="38"/>
      <c r="F244" s="228" t="s">
        <v>322</v>
      </c>
      <c r="G244" s="38"/>
      <c r="H244" s="38"/>
      <c r="I244" s="138"/>
      <c r="J244" s="38"/>
      <c r="K244" s="38"/>
      <c r="L244" s="42"/>
      <c r="M244" s="229"/>
      <c r="N244" s="85"/>
      <c r="O244" s="85"/>
      <c r="P244" s="85"/>
      <c r="Q244" s="85"/>
      <c r="R244" s="85"/>
      <c r="S244" s="85"/>
      <c r="T244" s="86"/>
      <c r="AT244" s="16" t="s">
        <v>134</v>
      </c>
      <c r="AU244" s="16" t="s">
        <v>83</v>
      </c>
    </row>
    <row r="245" spans="2:51" s="12" customFormat="1" ht="12">
      <c r="B245" s="243"/>
      <c r="C245" s="244"/>
      <c r="D245" s="227" t="s">
        <v>212</v>
      </c>
      <c r="E245" s="245" t="s">
        <v>1</v>
      </c>
      <c r="F245" s="246" t="s">
        <v>324</v>
      </c>
      <c r="G245" s="244"/>
      <c r="H245" s="247">
        <v>100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AT245" s="253" t="s">
        <v>212</v>
      </c>
      <c r="AU245" s="253" t="s">
        <v>83</v>
      </c>
      <c r="AV245" s="12" t="s">
        <v>83</v>
      </c>
      <c r="AW245" s="12" t="s">
        <v>31</v>
      </c>
      <c r="AX245" s="12" t="s">
        <v>73</v>
      </c>
      <c r="AY245" s="253" t="s">
        <v>128</v>
      </c>
    </row>
    <row r="246" spans="2:51" s="13" customFormat="1" ht="12">
      <c r="B246" s="254"/>
      <c r="C246" s="255"/>
      <c r="D246" s="227" t="s">
        <v>212</v>
      </c>
      <c r="E246" s="256" t="s">
        <v>1</v>
      </c>
      <c r="F246" s="257" t="s">
        <v>214</v>
      </c>
      <c r="G246" s="255"/>
      <c r="H246" s="258">
        <v>100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AT246" s="264" t="s">
        <v>212</v>
      </c>
      <c r="AU246" s="264" t="s">
        <v>83</v>
      </c>
      <c r="AV246" s="13" t="s">
        <v>133</v>
      </c>
      <c r="AW246" s="13" t="s">
        <v>31</v>
      </c>
      <c r="AX246" s="13" t="s">
        <v>81</v>
      </c>
      <c r="AY246" s="264" t="s">
        <v>128</v>
      </c>
    </row>
    <row r="247" spans="2:63" s="10" customFormat="1" ht="22.8" customHeight="1">
      <c r="B247" s="200"/>
      <c r="C247" s="201"/>
      <c r="D247" s="202" t="s">
        <v>72</v>
      </c>
      <c r="E247" s="241" t="s">
        <v>83</v>
      </c>
      <c r="F247" s="241" t="s">
        <v>325</v>
      </c>
      <c r="G247" s="201"/>
      <c r="H247" s="201"/>
      <c r="I247" s="204"/>
      <c r="J247" s="242">
        <f>BK247</f>
        <v>0</v>
      </c>
      <c r="K247" s="201"/>
      <c r="L247" s="206"/>
      <c r="M247" s="207"/>
      <c r="N247" s="208"/>
      <c r="O247" s="208"/>
      <c r="P247" s="209">
        <f>SUM(P248:P300)</f>
        <v>0</v>
      </c>
      <c r="Q247" s="208"/>
      <c r="R247" s="209">
        <f>SUM(R248:R300)</f>
        <v>107.477050273776</v>
      </c>
      <c r="S247" s="208"/>
      <c r="T247" s="210">
        <f>SUM(T248:T300)</f>
        <v>0</v>
      </c>
      <c r="AR247" s="211" t="s">
        <v>81</v>
      </c>
      <c r="AT247" s="212" t="s">
        <v>72</v>
      </c>
      <c r="AU247" s="212" t="s">
        <v>81</v>
      </c>
      <c r="AY247" s="211" t="s">
        <v>128</v>
      </c>
      <c r="BK247" s="213">
        <f>SUM(BK248:BK300)</f>
        <v>0</v>
      </c>
    </row>
    <row r="248" spans="2:65" s="1" customFormat="1" ht="24" customHeight="1">
      <c r="B248" s="37"/>
      <c r="C248" s="214" t="s">
        <v>326</v>
      </c>
      <c r="D248" s="214" t="s">
        <v>129</v>
      </c>
      <c r="E248" s="215" t="s">
        <v>327</v>
      </c>
      <c r="F248" s="216" t="s">
        <v>328</v>
      </c>
      <c r="G248" s="217" t="s">
        <v>230</v>
      </c>
      <c r="H248" s="218">
        <v>38.16</v>
      </c>
      <c r="I248" s="219"/>
      <c r="J248" s="220">
        <f>ROUND(I248*H248,2)</f>
        <v>0</v>
      </c>
      <c r="K248" s="216" t="s">
        <v>211</v>
      </c>
      <c r="L248" s="42"/>
      <c r="M248" s="221" t="s">
        <v>1</v>
      </c>
      <c r="N248" s="222" t="s">
        <v>38</v>
      </c>
      <c r="O248" s="85"/>
      <c r="P248" s="223">
        <f>O248*H248</f>
        <v>0</v>
      </c>
      <c r="Q248" s="223">
        <v>1.665</v>
      </c>
      <c r="R248" s="223">
        <f>Q248*H248</f>
        <v>63.53639999999999</v>
      </c>
      <c r="S248" s="223">
        <v>0</v>
      </c>
      <c r="T248" s="224">
        <f>S248*H248</f>
        <v>0</v>
      </c>
      <c r="AR248" s="225" t="s">
        <v>133</v>
      </c>
      <c r="AT248" s="225" t="s">
        <v>129</v>
      </c>
      <c r="AU248" s="225" t="s">
        <v>83</v>
      </c>
      <c r="AY248" s="16" t="s">
        <v>128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6" t="s">
        <v>81</v>
      </c>
      <c r="BK248" s="226">
        <f>ROUND(I248*H248,2)</f>
        <v>0</v>
      </c>
      <c r="BL248" s="16" t="s">
        <v>133</v>
      </c>
      <c r="BM248" s="225" t="s">
        <v>329</v>
      </c>
    </row>
    <row r="249" spans="2:47" s="1" customFormat="1" ht="12">
      <c r="B249" s="37"/>
      <c r="C249" s="38"/>
      <c r="D249" s="227" t="s">
        <v>134</v>
      </c>
      <c r="E249" s="38"/>
      <c r="F249" s="228" t="s">
        <v>328</v>
      </c>
      <c r="G249" s="38"/>
      <c r="H249" s="38"/>
      <c r="I249" s="138"/>
      <c r="J249" s="38"/>
      <c r="K249" s="38"/>
      <c r="L249" s="42"/>
      <c r="M249" s="229"/>
      <c r="N249" s="85"/>
      <c r="O249" s="85"/>
      <c r="P249" s="85"/>
      <c r="Q249" s="85"/>
      <c r="R249" s="85"/>
      <c r="S249" s="85"/>
      <c r="T249" s="86"/>
      <c r="AT249" s="16" t="s">
        <v>134</v>
      </c>
      <c r="AU249" s="16" t="s">
        <v>83</v>
      </c>
    </row>
    <row r="250" spans="2:51" s="12" customFormat="1" ht="12">
      <c r="B250" s="243"/>
      <c r="C250" s="244"/>
      <c r="D250" s="227" t="s">
        <v>212</v>
      </c>
      <c r="E250" s="245" t="s">
        <v>1</v>
      </c>
      <c r="F250" s="246" t="s">
        <v>244</v>
      </c>
      <c r="G250" s="244"/>
      <c r="H250" s="247">
        <v>38.16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AT250" s="253" t="s">
        <v>212</v>
      </c>
      <c r="AU250" s="253" t="s">
        <v>83</v>
      </c>
      <c r="AV250" s="12" t="s">
        <v>83</v>
      </c>
      <c r="AW250" s="12" t="s">
        <v>31</v>
      </c>
      <c r="AX250" s="12" t="s">
        <v>73</v>
      </c>
      <c r="AY250" s="253" t="s">
        <v>128</v>
      </c>
    </row>
    <row r="251" spans="2:51" s="13" customFormat="1" ht="12">
      <c r="B251" s="254"/>
      <c r="C251" s="255"/>
      <c r="D251" s="227" t="s">
        <v>212</v>
      </c>
      <c r="E251" s="256" t="s">
        <v>1</v>
      </c>
      <c r="F251" s="257" t="s">
        <v>214</v>
      </c>
      <c r="G251" s="255"/>
      <c r="H251" s="258">
        <v>38.16</v>
      </c>
      <c r="I251" s="259"/>
      <c r="J251" s="255"/>
      <c r="K251" s="255"/>
      <c r="L251" s="260"/>
      <c r="M251" s="261"/>
      <c r="N251" s="262"/>
      <c r="O251" s="262"/>
      <c r="P251" s="262"/>
      <c r="Q251" s="262"/>
      <c r="R251" s="262"/>
      <c r="S251" s="262"/>
      <c r="T251" s="263"/>
      <c r="AT251" s="264" t="s">
        <v>212</v>
      </c>
      <c r="AU251" s="264" t="s">
        <v>83</v>
      </c>
      <c r="AV251" s="13" t="s">
        <v>133</v>
      </c>
      <c r="AW251" s="13" t="s">
        <v>31</v>
      </c>
      <c r="AX251" s="13" t="s">
        <v>81</v>
      </c>
      <c r="AY251" s="264" t="s">
        <v>128</v>
      </c>
    </row>
    <row r="252" spans="2:65" s="1" customFormat="1" ht="24" customHeight="1">
      <c r="B252" s="37"/>
      <c r="C252" s="214" t="s">
        <v>264</v>
      </c>
      <c r="D252" s="214" t="s">
        <v>129</v>
      </c>
      <c r="E252" s="215" t="s">
        <v>330</v>
      </c>
      <c r="F252" s="216" t="s">
        <v>331</v>
      </c>
      <c r="G252" s="217" t="s">
        <v>210</v>
      </c>
      <c r="H252" s="218">
        <v>381.6</v>
      </c>
      <c r="I252" s="219"/>
      <c r="J252" s="220">
        <f>ROUND(I252*H252,2)</f>
        <v>0</v>
      </c>
      <c r="K252" s="216" t="s">
        <v>211</v>
      </c>
      <c r="L252" s="42"/>
      <c r="M252" s="221" t="s">
        <v>1</v>
      </c>
      <c r="N252" s="222" t="s">
        <v>38</v>
      </c>
      <c r="O252" s="85"/>
      <c r="P252" s="223">
        <f>O252*H252</f>
        <v>0</v>
      </c>
      <c r="Q252" s="223">
        <v>0.00016694</v>
      </c>
      <c r="R252" s="223">
        <f>Q252*H252</f>
        <v>0.063704304</v>
      </c>
      <c r="S252" s="223">
        <v>0</v>
      </c>
      <c r="T252" s="224">
        <f>S252*H252</f>
        <v>0</v>
      </c>
      <c r="AR252" s="225" t="s">
        <v>133</v>
      </c>
      <c r="AT252" s="225" t="s">
        <v>129</v>
      </c>
      <c r="AU252" s="225" t="s">
        <v>83</v>
      </c>
      <c r="AY252" s="16" t="s">
        <v>128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6" t="s">
        <v>81</v>
      </c>
      <c r="BK252" s="226">
        <f>ROUND(I252*H252,2)</f>
        <v>0</v>
      </c>
      <c r="BL252" s="16" t="s">
        <v>133</v>
      </c>
      <c r="BM252" s="225" t="s">
        <v>332</v>
      </c>
    </row>
    <row r="253" spans="2:47" s="1" customFormat="1" ht="12">
      <c r="B253" s="37"/>
      <c r="C253" s="38"/>
      <c r="D253" s="227" t="s">
        <v>134</v>
      </c>
      <c r="E253" s="38"/>
      <c r="F253" s="228" t="s">
        <v>331</v>
      </c>
      <c r="G253" s="38"/>
      <c r="H253" s="38"/>
      <c r="I253" s="138"/>
      <c r="J253" s="38"/>
      <c r="K253" s="38"/>
      <c r="L253" s="42"/>
      <c r="M253" s="229"/>
      <c r="N253" s="85"/>
      <c r="O253" s="85"/>
      <c r="P253" s="85"/>
      <c r="Q253" s="85"/>
      <c r="R253" s="85"/>
      <c r="S253" s="85"/>
      <c r="T253" s="86"/>
      <c r="AT253" s="16" t="s">
        <v>134</v>
      </c>
      <c r="AU253" s="16" t="s">
        <v>83</v>
      </c>
    </row>
    <row r="254" spans="2:51" s="12" customFormat="1" ht="12">
      <c r="B254" s="243"/>
      <c r="C254" s="244"/>
      <c r="D254" s="227" t="s">
        <v>212</v>
      </c>
      <c r="E254" s="245" t="s">
        <v>1</v>
      </c>
      <c r="F254" s="246" t="s">
        <v>333</v>
      </c>
      <c r="G254" s="244"/>
      <c r="H254" s="247">
        <v>381.59999999999997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AT254" s="253" t="s">
        <v>212</v>
      </c>
      <c r="AU254" s="253" t="s">
        <v>83</v>
      </c>
      <c r="AV254" s="12" t="s">
        <v>83</v>
      </c>
      <c r="AW254" s="12" t="s">
        <v>31</v>
      </c>
      <c r="AX254" s="12" t="s">
        <v>73</v>
      </c>
      <c r="AY254" s="253" t="s">
        <v>128</v>
      </c>
    </row>
    <row r="255" spans="2:51" s="13" customFormat="1" ht="12">
      <c r="B255" s="254"/>
      <c r="C255" s="255"/>
      <c r="D255" s="227" t="s">
        <v>212</v>
      </c>
      <c r="E255" s="256" t="s">
        <v>1</v>
      </c>
      <c r="F255" s="257" t="s">
        <v>214</v>
      </c>
      <c r="G255" s="255"/>
      <c r="H255" s="258">
        <v>381.59999999999997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AT255" s="264" t="s">
        <v>212</v>
      </c>
      <c r="AU255" s="264" t="s">
        <v>83</v>
      </c>
      <c r="AV255" s="13" t="s">
        <v>133</v>
      </c>
      <c r="AW255" s="13" t="s">
        <v>31</v>
      </c>
      <c r="AX255" s="13" t="s">
        <v>81</v>
      </c>
      <c r="AY255" s="264" t="s">
        <v>128</v>
      </c>
    </row>
    <row r="256" spans="2:65" s="1" customFormat="1" ht="16.5" customHeight="1">
      <c r="B256" s="37"/>
      <c r="C256" s="265" t="s">
        <v>334</v>
      </c>
      <c r="D256" s="265" t="s">
        <v>260</v>
      </c>
      <c r="E256" s="266" t="s">
        <v>335</v>
      </c>
      <c r="F256" s="267" t="s">
        <v>336</v>
      </c>
      <c r="G256" s="268" t="s">
        <v>210</v>
      </c>
      <c r="H256" s="269">
        <v>419.76</v>
      </c>
      <c r="I256" s="270"/>
      <c r="J256" s="271">
        <f>ROUND(I256*H256,2)</f>
        <v>0</v>
      </c>
      <c r="K256" s="267" t="s">
        <v>211</v>
      </c>
      <c r="L256" s="272"/>
      <c r="M256" s="273" t="s">
        <v>1</v>
      </c>
      <c r="N256" s="274" t="s">
        <v>38</v>
      </c>
      <c r="O256" s="85"/>
      <c r="P256" s="223">
        <f>O256*H256</f>
        <v>0</v>
      </c>
      <c r="Q256" s="223">
        <v>0</v>
      </c>
      <c r="R256" s="223">
        <f>Q256*H256</f>
        <v>0</v>
      </c>
      <c r="S256" s="223">
        <v>0</v>
      </c>
      <c r="T256" s="224">
        <f>S256*H256</f>
        <v>0</v>
      </c>
      <c r="AR256" s="225" t="s">
        <v>145</v>
      </c>
      <c r="AT256" s="225" t="s">
        <v>260</v>
      </c>
      <c r="AU256" s="225" t="s">
        <v>83</v>
      </c>
      <c r="AY256" s="16" t="s">
        <v>128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6" t="s">
        <v>81</v>
      </c>
      <c r="BK256" s="226">
        <f>ROUND(I256*H256,2)</f>
        <v>0</v>
      </c>
      <c r="BL256" s="16" t="s">
        <v>133</v>
      </c>
      <c r="BM256" s="225" t="s">
        <v>337</v>
      </c>
    </row>
    <row r="257" spans="2:47" s="1" customFormat="1" ht="12">
      <c r="B257" s="37"/>
      <c r="C257" s="38"/>
      <c r="D257" s="227" t="s">
        <v>134</v>
      </c>
      <c r="E257" s="38"/>
      <c r="F257" s="228" t="s">
        <v>336</v>
      </c>
      <c r="G257" s="38"/>
      <c r="H257" s="38"/>
      <c r="I257" s="138"/>
      <c r="J257" s="38"/>
      <c r="K257" s="38"/>
      <c r="L257" s="42"/>
      <c r="M257" s="229"/>
      <c r="N257" s="85"/>
      <c r="O257" s="85"/>
      <c r="P257" s="85"/>
      <c r="Q257" s="85"/>
      <c r="R257" s="85"/>
      <c r="S257" s="85"/>
      <c r="T257" s="86"/>
      <c r="AT257" s="16" t="s">
        <v>134</v>
      </c>
      <c r="AU257" s="16" t="s">
        <v>83</v>
      </c>
    </row>
    <row r="258" spans="2:51" s="12" customFormat="1" ht="12">
      <c r="B258" s="243"/>
      <c r="C258" s="244"/>
      <c r="D258" s="227" t="s">
        <v>212</v>
      </c>
      <c r="E258" s="245" t="s">
        <v>1</v>
      </c>
      <c r="F258" s="246" t="s">
        <v>338</v>
      </c>
      <c r="G258" s="244"/>
      <c r="H258" s="247">
        <v>419.76000000000005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AT258" s="253" t="s">
        <v>212</v>
      </c>
      <c r="AU258" s="253" t="s">
        <v>83</v>
      </c>
      <c r="AV258" s="12" t="s">
        <v>83</v>
      </c>
      <c r="AW258" s="12" t="s">
        <v>31</v>
      </c>
      <c r="AX258" s="12" t="s">
        <v>73</v>
      </c>
      <c r="AY258" s="253" t="s">
        <v>128</v>
      </c>
    </row>
    <row r="259" spans="2:51" s="13" customFormat="1" ht="12">
      <c r="B259" s="254"/>
      <c r="C259" s="255"/>
      <c r="D259" s="227" t="s">
        <v>212</v>
      </c>
      <c r="E259" s="256" t="s">
        <v>1</v>
      </c>
      <c r="F259" s="257" t="s">
        <v>214</v>
      </c>
      <c r="G259" s="255"/>
      <c r="H259" s="258">
        <v>419.76000000000005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AT259" s="264" t="s">
        <v>212</v>
      </c>
      <c r="AU259" s="264" t="s">
        <v>83</v>
      </c>
      <c r="AV259" s="13" t="s">
        <v>133</v>
      </c>
      <c r="AW259" s="13" t="s">
        <v>31</v>
      </c>
      <c r="AX259" s="13" t="s">
        <v>81</v>
      </c>
      <c r="AY259" s="264" t="s">
        <v>128</v>
      </c>
    </row>
    <row r="260" spans="2:65" s="1" customFormat="1" ht="24" customHeight="1">
      <c r="B260" s="37"/>
      <c r="C260" s="214" t="s">
        <v>268</v>
      </c>
      <c r="D260" s="214" t="s">
        <v>129</v>
      </c>
      <c r="E260" s="215" t="s">
        <v>339</v>
      </c>
      <c r="F260" s="216" t="s">
        <v>340</v>
      </c>
      <c r="G260" s="217" t="s">
        <v>223</v>
      </c>
      <c r="H260" s="218">
        <v>105</v>
      </c>
      <c r="I260" s="219"/>
      <c r="J260" s="220">
        <f>ROUND(I260*H260,2)</f>
        <v>0</v>
      </c>
      <c r="K260" s="216" t="s">
        <v>211</v>
      </c>
      <c r="L260" s="42"/>
      <c r="M260" s="221" t="s">
        <v>1</v>
      </c>
      <c r="N260" s="222" t="s">
        <v>38</v>
      </c>
      <c r="O260" s="85"/>
      <c r="P260" s="223">
        <f>O260*H260</f>
        <v>0</v>
      </c>
      <c r="Q260" s="223">
        <v>0.0004896</v>
      </c>
      <c r="R260" s="223">
        <f>Q260*H260</f>
        <v>0.051407999999999995</v>
      </c>
      <c r="S260" s="223">
        <v>0</v>
      </c>
      <c r="T260" s="224">
        <f>S260*H260</f>
        <v>0</v>
      </c>
      <c r="AR260" s="225" t="s">
        <v>133</v>
      </c>
      <c r="AT260" s="225" t="s">
        <v>129</v>
      </c>
      <c r="AU260" s="225" t="s">
        <v>83</v>
      </c>
      <c r="AY260" s="16" t="s">
        <v>128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6" t="s">
        <v>81</v>
      </c>
      <c r="BK260" s="226">
        <f>ROUND(I260*H260,2)</f>
        <v>0</v>
      </c>
      <c r="BL260" s="16" t="s">
        <v>133</v>
      </c>
      <c r="BM260" s="225" t="s">
        <v>341</v>
      </c>
    </row>
    <row r="261" spans="2:47" s="1" customFormat="1" ht="12">
      <c r="B261" s="37"/>
      <c r="C261" s="38"/>
      <c r="D261" s="227" t="s">
        <v>134</v>
      </c>
      <c r="E261" s="38"/>
      <c r="F261" s="228" t="s">
        <v>340</v>
      </c>
      <c r="G261" s="38"/>
      <c r="H261" s="38"/>
      <c r="I261" s="138"/>
      <c r="J261" s="38"/>
      <c r="K261" s="38"/>
      <c r="L261" s="42"/>
      <c r="M261" s="229"/>
      <c r="N261" s="85"/>
      <c r="O261" s="85"/>
      <c r="P261" s="85"/>
      <c r="Q261" s="85"/>
      <c r="R261" s="85"/>
      <c r="S261" s="85"/>
      <c r="T261" s="86"/>
      <c r="AT261" s="16" t="s">
        <v>134</v>
      </c>
      <c r="AU261" s="16" t="s">
        <v>83</v>
      </c>
    </row>
    <row r="262" spans="2:51" s="12" customFormat="1" ht="12">
      <c r="B262" s="243"/>
      <c r="C262" s="244"/>
      <c r="D262" s="227" t="s">
        <v>212</v>
      </c>
      <c r="E262" s="245" t="s">
        <v>1</v>
      </c>
      <c r="F262" s="246" t="s">
        <v>342</v>
      </c>
      <c r="G262" s="244"/>
      <c r="H262" s="247">
        <v>105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AT262" s="253" t="s">
        <v>212</v>
      </c>
      <c r="AU262" s="253" t="s">
        <v>83</v>
      </c>
      <c r="AV262" s="12" t="s">
        <v>83</v>
      </c>
      <c r="AW262" s="12" t="s">
        <v>31</v>
      </c>
      <c r="AX262" s="12" t="s">
        <v>73</v>
      </c>
      <c r="AY262" s="253" t="s">
        <v>128</v>
      </c>
    </row>
    <row r="263" spans="2:51" s="13" customFormat="1" ht="12">
      <c r="B263" s="254"/>
      <c r="C263" s="255"/>
      <c r="D263" s="227" t="s">
        <v>212</v>
      </c>
      <c r="E263" s="256" t="s">
        <v>1</v>
      </c>
      <c r="F263" s="257" t="s">
        <v>214</v>
      </c>
      <c r="G263" s="255"/>
      <c r="H263" s="258">
        <v>105</v>
      </c>
      <c r="I263" s="259"/>
      <c r="J263" s="255"/>
      <c r="K263" s="255"/>
      <c r="L263" s="260"/>
      <c r="M263" s="261"/>
      <c r="N263" s="262"/>
      <c r="O263" s="262"/>
      <c r="P263" s="262"/>
      <c r="Q263" s="262"/>
      <c r="R263" s="262"/>
      <c r="S263" s="262"/>
      <c r="T263" s="263"/>
      <c r="AT263" s="264" t="s">
        <v>212</v>
      </c>
      <c r="AU263" s="264" t="s">
        <v>83</v>
      </c>
      <c r="AV263" s="13" t="s">
        <v>133</v>
      </c>
      <c r="AW263" s="13" t="s">
        <v>31</v>
      </c>
      <c r="AX263" s="13" t="s">
        <v>81</v>
      </c>
      <c r="AY263" s="264" t="s">
        <v>128</v>
      </c>
    </row>
    <row r="264" spans="2:65" s="1" customFormat="1" ht="24" customHeight="1">
      <c r="B264" s="37"/>
      <c r="C264" s="214" t="s">
        <v>343</v>
      </c>
      <c r="D264" s="214" t="s">
        <v>129</v>
      </c>
      <c r="E264" s="215" t="s">
        <v>344</v>
      </c>
      <c r="F264" s="216" t="s">
        <v>345</v>
      </c>
      <c r="G264" s="217" t="s">
        <v>223</v>
      </c>
      <c r="H264" s="218">
        <v>213</v>
      </c>
      <c r="I264" s="219"/>
      <c r="J264" s="220">
        <f>ROUND(I264*H264,2)</f>
        <v>0</v>
      </c>
      <c r="K264" s="216" t="s">
        <v>211</v>
      </c>
      <c r="L264" s="42"/>
      <c r="M264" s="221" t="s">
        <v>1</v>
      </c>
      <c r="N264" s="222" t="s">
        <v>38</v>
      </c>
      <c r="O264" s="85"/>
      <c r="P264" s="223">
        <f>O264*H264</f>
        <v>0</v>
      </c>
      <c r="Q264" s="223">
        <v>0.0011628</v>
      </c>
      <c r="R264" s="223">
        <f>Q264*H264</f>
        <v>0.24767640000000002</v>
      </c>
      <c r="S264" s="223">
        <v>0</v>
      </c>
      <c r="T264" s="224">
        <f>S264*H264</f>
        <v>0</v>
      </c>
      <c r="AR264" s="225" t="s">
        <v>133</v>
      </c>
      <c r="AT264" s="225" t="s">
        <v>129</v>
      </c>
      <c r="AU264" s="225" t="s">
        <v>83</v>
      </c>
      <c r="AY264" s="16" t="s">
        <v>128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6" t="s">
        <v>81</v>
      </c>
      <c r="BK264" s="226">
        <f>ROUND(I264*H264,2)</f>
        <v>0</v>
      </c>
      <c r="BL264" s="16" t="s">
        <v>133</v>
      </c>
      <c r="BM264" s="225" t="s">
        <v>346</v>
      </c>
    </row>
    <row r="265" spans="2:47" s="1" customFormat="1" ht="12">
      <c r="B265" s="37"/>
      <c r="C265" s="38"/>
      <c r="D265" s="227" t="s">
        <v>134</v>
      </c>
      <c r="E265" s="38"/>
      <c r="F265" s="228" t="s">
        <v>345</v>
      </c>
      <c r="G265" s="38"/>
      <c r="H265" s="38"/>
      <c r="I265" s="138"/>
      <c r="J265" s="38"/>
      <c r="K265" s="38"/>
      <c r="L265" s="42"/>
      <c r="M265" s="229"/>
      <c r="N265" s="85"/>
      <c r="O265" s="85"/>
      <c r="P265" s="85"/>
      <c r="Q265" s="85"/>
      <c r="R265" s="85"/>
      <c r="S265" s="85"/>
      <c r="T265" s="86"/>
      <c r="AT265" s="16" t="s">
        <v>134</v>
      </c>
      <c r="AU265" s="16" t="s">
        <v>83</v>
      </c>
    </row>
    <row r="266" spans="2:51" s="12" customFormat="1" ht="12">
      <c r="B266" s="243"/>
      <c r="C266" s="244"/>
      <c r="D266" s="227" t="s">
        <v>212</v>
      </c>
      <c r="E266" s="245" t="s">
        <v>1</v>
      </c>
      <c r="F266" s="246" t="s">
        <v>347</v>
      </c>
      <c r="G266" s="244"/>
      <c r="H266" s="247">
        <v>213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AT266" s="253" t="s">
        <v>212</v>
      </c>
      <c r="AU266" s="253" t="s">
        <v>83</v>
      </c>
      <c r="AV266" s="12" t="s">
        <v>83</v>
      </c>
      <c r="AW266" s="12" t="s">
        <v>31</v>
      </c>
      <c r="AX266" s="12" t="s">
        <v>73</v>
      </c>
      <c r="AY266" s="253" t="s">
        <v>128</v>
      </c>
    </row>
    <row r="267" spans="2:51" s="13" customFormat="1" ht="12">
      <c r="B267" s="254"/>
      <c r="C267" s="255"/>
      <c r="D267" s="227" t="s">
        <v>212</v>
      </c>
      <c r="E267" s="256" t="s">
        <v>1</v>
      </c>
      <c r="F267" s="257" t="s">
        <v>214</v>
      </c>
      <c r="G267" s="255"/>
      <c r="H267" s="258">
        <v>213</v>
      </c>
      <c r="I267" s="259"/>
      <c r="J267" s="255"/>
      <c r="K267" s="255"/>
      <c r="L267" s="260"/>
      <c r="M267" s="261"/>
      <c r="N267" s="262"/>
      <c r="O267" s="262"/>
      <c r="P267" s="262"/>
      <c r="Q267" s="262"/>
      <c r="R267" s="262"/>
      <c r="S267" s="262"/>
      <c r="T267" s="263"/>
      <c r="AT267" s="264" t="s">
        <v>212</v>
      </c>
      <c r="AU267" s="264" t="s">
        <v>83</v>
      </c>
      <c r="AV267" s="13" t="s">
        <v>133</v>
      </c>
      <c r="AW267" s="13" t="s">
        <v>31</v>
      </c>
      <c r="AX267" s="13" t="s">
        <v>81</v>
      </c>
      <c r="AY267" s="264" t="s">
        <v>128</v>
      </c>
    </row>
    <row r="268" spans="2:65" s="1" customFormat="1" ht="24" customHeight="1">
      <c r="B268" s="37"/>
      <c r="C268" s="214" t="s">
        <v>271</v>
      </c>
      <c r="D268" s="214" t="s">
        <v>129</v>
      </c>
      <c r="E268" s="215" t="s">
        <v>348</v>
      </c>
      <c r="F268" s="216" t="s">
        <v>349</v>
      </c>
      <c r="G268" s="217" t="s">
        <v>230</v>
      </c>
      <c r="H268" s="218">
        <v>2.6</v>
      </c>
      <c r="I268" s="219"/>
      <c r="J268" s="220">
        <f>ROUND(I268*H268,2)</f>
        <v>0</v>
      </c>
      <c r="K268" s="216" t="s">
        <v>211</v>
      </c>
      <c r="L268" s="42"/>
      <c r="M268" s="221" t="s">
        <v>1</v>
      </c>
      <c r="N268" s="222" t="s">
        <v>38</v>
      </c>
      <c r="O268" s="85"/>
      <c r="P268" s="223">
        <f>O268*H268</f>
        <v>0</v>
      </c>
      <c r="Q268" s="223">
        <v>2.16</v>
      </c>
      <c r="R268" s="223">
        <f>Q268*H268</f>
        <v>5.6160000000000005</v>
      </c>
      <c r="S268" s="223">
        <v>0</v>
      </c>
      <c r="T268" s="224">
        <f>S268*H268</f>
        <v>0</v>
      </c>
      <c r="AR268" s="225" t="s">
        <v>133</v>
      </c>
      <c r="AT268" s="225" t="s">
        <v>129</v>
      </c>
      <c r="AU268" s="225" t="s">
        <v>83</v>
      </c>
      <c r="AY268" s="16" t="s">
        <v>128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16" t="s">
        <v>81</v>
      </c>
      <c r="BK268" s="226">
        <f>ROUND(I268*H268,2)</f>
        <v>0</v>
      </c>
      <c r="BL268" s="16" t="s">
        <v>133</v>
      </c>
      <c r="BM268" s="225" t="s">
        <v>350</v>
      </c>
    </row>
    <row r="269" spans="2:47" s="1" customFormat="1" ht="12">
      <c r="B269" s="37"/>
      <c r="C269" s="38"/>
      <c r="D269" s="227" t="s">
        <v>134</v>
      </c>
      <c r="E269" s="38"/>
      <c r="F269" s="228" t="s">
        <v>349</v>
      </c>
      <c r="G269" s="38"/>
      <c r="H269" s="38"/>
      <c r="I269" s="138"/>
      <c r="J269" s="38"/>
      <c r="K269" s="38"/>
      <c r="L269" s="42"/>
      <c r="M269" s="229"/>
      <c r="N269" s="85"/>
      <c r="O269" s="85"/>
      <c r="P269" s="85"/>
      <c r="Q269" s="85"/>
      <c r="R269" s="85"/>
      <c r="S269" s="85"/>
      <c r="T269" s="86"/>
      <c r="AT269" s="16" t="s">
        <v>134</v>
      </c>
      <c r="AU269" s="16" t="s">
        <v>83</v>
      </c>
    </row>
    <row r="270" spans="2:51" s="12" customFormat="1" ht="12">
      <c r="B270" s="243"/>
      <c r="C270" s="244"/>
      <c r="D270" s="227" t="s">
        <v>212</v>
      </c>
      <c r="E270" s="245" t="s">
        <v>1</v>
      </c>
      <c r="F270" s="246" t="s">
        <v>351</v>
      </c>
      <c r="G270" s="244"/>
      <c r="H270" s="247">
        <v>2.2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AT270" s="253" t="s">
        <v>212</v>
      </c>
      <c r="AU270" s="253" t="s">
        <v>83</v>
      </c>
      <c r="AV270" s="12" t="s">
        <v>83</v>
      </c>
      <c r="AW270" s="12" t="s">
        <v>31</v>
      </c>
      <c r="AX270" s="12" t="s">
        <v>73</v>
      </c>
      <c r="AY270" s="253" t="s">
        <v>128</v>
      </c>
    </row>
    <row r="271" spans="2:51" s="12" customFormat="1" ht="12">
      <c r="B271" s="243"/>
      <c r="C271" s="244"/>
      <c r="D271" s="227" t="s">
        <v>212</v>
      </c>
      <c r="E271" s="245" t="s">
        <v>1</v>
      </c>
      <c r="F271" s="246" t="s">
        <v>352</v>
      </c>
      <c r="G271" s="244"/>
      <c r="H271" s="247">
        <v>0.4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AT271" s="253" t="s">
        <v>212</v>
      </c>
      <c r="AU271" s="253" t="s">
        <v>83</v>
      </c>
      <c r="AV271" s="12" t="s">
        <v>83</v>
      </c>
      <c r="AW271" s="12" t="s">
        <v>31</v>
      </c>
      <c r="AX271" s="12" t="s">
        <v>73</v>
      </c>
      <c r="AY271" s="253" t="s">
        <v>128</v>
      </c>
    </row>
    <row r="272" spans="2:51" s="13" customFormat="1" ht="12">
      <c r="B272" s="254"/>
      <c r="C272" s="255"/>
      <c r="D272" s="227" t="s">
        <v>212</v>
      </c>
      <c r="E272" s="256" t="s">
        <v>1</v>
      </c>
      <c r="F272" s="257" t="s">
        <v>214</v>
      </c>
      <c r="G272" s="255"/>
      <c r="H272" s="258">
        <v>2.6</v>
      </c>
      <c r="I272" s="259"/>
      <c r="J272" s="255"/>
      <c r="K272" s="255"/>
      <c r="L272" s="260"/>
      <c r="M272" s="261"/>
      <c r="N272" s="262"/>
      <c r="O272" s="262"/>
      <c r="P272" s="262"/>
      <c r="Q272" s="262"/>
      <c r="R272" s="262"/>
      <c r="S272" s="262"/>
      <c r="T272" s="263"/>
      <c r="AT272" s="264" t="s">
        <v>212</v>
      </c>
      <c r="AU272" s="264" t="s">
        <v>83</v>
      </c>
      <c r="AV272" s="13" t="s">
        <v>133</v>
      </c>
      <c r="AW272" s="13" t="s">
        <v>31</v>
      </c>
      <c r="AX272" s="13" t="s">
        <v>81</v>
      </c>
      <c r="AY272" s="264" t="s">
        <v>128</v>
      </c>
    </row>
    <row r="273" spans="2:65" s="1" customFormat="1" ht="16.5" customHeight="1">
      <c r="B273" s="37"/>
      <c r="C273" s="214" t="s">
        <v>353</v>
      </c>
      <c r="D273" s="214" t="s">
        <v>129</v>
      </c>
      <c r="E273" s="215" t="s">
        <v>354</v>
      </c>
      <c r="F273" s="216" t="s">
        <v>355</v>
      </c>
      <c r="G273" s="217" t="s">
        <v>230</v>
      </c>
      <c r="H273" s="218">
        <v>2</v>
      </c>
      <c r="I273" s="219"/>
      <c r="J273" s="220">
        <f>ROUND(I273*H273,2)</f>
        <v>0</v>
      </c>
      <c r="K273" s="216" t="s">
        <v>211</v>
      </c>
      <c r="L273" s="42"/>
      <c r="M273" s="221" t="s">
        <v>1</v>
      </c>
      <c r="N273" s="222" t="s">
        <v>38</v>
      </c>
      <c r="O273" s="85"/>
      <c r="P273" s="223">
        <f>O273*H273</f>
        <v>0</v>
      </c>
      <c r="Q273" s="223">
        <v>2.453292204</v>
      </c>
      <c r="R273" s="223">
        <f>Q273*H273</f>
        <v>4.906584408</v>
      </c>
      <c r="S273" s="223">
        <v>0</v>
      </c>
      <c r="T273" s="224">
        <f>S273*H273</f>
        <v>0</v>
      </c>
      <c r="AR273" s="225" t="s">
        <v>133</v>
      </c>
      <c r="AT273" s="225" t="s">
        <v>129</v>
      </c>
      <c r="AU273" s="225" t="s">
        <v>83</v>
      </c>
      <c r="AY273" s="16" t="s">
        <v>128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6" t="s">
        <v>81</v>
      </c>
      <c r="BK273" s="226">
        <f>ROUND(I273*H273,2)</f>
        <v>0</v>
      </c>
      <c r="BL273" s="16" t="s">
        <v>133</v>
      </c>
      <c r="BM273" s="225" t="s">
        <v>356</v>
      </c>
    </row>
    <row r="274" spans="2:47" s="1" customFormat="1" ht="12">
      <c r="B274" s="37"/>
      <c r="C274" s="38"/>
      <c r="D274" s="227" t="s">
        <v>134</v>
      </c>
      <c r="E274" s="38"/>
      <c r="F274" s="228" t="s">
        <v>355</v>
      </c>
      <c r="G274" s="38"/>
      <c r="H274" s="38"/>
      <c r="I274" s="138"/>
      <c r="J274" s="38"/>
      <c r="K274" s="38"/>
      <c r="L274" s="42"/>
      <c r="M274" s="229"/>
      <c r="N274" s="85"/>
      <c r="O274" s="85"/>
      <c r="P274" s="85"/>
      <c r="Q274" s="85"/>
      <c r="R274" s="85"/>
      <c r="S274" s="85"/>
      <c r="T274" s="86"/>
      <c r="AT274" s="16" t="s">
        <v>134</v>
      </c>
      <c r="AU274" s="16" t="s">
        <v>83</v>
      </c>
    </row>
    <row r="275" spans="2:51" s="12" customFormat="1" ht="12">
      <c r="B275" s="243"/>
      <c r="C275" s="244"/>
      <c r="D275" s="227" t="s">
        <v>212</v>
      </c>
      <c r="E275" s="245" t="s">
        <v>1</v>
      </c>
      <c r="F275" s="246" t="s">
        <v>357</v>
      </c>
      <c r="G275" s="244"/>
      <c r="H275" s="247">
        <v>2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AT275" s="253" t="s">
        <v>212</v>
      </c>
      <c r="AU275" s="253" t="s">
        <v>83</v>
      </c>
      <c r="AV275" s="12" t="s">
        <v>83</v>
      </c>
      <c r="AW275" s="12" t="s">
        <v>31</v>
      </c>
      <c r="AX275" s="12" t="s">
        <v>73</v>
      </c>
      <c r="AY275" s="253" t="s">
        <v>128</v>
      </c>
    </row>
    <row r="276" spans="2:51" s="13" customFormat="1" ht="12">
      <c r="B276" s="254"/>
      <c r="C276" s="255"/>
      <c r="D276" s="227" t="s">
        <v>212</v>
      </c>
      <c r="E276" s="256" t="s">
        <v>1</v>
      </c>
      <c r="F276" s="257" t="s">
        <v>214</v>
      </c>
      <c r="G276" s="255"/>
      <c r="H276" s="258">
        <v>2</v>
      </c>
      <c r="I276" s="259"/>
      <c r="J276" s="255"/>
      <c r="K276" s="255"/>
      <c r="L276" s="260"/>
      <c r="M276" s="261"/>
      <c r="N276" s="262"/>
      <c r="O276" s="262"/>
      <c r="P276" s="262"/>
      <c r="Q276" s="262"/>
      <c r="R276" s="262"/>
      <c r="S276" s="262"/>
      <c r="T276" s="263"/>
      <c r="AT276" s="264" t="s">
        <v>212</v>
      </c>
      <c r="AU276" s="264" t="s">
        <v>83</v>
      </c>
      <c r="AV276" s="13" t="s">
        <v>133</v>
      </c>
      <c r="AW276" s="13" t="s">
        <v>31</v>
      </c>
      <c r="AX276" s="13" t="s">
        <v>81</v>
      </c>
      <c r="AY276" s="264" t="s">
        <v>128</v>
      </c>
    </row>
    <row r="277" spans="2:65" s="1" customFormat="1" ht="16.5" customHeight="1">
      <c r="B277" s="37"/>
      <c r="C277" s="214" t="s">
        <v>276</v>
      </c>
      <c r="D277" s="214" t="s">
        <v>129</v>
      </c>
      <c r="E277" s="215" t="s">
        <v>358</v>
      </c>
      <c r="F277" s="216" t="s">
        <v>359</v>
      </c>
      <c r="G277" s="217" t="s">
        <v>230</v>
      </c>
      <c r="H277" s="218">
        <v>10.8</v>
      </c>
      <c r="I277" s="219"/>
      <c r="J277" s="220">
        <f>ROUND(I277*H277,2)</f>
        <v>0</v>
      </c>
      <c r="K277" s="216" t="s">
        <v>211</v>
      </c>
      <c r="L277" s="42"/>
      <c r="M277" s="221" t="s">
        <v>1</v>
      </c>
      <c r="N277" s="222" t="s">
        <v>38</v>
      </c>
      <c r="O277" s="85"/>
      <c r="P277" s="223">
        <f>O277*H277</f>
        <v>0</v>
      </c>
      <c r="Q277" s="223">
        <v>2.256342204</v>
      </c>
      <c r="R277" s="223">
        <f>Q277*H277</f>
        <v>24.368495803200002</v>
      </c>
      <c r="S277" s="223">
        <v>0</v>
      </c>
      <c r="T277" s="224">
        <f>S277*H277</f>
        <v>0</v>
      </c>
      <c r="AR277" s="225" t="s">
        <v>133</v>
      </c>
      <c r="AT277" s="225" t="s">
        <v>129</v>
      </c>
      <c r="AU277" s="225" t="s">
        <v>83</v>
      </c>
      <c r="AY277" s="16" t="s">
        <v>128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6" t="s">
        <v>81</v>
      </c>
      <c r="BK277" s="226">
        <f>ROUND(I277*H277,2)</f>
        <v>0</v>
      </c>
      <c r="BL277" s="16" t="s">
        <v>133</v>
      </c>
      <c r="BM277" s="225" t="s">
        <v>360</v>
      </c>
    </row>
    <row r="278" spans="2:47" s="1" customFormat="1" ht="12">
      <c r="B278" s="37"/>
      <c r="C278" s="38"/>
      <c r="D278" s="227" t="s">
        <v>134</v>
      </c>
      <c r="E278" s="38"/>
      <c r="F278" s="228" t="s">
        <v>359</v>
      </c>
      <c r="G278" s="38"/>
      <c r="H278" s="38"/>
      <c r="I278" s="138"/>
      <c r="J278" s="38"/>
      <c r="K278" s="38"/>
      <c r="L278" s="42"/>
      <c r="M278" s="229"/>
      <c r="N278" s="85"/>
      <c r="O278" s="85"/>
      <c r="P278" s="85"/>
      <c r="Q278" s="85"/>
      <c r="R278" s="85"/>
      <c r="S278" s="85"/>
      <c r="T278" s="86"/>
      <c r="AT278" s="16" t="s">
        <v>134</v>
      </c>
      <c r="AU278" s="16" t="s">
        <v>83</v>
      </c>
    </row>
    <row r="279" spans="2:51" s="12" customFormat="1" ht="12">
      <c r="B279" s="243"/>
      <c r="C279" s="244"/>
      <c r="D279" s="227" t="s">
        <v>212</v>
      </c>
      <c r="E279" s="245" t="s">
        <v>1</v>
      </c>
      <c r="F279" s="246" t="s">
        <v>361</v>
      </c>
      <c r="G279" s="244"/>
      <c r="H279" s="247">
        <v>10.8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AT279" s="253" t="s">
        <v>212</v>
      </c>
      <c r="AU279" s="253" t="s">
        <v>83</v>
      </c>
      <c r="AV279" s="12" t="s">
        <v>83</v>
      </c>
      <c r="AW279" s="12" t="s">
        <v>31</v>
      </c>
      <c r="AX279" s="12" t="s">
        <v>73</v>
      </c>
      <c r="AY279" s="253" t="s">
        <v>128</v>
      </c>
    </row>
    <row r="280" spans="2:51" s="13" customFormat="1" ht="12">
      <c r="B280" s="254"/>
      <c r="C280" s="255"/>
      <c r="D280" s="227" t="s">
        <v>212</v>
      </c>
      <c r="E280" s="256" t="s">
        <v>1</v>
      </c>
      <c r="F280" s="257" t="s">
        <v>214</v>
      </c>
      <c r="G280" s="255"/>
      <c r="H280" s="258">
        <v>10.8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AT280" s="264" t="s">
        <v>212</v>
      </c>
      <c r="AU280" s="264" t="s">
        <v>83</v>
      </c>
      <c r="AV280" s="13" t="s">
        <v>133</v>
      </c>
      <c r="AW280" s="13" t="s">
        <v>31</v>
      </c>
      <c r="AX280" s="13" t="s">
        <v>81</v>
      </c>
      <c r="AY280" s="264" t="s">
        <v>128</v>
      </c>
    </row>
    <row r="281" spans="2:65" s="1" customFormat="1" ht="16.5" customHeight="1">
      <c r="B281" s="37"/>
      <c r="C281" s="214" t="s">
        <v>362</v>
      </c>
      <c r="D281" s="214" t="s">
        <v>129</v>
      </c>
      <c r="E281" s="215" t="s">
        <v>363</v>
      </c>
      <c r="F281" s="216" t="s">
        <v>364</v>
      </c>
      <c r="G281" s="217" t="s">
        <v>210</v>
      </c>
      <c r="H281" s="218">
        <v>86.4</v>
      </c>
      <c r="I281" s="219"/>
      <c r="J281" s="220">
        <f>ROUND(I281*H281,2)</f>
        <v>0</v>
      </c>
      <c r="K281" s="216" t="s">
        <v>211</v>
      </c>
      <c r="L281" s="42"/>
      <c r="M281" s="221" t="s">
        <v>1</v>
      </c>
      <c r="N281" s="222" t="s">
        <v>38</v>
      </c>
      <c r="O281" s="85"/>
      <c r="P281" s="223">
        <f>O281*H281</f>
        <v>0</v>
      </c>
      <c r="Q281" s="223">
        <v>0.0026919</v>
      </c>
      <c r="R281" s="223">
        <f>Q281*H281</f>
        <v>0.23258016000000004</v>
      </c>
      <c r="S281" s="223">
        <v>0</v>
      </c>
      <c r="T281" s="224">
        <f>S281*H281</f>
        <v>0</v>
      </c>
      <c r="AR281" s="225" t="s">
        <v>133</v>
      </c>
      <c r="AT281" s="225" t="s">
        <v>129</v>
      </c>
      <c r="AU281" s="225" t="s">
        <v>83</v>
      </c>
      <c r="AY281" s="16" t="s">
        <v>128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6" t="s">
        <v>81</v>
      </c>
      <c r="BK281" s="226">
        <f>ROUND(I281*H281,2)</f>
        <v>0</v>
      </c>
      <c r="BL281" s="16" t="s">
        <v>133</v>
      </c>
      <c r="BM281" s="225" t="s">
        <v>365</v>
      </c>
    </row>
    <row r="282" spans="2:47" s="1" customFormat="1" ht="12">
      <c r="B282" s="37"/>
      <c r="C282" s="38"/>
      <c r="D282" s="227" t="s">
        <v>134</v>
      </c>
      <c r="E282" s="38"/>
      <c r="F282" s="228" t="s">
        <v>364</v>
      </c>
      <c r="G282" s="38"/>
      <c r="H282" s="38"/>
      <c r="I282" s="138"/>
      <c r="J282" s="38"/>
      <c r="K282" s="38"/>
      <c r="L282" s="42"/>
      <c r="M282" s="229"/>
      <c r="N282" s="85"/>
      <c r="O282" s="85"/>
      <c r="P282" s="85"/>
      <c r="Q282" s="85"/>
      <c r="R282" s="85"/>
      <c r="S282" s="85"/>
      <c r="T282" s="86"/>
      <c r="AT282" s="16" t="s">
        <v>134</v>
      </c>
      <c r="AU282" s="16" t="s">
        <v>83</v>
      </c>
    </row>
    <row r="283" spans="2:51" s="12" customFormat="1" ht="12">
      <c r="B283" s="243"/>
      <c r="C283" s="244"/>
      <c r="D283" s="227" t="s">
        <v>212</v>
      </c>
      <c r="E283" s="245" t="s">
        <v>1</v>
      </c>
      <c r="F283" s="246" t="s">
        <v>366</v>
      </c>
      <c r="G283" s="244"/>
      <c r="H283" s="247">
        <v>86.4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AT283" s="253" t="s">
        <v>212</v>
      </c>
      <c r="AU283" s="253" t="s">
        <v>83</v>
      </c>
      <c r="AV283" s="12" t="s">
        <v>83</v>
      </c>
      <c r="AW283" s="12" t="s">
        <v>31</v>
      </c>
      <c r="AX283" s="12" t="s">
        <v>73</v>
      </c>
      <c r="AY283" s="253" t="s">
        <v>128</v>
      </c>
    </row>
    <row r="284" spans="2:51" s="13" customFormat="1" ht="12">
      <c r="B284" s="254"/>
      <c r="C284" s="255"/>
      <c r="D284" s="227" t="s">
        <v>212</v>
      </c>
      <c r="E284" s="256" t="s">
        <v>1</v>
      </c>
      <c r="F284" s="257" t="s">
        <v>214</v>
      </c>
      <c r="G284" s="255"/>
      <c r="H284" s="258">
        <v>86.4</v>
      </c>
      <c r="I284" s="259"/>
      <c r="J284" s="255"/>
      <c r="K284" s="255"/>
      <c r="L284" s="260"/>
      <c r="M284" s="261"/>
      <c r="N284" s="262"/>
      <c r="O284" s="262"/>
      <c r="P284" s="262"/>
      <c r="Q284" s="262"/>
      <c r="R284" s="262"/>
      <c r="S284" s="262"/>
      <c r="T284" s="263"/>
      <c r="AT284" s="264" t="s">
        <v>212</v>
      </c>
      <c r="AU284" s="264" t="s">
        <v>83</v>
      </c>
      <c r="AV284" s="13" t="s">
        <v>133</v>
      </c>
      <c r="AW284" s="13" t="s">
        <v>31</v>
      </c>
      <c r="AX284" s="13" t="s">
        <v>81</v>
      </c>
      <c r="AY284" s="264" t="s">
        <v>128</v>
      </c>
    </row>
    <row r="285" spans="2:65" s="1" customFormat="1" ht="16.5" customHeight="1">
      <c r="B285" s="37"/>
      <c r="C285" s="214" t="s">
        <v>280</v>
      </c>
      <c r="D285" s="214" t="s">
        <v>129</v>
      </c>
      <c r="E285" s="215" t="s">
        <v>367</v>
      </c>
      <c r="F285" s="216" t="s">
        <v>368</v>
      </c>
      <c r="G285" s="217" t="s">
        <v>210</v>
      </c>
      <c r="H285" s="218">
        <v>86.4</v>
      </c>
      <c r="I285" s="219"/>
      <c r="J285" s="220">
        <f>ROUND(I285*H285,2)</f>
        <v>0</v>
      </c>
      <c r="K285" s="216" t="s">
        <v>211</v>
      </c>
      <c r="L285" s="42"/>
      <c r="M285" s="221" t="s">
        <v>1</v>
      </c>
      <c r="N285" s="222" t="s">
        <v>38</v>
      </c>
      <c r="O285" s="85"/>
      <c r="P285" s="223">
        <f>O285*H285</f>
        <v>0</v>
      </c>
      <c r="Q285" s="223">
        <v>0</v>
      </c>
      <c r="R285" s="223">
        <f>Q285*H285</f>
        <v>0</v>
      </c>
      <c r="S285" s="223">
        <v>0</v>
      </c>
      <c r="T285" s="224">
        <f>S285*H285</f>
        <v>0</v>
      </c>
      <c r="AR285" s="225" t="s">
        <v>133</v>
      </c>
      <c r="AT285" s="225" t="s">
        <v>129</v>
      </c>
      <c r="AU285" s="225" t="s">
        <v>83</v>
      </c>
      <c r="AY285" s="16" t="s">
        <v>128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6" t="s">
        <v>81</v>
      </c>
      <c r="BK285" s="226">
        <f>ROUND(I285*H285,2)</f>
        <v>0</v>
      </c>
      <c r="BL285" s="16" t="s">
        <v>133</v>
      </c>
      <c r="BM285" s="225" t="s">
        <v>369</v>
      </c>
    </row>
    <row r="286" spans="2:47" s="1" customFormat="1" ht="12">
      <c r="B286" s="37"/>
      <c r="C286" s="38"/>
      <c r="D286" s="227" t="s">
        <v>134</v>
      </c>
      <c r="E286" s="38"/>
      <c r="F286" s="228" t="s">
        <v>368</v>
      </c>
      <c r="G286" s="38"/>
      <c r="H286" s="38"/>
      <c r="I286" s="138"/>
      <c r="J286" s="38"/>
      <c r="K286" s="38"/>
      <c r="L286" s="42"/>
      <c r="M286" s="229"/>
      <c r="N286" s="85"/>
      <c r="O286" s="85"/>
      <c r="P286" s="85"/>
      <c r="Q286" s="85"/>
      <c r="R286" s="85"/>
      <c r="S286" s="85"/>
      <c r="T286" s="86"/>
      <c r="AT286" s="16" t="s">
        <v>134</v>
      </c>
      <c r="AU286" s="16" t="s">
        <v>83</v>
      </c>
    </row>
    <row r="287" spans="2:65" s="1" customFormat="1" ht="16.5" customHeight="1">
      <c r="B287" s="37"/>
      <c r="C287" s="214" t="s">
        <v>370</v>
      </c>
      <c r="D287" s="214" t="s">
        <v>129</v>
      </c>
      <c r="E287" s="215" t="s">
        <v>371</v>
      </c>
      <c r="F287" s="216" t="s">
        <v>372</v>
      </c>
      <c r="G287" s="217" t="s">
        <v>230</v>
      </c>
      <c r="H287" s="218">
        <v>3.444</v>
      </c>
      <c r="I287" s="219"/>
      <c r="J287" s="220">
        <f>ROUND(I287*H287,2)</f>
        <v>0</v>
      </c>
      <c r="K287" s="216" t="s">
        <v>211</v>
      </c>
      <c r="L287" s="42"/>
      <c r="M287" s="221" t="s">
        <v>1</v>
      </c>
      <c r="N287" s="222" t="s">
        <v>38</v>
      </c>
      <c r="O287" s="85"/>
      <c r="P287" s="223">
        <f>O287*H287</f>
        <v>0</v>
      </c>
      <c r="Q287" s="223">
        <v>2.453292204</v>
      </c>
      <c r="R287" s="223">
        <f>Q287*H287</f>
        <v>8.449138350576</v>
      </c>
      <c r="S287" s="223">
        <v>0</v>
      </c>
      <c r="T287" s="224">
        <f>S287*H287</f>
        <v>0</v>
      </c>
      <c r="AR287" s="225" t="s">
        <v>133</v>
      </c>
      <c r="AT287" s="225" t="s">
        <v>129</v>
      </c>
      <c r="AU287" s="225" t="s">
        <v>83</v>
      </c>
      <c r="AY287" s="16" t="s">
        <v>128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6" t="s">
        <v>81</v>
      </c>
      <c r="BK287" s="226">
        <f>ROUND(I287*H287,2)</f>
        <v>0</v>
      </c>
      <c r="BL287" s="16" t="s">
        <v>133</v>
      </c>
      <c r="BM287" s="225" t="s">
        <v>373</v>
      </c>
    </row>
    <row r="288" spans="2:47" s="1" customFormat="1" ht="12">
      <c r="B288" s="37"/>
      <c r="C288" s="38"/>
      <c r="D288" s="227" t="s">
        <v>134</v>
      </c>
      <c r="E288" s="38"/>
      <c r="F288" s="228" t="s">
        <v>372</v>
      </c>
      <c r="G288" s="38"/>
      <c r="H288" s="38"/>
      <c r="I288" s="138"/>
      <c r="J288" s="38"/>
      <c r="K288" s="38"/>
      <c r="L288" s="42"/>
      <c r="M288" s="229"/>
      <c r="N288" s="85"/>
      <c r="O288" s="85"/>
      <c r="P288" s="85"/>
      <c r="Q288" s="85"/>
      <c r="R288" s="85"/>
      <c r="S288" s="85"/>
      <c r="T288" s="86"/>
      <c r="AT288" s="16" t="s">
        <v>134</v>
      </c>
      <c r="AU288" s="16" t="s">
        <v>83</v>
      </c>
    </row>
    <row r="289" spans="2:65" s="1" customFormat="1" ht="16.5" customHeight="1">
      <c r="B289" s="37"/>
      <c r="C289" s="214" t="s">
        <v>285</v>
      </c>
      <c r="D289" s="214" t="s">
        <v>129</v>
      </c>
      <c r="E289" s="215" t="s">
        <v>374</v>
      </c>
      <c r="F289" s="216" t="s">
        <v>375</v>
      </c>
      <c r="G289" s="217" t="s">
        <v>210</v>
      </c>
      <c r="H289" s="218">
        <v>1.92</v>
      </c>
      <c r="I289" s="219"/>
      <c r="J289" s="220">
        <f>ROUND(I289*H289,2)</f>
        <v>0</v>
      </c>
      <c r="K289" s="216" t="s">
        <v>211</v>
      </c>
      <c r="L289" s="42"/>
      <c r="M289" s="221" t="s">
        <v>1</v>
      </c>
      <c r="N289" s="222" t="s">
        <v>38</v>
      </c>
      <c r="O289" s="85"/>
      <c r="P289" s="223">
        <f>O289*H289</f>
        <v>0</v>
      </c>
      <c r="Q289" s="223">
        <v>0.0026369</v>
      </c>
      <c r="R289" s="223">
        <f>Q289*H289</f>
        <v>0.005062848</v>
      </c>
      <c r="S289" s="223">
        <v>0</v>
      </c>
      <c r="T289" s="224">
        <f>S289*H289</f>
        <v>0</v>
      </c>
      <c r="AR289" s="225" t="s">
        <v>133</v>
      </c>
      <c r="AT289" s="225" t="s">
        <v>129</v>
      </c>
      <c r="AU289" s="225" t="s">
        <v>83</v>
      </c>
      <c r="AY289" s="16" t="s">
        <v>128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6" t="s">
        <v>81</v>
      </c>
      <c r="BK289" s="226">
        <f>ROUND(I289*H289,2)</f>
        <v>0</v>
      </c>
      <c r="BL289" s="16" t="s">
        <v>133</v>
      </c>
      <c r="BM289" s="225" t="s">
        <v>376</v>
      </c>
    </row>
    <row r="290" spans="2:47" s="1" customFormat="1" ht="12">
      <c r="B290" s="37"/>
      <c r="C290" s="38"/>
      <c r="D290" s="227" t="s">
        <v>134</v>
      </c>
      <c r="E290" s="38"/>
      <c r="F290" s="228" t="s">
        <v>375</v>
      </c>
      <c r="G290" s="38"/>
      <c r="H290" s="38"/>
      <c r="I290" s="138"/>
      <c r="J290" s="38"/>
      <c r="K290" s="38"/>
      <c r="L290" s="42"/>
      <c r="M290" s="229"/>
      <c r="N290" s="85"/>
      <c r="O290" s="85"/>
      <c r="P290" s="85"/>
      <c r="Q290" s="85"/>
      <c r="R290" s="85"/>
      <c r="S290" s="85"/>
      <c r="T290" s="86"/>
      <c r="AT290" s="16" t="s">
        <v>134</v>
      </c>
      <c r="AU290" s="16" t="s">
        <v>83</v>
      </c>
    </row>
    <row r="291" spans="2:51" s="12" customFormat="1" ht="12">
      <c r="B291" s="243"/>
      <c r="C291" s="244"/>
      <c r="D291" s="227" t="s">
        <v>212</v>
      </c>
      <c r="E291" s="245" t="s">
        <v>1</v>
      </c>
      <c r="F291" s="246" t="s">
        <v>377</v>
      </c>
      <c r="G291" s="244"/>
      <c r="H291" s="247">
        <v>1.92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AT291" s="253" t="s">
        <v>212</v>
      </c>
      <c r="AU291" s="253" t="s">
        <v>83</v>
      </c>
      <c r="AV291" s="12" t="s">
        <v>83</v>
      </c>
      <c r="AW291" s="12" t="s">
        <v>31</v>
      </c>
      <c r="AX291" s="12" t="s">
        <v>73</v>
      </c>
      <c r="AY291" s="253" t="s">
        <v>128</v>
      </c>
    </row>
    <row r="292" spans="2:51" s="13" customFormat="1" ht="12">
      <c r="B292" s="254"/>
      <c r="C292" s="255"/>
      <c r="D292" s="227" t="s">
        <v>212</v>
      </c>
      <c r="E292" s="256" t="s">
        <v>1</v>
      </c>
      <c r="F292" s="257" t="s">
        <v>214</v>
      </c>
      <c r="G292" s="255"/>
      <c r="H292" s="258">
        <v>1.92</v>
      </c>
      <c r="I292" s="259"/>
      <c r="J292" s="255"/>
      <c r="K292" s="255"/>
      <c r="L292" s="260"/>
      <c r="M292" s="261"/>
      <c r="N292" s="262"/>
      <c r="O292" s="262"/>
      <c r="P292" s="262"/>
      <c r="Q292" s="262"/>
      <c r="R292" s="262"/>
      <c r="S292" s="262"/>
      <c r="T292" s="263"/>
      <c r="AT292" s="264" t="s">
        <v>212</v>
      </c>
      <c r="AU292" s="264" t="s">
        <v>83</v>
      </c>
      <c r="AV292" s="13" t="s">
        <v>133</v>
      </c>
      <c r="AW292" s="13" t="s">
        <v>31</v>
      </c>
      <c r="AX292" s="13" t="s">
        <v>81</v>
      </c>
      <c r="AY292" s="264" t="s">
        <v>128</v>
      </c>
    </row>
    <row r="293" spans="2:65" s="1" customFormat="1" ht="16.5" customHeight="1">
      <c r="B293" s="37"/>
      <c r="C293" s="214" t="s">
        <v>378</v>
      </c>
      <c r="D293" s="214" t="s">
        <v>129</v>
      </c>
      <c r="E293" s="215" t="s">
        <v>379</v>
      </c>
      <c r="F293" s="216" t="s">
        <v>380</v>
      </c>
      <c r="G293" s="217" t="s">
        <v>210</v>
      </c>
      <c r="H293" s="218">
        <v>1.92</v>
      </c>
      <c r="I293" s="219"/>
      <c r="J293" s="220">
        <f>ROUND(I293*H293,2)</f>
        <v>0</v>
      </c>
      <c r="K293" s="216" t="s">
        <v>211</v>
      </c>
      <c r="L293" s="42"/>
      <c r="M293" s="221" t="s">
        <v>1</v>
      </c>
      <c r="N293" s="222" t="s">
        <v>38</v>
      </c>
      <c r="O293" s="85"/>
      <c r="P293" s="223">
        <f>O293*H293</f>
        <v>0</v>
      </c>
      <c r="Q293" s="223">
        <v>0</v>
      </c>
      <c r="R293" s="223">
        <f>Q293*H293</f>
        <v>0</v>
      </c>
      <c r="S293" s="223">
        <v>0</v>
      </c>
      <c r="T293" s="224">
        <f>S293*H293</f>
        <v>0</v>
      </c>
      <c r="AR293" s="225" t="s">
        <v>133</v>
      </c>
      <c r="AT293" s="225" t="s">
        <v>129</v>
      </c>
      <c r="AU293" s="225" t="s">
        <v>83</v>
      </c>
      <c r="AY293" s="16" t="s">
        <v>128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6" t="s">
        <v>81</v>
      </c>
      <c r="BK293" s="226">
        <f>ROUND(I293*H293,2)</f>
        <v>0</v>
      </c>
      <c r="BL293" s="16" t="s">
        <v>133</v>
      </c>
      <c r="BM293" s="225" t="s">
        <v>381</v>
      </c>
    </row>
    <row r="294" spans="2:47" s="1" customFormat="1" ht="12">
      <c r="B294" s="37"/>
      <c r="C294" s="38"/>
      <c r="D294" s="227" t="s">
        <v>134</v>
      </c>
      <c r="E294" s="38"/>
      <c r="F294" s="228" t="s">
        <v>380</v>
      </c>
      <c r="G294" s="38"/>
      <c r="H294" s="38"/>
      <c r="I294" s="138"/>
      <c r="J294" s="38"/>
      <c r="K294" s="38"/>
      <c r="L294" s="42"/>
      <c r="M294" s="229"/>
      <c r="N294" s="85"/>
      <c r="O294" s="85"/>
      <c r="P294" s="85"/>
      <c r="Q294" s="85"/>
      <c r="R294" s="85"/>
      <c r="S294" s="85"/>
      <c r="T294" s="86"/>
      <c r="AT294" s="16" t="s">
        <v>134</v>
      </c>
      <c r="AU294" s="16" t="s">
        <v>83</v>
      </c>
    </row>
    <row r="295" spans="2:65" s="1" customFormat="1" ht="24" customHeight="1">
      <c r="B295" s="37"/>
      <c r="C295" s="214" t="s">
        <v>289</v>
      </c>
      <c r="D295" s="214" t="s">
        <v>129</v>
      </c>
      <c r="E295" s="215" t="s">
        <v>382</v>
      </c>
      <c r="F295" s="216" t="s">
        <v>383</v>
      </c>
      <c r="G295" s="217" t="s">
        <v>210</v>
      </c>
      <c r="H295" s="218">
        <v>96</v>
      </c>
      <c r="I295" s="219"/>
      <c r="J295" s="220">
        <f>ROUND(I295*H295,2)</f>
        <v>0</v>
      </c>
      <c r="K295" s="216" t="s">
        <v>1</v>
      </c>
      <c r="L295" s="42"/>
      <c r="M295" s="221" t="s">
        <v>1</v>
      </c>
      <c r="N295" s="222" t="s">
        <v>38</v>
      </c>
      <c r="O295" s="85"/>
      <c r="P295" s="223">
        <f>O295*H295</f>
        <v>0</v>
      </c>
      <c r="Q295" s="223">
        <v>0</v>
      </c>
      <c r="R295" s="223">
        <f>Q295*H295</f>
        <v>0</v>
      </c>
      <c r="S295" s="223">
        <v>0</v>
      </c>
      <c r="T295" s="224">
        <f>S295*H295</f>
        <v>0</v>
      </c>
      <c r="AR295" s="225" t="s">
        <v>133</v>
      </c>
      <c r="AT295" s="225" t="s">
        <v>129</v>
      </c>
      <c r="AU295" s="225" t="s">
        <v>83</v>
      </c>
      <c r="AY295" s="16" t="s">
        <v>128</v>
      </c>
      <c r="BE295" s="226">
        <f>IF(N295="základní",J295,0)</f>
        <v>0</v>
      </c>
      <c r="BF295" s="226">
        <f>IF(N295="snížená",J295,0)</f>
        <v>0</v>
      </c>
      <c r="BG295" s="226">
        <f>IF(N295="zákl. přenesená",J295,0)</f>
        <v>0</v>
      </c>
      <c r="BH295" s="226">
        <f>IF(N295="sníž. přenesená",J295,0)</f>
        <v>0</v>
      </c>
      <c r="BI295" s="226">
        <f>IF(N295="nulová",J295,0)</f>
        <v>0</v>
      </c>
      <c r="BJ295" s="16" t="s">
        <v>81</v>
      </c>
      <c r="BK295" s="226">
        <f>ROUND(I295*H295,2)</f>
        <v>0</v>
      </c>
      <c r="BL295" s="16" t="s">
        <v>133</v>
      </c>
      <c r="BM295" s="225" t="s">
        <v>384</v>
      </c>
    </row>
    <row r="296" spans="2:47" s="1" customFormat="1" ht="12">
      <c r="B296" s="37"/>
      <c r="C296" s="38"/>
      <c r="D296" s="227" t="s">
        <v>134</v>
      </c>
      <c r="E296" s="38"/>
      <c r="F296" s="228" t="s">
        <v>383</v>
      </c>
      <c r="G296" s="38"/>
      <c r="H296" s="38"/>
      <c r="I296" s="138"/>
      <c r="J296" s="38"/>
      <c r="K296" s="38"/>
      <c r="L296" s="42"/>
      <c r="M296" s="229"/>
      <c r="N296" s="85"/>
      <c r="O296" s="85"/>
      <c r="P296" s="85"/>
      <c r="Q296" s="85"/>
      <c r="R296" s="85"/>
      <c r="S296" s="85"/>
      <c r="T296" s="86"/>
      <c r="AT296" s="16" t="s">
        <v>134</v>
      </c>
      <c r="AU296" s="16" t="s">
        <v>83</v>
      </c>
    </row>
    <row r="297" spans="2:51" s="12" customFormat="1" ht="12">
      <c r="B297" s="243"/>
      <c r="C297" s="244"/>
      <c r="D297" s="227" t="s">
        <v>212</v>
      </c>
      <c r="E297" s="245" t="s">
        <v>1</v>
      </c>
      <c r="F297" s="246" t="s">
        <v>385</v>
      </c>
      <c r="G297" s="244"/>
      <c r="H297" s="247">
        <v>96</v>
      </c>
      <c r="I297" s="248"/>
      <c r="J297" s="244"/>
      <c r="K297" s="244"/>
      <c r="L297" s="249"/>
      <c r="M297" s="250"/>
      <c r="N297" s="251"/>
      <c r="O297" s="251"/>
      <c r="P297" s="251"/>
      <c r="Q297" s="251"/>
      <c r="R297" s="251"/>
      <c r="S297" s="251"/>
      <c r="T297" s="252"/>
      <c r="AT297" s="253" t="s">
        <v>212</v>
      </c>
      <c r="AU297" s="253" t="s">
        <v>83</v>
      </c>
      <c r="AV297" s="12" t="s">
        <v>83</v>
      </c>
      <c r="AW297" s="12" t="s">
        <v>31</v>
      </c>
      <c r="AX297" s="12" t="s">
        <v>73</v>
      </c>
      <c r="AY297" s="253" t="s">
        <v>128</v>
      </c>
    </row>
    <row r="298" spans="2:51" s="13" customFormat="1" ht="12">
      <c r="B298" s="254"/>
      <c r="C298" s="255"/>
      <c r="D298" s="227" t="s">
        <v>212</v>
      </c>
      <c r="E298" s="256" t="s">
        <v>1</v>
      </c>
      <c r="F298" s="257" t="s">
        <v>214</v>
      </c>
      <c r="G298" s="255"/>
      <c r="H298" s="258">
        <v>96</v>
      </c>
      <c r="I298" s="259"/>
      <c r="J298" s="255"/>
      <c r="K298" s="255"/>
      <c r="L298" s="260"/>
      <c r="M298" s="261"/>
      <c r="N298" s="262"/>
      <c r="O298" s="262"/>
      <c r="P298" s="262"/>
      <c r="Q298" s="262"/>
      <c r="R298" s="262"/>
      <c r="S298" s="262"/>
      <c r="T298" s="263"/>
      <c r="AT298" s="264" t="s">
        <v>212</v>
      </c>
      <c r="AU298" s="264" t="s">
        <v>83</v>
      </c>
      <c r="AV298" s="13" t="s">
        <v>133</v>
      </c>
      <c r="AW298" s="13" t="s">
        <v>31</v>
      </c>
      <c r="AX298" s="13" t="s">
        <v>81</v>
      </c>
      <c r="AY298" s="264" t="s">
        <v>128</v>
      </c>
    </row>
    <row r="299" spans="2:65" s="1" customFormat="1" ht="16.5" customHeight="1">
      <c r="B299" s="37"/>
      <c r="C299" s="265" t="s">
        <v>386</v>
      </c>
      <c r="D299" s="265" t="s">
        <v>260</v>
      </c>
      <c r="E299" s="266" t="s">
        <v>387</v>
      </c>
      <c r="F299" s="267" t="s">
        <v>388</v>
      </c>
      <c r="G299" s="268" t="s">
        <v>132</v>
      </c>
      <c r="H299" s="269">
        <v>16</v>
      </c>
      <c r="I299" s="270"/>
      <c r="J299" s="271">
        <f>ROUND(I299*H299,2)</f>
        <v>0</v>
      </c>
      <c r="K299" s="267" t="s">
        <v>211</v>
      </c>
      <c r="L299" s="272"/>
      <c r="M299" s="273" t="s">
        <v>1</v>
      </c>
      <c r="N299" s="274" t="s">
        <v>38</v>
      </c>
      <c r="O299" s="85"/>
      <c r="P299" s="223">
        <f>O299*H299</f>
        <v>0</v>
      </c>
      <c r="Q299" s="223">
        <v>0</v>
      </c>
      <c r="R299" s="223">
        <f>Q299*H299</f>
        <v>0</v>
      </c>
      <c r="S299" s="223">
        <v>0</v>
      </c>
      <c r="T299" s="224">
        <f>S299*H299</f>
        <v>0</v>
      </c>
      <c r="AR299" s="225" t="s">
        <v>145</v>
      </c>
      <c r="AT299" s="225" t="s">
        <v>260</v>
      </c>
      <c r="AU299" s="225" t="s">
        <v>83</v>
      </c>
      <c r="AY299" s="16" t="s">
        <v>128</v>
      </c>
      <c r="BE299" s="226">
        <f>IF(N299="základní",J299,0)</f>
        <v>0</v>
      </c>
      <c r="BF299" s="226">
        <f>IF(N299="snížená",J299,0)</f>
        <v>0</v>
      </c>
      <c r="BG299" s="226">
        <f>IF(N299="zákl. přenesená",J299,0)</f>
        <v>0</v>
      </c>
      <c r="BH299" s="226">
        <f>IF(N299="sníž. přenesená",J299,0)</f>
        <v>0</v>
      </c>
      <c r="BI299" s="226">
        <f>IF(N299="nulová",J299,0)</f>
        <v>0</v>
      </c>
      <c r="BJ299" s="16" t="s">
        <v>81</v>
      </c>
      <c r="BK299" s="226">
        <f>ROUND(I299*H299,2)</f>
        <v>0</v>
      </c>
      <c r="BL299" s="16" t="s">
        <v>133</v>
      </c>
      <c r="BM299" s="225" t="s">
        <v>389</v>
      </c>
    </row>
    <row r="300" spans="2:47" s="1" customFormat="1" ht="12">
      <c r="B300" s="37"/>
      <c r="C300" s="38"/>
      <c r="D300" s="227" t="s">
        <v>134</v>
      </c>
      <c r="E300" s="38"/>
      <c r="F300" s="228" t="s">
        <v>388</v>
      </c>
      <c r="G300" s="38"/>
      <c r="H300" s="38"/>
      <c r="I300" s="138"/>
      <c r="J300" s="38"/>
      <c r="K300" s="38"/>
      <c r="L300" s="42"/>
      <c r="M300" s="229"/>
      <c r="N300" s="85"/>
      <c r="O300" s="85"/>
      <c r="P300" s="85"/>
      <c r="Q300" s="85"/>
      <c r="R300" s="85"/>
      <c r="S300" s="85"/>
      <c r="T300" s="86"/>
      <c r="AT300" s="16" t="s">
        <v>134</v>
      </c>
      <c r="AU300" s="16" t="s">
        <v>83</v>
      </c>
    </row>
    <row r="301" spans="2:63" s="10" customFormat="1" ht="22.8" customHeight="1">
      <c r="B301" s="200"/>
      <c r="C301" s="201"/>
      <c r="D301" s="202" t="s">
        <v>72</v>
      </c>
      <c r="E301" s="241" t="s">
        <v>133</v>
      </c>
      <c r="F301" s="241" t="s">
        <v>390</v>
      </c>
      <c r="G301" s="201"/>
      <c r="H301" s="201"/>
      <c r="I301" s="204"/>
      <c r="J301" s="242">
        <f>BK301</f>
        <v>0</v>
      </c>
      <c r="K301" s="201"/>
      <c r="L301" s="206"/>
      <c r="M301" s="207"/>
      <c r="N301" s="208"/>
      <c r="O301" s="208"/>
      <c r="P301" s="209">
        <f>SUM(P302:P309)</f>
        <v>0</v>
      </c>
      <c r="Q301" s="208"/>
      <c r="R301" s="209">
        <f>SUM(R302:R309)</f>
        <v>0</v>
      </c>
      <c r="S301" s="208"/>
      <c r="T301" s="210">
        <f>SUM(T302:T309)</f>
        <v>0</v>
      </c>
      <c r="AR301" s="211" t="s">
        <v>81</v>
      </c>
      <c r="AT301" s="212" t="s">
        <v>72</v>
      </c>
      <c r="AU301" s="212" t="s">
        <v>81</v>
      </c>
      <c r="AY301" s="211" t="s">
        <v>128</v>
      </c>
      <c r="BK301" s="213">
        <f>SUM(BK302:BK309)</f>
        <v>0</v>
      </c>
    </row>
    <row r="302" spans="2:65" s="1" customFormat="1" ht="16.5" customHeight="1">
      <c r="B302" s="37"/>
      <c r="C302" s="214" t="s">
        <v>293</v>
      </c>
      <c r="D302" s="214" t="s">
        <v>129</v>
      </c>
      <c r="E302" s="215" t="s">
        <v>391</v>
      </c>
      <c r="F302" s="216" t="s">
        <v>392</v>
      </c>
      <c r="G302" s="217" t="s">
        <v>223</v>
      </c>
      <c r="H302" s="218">
        <v>15</v>
      </c>
      <c r="I302" s="219"/>
      <c r="J302" s="220">
        <f>ROUND(I302*H302,2)</f>
        <v>0</v>
      </c>
      <c r="K302" s="216" t="s">
        <v>211</v>
      </c>
      <c r="L302" s="42"/>
      <c r="M302" s="221" t="s">
        <v>1</v>
      </c>
      <c r="N302" s="222" t="s">
        <v>38</v>
      </c>
      <c r="O302" s="85"/>
      <c r="P302" s="223">
        <f>O302*H302</f>
        <v>0</v>
      </c>
      <c r="Q302" s="223">
        <v>0</v>
      </c>
      <c r="R302" s="223">
        <f>Q302*H302</f>
        <v>0</v>
      </c>
      <c r="S302" s="223">
        <v>0</v>
      </c>
      <c r="T302" s="224">
        <f>S302*H302</f>
        <v>0</v>
      </c>
      <c r="AR302" s="225" t="s">
        <v>133</v>
      </c>
      <c r="AT302" s="225" t="s">
        <v>129</v>
      </c>
      <c r="AU302" s="225" t="s">
        <v>83</v>
      </c>
      <c r="AY302" s="16" t="s">
        <v>128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6" t="s">
        <v>81</v>
      </c>
      <c r="BK302" s="226">
        <f>ROUND(I302*H302,2)</f>
        <v>0</v>
      </c>
      <c r="BL302" s="16" t="s">
        <v>133</v>
      </c>
      <c r="BM302" s="225" t="s">
        <v>393</v>
      </c>
    </row>
    <row r="303" spans="2:47" s="1" customFormat="1" ht="12">
      <c r="B303" s="37"/>
      <c r="C303" s="38"/>
      <c r="D303" s="227" t="s">
        <v>134</v>
      </c>
      <c r="E303" s="38"/>
      <c r="F303" s="228" t="s">
        <v>392</v>
      </c>
      <c r="G303" s="38"/>
      <c r="H303" s="38"/>
      <c r="I303" s="138"/>
      <c r="J303" s="38"/>
      <c r="K303" s="38"/>
      <c r="L303" s="42"/>
      <c r="M303" s="229"/>
      <c r="N303" s="85"/>
      <c r="O303" s="85"/>
      <c r="P303" s="85"/>
      <c r="Q303" s="85"/>
      <c r="R303" s="85"/>
      <c r="S303" s="85"/>
      <c r="T303" s="86"/>
      <c r="AT303" s="16" t="s">
        <v>134</v>
      </c>
      <c r="AU303" s="16" t="s">
        <v>83</v>
      </c>
    </row>
    <row r="304" spans="2:51" s="12" customFormat="1" ht="12">
      <c r="B304" s="243"/>
      <c r="C304" s="244"/>
      <c r="D304" s="227" t="s">
        <v>212</v>
      </c>
      <c r="E304" s="245" t="s">
        <v>1</v>
      </c>
      <c r="F304" s="246" t="s">
        <v>394</v>
      </c>
      <c r="G304" s="244"/>
      <c r="H304" s="247">
        <v>15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AT304" s="253" t="s">
        <v>212</v>
      </c>
      <c r="AU304" s="253" t="s">
        <v>83</v>
      </c>
      <c r="AV304" s="12" t="s">
        <v>83</v>
      </c>
      <c r="AW304" s="12" t="s">
        <v>31</v>
      </c>
      <c r="AX304" s="12" t="s">
        <v>73</v>
      </c>
      <c r="AY304" s="253" t="s">
        <v>128</v>
      </c>
    </row>
    <row r="305" spans="2:51" s="13" customFormat="1" ht="12">
      <c r="B305" s="254"/>
      <c r="C305" s="255"/>
      <c r="D305" s="227" t="s">
        <v>212</v>
      </c>
      <c r="E305" s="256" t="s">
        <v>1</v>
      </c>
      <c r="F305" s="257" t="s">
        <v>214</v>
      </c>
      <c r="G305" s="255"/>
      <c r="H305" s="258">
        <v>15</v>
      </c>
      <c r="I305" s="259"/>
      <c r="J305" s="255"/>
      <c r="K305" s="255"/>
      <c r="L305" s="260"/>
      <c r="M305" s="261"/>
      <c r="N305" s="262"/>
      <c r="O305" s="262"/>
      <c r="P305" s="262"/>
      <c r="Q305" s="262"/>
      <c r="R305" s="262"/>
      <c r="S305" s="262"/>
      <c r="T305" s="263"/>
      <c r="AT305" s="264" t="s">
        <v>212</v>
      </c>
      <c r="AU305" s="264" t="s">
        <v>83</v>
      </c>
      <c r="AV305" s="13" t="s">
        <v>133</v>
      </c>
      <c r="AW305" s="13" t="s">
        <v>31</v>
      </c>
      <c r="AX305" s="13" t="s">
        <v>81</v>
      </c>
      <c r="AY305" s="264" t="s">
        <v>128</v>
      </c>
    </row>
    <row r="306" spans="2:65" s="1" customFormat="1" ht="16.5" customHeight="1">
      <c r="B306" s="37"/>
      <c r="C306" s="265" t="s">
        <v>395</v>
      </c>
      <c r="D306" s="265" t="s">
        <v>260</v>
      </c>
      <c r="E306" s="266" t="s">
        <v>396</v>
      </c>
      <c r="F306" s="267" t="s">
        <v>397</v>
      </c>
      <c r="G306" s="268" t="s">
        <v>132</v>
      </c>
      <c r="H306" s="269">
        <v>8</v>
      </c>
      <c r="I306" s="270"/>
      <c r="J306" s="271">
        <f>ROUND(I306*H306,2)</f>
        <v>0</v>
      </c>
      <c r="K306" s="267" t="s">
        <v>1</v>
      </c>
      <c r="L306" s="272"/>
      <c r="M306" s="273" t="s">
        <v>1</v>
      </c>
      <c r="N306" s="274" t="s">
        <v>38</v>
      </c>
      <c r="O306" s="85"/>
      <c r="P306" s="223">
        <f>O306*H306</f>
        <v>0</v>
      </c>
      <c r="Q306" s="223">
        <v>0</v>
      </c>
      <c r="R306" s="223">
        <f>Q306*H306</f>
        <v>0</v>
      </c>
      <c r="S306" s="223">
        <v>0</v>
      </c>
      <c r="T306" s="224">
        <f>S306*H306</f>
        <v>0</v>
      </c>
      <c r="AR306" s="225" t="s">
        <v>145</v>
      </c>
      <c r="AT306" s="225" t="s">
        <v>260</v>
      </c>
      <c r="AU306" s="225" t="s">
        <v>83</v>
      </c>
      <c r="AY306" s="16" t="s">
        <v>128</v>
      </c>
      <c r="BE306" s="226">
        <f>IF(N306="základní",J306,0)</f>
        <v>0</v>
      </c>
      <c r="BF306" s="226">
        <f>IF(N306="snížená",J306,0)</f>
        <v>0</v>
      </c>
      <c r="BG306" s="226">
        <f>IF(N306="zákl. přenesená",J306,0)</f>
        <v>0</v>
      </c>
      <c r="BH306" s="226">
        <f>IF(N306="sníž. přenesená",J306,0)</f>
        <v>0</v>
      </c>
      <c r="BI306" s="226">
        <f>IF(N306="nulová",J306,0)</f>
        <v>0</v>
      </c>
      <c r="BJ306" s="16" t="s">
        <v>81</v>
      </c>
      <c r="BK306" s="226">
        <f>ROUND(I306*H306,2)</f>
        <v>0</v>
      </c>
      <c r="BL306" s="16" t="s">
        <v>133</v>
      </c>
      <c r="BM306" s="225" t="s">
        <v>398</v>
      </c>
    </row>
    <row r="307" spans="2:47" s="1" customFormat="1" ht="12">
      <c r="B307" s="37"/>
      <c r="C307" s="38"/>
      <c r="D307" s="227" t="s">
        <v>134</v>
      </c>
      <c r="E307" s="38"/>
      <c r="F307" s="228" t="s">
        <v>397</v>
      </c>
      <c r="G307" s="38"/>
      <c r="H307" s="38"/>
      <c r="I307" s="138"/>
      <c r="J307" s="38"/>
      <c r="K307" s="38"/>
      <c r="L307" s="42"/>
      <c r="M307" s="229"/>
      <c r="N307" s="85"/>
      <c r="O307" s="85"/>
      <c r="P307" s="85"/>
      <c r="Q307" s="85"/>
      <c r="R307" s="85"/>
      <c r="S307" s="85"/>
      <c r="T307" s="86"/>
      <c r="AT307" s="16" t="s">
        <v>134</v>
      </c>
      <c r="AU307" s="16" t="s">
        <v>83</v>
      </c>
    </row>
    <row r="308" spans="2:65" s="1" customFormat="1" ht="24" customHeight="1">
      <c r="B308" s="37"/>
      <c r="C308" s="265" t="s">
        <v>299</v>
      </c>
      <c r="D308" s="265" t="s">
        <v>260</v>
      </c>
      <c r="E308" s="266" t="s">
        <v>399</v>
      </c>
      <c r="F308" s="267" t="s">
        <v>400</v>
      </c>
      <c r="G308" s="268" t="s">
        <v>132</v>
      </c>
      <c r="H308" s="269">
        <v>7</v>
      </c>
      <c r="I308" s="270"/>
      <c r="J308" s="271">
        <f>ROUND(I308*H308,2)</f>
        <v>0</v>
      </c>
      <c r="K308" s="267" t="s">
        <v>1</v>
      </c>
      <c r="L308" s="272"/>
      <c r="M308" s="273" t="s">
        <v>1</v>
      </c>
      <c r="N308" s="274" t="s">
        <v>38</v>
      </c>
      <c r="O308" s="85"/>
      <c r="P308" s="223">
        <f>O308*H308</f>
        <v>0</v>
      </c>
      <c r="Q308" s="223">
        <v>0</v>
      </c>
      <c r="R308" s="223">
        <f>Q308*H308</f>
        <v>0</v>
      </c>
      <c r="S308" s="223">
        <v>0</v>
      </c>
      <c r="T308" s="224">
        <f>S308*H308</f>
        <v>0</v>
      </c>
      <c r="AR308" s="225" t="s">
        <v>145</v>
      </c>
      <c r="AT308" s="225" t="s">
        <v>260</v>
      </c>
      <c r="AU308" s="225" t="s">
        <v>83</v>
      </c>
      <c r="AY308" s="16" t="s">
        <v>128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16" t="s">
        <v>81</v>
      </c>
      <c r="BK308" s="226">
        <f>ROUND(I308*H308,2)</f>
        <v>0</v>
      </c>
      <c r="BL308" s="16" t="s">
        <v>133</v>
      </c>
      <c r="BM308" s="225" t="s">
        <v>401</v>
      </c>
    </row>
    <row r="309" spans="2:47" s="1" customFormat="1" ht="12">
      <c r="B309" s="37"/>
      <c r="C309" s="38"/>
      <c r="D309" s="227" t="s">
        <v>134</v>
      </c>
      <c r="E309" s="38"/>
      <c r="F309" s="228" t="s">
        <v>400</v>
      </c>
      <c r="G309" s="38"/>
      <c r="H309" s="38"/>
      <c r="I309" s="138"/>
      <c r="J309" s="38"/>
      <c r="K309" s="38"/>
      <c r="L309" s="42"/>
      <c r="M309" s="229"/>
      <c r="N309" s="85"/>
      <c r="O309" s="85"/>
      <c r="P309" s="85"/>
      <c r="Q309" s="85"/>
      <c r="R309" s="85"/>
      <c r="S309" s="85"/>
      <c r="T309" s="86"/>
      <c r="AT309" s="16" t="s">
        <v>134</v>
      </c>
      <c r="AU309" s="16" t="s">
        <v>83</v>
      </c>
    </row>
    <row r="310" spans="2:63" s="10" customFormat="1" ht="22.8" customHeight="1">
      <c r="B310" s="200"/>
      <c r="C310" s="201"/>
      <c r="D310" s="202" t="s">
        <v>72</v>
      </c>
      <c r="E310" s="241" t="s">
        <v>127</v>
      </c>
      <c r="F310" s="241" t="s">
        <v>402</v>
      </c>
      <c r="G310" s="201"/>
      <c r="H310" s="201"/>
      <c r="I310" s="204"/>
      <c r="J310" s="242">
        <f>BK310</f>
        <v>0</v>
      </c>
      <c r="K310" s="201"/>
      <c r="L310" s="206"/>
      <c r="M310" s="207"/>
      <c r="N310" s="208"/>
      <c r="O310" s="208"/>
      <c r="P310" s="209">
        <f>SUM(P311:P390)</f>
        <v>0</v>
      </c>
      <c r="Q310" s="208"/>
      <c r="R310" s="209">
        <f>SUM(R311:R390)</f>
        <v>3634.2883360000005</v>
      </c>
      <c r="S310" s="208"/>
      <c r="T310" s="210">
        <f>SUM(T311:T390)</f>
        <v>0</v>
      </c>
      <c r="AR310" s="211" t="s">
        <v>81</v>
      </c>
      <c r="AT310" s="212" t="s">
        <v>72</v>
      </c>
      <c r="AU310" s="212" t="s">
        <v>81</v>
      </c>
      <c r="AY310" s="211" t="s">
        <v>128</v>
      </c>
      <c r="BK310" s="213">
        <f>SUM(BK311:BK390)</f>
        <v>0</v>
      </c>
    </row>
    <row r="311" spans="2:65" s="1" customFormat="1" ht="24" customHeight="1">
      <c r="B311" s="37"/>
      <c r="C311" s="214" t="s">
        <v>403</v>
      </c>
      <c r="D311" s="214" t="s">
        <v>129</v>
      </c>
      <c r="E311" s="215" t="s">
        <v>404</v>
      </c>
      <c r="F311" s="216" t="s">
        <v>405</v>
      </c>
      <c r="G311" s="217" t="s">
        <v>210</v>
      </c>
      <c r="H311" s="218">
        <v>2004</v>
      </c>
      <c r="I311" s="219"/>
      <c r="J311" s="220">
        <f>ROUND(I311*H311,2)</f>
        <v>0</v>
      </c>
      <c r="K311" s="216" t="s">
        <v>211</v>
      </c>
      <c r="L311" s="42"/>
      <c r="M311" s="221" t="s">
        <v>1</v>
      </c>
      <c r="N311" s="222" t="s">
        <v>38</v>
      </c>
      <c r="O311" s="85"/>
      <c r="P311" s="223">
        <f>O311*H311</f>
        <v>0</v>
      </c>
      <c r="Q311" s="223">
        <v>0.2916</v>
      </c>
      <c r="R311" s="223">
        <f>Q311*H311</f>
        <v>584.3664</v>
      </c>
      <c r="S311" s="223">
        <v>0</v>
      </c>
      <c r="T311" s="224">
        <f>S311*H311</f>
        <v>0</v>
      </c>
      <c r="AR311" s="225" t="s">
        <v>133</v>
      </c>
      <c r="AT311" s="225" t="s">
        <v>129</v>
      </c>
      <c r="AU311" s="225" t="s">
        <v>83</v>
      </c>
      <c r="AY311" s="16" t="s">
        <v>128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6" t="s">
        <v>81</v>
      </c>
      <c r="BK311" s="226">
        <f>ROUND(I311*H311,2)</f>
        <v>0</v>
      </c>
      <c r="BL311" s="16" t="s">
        <v>133</v>
      </c>
      <c r="BM311" s="225" t="s">
        <v>406</v>
      </c>
    </row>
    <row r="312" spans="2:47" s="1" customFormat="1" ht="12">
      <c r="B312" s="37"/>
      <c r="C312" s="38"/>
      <c r="D312" s="227" t="s">
        <v>134</v>
      </c>
      <c r="E312" s="38"/>
      <c r="F312" s="228" t="s">
        <v>405</v>
      </c>
      <c r="G312" s="38"/>
      <c r="H312" s="38"/>
      <c r="I312" s="138"/>
      <c r="J312" s="38"/>
      <c r="K312" s="38"/>
      <c r="L312" s="42"/>
      <c r="M312" s="229"/>
      <c r="N312" s="85"/>
      <c r="O312" s="85"/>
      <c r="P312" s="85"/>
      <c r="Q312" s="85"/>
      <c r="R312" s="85"/>
      <c r="S312" s="85"/>
      <c r="T312" s="86"/>
      <c r="AT312" s="16" t="s">
        <v>134</v>
      </c>
      <c r="AU312" s="16" t="s">
        <v>83</v>
      </c>
    </row>
    <row r="313" spans="2:51" s="12" customFormat="1" ht="12">
      <c r="B313" s="243"/>
      <c r="C313" s="244"/>
      <c r="D313" s="227" t="s">
        <v>212</v>
      </c>
      <c r="E313" s="245" t="s">
        <v>1</v>
      </c>
      <c r="F313" s="246" t="s">
        <v>407</v>
      </c>
      <c r="G313" s="244"/>
      <c r="H313" s="247">
        <v>2004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AT313" s="253" t="s">
        <v>212</v>
      </c>
      <c r="AU313" s="253" t="s">
        <v>83</v>
      </c>
      <c r="AV313" s="12" t="s">
        <v>83</v>
      </c>
      <c r="AW313" s="12" t="s">
        <v>31</v>
      </c>
      <c r="AX313" s="12" t="s">
        <v>73</v>
      </c>
      <c r="AY313" s="253" t="s">
        <v>128</v>
      </c>
    </row>
    <row r="314" spans="2:51" s="14" customFormat="1" ht="12">
      <c r="B314" s="275"/>
      <c r="C314" s="276"/>
      <c r="D314" s="227" t="s">
        <v>212</v>
      </c>
      <c r="E314" s="277" t="s">
        <v>1</v>
      </c>
      <c r="F314" s="278" t="s">
        <v>295</v>
      </c>
      <c r="G314" s="276"/>
      <c r="H314" s="277" t="s">
        <v>1</v>
      </c>
      <c r="I314" s="279"/>
      <c r="J314" s="276"/>
      <c r="K314" s="276"/>
      <c r="L314" s="280"/>
      <c r="M314" s="281"/>
      <c r="N314" s="282"/>
      <c r="O314" s="282"/>
      <c r="P314" s="282"/>
      <c r="Q314" s="282"/>
      <c r="R314" s="282"/>
      <c r="S314" s="282"/>
      <c r="T314" s="283"/>
      <c r="AT314" s="284" t="s">
        <v>212</v>
      </c>
      <c r="AU314" s="284" t="s">
        <v>83</v>
      </c>
      <c r="AV314" s="14" t="s">
        <v>81</v>
      </c>
      <c r="AW314" s="14" t="s">
        <v>31</v>
      </c>
      <c r="AX314" s="14" t="s">
        <v>73</v>
      </c>
      <c r="AY314" s="284" t="s">
        <v>128</v>
      </c>
    </row>
    <row r="315" spans="2:51" s="13" customFormat="1" ht="12">
      <c r="B315" s="254"/>
      <c r="C315" s="255"/>
      <c r="D315" s="227" t="s">
        <v>212</v>
      </c>
      <c r="E315" s="256" t="s">
        <v>1</v>
      </c>
      <c r="F315" s="257" t="s">
        <v>214</v>
      </c>
      <c r="G315" s="255"/>
      <c r="H315" s="258">
        <v>2004</v>
      </c>
      <c r="I315" s="259"/>
      <c r="J315" s="255"/>
      <c r="K315" s="255"/>
      <c r="L315" s="260"/>
      <c r="M315" s="261"/>
      <c r="N315" s="262"/>
      <c r="O315" s="262"/>
      <c r="P315" s="262"/>
      <c r="Q315" s="262"/>
      <c r="R315" s="262"/>
      <c r="S315" s="262"/>
      <c r="T315" s="263"/>
      <c r="AT315" s="264" t="s">
        <v>212</v>
      </c>
      <c r="AU315" s="264" t="s">
        <v>83</v>
      </c>
      <c r="AV315" s="13" t="s">
        <v>133</v>
      </c>
      <c r="AW315" s="13" t="s">
        <v>31</v>
      </c>
      <c r="AX315" s="13" t="s">
        <v>81</v>
      </c>
      <c r="AY315" s="264" t="s">
        <v>128</v>
      </c>
    </row>
    <row r="316" spans="2:65" s="1" customFormat="1" ht="16.5" customHeight="1">
      <c r="B316" s="37"/>
      <c r="C316" s="214" t="s">
        <v>304</v>
      </c>
      <c r="D316" s="214" t="s">
        <v>129</v>
      </c>
      <c r="E316" s="215" t="s">
        <v>408</v>
      </c>
      <c r="F316" s="216" t="s">
        <v>409</v>
      </c>
      <c r="G316" s="217" t="s">
        <v>210</v>
      </c>
      <c r="H316" s="218">
        <v>2524</v>
      </c>
      <c r="I316" s="219"/>
      <c r="J316" s="220">
        <f>ROUND(I316*H316,2)</f>
        <v>0</v>
      </c>
      <c r="K316" s="216" t="s">
        <v>211</v>
      </c>
      <c r="L316" s="42"/>
      <c r="M316" s="221" t="s">
        <v>1</v>
      </c>
      <c r="N316" s="222" t="s">
        <v>38</v>
      </c>
      <c r="O316" s="85"/>
      <c r="P316" s="223">
        <f>O316*H316</f>
        <v>0</v>
      </c>
      <c r="Q316" s="223">
        <v>0.27994</v>
      </c>
      <c r="R316" s="223">
        <f>Q316*H316</f>
        <v>706.56856</v>
      </c>
      <c r="S316" s="223">
        <v>0</v>
      </c>
      <c r="T316" s="224">
        <f>S316*H316</f>
        <v>0</v>
      </c>
      <c r="AR316" s="225" t="s">
        <v>133</v>
      </c>
      <c r="AT316" s="225" t="s">
        <v>129</v>
      </c>
      <c r="AU316" s="225" t="s">
        <v>83</v>
      </c>
      <c r="AY316" s="16" t="s">
        <v>128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6" t="s">
        <v>81</v>
      </c>
      <c r="BK316" s="226">
        <f>ROUND(I316*H316,2)</f>
        <v>0</v>
      </c>
      <c r="BL316" s="16" t="s">
        <v>133</v>
      </c>
      <c r="BM316" s="225" t="s">
        <v>410</v>
      </c>
    </row>
    <row r="317" spans="2:47" s="1" customFormat="1" ht="12">
      <c r="B317" s="37"/>
      <c r="C317" s="38"/>
      <c r="D317" s="227" t="s">
        <v>134</v>
      </c>
      <c r="E317" s="38"/>
      <c r="F317" s="228" t="s">
        <v>409</v>
      </c>
      <c r="G317" s="38"/>
      <c r="H317" s="38"/>
      <c r="I317" s="138"/>
      <c r="J317" s="38"/>
      <c r="K317" s="38"/>
      <c r="L317" s="42"/>
      <c r="M317" s="229"/>
      <c r="N317" s="85"/>
      <c r="O317" s="85"/>
      <c r="P317" s="85"/>
      <c r="Q317" s="85"/>
      <c r="R317" s="85"/>
      <c r="S317" s="85"/>
      <c r="T317" s="86"/>
      <c r="AT317" s="16" t="s">
        <v>134</v>
      </c>
      <c r="AU317" s="16" t="s">
        <v>83</v>
      </c>
    </row>
    <row r="318" spans="2:51" s="12" customFormat="1" ht="12">
      <c r="B318" s="243"/>
      <c r="C318" s="244"/>
      <c r="D318" s="227" t="s">
        <v>212</v>
      </c>
      <c r="E318" s="245" t="s">
        <v>1</v>
      </c>
      <c r="F318" s="246" t="s">
        <v>309</v>
      </c>
      <c r="G318" s="244"/>
      <c r="H318" s="247">
        <v>1442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AT318" s="253" t="s">
        <v>212</v>
      </c>
      <c r="AU318" s="253" t="s">
        <v>83</v>
      </c>
      <c r="AV318" s="12" t="s">
        <v>83</v>
      </c>
      <c r="AW318" s="12" t="s">
        <v>31</v>
      </c>
      <c r="AX318" s="12" t="s">
        <v>73</v>
      </c>
      <c r="AY318" s="253" t="s">
        <v>128</v>
      </c>
    </row>
    <row r="319" spans="2:51" s="12" customFormat="1" ht="12">
      <c r="B319" s="243"/>
      <c r="C319" s="244"/>
      <c r="D319" s="227" t="s">
        <v>212</v>
      </c>
      <c r="E319" s="245" t="s">
        <v>1</v>
      </c>
      <c r="F319" s="246" t="s">
        <v>310</v>
      </c>
      <c r="G319" s="244"/>
      <c r="H319" s="247">
        <v>470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AT319" s="253" t="s">
        <v>212</v>
      </c>
      <c r="AU319" s="253" t="s">
        <v>83</v>
      </c>
      <c r="AV319" s="12" t="s">
        <v>83</v>
      </c>
      <c r="AW319" s="12" t="s">
        <v>31</v>
      </c>
      <c r="AX319" s="12" t="s">
        <v>73</v>
      </c>
      <c r="AY319" s="253" t="s">
        <v>128</v>
      </c>
    </row>
    <row r="320" spans="2:51" s="12" customFormat="1" ht="12">
      <c r="B320" s="243"/>
      <c r="C320" s="244"/>
      <c r="D320" s="227" t="s">
        <v>212</v>
      </c>
      <c r="E320" s="245" t="s">
        <v>1</v>
      </c>
      <c r="F320" s="246" t="s">
        <v>311</v>
      </c>
      <c r="G320" s="244"/>
      <c r="H320" s="247">
        <v>60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2"/>
      <c r="AT320" s="253" t="s">
        <v>212</v>
      </c>
      <c r="AU320" s="253" t="s">
        <v>83</v>
      </c>
      <c r="AV320" s="12" t="s">
        <v>83</v>
      </c>
      <c r="AW320" s="12" t="s">
        <v>31</v>
      </c>
      <c r="AX320" s="12" t="s">
        <v>73</v>
      </c>
      <c r="AY320" s="253" t="s">
        <v>128</v>
      </c>
    </row>
    <row r="321" spans="2:51" s="12" customFormat="1" ht="12">
      <c r="B321" s="243"/>
      <c r="C321" s="244"/>
      <c r="D321" s="227" t="s">
        <v>212</v>
      </c>
      <c r="E321" s="245" t="s">
        <v>1</v>
      </c>
      <c r="F321" s="246" t="s">
        <v>315</v>
      </c>
      <c r="G321" s="244"/>
      <c r="H321" s="247">
        <v>520</v>
      </c>
      <c r="I321" s="248"/>
      <c r="J321" s="244"/>
      <c r="K321" s="244"/>
      <c r="L321" s="249"/>
      <c r="M321" s="250"/>
      <c r="N321" s="251"/>
      <c r="O321" s="251"/>
      <c r="P321" s="251"/>
      <c r="Q321" s="251"/>
      <c r="R321" s="251"/>
      <c r="S321" s="251"/>
      <c r="T321" s="252"/>
      <c r="AT321" s="253" t="s">
        <v>212</v>
      </c>
      <c r="AU321" s="253" t="s">
        <v>83</v>
      </c>
      <c r="AV321" s="12" t="s">
        <v>83</v>
      </c>
      <c r="AW321" s="12" t="s">
        <v>31</v>
      </c>
      <c r="AX321" s="12" t="s">
        <v>73</v>
      </c>
      <c r="AY321" s="253" t="s">
        <v>128</v>
      </c>
    </row>
    <row r="322" spans="2:51" s="12" customFormat="1" ht="12">
      <c r="B322" s="243"/>
      <c r="C322" s="244"/>
      <c r="D322" s="227" t="s">
        <v>212</v>
      </c>
      <c r="E322" s="245" t="s">
        <v>1</v>
      </c>
      <c r="F322" s="246" t="s">
        <v>313</v>
      </c>
      <c r="G322" s="244"/>
      <c r="H322" s="247">
        <v>8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AT322" s="253" t="s">
        <v>212</v>
      </c>
      <c r="AU322" s="253" t="s">
        <v>83</v>
      </c>
      <c r="AV322" s="12" t="s">
        <v>83</v>
      </c>
      <c r="AW322" s="12" t="s">
        <v>31</v>
      </c>
      <c r="AX322" s="12" t="s">
        <v>73</v>
      </c>
      <c r="AY322" s="253" t="s">
        <v>128</v>
      </c>
    </row>
    <row r="323" spans="2:51" s="12" customFormat="1" ht="12">
      <c r="B323" s="243"/>
      <c r="C323" s="244"/>
      <c r="D323" s="227" t="s">
        <v>212</v>
      </c>
      <c r="E323" s="245" t="s">
        <v>1</v>
      </c>
      <c r="F323" s="246" t="s">
        <v>314</v>
      </c>
      <c r="G323" s="244"/>
      <c r="H323" s="247">
        <v>24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AT323" s="253" t="s">
        <v>212</v>
      </c>
      <c r="AU323" s="253" t="s">
        <v>83</v>
      </c>
      <c r="AV323" s="12" t="s">
        <v>83</v>
      </c>
      <c r="AW323" s="12" t="s">
        <v>31</v>
      </c>
      <c r="AX323" s="12" t="s">
        <v>73</v>
      </c>
      <c r="AY323" s="253" t="s">
        <v>128</v>
      </c>
    </row>
    <row r="324" spans="2:51" s="14" customFormat="1" ht="12">
      <c r="B324" s="275"/>
      <c r="C324" s="276"/>
      <c r="D324" s="227" t="s">
        <v>212</v>
      </c>
      <c r="E324" s="277" t="s">
        <v>1</v>
      </c>
      <c r="F324" s="278" t="s">
        <v>295</v>
      </c>
      <c r="G324" s="276"/>
      <c r="H324" s="277" t="s">
        <v>1</v>
      </c>
      <c r="I324" s="279"/>
      <c r="J324" s="276"/>
      <c r="K324" s="276"/>
      <c r="L324" s="280"/>
      <c r="M324" s="281"/>
      <c r="N324" s="282"/>
      <c r="O324" s="282"/>
      <c r="P324" s="282"/>
      <c r="Q324" s="282"/>
      <c r="R324" s="282"/>
      <c r="S324" s="282"/>
      <c r="T324" s="283"/>
      <c r="AT324" s="284" t="s">
        <v>212</v>
      </c>
      <c r="AU324" s="284" t="s">
        <v>83</v>
      </c>
      <c r="AV324" s="14" t="s">
        <v>81</v>
      </c>
      <c r="AW324" s="14" t="s">
        <v>31</v>
      </c>
      <c r="AX324" s="14" t="s">
        <v>73</v>
      </c>
      <c r="AY324" s="284" t="s">
        <v>128</v>
      </c>
    </row>
    <row r="325" spans="2:51" s="13" customFormat="1" ht="12">
      <c r="B325" s="254"/>
      <c r="C325" s="255"/>
      <c r="D325" s="227" t="s">
        <v>212</v>
      </c>
      <c r="E325" s="256" t="s">
        <v>1</v>
      </c>
      <c r="F325" s="257" t="s">
        <v>214</v>
      </c>
      <c r="G325" s="255"/>
      <c r="H325" s="258">
        <v>2524</v>
      </c>
      <c r="I325" s="259"/>
      <c r="J325" s="255"/>
      <c r="K325" s="255"/>
      <c r="L325" s="260"/>
      <c r="M325" s="261"/>
      <c r="N325" s="262"/>
      <c r="O325" s="262"/>
      <c r="P325" s="262"/>
      <c r="Q325" s="262"/>
      <c r="R325" s="262"/>
      <c r="S325" s="262"/>
      <c r="T325" s="263"/>
      <c r="AT325" s="264" t="s">
        <v>212</v>
      </c>
      <c r="AU325" s="264" t="s">
        <v>83</v>
      </c>
      <c r="AV325" s="13" t="s">
        <v>133</v>
      </c>
      <c r="AW325" s="13" t="s">
        <v>31</v>
      </c>
      <c r="AX325" s="13" t="s">
        <v>81</v>
      </c>
      <c r="AY325" s="264" t="s">
        <v>128</v>
      </c>
    </row>
    <row r="326" spans="2:65" s="1" customFormat="1" ht="16.5" customHeight="1">
      <c r="B326" s="37"/>
      <c r="C326" s="214" t="s">
        <v>411</v>
      </c>
      <c r="D326" s="214" t="s">
        <v>129</v>
      </c>
      <c r="E326" s="215" t="s">
        <v>412</v>
      </c>
      <c r="F326" s="216" t="s">
        <v>413</v>
      </c>
      <c r="G326" s="217" t="s">
        <v>210</v>
      </c>
      <c r="H326" s="218">
        <v>2574</v>
      </c>
      <c r="I326" s="219"/>
      <c r="J326" s="220">
        <f>ROUND(I326*H326,2)</f>
        <v>0</v>
      </c>
      <c r="K326" s="216" t="s">
        <v>211</v>
      </c>
      <c r="L326" s="42"/>
      <c r="M326" s="221" t="s">
        <v>1</v>
      </c>
      <c r="N326" s="222" t="s">
        <v>38</v>
      </c>
      <c r="O326" s="85"/>
      <c r="P326" s="223">
        <f>O326*H326</f>
        <v>0</v>
      </c>
      <c r="Q326" s="223">
        <v>0.378</v>
      </c>
      <c r="R326" s="223">
        <f>Q326*H326</f>
        <v>972.972</v>
      </c>
      <c r="S326" s="223">
        <v>0</v>
      </c>
      <c r="T326" s="224">
        <f>S326*H326</f>
        <v>0</v>
      </c>
      <c r="AR326" s="225" t="s">
        <v>133</v>
      </c>
      <c r="AT326" s="225" t="s">
        <v>129</v>
      </c>
      <c r="AU326" s="225" t="s">
        <v>83</v>
      </c>
      <c r="AY326" s="16" t="s">
        <v>128</v>
      </c>
      <c r="BE326" s="226">
        <f>IF(N326="základní",J326,0)</f>
        <v>0</v>
      </c>
      <c r="BF326" s="226">
        <f>IF(N326="snížená",J326,0)</f>
        <v>0</v>
      </c>
      <c r="BG326" s="226">
        <f>IF(N326="zákl. přenesená",J326,0)</f>
        <v>0</v>
      </c>
      <c r="BH326" s="226">
        <f>IF(N326="sníž. přenesená",J326,0)</f>
        <v>0</v>
      </c>
      <c r="BI326" s="226">
        <f>IF(N326="nulová",J326,0)</f>
        <v>0</v>
      </c>
      <c r="BJ326" s="16" t="s">
        <v>81</v>
      </c>
      <c r="BK326" s="226">
        <f>ROUND(I326*H326,2)</f>
        <v>0</v>
      </c>
      <c r="BL326" s="16" t="s">
        <v>133</v>
      </c>
      <c r="BM326" s="225" t="s">
        <v>414</v>
      </c>
    </row>
    <row r="327" spans="2:47" s="1" customFormat="1" ht="12">
      <c r="B327" s="37"/>
      <c r="C327" s="38"/>
      <c r="D327" s="227" t="s">
        <v>134</v>
      </c>
      <c r="E327" s="38"/>
      <c r="F327" s="228" t="s">
        <v>413</v>
      </c>
      <c r="G327" s="38"/>
      <c r="H327" s="38"/>
      <c r="I327" s="138"/>
      <c r="J327" s="38"/>
      <c r="K327" s="38"/>
      <c r="L327" s="42"/>
      <c r="M327" s="229"/>
      <c r="N327" s="85"/>
      <c r="O327" s="85"/>
      <c r="P327" s="85"/>
      <c r="Q327" s="85"/>
      <c r="R327" s="85"/>
      <c r="S327" s="85"/>
      <c r="T327" s="86"/>
      <c r="AT327" s="16" t="s">
        <v>134</v>
      </c>
      <c r="AU327" s="16" t="s">
        <v>83</v>
      </c>
    </row>
    <row r="328" spans="2:51" s="12" customFormat="1" ht="12">
      <c r="B328" s="243"/>
      <c r="C328" s="244"/>
      <c r="D328" s="227" t="s">
        <v>212</v>
      </c>
      <c r="E328" s="245" t="s">
        <v>1</v>
      </c>
      <c r="F328" s="246" t="s">
        <v>309</v>
      </c>
      <c r="G328" s="244"/>
      <c r="H328" s="247">
        <v>1442</v>
      </c>
      <c r="I328" s="248"/>
      <c r="J328" s="244"/>
      <c r="K328" s="244"/>
      <c r="L328" s="249"/>
      <c r="M328" s="250"/>
      <c r="N328" s="251"/>
      <c r="O328" s="251"/>
      <c r="P328" s="251"/>
      <c r="Q328" s="251"/>
      <c r="R328" s="251"/>
      <c r="S328" s="251"/>
      <c r="T328" s="252"/>
      <c r="AT328" s="253" t="s">
        <v>212</v>
      </c>
      <c r="AU328" s="253" t="s">
        <v>83</v>
      </c>
      <c r="AV328" s="12" t="s">
        <v>83</v>
      </c>
      <c r="AW328" s="12" t="s">
        <v>31</v>
      </c>
      <c r="AX328" s="12" t="s">
        <v>73</v>
      </c>
      <c r="AY328" s="253" t="s">
        <v>128</v>
      </c>
    </row>
    <row r="329" spans="2:51" s="12" customFormat="1" ht="12">
      <c r="B329" s="243"/>
      <c r="C329" s="244"/>
      <c r="D329" s="227" t="s">
        <v>212</v>
      </c>
      <c r="E329" s="245" t="s">
        <v>1</v>
      </c>
      <c r="F329" s="246" t="s">
        <v>310</v>
      </c>
      <c r="G329" s="244"/>
      <c r="H329" s="247">
        <v>470</v>
      </c>
      <c r="I329" s="248"/>
      <c r="J329" s="244"/>
      <c r="K329" s="244"/>
      <c r="L329" s="249"/>
      <c r="M329" s="250"/>
      <c r="N329" s="251"/>
      <c r="O329" s="251"/>
      <c r="P329" s="251"/>
      <c r="Q329" s="251"/>
      <c r="R329" s="251"/>
      <c r="S329" s="251"/>
      <c r="T329" s="252"/>
      <c r="AT329" s="253" t="s">
        <v>212</v>
      </c>
      <c r="AU329" s="253" t="s">
        <v>83</v>
      </c>
      <c r="AV329" s="12" t="s">
        <v>83</v>
      </c>
      <c r="AW329" s="12" t="s">
        <v>31</v>
      </c>
      <c r="AX329" s="12" t="s">
        <v>73</v>
      </c>
      <c r="AY329" s="253" t="s">
        <v>128</v>
      </c>
    </row>
    <row r="330" spans="2:51" s="12" customFormat="1" ht="12">
      <c r="B330" s="243"/>
      <c r="C330" s="244"/>
      <c r="D330" s="227" t="s">
        <v>212</v>
      </c>
      <c r="E330" s="245" t="s">
        <v>1</v>
      </c>
      <c r="F330" s="246" t="s">
        <v>311</v>
      </c>
      <c r="G330" s="244"/>
      <c r="H330" s="247">
        <v>60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AT330" s="253" t="s">
        <v>212</v>
      </c>
      <c r="AU330" s="253" t="s">
        <v>83</v>
      </c>
      <c r="AV330" s="12" t="s">
        <v>83</v>
      </c>
      <c r="AW330" s="12" t="s">
        <v>31</v>
      </c>
      <c r="AX330" s="12" t="s">
        <v>73</v>
      </c>
      <c r="AY330" s="253" t="s">
        <v>128</v>
      </c>
    </row>
    <row r="331" spans="2:51" s="12" customFormat="1" ht="12">
      <c r="B331" s="243"/>
      <c r="C331" s="244"/>
      <c r="D331" s="227" t="s">
        <v>212</v>
      </c>
      <c r="E331" s="245" t="s">
        <v>1</v>
      </c>
      <c r="F331" s="246" t="s">
        <v>312</v>
      </c>
      <c r="G331" s="244"/>
      <c r="H331" s="247">
        <v>570</v>
      </c>
      <c r="I331" s="248"/>
      <c r="J331" s="244"/>
      <c r="K331" s="244"/>
      <c r="L331" s="249"/>
      <c r="M331" s="250"/>
      <c r="N331" s="251"/>
      <c r="O331" s="251"/>
      <c r="P331" s="251"/>
      <c r="Q331" s="251"/>
      <c r="R331" s="251"/>
      <c r="S331" s="251"/>
      <c r="T331" s="252"/>
      <c r="AT331" s="253" t="s">
        <v>212</v>
      </c>
      <c r="AU331" s="253" t="s">
        <v>83</v>
      </c>
      <c r="AV331" s="12" t="s">
        <v>83</v>
      </c>
      <c r="AW331" s="12" t="s">
        <v>31</v>
      </c>
      <c r="AX331" s="12" t="s">
        <v>73</v>
      </c>
      <c r="AY331" s="253" t="s">
        <v>128</v>
      </c>
    </row>
    <row r="332" spans="2:51" s="12" customFormat="1" ht="12">
      <c r="B332" s="243"/>
      <c r="C332" s="244"/>
      <c r="D332" s="227" t="s">
        <v>212</v>
      </c>
      <c r="E332" s="245" t="s">
        <v>1</v>
      </c>
      <c r="F332" s="246" t="s">
        <v>313</v>
      </c>
      <c r="G332" s="244"/>
      <c r="H332" s="247">
        <v>8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AT332" s="253" t="s">
        <v>212</v>
      </c>
      <c r="AU332" s="253" t="s">
        <v>83</v>
      </c>
      <c r="AV332" s="12" t="s">
        <v>83</v>
      </c>
      <c r="AW332" s="12" t="s">
        <v>31</v>
      </c>
      <c r="AX332" s="12" t="s">
        <v>73</v>
      </c>
      <c r="AY332" s="253" t="s">
        <v>128</v>
      </c>
    </row>
    <row r="333" spans="2:51" s="12" customFormat="1" ht="12">
      <c r="B333" s="243"/>
      <c r="C333" s="244"/>
      <c r="D333" s="227" t="s">
        <v>212</v>
      </c>
      <c r="E333" s="245" t="s">
        <v>1</v>
      </c>
      <c r="F333" s="246" t="s">
        <v>314</v>
      </c>
      <c r="G333" s="244"/>
      <c r="H333" s="247">
        <v>24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AT333" s="253" t="s">
        <v>212</v>
      </c>
      <c r="AU333" s="253" t="s">
        <v>83</v>
      </c>
      <c r="AV333" s="12" t="s">
        <v>83</v>
      </c>
      <c r="AW333" s="12" t="s">
        <v>31</v>
      </c>
      <c r="AX333" s="12" t="s">
        <v>73</v>
      </c>
      <c r="AY333" s="253" t="s">
        <v>128</v>
      </c>
    </row>
    <row r="334" spans="2:51" s="14" customFormat="1" ht="12">
      <c r="B334" s="275"/>
      <c r="C334" s="276"/>
      <c r="D334" s="227" t="s">
        <v>212</v>
      </c>
      <c r="E334" s="277" t="s">
        <v>1</v>
      </c>
      <c r="F334" s="278" t="s">
        <v>295</v>
      </c>
      <c r="G334" s="276"/>
      <c r="H334" s="277" t="s">
        <v>1</v>
      </c>
      <c r="I334" s="279"/>
      <c r="J334" s="276"/>
      <c r="K334" s="276"/>
      <c r="L334" s="280"/>
      <c r="M334" s="281"/>
      <c r="N334" s="282"/>
      <c r="O334" s="282"/>
      <c r="P334" s="282"/>
      <c r="Q334" s="282"/>
      <c r="R334" s="282"/>
      <c r="S334" s="282"/>
      <c r="T334" s="283"/>
      <c r="AT334" s="284" t="s">
        <v>212</v>
      </c>
      <c r="AU334" s="284" t="s">
        <v>83</v>
      </c>
      <c r="AV334" s="14" t="s">
        <v>81</v>
      </c>
      <c r="AW334" s="14" t="s">
        <v>31</v>
      </c>
      <c r="AX334" s="14" t="s">
        <v>73</v>
      </c>
      <c r="AY334" s="284" t="s">
        <v>128</v>
      </c>
    </row>
    <row r="335" spans="2:51" s="13" customFormat="1" ht="12">
      <c r="B335" s="254"/>
      <c r="C335" s="255"/>
      <c r="D335" s="227" t="s">
        <v>212</v>
      </c>
      <c r="E335" s="256" t="s">
        <v>1</v>
      </c>
      <c r="F335" s="257" t="s">
        <v>214</v>
      </c>
      <c r="G335" s="255"/>
      <c r="H335" s="258">
        <v>2574</v>
      </c>
      <c r="I335" s="259"/>
      <c r="J335" s="255"/>
      <c r="K335" s="255"/>
      <c r="L335" s="260"/>
      <c r="M335" s="261"/>
      <c r="N335" s="262"/>
      <c r="O335" s="262"/>
      <c r="P335" s="262"/>
      <c r="Q335" s="262"/>
      <c r="R335" s="262"/>
      <c r="S335" s="262"/>
      <c r="T335" s="263"/>
      <c r="AT335" s="264" t="s">
        <v>212</v>
      </c>
      <c r="AU335" s="264" t="s">
        <v>83</v>
      </c>
      <c r="AV335" s="13" t="s">
        <v>133</v>
      </c>
      <c r="AW335" s="13" t="s">
        <v>31</v>
      </c>
      <c r="AX335" s="13" t="s">
        <v>81</v>
      </c>
      <c r="AY335" s="264" t="s">
        <v>128</v>
      </c>
    </row>
    <row r="336" spans="2:65" s="1" customFormat="1" ht="24" customHeight="1">
      <c r="B336" s="37"/>
      <c r="C336" s="214" t="s">
        <v>308</v>
      </c>
      <c r="D336" s="214" t="s">
        <v>129</v>
      </c>
      <c r="E336" s="215" t="s">
        <v>415</v>
      </c>
      <c r="F336" s="216" t="s">
        <v>416</v>
      </c>
      <c r="G336" s="217" t="s">
        <v>210</v>
      </c>
      <c r="H336" s="218">
        <v>2004</v>
      </c>
      <c r="I336" s="219"/>
      <c r="J336" s="220">
        <f>ROUND(I336*H336,2)</f>
        <v>0</v>
      </c>
      <c r="K336" s="216" t="s">
        <v>211</v>
      </c>
      <c r="L336" s="42"/>
      <c r="M336" s="221" t="s">
        <v>1</v>
      </c>
      <c r="N336" s="222" t="s">
        <v>38</v>
      </c>
      <c r="O336" s="85"/>
      <c r="P336" s="223">
        <f>O336*H336</f>
        <v>0</v>
      </c>
      <c r="Q336" s="223">
        <v>0.371904</v>
      </c>
      <c r="R336" s="223">
        <f>Q336*H336</f>
        <v>745.295616</v>
      </c>
      <c r="S336" s="223">
        <v>0</v>
      </c>
      <c r="T336" s="224">
        <f>S336*H336</f>
        <v>0</v>
      </c>
      <c r="AR336" s="225" t="s">
        <v>133</v>
      </c>
      <c r="AT336" s="225" t="s">
        <v>129</v>
      </c>
      <c r="AU336" s="225" t="s">
        <v>83</v>
      </c>
      <c r="AY336" s="16" t="s">
        <v>128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16" t="s">
        <v>81</v>
      </c>
      <c r="BK336" s="226">
        <f>ROUND(I336*H336,2)</f>
        <v>0</v>
      </c>
      <c r="BL336" s="16" t="s">
        <v>133</v>
      </c>
      <c r="BM336" s="225" t="s">
        <v>417</v>
      </c>
    </row>
    <row r="337" spans="2:47" s="1" customFormat="1" ht="12">
      <c r="B337" s="37"/>
      <c r="C337" s="38"/>
      <c r="D337" s="227" t="s">
        <v>134</v>
      </c>
      <c r="E337" s="38"/>
      <c r="F337" s="228" t="s">
        <v>416</v>
      </c>
      <c r="G337" s="38"/>
      <c r="H337" s="38"/>
      <c r="I337" s="138"/>
      <c r="J337" s="38"/>
      <c r="K337" s="38"/>
      <c r="L337" s="42"/>
      <c r="M337" s="229"/>
      <c r="N337" s="85"/>
      <c r="O337" s="85"/>
      <c r="P337" s="85"/>
      <c r="Q337" s="85"/>
      <c r="R337" s="85"/>
      <c r="S337" s="85"/>
      <c r="T337" s="86"/>
      <c r="AT337" s="16" t="s">
        <v>134</v>
      </c>
      <c r="AU337" s="16" t="s">
        <v>83</v>
      </c>
    </row>
    <row r="338" spans="2:51" s="12" customFormat="1" ht="12">
      <c r="B338" s="243"/>
      <c r="C338" s="244"/>
      <c r="D338" s="227" t="s">
        <v>212</v>
      </c>
      <c r="E338" s="245" t="s">
        <v>1</v>
      </c>
      <c r="F338" s="246" t="s">
        <v>309</v>
      </c>
      <c r="G338" s="244"/>
      <c r="H338" s="247">
        <v>1442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AT338" s="253" t="s">
        <v>212</v>
      </c>
      <c r="AU338" s="253" t="s">
        <v>83</v>
      </c>
      <c r="AV338" s="12" t="s">
        <v>83</v>
      </c>
      <c r="AW338" s="12" t="s">
        <v>31</v>
      </c>
      <c r="AX338" s="12" t="s">
        <v>73</v>
      </c>
      <c r="AY338" s="253" t="s">
        <v>128</v>
      </c>
    </row>
    <row r="339" spans="2:51" s="12" customFormat="1" ht="12">
      <c r="B339" s="243"/>
      <c r="C339" s="244"/>
      <c r="D339" s="227" t="s">
        <v>212</v>
      </c>
      <c r="E339" s="245" t="s">
        <v>1</v>
      </c>
      <c r="F339" s="246" t="s">
        <v>418</v>
      </c>
      <c r="G339" s="244"/>
      <c r="H339" s="247">
        <v>470</v>
      </c>
      <c r="I339" s="248"/>
      <c r="J339" s="244"/>
      <c r="K339" s="244"/>
      <c r="L339" s="249"/>
      <c r="M339" s="250"/>
      <c r="N339" s="251"/>
      <c r="O339" s="251"/>
      <c r="P339" s="251"/>
      <c r="Q339" s="251"/>
      <c r="R339" s="251"/>
      <c r="S339" s="251"/>
      <c r="T339" s="252"/>
      <c r="AT339" s="253" t="s">
        <v>212</v>
      </c>
      <c r="AU339" s="253" t="s">
        <v>83</v>
      </c>
      <c r="AV339" s="12" t="s">
        <v>83</v>
      </c>
      <c r="AW339" s="12" t="s">
        <v>31</v>
      </c>
      <c r="AX339" s="12" t="s">
        <v>73</v>
      </c>
      <c r="AY339" s="253" t="s">
        <v>128</v>
      </c>
    </row>
    <row r="340" spans="2:51" s="12" customFormat="1" ht="12">
      <c r="B340" s="243"/>
      <c r="C340" s="244"/>
      <c r="D340" s="227" t="s">
        <v>212</v>
      </c>
      <c r="E340" s="245" t="s">
        <v>1</v>
      </c>
      <c r="F340" s="246" t="s">
        <v>311</v>
      </c>
      <c r="G340" s="244"/>
      <c r="H340" s="247">
        <v>60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AT340" s="253" t="s">
        <v>212</v>
      </c>
      <c r="AU340" s="253" t="s">
        <v>83</v>
      </c>
      <c r="AV340" s="12" t="s">
        <v>83</v>
      </c>
      <c r="AW340" s="12" t="s">
        <v>31</v>
      </c>
      <c r="AX340" s="12" t="s">
        <v>73</v>
      </c>
      <c r="AY340" s="253" t="s">
        <v>128</v>
      </c>
    </row>
    <row r="341" spans="2:51" s="12" customFormat="1" ht="12">
      <c r="B341" s="243"/>
      <c r="C341" s="244"/>
      <c r="D341" s="227" t="s">
        <v>212</v>
      </c>
      <c r="E341" s="245" t="s">
        <v>1</v>
      </c>
      <c r="F341" s="246" t="s">
        <v>313</v>
      </c>
      <c r="G341" s="244"/>
      <c r="H341" s="247">
        <v>8</v>
      </c>
      <c r="I341" s="248"/>
      <c r="J341" s="244"/>
      <c r="K341" s="244"/>
      <c r="L341" s="249"/>
      <c r="M341" s="250"/>
      <c r="N341" s="251"/>
      <c r="O341" s="251"/>
      <c r="P341" s="251"/>
      <c r="Q341" s="251"/>
      <c r="R341" s="251"/>
      <c r="S341" s="251"/>
      <c r="T341" s="252"/>
      <c r="AT341" s="253" t="s">
        <v>212</v>
      </c>
      <c r="AU341" s="253" t="s">
        <v>83</v>
      </c>
      <c r="AV341" s="12" t="s">
        <v>83</v>
      </c>
      <c r="AW341" s="12" t="s">
        <v>31</v>
      </c>
      <c r="AX341" s="12" t="s">
        <v>73</v>
      </c>
      <c r="AY341" s="253" t="s">
        <v>128</v>
      </c>
    </row>
    <row r="342" spans="2:51" s="12" customFormat="1" ht="12">
      <c r="B342" s="243"/>
      <c r="C342" s="244"/>
      <c r="D342" s="227" t="s">
        <v>212</v>
      </c>
      <c r="E342" s="245" t="s">
        <v>1</v>
      </c>
      <c r="F342" s="246" t="s">
        <v>314</v>
      </c>
      <c r="G342" s="244"/>
      <c r="H342" s="247">
        <v>24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AT342" s="253" t="s">
        <v>212</v>
      </c>
      <c r="AU342" s="253" t="s">
        <v>83</v>
      </c>
      <c r="AV342" s="12" t="s">
        <v>83</v>
      </c>
      <c r="AW342" s="12" t="s">
        <v>31</v>
      </c>
      <c r="AX342" s="12" t="s">
        <v>73</v>
      </c>
      <c r="AY342" s="253" t="s">
        <v>128</v>
      </c>
    </row>
    <row r="343" spans="2:51" s="14" customFormat="1" ht="12">
      <c r="B343" s="275"/>
      <c r="C343" s="276"/>
      <c r="D343" s="227" t="s">
        <v>212</v>
      </c>
      <c r="E343" s="277" t="s">
        <v>1</v>
      </c>
      <c r="F343" s="278" t="s">
        <v>295</v>
      </c>
      <c r="G343" s="276"/>
      <c r="H343" s="277" t="s">
        <v>1</v>
      </c>
      <c r="I343" s="279"/>
      <c r="J343" s="276"/>
      <c r="K343" s="276"/>
      <c r="L343" s="280"/>
      <c r="M343" s="281"/>
      <c r="N343" s="282"/>
      <c r="O343" s="282"/>
      <c r="P343" s="282"/>
      <c r="Q343" s="282"/>
      <c r="R343" s="282"/>
      <c r="S343" s="282"/>
      <c r="T343" s="283"/>
      <c r="AT343" s="284" t="s">
        <v>212</v>
      </c>
      <c r="AU343" s="284" t="s">
        <v>83</v>
      </c>
      <c r="AV343" s="14" t="s">
        <v>81</v>
      </c>
      <c r="AW343" s="14" t="s">
        <v>31</v>
      </c>
      <c r="AX343" s="14" t="s">
        <v>73</v>
      </c>
      <c r="AY343" s="284" t="s">
        <v>128</v>
      </c>
    </row>
    <row r="344" spans="2:51" s="13" customFormat="1" ht="12">
      <c r="B344" s="254"/>
      <c r="C344" s="255"/>
      <c r="D344" s="227" t="s">
        <v>212</v>
      </c>
      <c r="E344" s="256" t="s">
        <v>1</v>
      </c>
      <c r="F344" s="257" t="s">
        <v>214</v>
      </c>
      <c r="G344" s="255"/>
      <c r="H344" s="258">
        <v>2004</v>
      </c>
      <c r="I344" s="259"/>
      <c r="J344" s="255"/>
      <c r="K344" s="255"/>
      <c r="L344" s="260"/>
      <c r="M344" s="261"/>
      <c r="N344" s="262"/>
      <c r="O344" s="262"/>
      <c r="P344" s="262"/>
      <c r="Q344" s="262"/>
      <c r="R344" s="262"/>
      <c r="S344" s="262"/>
      <c r="T344" s="263"/>
      <c r="AT344" s="264" t="s">
        <v>212</v>
      </c>
      <c r="AU344" s="264" t="s">
        <v>83</v>
      </c>
      <c r="AV344" s="13" t="s">
        <v>133</v>
      </c>
      <c r="AW344" s="13" t="s">
        <v>31</v>
      </c>
      <c r="AX344" s="13" t="s">
        <v>81</v>
      </c>
      <c r="AY344" s="264" t="s">
        <v>128</v>
      </c>
    </row>
    <row r="345" spans="2:65" s="1" customFormat="1" ht="24" customHeight="1">
      <c r="B345" s="37"/>
      <c r="C345" s="214" t="s">
        <v>419</v>
      </c>
      <c r="D345" s="214" t="s">
        <v>129</v>
      </c>
      <c r="E345" s="215" t="s">
        <v>420</v>
      </c>
      <c r="F345" s="216" t="s">
        <v>421</v>
      </c>
      <c r="G345" s="217" t="s">
        <v>210</v>
      </c>
      <c r="H345" s="218">
        <v>1442</v>
      </c>
      <c r="I345" s="219"/>
      <c r="J345" s="220">
        <f>ROUND(I345*H345,2)</f>
        <v>0</v>
      </c>
      <c r="K345" s="216" t="s">
        <v>211</v>
      </c>
      <c r="L345" s="42"/>
      <c r="M345" s="221" t="s">
        <v>1</v>
      </c>
      <c r="N345" s="222" t="s">
        <v>38</v>
      </c>
      <c r="O345" s="85"/>
      <c r="P345" s="223">
        <f>O345*H345</f>
        <v>0</v>
      </c>
      <c r="Q345" s="223">
        <v>0.211</v>
      </c>
      <c r="R345" s="223">
        <f>Q345*H345</f>
        <v>304.262</v>
      </c>
      <c r="S345" s="223">
        <v>0</v>
      </c>
      <c r="T345" s="224">
        <f>S345*H345</f>
        <v>0</v>
      </c>
      <c r="AR345" s="225" t="s">
        <v>133</v>
      </c>
      <c r="AT345" s="225" t="s">
        <v>129</v>
      </c>
      <c r="AU345" s="225" t="s">
        <v>83</v>
      </c>
      <c r="AY345" s="16" t="s">
        <v>128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6" t="s">
        <v>81</v>
      </c>
      <c r="BK345" s="226">
        <f>ROUND(I345*H345,2)</f>
        <v>0</v>
      </c>
      <c r="BL345" s="16" t="s">
        <v>133</v>
      </c>
      <c r="BM345" s="225" t="s">
        <v>422</v>
      </c>
    </row>
    <row r="346" spans="2:47" s="1" customFormat="1" ht="12">
      <c r="B346" s="37"/>
      <c r="C346" s="38"/>
      <c r="D346" s="227" t="s">
        <v>134</v>
      </c>
      <c r="E346" s="38"/>
      <c r="F346" s="228" t="s">
        <v>421</v>
      </c>
      <c r="G346" s="38"/>
      <c r="H346" s="38"/>
      <c r="I346" s="138"/>
      <c r="J346" s="38"/>
      <c r="K346" s="38"/>
      <c r="L346" s="42"/>
      <c r="M346" s="229"/>
      <c r="N346" s="85"/>
      <c r="O346" s="85"/>
      <c r="P346" s="85"/>
      <c r="Q346" s="85"/>
      <c r="R346" s="85"/>
      <c r="S346" s="85"/>
      <c r="T346" s="86"/>
      <c r="AT346" s="16" t="s">
        <v>134</v>
      </c>
      <c r="AU346" s="16" t="s">
        <v>83</v>
      </c>
    </row>
    <row r="347" spans="2:51" s="12" customFormat="1" ht="12">
      <c r="B347" s="243"/>
      <c r="C347" s="244"/>
      <c r="D347" s="227" t="s">
        <v>212</v>
      </c>
      <c r="E347" s="245" t="s">
        <v>1</v>
      </c>
      <c r="F347" s="246" t="s">
        <v>309</v>
      </c>
      <c r="G347" s="244"/>
      <c r="H347" s="247">
        <v>1442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AT347" s="253" t="s">
        <v>212</v>
      </c>
      <c r="AU347" s="253" t="s">
        <v>83</v>
      </c>
      <c r="AV347" s="12" t="s">
        <v>83</v>
      </c>
      <c r="AW347" s="12" t="s">
        <v>31</v>
      </c>
      <c r="AX347" s="12" t="s">
        <v>73</v>
      </c>
      <c r="AY347" s="253" t="s">
        <v>128</v>
      </c>
    </row>
    <row r="348" spans="2:51" s="14" customFormat="1" ht="12">
      <c r="B348" s="275"/>
      <c r="C348" s="276"/>
      <c r="D348" s="227" t="s">
        <v>212</v>
      </c>
      <c r="E348" s="277" t="s">
        <v>1</v>
      </c>
      <c r="F348" s="278" t="s">
        <v>295</v>
      </c>
      <c r="G348" s="276"/>
      <c r="H348" s="277" t="s">
        <v>1</v>
      </c>
      <c r="I348" s="279"/>
      <c r="J348" s="276"/>
      <c r="K348" s="276"/>
      <c r="L348" s="280"/>
      <c r="M348" s="281"/>
      <c r="N348" s="282"/>
      <c r="O348" s="282"/>
      <c r="P348" s="282"/>
      <c r="Q348" s="282"/>
      <c r="R348" s="282"/>
      <c r="S348" s="282"/>
      <c r="T348" s="283"/>
      <c r="AT348" s="284" t="s">
        <v>212</v>
      </c>
      <c r="AU348" s="284" t="s">
        <v>83</v>
      </c>
      <c r="AV348" s="14" t="s">
        <v>81</v>
      </c>
      <c r="AW348" s="14" t="s">
        <v>31</v>
      </c>
      <c r="AX348" s="14" t="s">
        <v>73</v>
      </c>
      <c r="AY348" s="284" t="s">
        <v>128</v>
      </c>
    </row>
    <row r="349" spans="2:51" s="13" customFormat="1" ht="12">
      <c r="B349" s="254"/>
      <c r="C349" s="255"/>
      <c r="D349" s="227" t="s">
        <v>212</v>
      </c>
      <c r="E349" s="256" t="s">
        <v>1</v>
      </c>
      <c r="F349" s="257" t="s">
        <v>214</v>
      </c>
      <c r="G349" s="255"/>
      <c r="H349" s="258">
        <v>1442</v>
      </c>
      <c r="I349" s="259"/>
      <c r="J349" s="255"/>
      <c r="K349" s="255"/>
      <c r="L349" s="260"/>
      <c r="M349" s="261"/>
      <c r="N349" s="262"/>
      <c r="O349" s="262"/>
      <c r="P349" s="262"/>
      <c r="Q349" s="262"/>
      <c r="R349" s="262"/>
      <c r="S349" s="262"/>
      <c r="T349" s="263"/>
      <c r="AT349" s="264" t="s">
        <v>212</v>
      </c>
      <c r="AU349" s="264" t="s">
        <v>83</v>
      </c>
      <c r="AV349" s="13" t="s">
        <v>133</v>
      </c>
      <c r="AW349" s="13" t="s">
        <v>31</v>
      </c>
      <c r="AX349" s="13" t="s">
        <v>81</v>
      </c>
      <c r="AY349" s="264" t="s">
        <v>128</v>
      </c>
    </row>
    <row r="350" spans="2:65" s="1" customFormat="1" ht="24" customHeight="1">
      <c r="B350" s="37"/>
      <c r="C350" s="214" t="s">
        <v>319</v>
      </c>
      <c r="D350" s="214" t="s">
        <v>129</v>
      </c>
      <c r="E350" s="215" t="s">
        <v>423</v>
      </c>
      <c r="F350" s="216" t="s">
        <v>424</v>
      </c>
      <c r="G350" s="217" t="s">
        <v>210</v>
      </c>
      <c r="H350" s="218">
        <v>1442</v>
      </c>
      <c r="I350" s="219"/>
      <c r="J350" s="220">
        <f>ROUND(I350*H350,2)</f>
        <v>0</v>
      </c>
      <c r="K350" s="216" t="s">
        <v>211</v>
      </c>
      <c r="L350" s="42"/>
      <c r="M350" s="221" t="s">
        <v>1</v>
      </c>
      <c r="N350" s="222" t="s">
        <v>38</v>
      </c>
      <c r="O350" s="85"/>
      <c r="P350" s="223">
        <f>O350*H350</f>
        <v>0</v>
      </c>
      <c r="Q350" s="223">
        <v>0.00652</v>
      </c>
      <c r="R350" s="223">
        <f>Q350*H350</f>
        <v>9.40184</v>
      </c>
      <c r="S350" s="223">
        <v>0</v>
      </c>
      <c r="T350" s="224">
        <f>S350*H350</f>
        <v>0</v>
      </c>
      <c r="AR350" s="225" t="s">
        <v>133</v>
      </c>
      <c r="AT350" s="225" t="s">
        <v>129</v>
      </c>
      <c r="AU350" s="225" t="s">
        <v>83</v>
      </c>
      <c r="AY350" s="16" t="s">
        <v>128</v>
      </c>
      <c r="BE350" s="226">
        <f>IF(N350="základní",J350,0)</f>
        <v>0</v>
      </c>
      <c r="BF350" s="226">
        <f>IF(N350="snížená",J350,0)</f>
        <v>0</v>
      </c>
      <c r="BG350" s="226">
        <f>IF(N350="zákl. přenesená",J350,0)</f>
        <v>0</v>
      </c>
      <c r="BH350" s="226">
        <f>IF(N350="sníž. přenesená",J350,0)</f>
        <v>0</v>
      </c>
      <c r="BI350" s="226">
        <f>IF(N350="nulová",J350,0)</f>
        <v>0</v>
      </c>
      <c r="BJ350" s="16" t="s">
        <v>81</v>
      </c>
      <c r="BK350" s="226">
        <f>ROUND(I350*H350,2)</f>
        <v>0</v>
      </c>
      <c r="BL350" s="16" t="s">
        <v>133</v>
      </c>
      <c r="BM350" s="225" t="s">
        <v>425</v>
      </c>
    </row>
    <row r="351" spans="2:47" s="1" customFormat="1" ht="12">
      <c r="B351" s="37"/>
      <c r="C351" s="38"/>
      <c r="D351" s="227" t="s">
        <v>134</v>
      </c>
      <c r="E351" s="38"/>
      <c r="F351" s="228" t="s">
        <v>424</v>
      </c>
      <c r="G351" s="38"/>
      <c r="H351" s="38"/>
      <c r="I351" s="138"/>
      <c r="J351" s="38"/>
      <c r="K351" s="38"/>
      <c r="L351" s="42"/>
      <c r="M351" s="229"/>
      <c r="N351" s="85"/>
      <c r="O351" s="85"/>
      <c r="P351" s="85"/>
      <c r="Q351" s="85"/>
      <c r="R351" s="85"/>
      <c r="S351" s="85"/>
      <c r="T351" s="86"/>
      <c r="AT351" s="16" t="s">
        <v>134</v>
      </c>
      <c r="AU351" s="16" t="s">
        <v>83</v>
      </c>
    </row>
    <row r="352" spans="2:51" s="12" customFormat="1" ht="12">
      <c r="B352" s="243"/>
      <c r="C352" s="244"/>
      <c r="D352" s="227" t="s">
        <v>212</v>
      </c>
      <c r="E352" s="245" t="s">
        <v>1</v>
      </c>
      <c r="F352" s="246" t="s">
        <v>309</v>
      </c>
      <c r="G352" s="244"/>
      <c r="H352" s="247">
        <v>1442</v>
      </c>
      <c r="I352" s="248"/>
      <c r="J352" s="244"/>
      <c r="K352" s="244"/>
      <c r="L352" s="249"/>
      <c r="M352" s="250"/>
      <c r="N352" s="251"/>
      <c r="O352" s="251"/>
      <c r="P352" s="251"/>
      <c r="Q352" s="251"/>
      <c r="R352" s="251"/>
      <c r="S352" s="251"/>
      <c r="T352" s="252"/>
      <c r="AT352" s="253" t="s">
        <v>212</v>
      </c>
      <c r="AU352" s="253" t="s">
        <v>83</v>
      </c>
      <c r="AV352" s="12" t="s">
        <v>83</v>
      </c>
      <c r="AW352" s="12" t="s">
        <v>31</v>
      </c>
      <c r="AX352" s="12" t="s">
        <v>73</v>
      </c>
      <c r="AY352" s="253" t="s">
        <v>128</v>
      </c>
    </row>
    <row r="353" spans="2:51" s="14" customFormat="1" ht="12">
      <c r="B353" s="275"/>
      <c r="C353" s="276"/>
      <c r="D353" s="227" t="s">
        <v>212</v>
      </c>
      <c r="E353" s="277" t="s">
        <v>1</v>
      </c>
      <c r="F353" s="278" t="s">
        <v>295</v>
      </c>
      <c r="G353" s="276"/>
      <c r="H353" s="277" t="s">
        <v>1</v>
      </c>
      <c r="I353" s="279"/>
      <c r="J353" s="276"/>
      <c r="K353" s="276"/>
      <c r="L353" s="280"/>
      <c r="M353" s="281"/>
      <c r="N353" s="282"/>
      <c r="O353" s="282"/>
      <c r="P353" s="282"/>
      <c r="Q353" s="282"/>
      <c r="R353" s="282"/>
      <c r="S353" s="282"/>
      <c r="T353" s="283"/>
      <c r="AT353" s="284" t="s">
        <v>212</v>
      </c>
      <c r="AU353" s="284" t="s">
        <v>83</v>
      </c>
      <c r="AV353" s="14" t="s">
        <v>81</v>
      </c>
      <c r="AW353" s="14" t="s">
        <v>31</v>
      </c>
      <c r="AX353" s="14" t="s">
        <v>73</v>
      </c>
      <c r="AY353" s="284" t="s">
        <v>128</v>
      </c>
    </row>
    <row r="354" spans="2:51" s="13" customFormat="1" ht="12">
      <c r="B354" s="254"/>
      <c r="C354" s="255"/>
      <c r="D354" s="227" t="s">
        <v>212</v>
      </c>
      <c r="E354" s="256" t="s">
        <v>1</v>
      </c>
      <c r="F354" s="257" t="s">
        <v>214</v>
      </c>
      <c r="G354" s="255"/>
      <c r="H354" s="258">
        <v>1442</v>
      </c>
      <c r="I354" s="259"/>
      <c r="J354" s="255"/>
      <c r="K354" s="255"/>
      <c r="L354" s="260"/>
      <c r="M354" s="261"/>
      <c r="N354" s="262"/>
      <c r="O354" s="262"/>
      <c r="P354" s="262"/>
      <c r="Q354" s="262"/>
      <c r="R354" s="262"/>
      <c r="S354" s="262"/>
      <c r="T354" s="263"/>
      <c r="AT354" s="264" t="s">
        <v>212</v>
      </c>
      <c r="AU354" s="264" t="s">
        <v>83</v>
      </c>
      <c r="AV354" s="13" t="s">
        <v>133</v>
      </c>
      <c r="AW354" s="13" t="s">
        <v>31</v>
      </c>
      <c r="AX354" s="13" t="s">
        <v>81</v>
      </c>
      <c r="AY354" s="264" t="s">
        <v>128</v>
      </c>
    </row>
    <row r="355" spans="2:65" s="1" customFormat="1" ht="24" customHeight="1">
      <c r="B355" s="37"/>
      <c r="C355" s="214" t="s">
        <v>426</v>
      </c>
      <c r="D355" s="214" t="s">
        <v>129</v>
      </c>
      <c r="E355" s="215" t="s">
        <v>427</v>
      </c>
      <c r="F355" s="216" t="s">
        <v>428</v>
      </c>
      <c r="G355" s="217" t="s">
        <v>210</v>
      </c>
      <c r="H355" s="218">
        <v>1442</v>
      </c>
      <c r="I355" s="219"/>
      <c r="J355" s="220">
        <f>ROUND(I355*H355,2)</f>
        <v>0</v>
      </c>
      <c r="K355" s="216" t="s">
        <v>211</v>
      </c>
      <c r="L355" s="42"/>
      <c r="M355" s="221" t="s">
        <v>1</v>
      </c>
      <c r="N355" s="222" t="s">
        <v>38</v>
      </c>
      <c r="O355" s="85"/>
      <c r="P355" s="223">
        <f>O355*H355</f>
        <v>0</v>
      </c>
      <c r="Q355" s="223">
        <v>0.00051</v>
      </c>
      <c r="R355" s="223">
        <f>Q355*H355</f>
        <v>0.7354200000000001</v>
      </c>
      <c r="S355" s="223">
        <v>0</v>
      </c>
      <c r="T355" s="224">
        <f>S355*H355</f>
        <v>0</v>
      </c>
      <c r="AR355" s="225" t="s">
        <v>133</v>
      </c>
      <c r="AT355" s="225" t="s">
        <v>129</v>
      </c>
      <c r="AU355" s="225" t="s">
        <v>83</v>
      </c>
      <c r="AY355" s="16" t="s">
        <v>128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6" t="s">
        <v>81</v>
      </c>
      <c r="BK355" s="226">
        <f>ROUND(I355*H355,2)</f>
        <v>0</v>
      </c>
      <c r="BL355" s="16" t="s">
        <v>133</v>
      </c>
      <c r="BM355" s="225" t="s">
        <v>429</v>
      </c>
    </row>
    <row r="356" spans="2:47" s="1" customFormat="1" ht="12">
      <c r="B356" s="37"/>
      <c r="C356" s="38"/>
      <c r="D356" s="227" t="s">
        <v>134</v>
      </c>
      <c r="E356" s="38"/>
      <c r="F356" s="228" t="s">
        <v>428</v>
      </c>
      <c r="G356" s="38"/>
      <c r="H356" s="38"/>
      <c r="I356" s="138"/>
      <c r="J356" s="38"/>
      <c r="K356" s="38"/>
      <c r="L356" s="42"/>
      <c r="M356" s="229"/>
      <c r="N356" s="85"/>
      <c r="O356" s="85"/>
      <c r="P356" s="85"/>
      <c r="Q356" s="85"/>
      <c r="R356" s="85"/>
      <c r="S356" s="85"/>
      <c r="T356" s="86"/>
      <c r="AT356" s="16" t="s">
        <v>134</v>
      </c>
      <c r="AU356" s="16" t="s">
        <v>83</v>
      </c>
    </row>
    <row r="357" spans="2:51" s="12" customFormat="1" ht="12">
      <c r="B357" s="243"/>
      <c r="C357" s="244"/>
      <c r="D357" s="227" t="s">
        <v>212</v>
      </c>
      <c r="E357" s="245" t="s">
        <v>1</v>
      </c>
      <c r="F357" s="246" t="s">
        <v>309</v>
      </c>
      <c r="G357" s="244"/>
      <c r="H357" s="247">
        <v>1442</v>
      </c>
      <c r="I357" s="248"/>
      <c r="J357" s="244"/>
      <c r="K357" s="244"/>
      <c r="L357" s="249"/>
      <c r="M357" s="250"/>
      <c r="N357" s="251"/>
      <c r="O357" s="251"/>
      <c r="P357" s="251"/>
      <c r="Q357" s="251"/>
      <c r="R357" s="251"/>
      <c r="S357" s="251"/>
      <c r="T357" s="252"/>
      <c r="AT357" s="253" t="s">
        <v>212</v>
      </c>
      <c r="AU357" s="253" t="s">
        <v>83</v>
      </c>
      <c r="AV357" s="12" t="s">
        <v>83</v>
      </c>
      <c r="AW357" s="12" t="s">
        <v>31</v>
      </c>
      <c r="AX357" s="12" t="s">
        <v>73</v>
      </c>
      <c r="AY357" s="253" t="s">
        <v>128</v>
      </c>
    </row>
    <row r="358" spans="2:51" s="14" customFormat="1" ht="12">
      <c r="B358" s="275"/>
      <c r="C358" s="276"/>
      <c r="D358" s="227" t="s">
        <v>212</v>
      </c>
      <c r="E358" s="277" t="s">
        <v>1</v>
      </c>
      <c r="F358" s="278" t="s">
        <v>295</v>
      </c>
      <c r="G358" s="276"/>
      <c r="H358" s="277" t="s">
        <v>1</v>
      </c>
      <c r="I358" s="279"/>
      <c r="J358" s="276"/>
      <c r="K358" s="276"/>
      <c r="L358" s="280"/>
      <c r="M358" s="281"/>
      <c r="N358" s="282"/>
      <c r="O358" s="282"/>
      <c r="P358" s="282"/>
      <c r="Q358" s="282"/>
      <c r="R358" s="282"/>
      <c r="S358" s="282"/>
      <c r="T358" s="283"/>
      <c r="AT358" s="284" t="s">
        <v>212</v>
      </c>
      <c r="AU358" s="284" t="s">
        <v>83</v>
      </c>
      <c r="AV358" s="14" t="s">
        <v>81</v>
      </c>
      <c r="AW358" s="14" t="s">
        <v>31</v>
      </c>
      <c r="AX358" s="14" t="s">
        <v>73</v>
      </c>
      <c r="AY358" s="284" t="s">
        <v>128</v>
      </c>
    </row>
    <row r="359" spans="2:51" s="13" customFormat="1" ht="12">
      <c r="B359" s="254"/>
      <c r="C359" s="255"/>
      <c r="D359" s="227" t="s">
        <v>212</v>
      </c>
      <c r="E359" s="256" t="s">
        <v>1</v>
      </c>
      <c r="F359" s="257" t="s">
        <v>214</v>
      </c>
      <c r="G359" s="255"/>
      <c r="H359" s="258">
        <v>1442</v>
      </c>
      <c r="I359" s="259"/>
      <c r="J359" s="255"/>
      <c r="K359" s="255"/>
      <c r="L359" s="260"/>
      <c r="M359" s="261"/>
      <c r="N359" s="262"/>
      <c r="O359" s="262"/>
      <c r="P359" s="262"/>
      <c r="Q359" s="262"/>
      <c r="R359" s="262"/>
      <c r="S359" s="262"/>
      <c r="T359" s="263"/>
      <c r="AT359" s="264" t="s">
        <v>212</v>
      </c>
      <c r="AU359" s="264" t="s">
        <v>83</v>
      </c>
      <c r="AV359" s="13" t="s">
        <v>133</v>
      </c>
      <c r="AW359" s="13" t="s">
        <v>31</v>
      </c>
      <c r="AX359" s="13" t="s">
        <v>81</v>
      </c>
      <c r="AY359" s="264" t="s">
        <v>128</v>
      </c>
    </row>
    <row r="360" spans="2:65" s="1" customFormat="1" ht="24" customHeight="1">
      <c r="B360" s="37"/>
      <c r="C360" s="214" t="s">
        <v>323</v>
      </c>
      <c r="D360" s="214" t="s">
        <v>129</v>
      </c>
      <c r="E360" s="215" t="s">
        <v>430</v>
      </c>
      <c r="F360" s="216" t="s">
        <v>431</v>
      </c>
      <c r="G360" s="217" t="s">
        <v>210</v>
      </c>
      <c r="H360" s="218">
        <v>1442</v>
      </c>
      <c r="I360" s="219"/>
      <c r="J360" s="220">
        <f>ROUND(I360*H360,2)</f>
        <v>0</v>
      </c>
      <c r="K360" s="216" t="s">
        <v>211</v>
      </c>
      <c r="L360" s="42"/>
      <c r="M360" s="221" t="s">
        <v>1</v>
      </c>
      <c r="N360" s="222" t="s">
        <v>38</v>
      </c>
      <c r="O360" s="85"/>
      <c r="P360" s="223">
        <f>O360*H360</f>
        <v>0</v>
      </c>
      <c r="Q360" s="223">
        <v>0.10373</v>
      </c>
      <c r="R360" s="223">
        <f>Q360*H360</f>
        <v>149.57866</v>
      </c>
      <c r="S360" s="223">
        <v>0</v>
      </c>
      <c r="T360" s="224">
        <f>S360*H360</f>
        <v>0</v>
      </c>
      <c r="AR360" s="225" t="s">
        <v>133</v>
      </c>
      <c r="AT360" s="225" t="s">
        <v>129</v>
      </c>
      <c r="AU360" s="225" t="s">
        <v>83</v>
      </c>
      <c r="AY360" s="16" t="s">
        <v>128</v>
      </c>
      <c r="BE360" s="226">
        <f>IF(N360="základní",J360,0)</f>
        <v>0</v>
      </c>
      <c r="BF360" s="226">
        <f>IF(N360="snížená",J360,0)</f>
        <v>0</v>
      </c>
      <c r="BG360" s="226">
        <f>IF(N360="zákl. přenesená",J360,0)</f>
        <v>0</v>
      </c>
      <c r="BH360" s="226">
        <f>IF(N360="sníž. přenesená",J360,0)</f>
        <v>0</v>
      </c>
      <c r="BI360" s="226">
        <f>IF(N360="nulová",J360,0)</f>
        <v>0</v>
      </c>
      <c r="BJ360" s="16" t="s">
        <v>81</v>
      </c>
      <c r="BK360" s="226">
        <f>ROUND(I360*H360,2)</f>
        <v>0</v>
      </c>
      <c r="BL360" s="16" t="s">
        <v>133</v>
      </c>
      <c r="BM360" s="225" t="s">
        <v>432</v>
      </c>
    </row>
    <row r="361" spans="2:47" s="1" customFormat="1" ht="12">
      <c r="B361" s="37"/>
      <c r="C361" s="38"/>
      <c r="D361" s="227" t="s">
        <v>134</v>
      </c>
      <c r="E361" s="38"/>
      <c r="F361" s="228" t="s">
        <v>431</v>
      </c>
      <c r="G361" s="38"/>
      <c r="H361" s="38"/>
      <c r="I361" s="138"/>
      <c r="J361" s="38"/>
      <c r="K361" s="38"/>
      <c r="L361" s="42"/>
      <c r="M361" s="229"/>
      <c r="N361" s="85"/>
      <c r="O361" s="85"/>
      <c r="P361" s="85"/>
      <c r="Q361" s="85"/>
      <c r="R361" s="85"/>
      <c r="S361" s="85"/>
      <c r="T361" s="86"/>
      <c r="AT361" s="16" t="s">
        <v>134</v>
      </c>
      <c r="AU361" s="16" t="s">
        <v>83</v>
      </c>
    </row>
    <row r="362" spans="2:51" s="12" customFormat="1" ht="12">
      <c r="B362" s="243"/>
      <c r="C362" s="244"/>
      <c r="D362" s="227" t="s">
        <v>212</v>
      </c>
      <c r="E362" s="245" t="s">
        <v>1</v>
      </c>
      <c r="F362" s="246" t="s">
        <v>309</v>
      </c>
      <c r="G362" s="244"/>
      <c r="H362" s="247">
        <v>1442</v>
      </c>
      <c r="I362" s="248"/>
      <c r="J362" s="244"/>
      <c r="K362" s="244"/>
      <c r="L362" s="249"/>
      <c r="M362" s="250"/>
      <c r="N362" s="251"/>
      <c r="O362" s="251"/>
      <c r="P362" s="251"/>
      <c r="Q362" s="251"/>
      <c r="R362" s="251"/>
      <c r="S362" s="251"/>
      <c r="T362" s="252"/>
      <c r="AT362" s="253" t="s">
        <v>212</v>
      </c>
      <c r="AU362" s="253" t="s">
        <v>83</v>
      </c>
      <c r="AV362" s="12" t="s">
        <v>83</v>
      </c>
      <c r="AW362" s="12" t="s">
        <v>31</v>
      </c>
      <c r="AX362" s="12" t="s">
        <v>73</v>
      </c>
      <c r="AY362" s="253" t="s">
        <v>128</v>
      </c>
    </row>
    <row r="363" spans="2:51" s="14" customFormat="1" ht="12">
      <c r="B363" s="275"/>
      <c r="C363" s="276"/>
      <c r="D363" s="227" t="s">
        <v>212</v>
      </c>
      <c r="E363" s="277" t="s">
        <v>1</v>
      </c>
      <c r="F363" s="278" t="s">
        <v>295</v>
      </c>
      <c r="G363" s="276"/>
      <c r="H363" s="277" t="s">
        <v>1</v>
      </c>
      <c r="I363" s="279"/>
      <c r="J363" s="276"/>
      <c r="K363" s="276"/>
      <c r="L363" s="280"/>
      <c r="M363" s="281"/>
      <c r="N363" s="282"/>
      <c r="O363" s="282"/>
      <c r="P363" s="282"/>
      <c r="Q363" s="282"/>
      <c r="R363" s="282"/>
      <c r="S363" s="282"/>
      <c r="T363" s="283"/>
      <c r="AT363" s="284" t="s">
        <v>212</v>
      </c>
      <c r="AU363" s="284" t="s">
        <v>83</v>
      </c>
      <c r="AV363" s="14" t="s">
        <v>81</v>
      </c>
      <c r="AW363" s="14" t="s">
        <v>31</v>
      </c>
      <c r="AX363" s="14" t="s">
        <v>73</v>
      </c>
      <c r="AY363" s="284" t="s">
        <v>128</v>
      </c>
    </row>
    <row r="364" spans="2:51" s="13" customFormat="1" ht="12">
      <c r="B364" s="254"/>
      <c r="C364" s="255"/>
      <c r="D364" s="227" t="s">
        <v>212</v>
      </c>
      <c r="E364" s="256" t="s">
        <v>1</v>
      </c>
      <c r="F364" s="257" t="s">
        <v>214</v>
      </c>
      <c r="G364" s="255"/>
      <c r="H364" s="258">
        <v>1442</v>
      </c>
      <c r="I364" s="259"/>
      <c r="J364" s="255"/>
      <c r="K364" s="255"/>
      <c r="L364" s="260"/>
      <c r="M364" s="261"/>
      <c r="N364" s="262"/>
      <c r="O364" s="262"/>
      <c r="P364" s="262"/>
      <c r="Q364" s="262"/>
      <c r="R364" s="262"/>
      <c r="S364" s="262"/>
      <c r="T364" s="263"/>
      <c r="AT364" s="264" t="s">
        <v>212</v>
      </c>
      <c r="AU364" s="264" t="s">
        <v>83</v>
      </c>
      <c r="AV364" s="13" t="s">
        <v>133</v>
      </c>
      <c r="AW364" s="13" t="s">
        <v>31</v>
      </c>
      <c r="AX364" s="13" t="s">
        <v>81</v>
      </c>
      <c r="AY364" s="264" t="s">
        <v>128</v>
      </c>
    </row>
    <row r="365" spans="2:65" s="1" customFormat="1" ht="24" customHeight="1">
      <c r="B365" s="37"/>
      <c r="C365" s="214" t="s">
        <v>433</v>
      </c>
      <c r="D365" s="214" t="s">
        <v>129</v>
      </c>
      <c r="E365" s="215" t="s">
        <v>434</v>
      </c>
      <c r="F365" s="216" t="s">
        <v>435</v>
      </c>
      <c r="G365" s="217" t="s">
        <v>210</v>
      </c>
      <c r="H365" s="218">
        <v>520</v>
      </c>
      <c r="I365" s="219"/>
      <c r="J365" s="220">
        <f>ROUND(I365*H365,2)</f>
        <v>0</v>
      </c>
      <c r="K365" s="216" t="s">
        <v>211</v>
      </c>
      <c r="L365" s="42"/>
      <c r="M365" s="221" t="s">
        <v>1</v>
      </c>
      <c r="N365" s="222" t="s">
        <v>38</v>
      </c>
      <c r="O365" s="85"/>
      <c r="P365" s="223">
        <f>O365*H365</f>
        <v>0</v>
      </c>
      <c r="Q365" s="223">
        <v>0.08425</v>
      </c>
      <c r="R365" s="223">
        <f>Q365*H365</f>
        <v>43.81</v>
      </c>
      <c r="S365" s="223">
        <v>0</v>
      </c>
      <c r="T365" s="224">
        <f>S365*H365</f>
        <v>0</v>
      </c>
      <c r="AR365" s="225" t="s">
        <v>133</v>
      </c>
      <c r="AT365" s="225" t="s">
        <v>129</v>
      </c>
      <c r="AU365" s="225" t="s">
        <v>83</v>
      </c>
      <c r="AY365" s="16" t="s">
        <v>128</v>
      </c>
      <c r="BE365" s="226">
        <f>IF(N365="základní",J365,0)</f>
        <v>0</v>
      </c>
      <c r="BF365" s="226">
        <f>IF(N365="snížená",J365,0)</f>
        <v>0</v>
      </c>
      <c r="BG365" s="226">
        <f>IF(N365="zákl. přenesená",J365,0)</f>
        <v>0</v>
      </c>
      <c r="BH365" s="226">
        <f>IF(N365="sníž. přenesená",J365,0)</f>
        <v>0</v>
      </c>
      <c r="BI365" s="226">
        <f>IF(N365="nulová",J365,0)</f>
        <v>0</v>
      </c>
      <c r="BJ365" s="16" t="s">
        <v>81</v>
      </c>
      <c r="BK365" s="226">
        <f>ROUND(I365*H365,2)</f>
        <v>0</v>
      </c>
      <c r="BL365" s="16" t="s">
        <v>133</v>
      </c>
      <c r="BM365" s="225" t="s">
        <v>436</v>
      </c>
    </row>
    <row r="366" spans="2:47" s="1" customFormat="1" ht="12">
      <c r="B366" s="37"/>
      <c r="C366" s="38"/>
      <c r="D366" s="227" t="s">
        <v>134</v>
      </c>
      <c r="E366" s="38"/>
      <c r="F366" s="228" t="s">
        <v>435</v>
      </c>
      <c r="G366" s="38"/>
      <c r="H366" s="38"/>
      <c r="I366" s="138"/>
      <c r="J366" s="38"/>
      <c r="K366" s="38"/>
      <c r="L366" s="42"/>
      <c r="M366" s="229"/>
      <c r="N366" s="85"/>
      <c r="O366" s="85"/>
      <c r="P366" s="85"/>
      <c r="Q366" s="85"/>
      <c r="R366" s="85"/>
      <c r="S366" s="85"/>
      <c r="T366" s="86"/>
      <c r="AT366" s="16" t="s">
        <v>134</v>
      </c>
      <c r="AU366" s="16" t="s">
        <v>83</v>
      </c>
    </row>
    <row r="367" spans="2:51" s="12" customFormat="1" ht="12">
      <c r="B367" s="243"/>
      <c r="C367" s="244"/>
      <c r="D367" s="227" t="s">
        <v>212</v>
      </c>
      <c r="E367" s="245" t="s">
        <v>1</v>
      </c>
      <c r="F367" s="246" t="s">
        <v>315</v>
      </c>
      <c r="G367" s="244"/>
      <c r="H367" s="247">
        <v>520</v>
      </c>
      <c r="I367" s="248"/>
      <c r="J367" s="244"/>
      <c r="K367" s="244"/>
      <c r="L367" s="249"/>
      <c r="M367" s="250"/>
      <c r="N367" s="251"/>
      <c r="O367" s="251"/>
      <c r="P367" s="251"/>
      <c r="Q367" s="251"/>
      <c r="R367" s="251"/>
      <c r="S367" s="251"/>
      <c r="T367" s="252"/>
      <c r="AT367" s="253" t="s">
        <v>212</v>
      </c>
      <c r="AU367" s="253" t="s">
        <v>83</v>
      </c>
      <c r="AV367" s="12" t="s">
        <v>83</v>
      </c>
      <c r="AW367" s="12" t="s">
        <v>31</v>
      </c>
      <c r="AX367" s="12" t="s">
        <v>73</v>
      </c>
      <c r="AY367" s="253" t="s">
        <v>128</v>
      </c>
    </row>
    <row r="368" spans="2:51" s="14" customFormat="1" ht="12">
      <c r="B368" s="275"/>
      <c r="C368" s="276"/>
      <c r="D368" s="227" t="s">
        <v>212</v>
      </c>
      <c r="E368" s="277" t="s">
        <v>1</v>
      </c>
      <c r="F368" s="278" t="s">
        <v>295</v>
      </c>
      <c r="G368" s="276"/>
      <c r="H368" s="277" t="s">
        <v>1</v>
      </c>
      <c r="I368" s="279"/>
      <c r="J368" s="276"/>
      <c r="K368" s="276"/>
      <c r="L368" s="280"/>
      <c r="M368" s="281"/>
      <c r="N368" s="282"/>
      <c r="O368" s="282"/>
      <c r="P368" s="282"/>
      <c r="Q368" s="282"/>
      <c r="R368" s="282"/>
      <c r="S368" s="282"/>
      <c r="T368" s="283"/>
      <c r="AT368" s="284" t="s">
        <v>212</v>
      </c>
      <c r="AU368" s="284" t="s">
        <v>83</v>
      </c>
      <c r="AV368" s="14" t="s">
        <v>81</v>
      </c>
      <c r="AW368" s="14" t="s">
        <v>31</v>
      </c>
      <c r="AX368" s="14" t="s">
        <v>73</v>
      </c>
      <c r="AY368" s="284" t="s">
        <v>128</v>
      </c>
    </row>
    <row r="369" spans="2:51" s="13" customFormat="1" ht="12">
      <c r="B369" s="254"/>
      <c r="C369" s="255"/>
      <c r="D369" s="227" t="s">
        <v>212</v>
      </c>
      <c r="E369" s="256" t="s">
        <v>1</v>
      </c>
      <c r="F369" s="257" t="s">
        <v>214</v>
      </c>
      <c r="G369" s="255"/>
      <c r="H369" s="258">
        <v>520</v>
      </c>
      <c r="I369" s="259"/>
      <c r="J369" s="255"/>
      <c r="K369" s="255"/>
      <c r="L369" s="260"/>
      <c r="M369" s="261"/>
      <c r="N369" s="262"/>
      <c r="O369" s="262"/>
      <c r="P369" s="262"/>
      <c r="Q369" s="262"/>
      <c r="R369" s="262"/>
      <c r="S369" s="262"/>
      <c r="T369" s="263"/>
      <c r="AT369" s="264" t="s">
        <v>212</v>
      </c>
      <c r="AU369" s="264" t="s">
        <v>83</v>
      </c>
      <c r="AV369" s="13" t="s">
        <v>133</v>
      </c>
      <c r="AW369" s="13" t="s">
        <v>31</v>
      </c>
      <c r="AX369" s="13" t="s">
        <v>81</v>
      </c>
      <c r="AY369" s="264" t="s">
        <v>128</v>
      </c>
    </row>
    <row r="370" spans="2:65" s="1" customFormat="1" ht="16.5" customHeight="1">
      <c r="B370" s="37"/>
      <c r="C370" s="265" t="s">
        <v>329</v>
      </c>
      <c r="D370" s="265" t="s">
        <v>260</v>
      </c>
      <c r="E370" s="266" t="s">
        <v>437</v>
      </c>
      <c r="F370" s="267" t="s">
        <v>438</v>
      </c>
      <c r="G370" s="268" t="s">
        <v>210</v>
      </c>
      <c r="H370" s="269">
        <v>535.6</v>
      </c>
      <c r="I370" s="270"/>
      <c r="J370" s="271">
        <f>ROUND(I370*H370,2)</f>
        <v>0</v>
      </c>
      <c r="K370" s="267" t="s">
        <v>211</v>
      </c>
      <c r="L370" s="272"/>
      <c r="M370" s="273" t="s">
        <v>1</v>
      </c>
      <c r="N370" s="274" t="s">
        <v>38</v>
      </c>
      <c r="O370" s="85"/>
      <c r="P370" s="223">
        <f>O370*H370</f>
        <v>0</v>
      </c>
      <c r="Q370" s="223">
        <v>0</v>
      </c>
      <c r="R370" s="223">
        <f>Q370*H370</f>
        <v>0</v>
      </c>
      <c r="S370" s="223">
        <v>0</v>
      </c>
      <c r="T370" s="224">
        <f>S370*H370</f>
        <v>0</v>
      </c>
      <c r="AR370" s="225" t="s">
        <v>145</v>
      </c>
      <c r="AT370" s="225" t="s">
        <v>260</v>
      </c>
      <c r="AU370" s="225" t="s">
        <v>83</v>
      </c>
      <c r="AY370" s="16" t="s">
        <v>128</v>
      </c>
      <c r="BE370" s="226">
        <f>IF(N370="základní",J370,0)</f>
        <v>0</v>
      </c>
      <c r="BF370" s="226">
        <f>IF(N370="snížená",J370,0)</f>
        <v>0</v>
      </c>
      <c r="BG370" s="226">
        <f>IF(N370="zákl. přenesená",J370,0)</f>
        <v>0</v>
      </c>
      <c r="BH370" s="226">
        <f>IF(N370="sníž. přenesená",J370,0)</f>
        <v>0</v>
      </c>
      <c r="BI370" s="226">
        <f>IF(N370="nulová",J370,0)</f>
        <v>0</v>
      </c>
      <c r="BJ370" s="16" t="s">
        <v>81</v>
      </c>
      <c r="BK370" s="226">
        <f>ROUND(I370*H370,2)</f>
        <v>0</v>
      </c>
      <c r="BL370" s="16" t="s">
        <v>133</v>
      </c>
      <c r="BM370" s="225" t="s">
        <v>439</v>
      </c>
    </row>
    <row r="371" spans="2:47" s="1" customFormat="1" ht="12">
      <c r="B371" s="37"/>
      <c r="C371" s="38"/>
      <c r="D371" s="227" t="s">
        <v>134</v>
      </c>
      <c r="E371" s="38"/>
      <c r="F371" s="228" t="s">
        <v>438</v>
      </c>
      <c r="G371" s="38"/>
      <c r="H371" s="38"/>
      <c r="I371" s="138"/>
      <c r="J371" s="38"/>
      <c r="K371" s="38"/>
      <c r="L371" s="42"/>
      <c r="M371" s="229"/>
      <c r="N371" s="85"/>
      <c r="O371" s="85"/>
      <c r="P371" s="85"/>
      <c r="Q371" s="85"/>
      <c r="R371" s="85"/>
      <c r="S371" s="85"/>
      <c r="T371" s="86"/>
      <c r="AT371" s="16" t="s">
        <v>134</v>
      </c>
      <c r="AU371" s="16" t="s">
        <v>83</v>
      </c>
    </row>
    <row r="372" spans="2:51" s="12" customFormat="1" ht="12">
      <c r="B372" s="243"/>
      <c r="C372" s="244"/>
      <c r="D372" s="227" t="s">
        <v>212</v>
      </c>
      <c r="E372" s="245" t="s">
        <v>1</v>
      </c>
      <c r="F372" s="246" t="s">
        <v>440</v>
      </c>
      <c r="G372" s="244"/>
      <c r="H372" s="247">
        <v>535.6</v>
      </c>
      <c r="I372" s="248"/>
      <c r="J372" s="244"/>
      <c r="K372" s="244"/>
      <c r="L372" s="249"/>
      <c r="M372" s="250"/>
      <c r="N372" s="251"/>
      <c r="O372" s="251"/>
      <c r="P372" s="251"/>
      <c r="Q372" s="251"/>
      <c r="R372" s="251"/>
      <c r="S372" s="251"/>
      <c r="T372" s="252"/>
      <c r="AT372" s="253" t="s">
        <v>212</v>
      </c>
      <c r="AU372" s="253" t="s">
        <v>83</v>
      </c>
      <c r="AV372" s="12" t="s">
        <v>83</v>
      </c>
      <c r="AW372" s="12" t="s">
        <v>31</v>
      </c>
      <c r="AX372" s="12" t="s">
        <v>73</v>
      </c>
      <c r="AY372" s="253" t="s">
        <v>128</v>
      </c>
    </row>
    <row r="373" spans="2:51" s="13" customFormat="1" ht="12">
      <c r="B373" s="254"/>
      <c r="C373" s="255"/>
      <c r="D373" s="227" t="s">
        <v>212</v>
      </c>
      <c r="E373" s="256" t="s">
        <v>1</v>
      </c>
      <c r="F373" s="257" t="s">
        <v>214</v>
      </c>
      <c r="G373" s="255"/>
      <c r="H373" s="258">
        <v>535.6</v>
      </c>
      <c r="I373" s="259"/>
      <c r="J373" s="255"/>
      <c r="K373" s="255"/>
      <c r="L373" s="260"/>
      <c r="M373" s="261"/>
      <c r="N373" s="262"/>
      <c r="O373" s="262"/>
      <c r="P373" s="262"/>
      <c r="Q373" s="262"/>
      <c r="R373" s="262"/>
      <c r="S373" s="262"/>
      <c r="T373" s="263"/>
      <c r="AT373" s="264" t="s">
        <v>212</v>
      </c>
      <c r="AU373" s="264" t="s">
        <v>83</v>
      </c>
      <c r="AV373" s="13" t="s">
        <v>133</v>
      </c>
      <c r="AW373" s="13" t="s">
        <v>31</v>
      </c>
      <c r="AX373" s="13" t="s">
        <v>81</v>
      </c>
      <c r="AY373" s="264" t="s">
        <v>128</v>
      </c>
    </row>
    <row r="374" spans="2:65" s="1" customFormat="1" ht="24" customHeight="1">
      <c r="B374" s="37"/>
      <c r="C374" s="214" t="s">
        <v>441</v>
      </c>
      <c r="D374" s="214" t="s">
        <v>129</v>
      </c>
      <c r="E374" s="215" t="s">
        <v>442</v>
      </c>
      <c r="F374" s="216" t="s">
        <v>443</v>
      </c>
      <c r="G374" s="217" t="s">
        <v>210</v>
      </c>
      <c r="H374" s="218">
        <v>1132</v>
      </c>
      <c r="I374" s="219"/>
      <c r="J374" s="220">
        <f>ROUND(I374*H374,2)</f>
        <v>0</v>
      </c>
      <c r="K374" s="216" t="s">
        <v>211</v>
      </c>
      <c r="L374" s="42"/>
      <c r="M374" s="221" t="s">
        <v>1</v>
      </c>
      <c r="N374" s="222" t="s">
        <v>38</v>
      </c>
      <c r="O374" s="85"/>
      <c r="P374" s="223">
        <f>O374*H374</f>
        <v>0</v>
      </c>
      <c r="Q374" s="223">
        <v>0.10362</v>
      </c>
      <c r="R374" s="223">
        <f>Q374*H374</f>
        <v>117.29784000000001</v>
      </c>
      <c r="S374" s="223">
        <v>0</v>
      </c>
      <c r="T374" s="224">
        <f>S374*H374</f>
        <v>0</v>
      </c>
      <c r="AR374" s="225" t="s">
        <v>133</v>
      </c>
      <c r="AT374" s="225" t="s">
        <v>129</v>
      </c>
      <c r="AU374" s="225" t="s">
        <v>83</v>
      </c>
      <c r="AY374" s="16" t="s">
        <v>128</v>
      </c>
      <c r="BE374" s="226">
        <f>IF(N374="základní",J374,0)</f>
        <v>0</v>
      </c>
      <c r="BF374" s="226">
        <f>IF(N374="snížená",J374,0)</f>
        <v>0</v>
      </c>
      <c r="BG374" s="226">
        <f>IF(N374="zákl. přenesená",J374,0)</f>
        <v>0</v>
      </c>
      <c r="BH374" s="226">
        <f>IF(N374="sníž. přenesená",J374,0)</f>
        <v>0</v>
      </c>
      <c r="BI374" s="226">
        <f>IF(N374="nulová",J374,0)</f>
        <v>0</v>
      </c>
      <c r="BJ374" s="16" t="s">
        <v>81</v>
      </c>
      <c r="BK374" s="226">
        <f>ROUND(I374*H374,2)</f>
        <v>0</v>
      </c>
      <c r="BL374" s="16" t="s">
        <v>133</v>
      </c>
      <c r="BM374" s="225" t="s">
        <v>444</v>
      </c>
    </row>
    <row r="375" spans="2:47" s="1" customFormat="1" ht="12">
      <c r="B375" s="37"/>
      <c r="C375" s="38"/>
      <c r="D375" s="227" t="s">
        <v>134</v>
      </c>
      <c r="E375" s="38"/>
      <c r="F375" s="228" t="s">
        <v>443</v>
      </c>
      <c r="G375" s="38"/>
      <c r="H375" s="38"/>
      <c r="I375" s="138"/>
      <c r="J375" s="38"/>
      <c r="K375" s="38"/>
      <c r="L375" s="42"/>
      <c r="M375" s="229"/>
      <c r="N375" s="85"/>
      <c r="O375" s="85"/>
      <c r="P375" s="85"/>
      <c r="Q375" s="85"/>
      <c r="R375" s="85"/>
      <c r="S375" s="85"/>
      <c r="T375" s="86"/>
      <c r="AT375" s="16" t="s">
        <v>134</v>
      </c>
      <c r="AU375" s="16" t="s">
        <v>83</v>
      </c>
    </row>
    <row r="376" spans="2:51" s="12" customFormat="1" ht="12">
      <c r="B376" s="243"/>
      <c r="C376" s="244"/>
      <c r="D376" s="227" t="s">
        <v>212</v>
      </c>
      <c r="E376" s="245" t="s">
        <v>1</v>
      </c>
      <c r="F376" s="246" t="s">
        <v>310</v>
      </c>
      <c r="G376" s="244"/>
      <c r="H376" s="247">
        <v>470</v>
      </c>
      <c r="I376" s="248"/>
      <c r="J376" s="244"/>
      <c r="K376" s="244"/>
      <c r="L376" s="249"/>
      <c r="M376" s="250"/>
      <c r="N376" s="251"/>
      <c r="O376" s="251"/>
      <c r="P376" s="251"/>
      <c r="Q376" s="251"/>
      <c r="R376" s="251"/>
      <c r="S376" s="251"/>
      <c r="T376" s="252"/>
      <c r="AT376" s="253" t="s">
        <v>212</v>
      </c>
      <c r="AU376" s="253" t="s">
        <v>83</v>
      </c>
      <c r="AV376" s="12" t="s">
        <v>83</v>
      </c>
      <c r="AW376" s="12" t="s">
        <v>31</v>
      </c>
      <c r="AX376" s="12" t="s">
        <v>73</v>
      </c>
      <c r="AY376" s="253" t="s">
        <v>128</v>
      </c>
    </row>
    <row r="377" spans="2:51" s="12" customFormat="1" ht="12">
      <c r="B377" s="243"/>
      <c r="C377" s="244"/>
      <c r="D377" s="227" t="s">
        <v>212</v>
      </c>
      <c r="E377" s="245" t="s">
        <v>1</v>
      </c>
      <c r="F377" s="246" t="s">
        <v>311</v>
      </c>
      <c r="G377" s="244"/>
      <c r="H377" s="247">
        <v>60</v>
      </c>
      <c r="I377" s="248"/>
      <c r="J377" s="244"/>
      <c r="K377" s="244"/>
      <c r="L377" s="249"/>
      <c r="M377" s="250"/>
      <c r="N377" s="251"/>
      <c r="O377" s="251"/>
      <c r="P377" s="251"/>
      <c r="Q377" s="251"/>
      <c r="R377" s="251"/>
      <c r="S377" s="251"/>
      <c r="T377" s="252"/>
      <c r="AT377" s="253" t="s">
        <v>212</v>
      </c>
      <c r="AU377" s="253" t="s">
        <v>83</v>
      </c>
      <c r="AV377" s="12" t="s">
        <v>83</v>
      </c>
      <c r="AW377" s="12" t="s">
        <v>31</v>
      </c>
      <c r="AX377" s="12" t="s">
        <v>73</v>
      </c>
      <c r="AY377" s="253" t="s">
        <v>128</v>
      </c>
    </row>
    <row r="378" spans="2:51" s="12" customFormat="1" ht="12">
      <c r="B378" s="243"/>
      <c r="C378" s="244"/>
      <c r="D378" s="227" t="s">
        <v>212</v>
      </c>
      <c r="E378" s="245" t="s">
        <v>1</v>
      </c>
      <c r="F378" s="246" t="s">
        <v>312</v>
      </c>
      <c r="G378" s="244"/>
      <c r="H378" s="247">
        <v>570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AT378" s="253" t="s">
        <v>212</v>
      </c>
      <c r="AU378" s="253" t="s">
        <v>83</v>
      </c>
      <c r="AV378" s="12" t="s">
        <v>83</v>
      </c>
      <c r="AW378" s="12" t="s">
        <v>31</v>
      </c>
      <c r="AX378" s="12" t="s">
        <v>73</v>
      </c>
      <c r="AY378" s="253" t="s">
        <v>128</v>
      </c>
    </row>
    <row r="379" spans="2:51" s="12" customFormat="1" ht="12">
      <c r="B379" s="243"/>
      <c r="C379" s="244"/>
      <c r="D379" s="227" t="s">
        <v>212</v>
      </c>
      <c r="E379" s="245" t="s">
        <v>1</v>
      </c>
      <c r="F379" s="246" t="s">
        <v>313</v>
      </c>
      <c r="G379" s="244"/>
      <c r="H379" s="247">
        <v>8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AT379" s="253" t="s">
        <v>212</v>
      </c>
      <c r="AU379" s="253" t="s">
        <v>83</v>
      </c>
      <c r="AV379" s="12" t="s">
        <v>83</v>
      </c>
      <c r="AW379" s="12" t="s">
        <v>31</v>
      </c>
      <c r="AX379" s="12" t="s">
        <v>73</v>
      </c>
      <c r="AY379" s="253" t="s">
        <v>128</v>
      </c>
    </row>
    <row r="380" spans="2:51" s="12" customFormat="1" ht="12">
      <c r="B380" s="243"/>
      <c r="C380" s="244"/>
      <c r="D380" s="227" t="s">
        <v>212</v>
      </c>
      <c r="E380" s="245" t="s">
        <v>1</v>
      </c>
      <c r="F380" s="246" t="s">
        <v>314</v>
      </c>
      <c r="G380" s="244"/>
      <c r="H380" s="247">
        <v>24</v>
      </c>
      <c r="I380" s="248"/>
      <c r="J380" s="244"/>
      <c r="K380" s="244"/>
      <c r="L380" s="249"/>
      <c r="M380" s="250"/>
      <c r="N380" s="251"/>
      <c r="O380" s="251"/>
      <c r="P380" s="251"/>
      <c r="Q380" s="251"/>
      <c r="R380" s="251"/>
      <c r="S380" s="251"/>
      <c r="T380" s="252"/>
      <c r="AT380" s="253" t="s">
        <v>212</v>
      </c>
      <c r="AU380" s="253" t="s">
        <v>83</v>
      </c>
      <c r="AV380" s="12" t="s">
        <v>83</v>
      </c>
      <c r="AW380" s="12" t="s">
        <v>31</v>
      </c>
      <c r="AX380" s="12" t="s">
        <v>73</v>
      </c>
      <c r="AY380" s="253" t="s">
        <v>128</v>
      </c>
    </row>
    <row r="381" spans="2:51" s="14" customFormat="1" ht="12">
      <c r="B381" s="275"/>
      <c r="C381" s="276"/>
      <c r="D381" s="227" t="s">
        <v>212</v>
      </c>
      <c r="E381" s="277" t="s">
        <v>1</v>
      </c>
      <c r="F381" s="278" t="s">
        <v>295</v>
      </c>
      <c r="G381" s="276"/>
      <c r="H381" s="277" t="s">
        <v>1</v>
      </c>
      <c r="I381" s="279"/>
      <c r="J381" s="276"/>
      <c r="K381" s="276"/>
      <c r="L381" s="280"/>
      <c r="M381" s="281"/>
      <c r="N381" s="282"/>
      <c r="O381" s="282"/>
      <c r="P381" s="282"/>
      <c r="Q381" s="282"/>
      <c r="R381" s="282"/>
      <c r="S381" s="282"/>
      <c r="T381" s="283"/>
      <c r="AT381" s="284" t="s">
        <v>212</v>
      </c>
      <c r="AU381" s="284" t="s">
        <v>83</v>
      </c>
      <c r="AV381" s="14" t="s">
        <v>81</v>
      </c>
      <c r="AW381" s="14" t="s">
        <v>31</v>
      </c>
      <c r="AX381" s="14" t="s">
        <v>73</v>
      </c>
      <c r="AY381" s="284" t="s">
        <v>128</v>
      </c>
    </row>
    <row r="382" spans="2:51" s="13" customFormat="1" ht="12">
      <c r="B382" s="254"/>
      <c r="C382" s="255"/>
      <c r="D382" s="227" t="s">
        <v>212</v>
      </c>
      <c r="E382" s="256" t="s">
        <v>1</v>
      </c>
      <c r="F382" s="257" t="s">
        <v>214</v>
      </c>
      <c r="G382" s="255"/>
      <c r="H382" s="258">
        <v>1132</v>
      </c>
      <c r="I382" s="259"/>
      <c r="J382" s="255"/>
      <c r="K382" s="255"/>
      <c r="L382" s="260"/>
      <c r="M382" s="261"/>
      <c r="N382" s="262"/>
      <c r="O382" s="262"/>
      <c r="P382" s="262"/>
      <c r="Q382" s="262"/>
      <c r="R382" s="262"/>
      <c r="S382" s="262"/>
      <c r="T382" s="263"/>
      <c r="AT382" s="264" t="s">
        <v>212</v>
      </c>
      <c r="AU382" s="264" t="s">
        <v>83</v>
      </c>
      <c r="AV382" s="13" t="s">
        <v>133</v>
      </c>
      <c r="AW382" s="13" t="s">
        <v>31</v>
      </c>
      <c r="AX382" s="13" t="s">
        <v>81</v>
      </c>
      <c r="AY382" s="264" t="s">
        <v>128</v>
      </c>
    </row>
    <row r="383" spans="2:65" s="1" customFormat="1" ht="16.5" customHeight="1">
      <c r="B383" s="37"/>
      <c r="C383" s="265" t="s">
        <v>332</v>
      </c>
      <c r="D383" s="265" t="s">
        <v>260</v>
      </c>
      <c r="E383" s="266" t="s">
        <v>445</v>
      </c>
      <c r="F383" s="267" t="s">
        <v>446</v>
      </c>
      <c r="G383" s="268" t="s">
        <v>210</v>
      </c>
      <c r="H383" s="269">
        <v>1141.24</v>
      </c>
      <c r="I383" s="270"/>
      <c r="J383" s="271">
        <f>ROUND(I383*H383,2)</f>
        <v>0</v>
      </c>
      <c r="K383" s="267" t="s">
        <v>211</v>
      </c>
      <c r="L383" s="272"/>
      <c r="M383" s="273" t="s">
        <v>1</v>
      </c>
      <c r="N383" s="274" t="s">
        <v>38</v>
      </c>
      <c r="O383" s="85"/>
      <c r="P383" s="223">
        <f>O383*H383</f>
        <v>0</v>
      </c>
      <c r="Q383" s="223">
        <v>0</v>
      </c>
      <c r="R383" s="223">
        <f>Q383*H383</f>
        <v>0</v>
      </c>
      <c r="S383" s="223">
        <v>0</v>
      </c>
      <c r="T383" s="224">
        <f>S383*H383</f>
        <v>0</v>
      </c>
      <c r="AR383" s="225" t="s">
        <v>145</v>
      </c>
      <c r="AT383" s="225" t="s">
        <v>260</v>
      </c>
      <c r="AU383" s="225" t="s">
        <v>83</v>
      </c>
      <c r="AY383" s="16" t="s">
        <v>128</v>
      </c>
      <c r="BE383" s="226">
        <f>IF(N383="základní",J383,0)</f>
        <v>0</v>
      </c>
      <c r="BF383" s="226">
        <f>IF(N383="snížená",J383,0)</f>
        <v>0</v>
      </c>
      <c r="BG383" s="226">
        <f>IF(N383="zákl. přenesená",J383,0)</f>
        <v>0</v>
      </c>
      <c r="BH383" s="226">
        <f>IF(N383="sníž. přenesená",J383,0)</f>
        <v>0</v>
      </c>
      <c r="BI383" s="226">
        <f>IF(N383="nulová",J383,0)</f>
        <v>0</v>
      </c>
      <c r="BJ383" s="16" t="s">
        <v>81</v>
      </c>
      <c r="BK383" s="226">
        <f>ROUND(I383*H383,2)</f>
        <v>0</v>
      </c>
      <c r="BL383" s="16" t="s">
        <v>133</v>
      </c>
      <c r="BM383" s="225" t="s">
        <v>447</v>
      </c>
    </row>
    <row r="384" spans="2:47" s="1" customFormat="1" ht="12">
      <c r="B384" s="37"/>
      <c r="C384" s="38"/>
      <c r="D384" s="227" t="s">
        <v>134</v>
      </c>
      <c r="E384" s="38"/>
      <c r="F384" s="228" t="s">
        <v>446</v>
      </c>
      <c r="G384" s="38"/>
      <c r="H384" s="38"/>
      <c r="I384" s="138"/>
      <c r="J384" s="38"/>
      <c r="K384" s="38"/>
      <c r="L384" s="42"/>
      <c r="M384" s="229"/>
      <c r="N384" s="85"/>
      <c r="O384" s="85"/>
      <c r="P384" s="85"/>
      <c r="Q384" s="85"/>
      <c r="R384" s="85"/>
      <c r="S384" s="85"/>
      <c r="T384" s="86"/>
      <c r="AT384" s="16" t="s">
        <v>134</v>
      </c>
      <c r="AU384" s="16" t="s">
        <v>83</v>
      </c>
    </row>
    <row r="385" spans="2:51" s="12" customFormat="1" ht="12">
      <c r="B385" s="243"/>
      <c r="C385" s="244"/>
      <c r="D385" s="227" t="s">
        <v>212</v>
      </c>
      <c r="E385" s="245" t="s">
        <v>1</v>
      </c>
      <c r="F385" s="246" t="s">
        <v>448</v>
      </c>
      <c r="G385" s="244"/>
      <c r="H385" s="247">
        <v>1141.24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AT385" s="253" t="s">
        <v>212</v>
      </c>
      <c r="AU385" s="253" t="s">
        <v>83</v>
      </c>
      <c r="AV385" s="12" t="s">
        <v>83</v>
      </c>
      <c r="AW385" s="12" t="s">
        <v>31</v>
      </c>
      <c r="AX385" s="12" t="s">
        <v>73</v>
      </c>
      <c r="AY385" s="253" t="s">
        <v>128</v>
      </c>
    </row>
    <row r="386" spans="2:51" s="13" customFormat="1" ht="12">
      <c r="B386" s="254"/>
      <c r="C386" s="255"/>
      <c r="D386" s="227" t="s">
        <v>212</v>
      </c>
      <c r="E386" s="256" t="s">
        <v>1</v>
      </c>
      <c r="F386" s="257" t="s">
        <v>214</v>
      </c>
      <c r="G386" s="255"/>
      <c r="H386" s="258">
        <v>1141.24</v>
      </c>
      <c r="I386" s="259"/>
      <c r="J386" s="255"/>
      <c r="K386" s="255"/>
      <c r="L386" s="260"/>
      <c r="M386" s="261"/>
      <c r="N386" s="262"/>
      <c r="O386" s="262"/>
      <c r="P386" s="262"/>
      <c r="Q386" s="262"/>
      <c r="R386" s="262"/>
      <c r="S386" s="262"/>
      <c r="T386" s="263"/>
      <c r="AT386" s="264" t="s">
        <v>212</v>
      </c>
      <c r="AU386" s="264" t="s">
        <v>83</v>
      </c>
      <c r="AV386" s="13" t="s">
        <v>133</v>
      </c>
      <c r="AW386" s="13" t="s">
        <v>31</v>
      </c>
      <c r="AX386" s="13" t="s">
        <v>81</v>
      </c>
      <c r="AY386" s="264" t="s">
        <v>128</v>
      </c>
    </row>
    <row r="387" spans="2:65" s="1" customFormat="1" ht="16.5" customHeight="1">
      <c r="B387" s="37"/>
      <c r="C387" s="265" t="s">
        <v>449</v>
      </c>
      <c r="D387" s="265" t="s">
        <v>260</v>
      </c>
      <c r="E387" s="266" t="s">
        <v>450</v>
      </c>
      <c r="F387" s="267" t="s">
        <v>451</v>
      </c>
      <c r="G387" s="268" t="s">
        <v>210</v>
      </c>
      <c r="H387" s="269">
        <v>24.72</v>
      </c>
      <c r="I387" s="270"/>
      <c r="J387" s="271">
        <f>ROUND(I387*H387,2)</f>
        <v>0</v>
      </c>
      <c r="K387" s="267" t="s">
        <v>211</v>
      </c>
      <c r="L387" s="272"/>
      <c r="M387" s="273" t="s">
        <v>1</v>
      </c>
      <c r="N387" s="274" t="s">
        <v>38</v>
      </c>
      <c r="O387" s="85"/>
      <c r="P387" s="223">
        <f>O387*H387</f>
        <v>0</v>
      </c>
      <c r="Q387" s="223">
        <v>0</v>
      </c>
      <c r="R387" s="223">
        <f>Q387*H387</f>
        <v>0</v>
      </c>
      <c r="S387" s="223">
        <v>0</v>
      </c>
      <c r="T387" s="224">
        <f>S387*H387</f>
        <v>0</v>
      </c>
      <c r="AR387" s="225" t="s">
        <v>145</v>
      </c>
      <c r="AT387" s="225" t="s">
        <v>260</v>
      </c>
      <c r="AU387" s="225" t="s">
        <v>83</v>
      </c>
      <c r="AY387" s="16" t="s">
        <v>128</v>
      </c>
      <c r="BE387" s="226">
        <f>IF(N387="základní",J387,0)</f>
        <v>0</v>
      </c>
      <c r="BF387" s="226">
        <f>IF(N387="snížená",J387,0)</f>
        <v>0</v>
      </c>
      <c r="BG387" s="226">
        <f>IF(N387="zákl. přenesená",J387,0)</f>
        <v>0</v>
      </c>
      <c r="BH387" s="226">
        <f>IF(N387="sníž. přenesená",J387,0)</f>
        <v>0</v>
      </c>
      <c r="BI387" s="226">
        <f>IF(N387="nulová",J387,0)</f>
        <v>0</v>
      </c>
      <c r="BJ387" s="16" t="s">
        <v>81</v>
      </c>
      <c r="BK387" s="226">
        <f>ROUND(I387*H387,2)</f>
        <v>0</v>
      </c>
      <c r="BL387" s="16" t="s">
        <v>133</v>
      </c>
      <c r="BM387" s="225" t="s">
        <v>452</v>
      </c>
    </row>
    <row r="388" spans="2:47" s="1" customFormat="1" ht="12">
      <c r="B388" s="37"/>
      <c r="C388" s="38"/>
      <c r="D388" s="227" t="s">
        <v>134</v>
      </c>
      <c r="E388" s="38"/>
      <c r="F388" s="228" t="s">
        <v>451</v>
      </c>
      <c r="G388" s="38"/>
      <c r="H388" s="38"/>
      <c r="I388" s="138"/>
      <c r="J388" s="38"/>
      <c r="K388" s="38"/>
      <c r="L388" s="42"/>
      <c r="M388" s="229"/>
      <c r="N388" s="85"/>
      <c r="O388" s="85"/>
      <c r="P388" s="85"/>
      <c r="Q388" s="85"/>
      <c r="R388" s="85"/>
      <c r="S388" s="85"/>
      <c r="T388" s="86"/>
      <c r="AT388" s="16" t="s">
        <v>134</v>
      </c>
      <c r="AU388" s="16" t="s">
        <v>83</v>
      </c>
    </row>
    <row r="389" spans="2:51" s="12" customFormat="1" ht="12">
      <c r="B389" s="243"/>
      <c r="C389" s="244"/>
      <c r="D389" s="227" t="s">
        <v>212</v>
      </c>
      <c r="E389" s="245" t="s">
        <v>1</v>
      </c>
      <c r="F389" s="246" t="s">
        <v>453</v>
      </c>
      <c r="G389" s="244"/>
      <c r="H389" s="247">
        <v>24.72</v>
      </c>
      <c r="I389" s="248"/>
      <c r="J389" s="244"/>
      <c r="K389" s="244"/>
      <c r="L389" s="249"/>
      <c r="M389" s="250"/>
      <c r="N389" s="251"/>
      <c r="O389" s="251"/>
      <c r="P389" s="251"/>
      <c r="Q389" s="251"/>
      <c r="R389" s="251"/>
      <c r="S389" s="251"/>
      <c r="T389" s="252"/>
      <c r="AT389" s="253" t="s">
        <v>212</v>
      </c>
      <c r="AU389" s="253" t="s">
        <v>83</v>
      </c>
      <c r="AV389" s="12" t="s">
        <v>83</v>
      </c>
      <c r="AW389" s="12" t="s">
        <v>31</v>
      </c>
      <c r="AX389" s="12" t="s">
        <v>73</v>
      </c>
      <c r="AY389" s="253" t="s">
        <v>128</v>
      </c>
    </row>
    <row r="390" spans="2:51" s="13" customFormat="1" ht="12">
      <c r="B390" s="254"/>
      <c r="C390" s="255"/>
      <c r="D390" s="227" t="s">
        <v>212</v>
      </c>
      <c r="E390" s="256" t="s">
        <v>1</v>
      </c>
      <c r="F390" s="257" t="s">
        <v>214</v>
      </c>
      <c r="G390" s="255"/>
      <c r="H390" s="258">
        <v>24.72</v>
      </c>
      <c r="I390" s="259"/>
      <c r="J390" s="255"/>
      <c r="K390" s="255"/>
      <c r="L390" s="260"/>
      <c r="M390" s="261"/>
      <c r="N390" s="262"/>
      <c r="O390" s="262"/>
      <c r="P390" s="262"/>
      <c r="Q390" s="262"/>
      <c r="R390" s="262"/>
      <c r="S390" s="262"/>
      <c r="T390" s="263"/>
      <c r="AT390" s="264" t="s">
        <v>212</v>
      </c>
      <c r="AU390" s="264" t="s">
        <v>83</v>
      </c>
      <c r="AV390" s="13" t="s">
        <v>133</v>
      </c>
      <c r="AW390" s="13" t="s">
        <v>31</v>
      </c>
      <c r="AX390" s="13" t="s">
        <v>81</v>
      </c>
      <c r="AY390" s="264" t="s">
        <v>128</v>
      </c>
    </row>
    <row r="391" spans="2:63" s="10" customFormat="1" ht="22.8" customHeight="1">
      <c r="B391" s="200"/>
      <c r="C391" s="201"/>
      <c r="D391" s="202" t="s">
        <v>72</v>
      </c>
      <c r="E391" s="241" t="s">
        <v>145</v>
      </c>
      <c r="F391" s="241" t="s">
        <v>454</v>
      </c>
      <c r="G391" s="201"/>
      <c r="H391" s="201"/>
      <c r="I391" s="204"/>
      <c r="J391" s="242">
        <f>BK391</f>
        <v>0</v>
      </c>
      <c r="K391" s="201"/>
      <c r="L391" s="206"/>
      <c r="M391" s="207"/>
      <c r="N391" s="208"/>
      <c r="O391" s="208"/>
      <c r="P391" s="209">
        <f>SUM(P392:P419)</f>
        <v>0</v>
      </c>
      <c r="Q391" s="208"/>
      <c r="R391" s="209">
        <f>SUM(R392:R419)</f>
        <v>2.753298</v>
      </c>
      <c r="S391" s="208"/>
      <c r="T391" s="210">
        <f>SUM(T392:T419)</f>
        <v>0</v>
      </c>
      <c r="AR391" s="211" t="s">
        <v>81</v>
      </c>
      <c r="AT391" s="212" t="s">
        <v>72</v>
      </c>
      <c r="AU391" s="212" t="s">
        <v>81</v>
      </c>
      <c r="AY391" s="211" t="s">
        <v>128</v>
      </c>
      <c r="BK391" s="213">
        <f>SUM(BK392:BK419)</f>
        <v>0</v>
      </c>
    </row>
    <row r="392" spans="2:65" s="1" customFormat="1" ht="16.5" customHeight="1">
      <c r="B392" s="37"/>
      <c r="C392" s="214" t="s">
        <v>337</v>
      </c>
      <c r="D392" s="214" t="s">
        <v>129</v>
      </c>
      <c r="E392" s="215" t="s">
        <v>455</v>
      </c>
      <c r="F392" s="216" t="s">
        <v>456</v>
      </c>
      <c r="G392" s="217" t="s">
        <v>132</v>
      </c>
      <c r="H392" s="218">
        <v>3</v>
      </c>
      <c r="I392" s="219"/>
      <c r="J392" s="220">
        <f>ROUND(I392*H392,2)</f>
        <v>0</v>
      </c>
      <c r="K392" s="216" t="s">
        <v>1</v>
      </c>
      <c r="L392" s="42"/>
      <c r="M392" s="221" t="s">
        <v>1</v>
      </c>
      <c r="N392" s="222" t="s">
        <v>38</v>
      </c>
      <c r="O392" s="85"/>
      <c r="P392" s="223">
        <f>O392*H392</f>
        <v>0</v>
      </c>
      <c r="Q392" s="223">
        <v>0</v>
      </c>
      <c r="R392" s="223">
        <f>Q392*H392</f>
        <v>0</v>
      </c>
      <c r="S392" s="223">
        <v>0</v>
      </c>
      <c r="T392" s="224">
        <f>S392*H392</f>
        <v>0</v>
      </c>
      <c r="AR392" s="225" t="s">
        <v>133</v>
      </c>
      <c r="AT392" s="225" t="s">
        <v>129</v>
      </c>
      <c r="AU392" s="225" t="s">
        <v>83</v>
      </c>
      <c r="AY392" s="16" t="s">
        <v>128</v>
      </c>
      <c r="BE392" s="226">
        <f>IF(N392="základní",J392,0)</f>
        <v>0</v>
      </c>
      <c r="BF392" s="226">
        <f>IF(N392="snížená",J392,0)</f>
        <v>0</v>
      </c>
      <c r="BG392" s="226">
        <f>IF(N392="zákl. přenesená",J392,0)</f>
        <v>0</v>
      </c>
      <c r="BH392" s="226">
        <f>IF(N392="sníž. přenesená",J392,0)</f>
        <v>0</v>
      </c>
      <c r="BI392" s="226">
        <f>IF(N392="nulová",J392,0)</f>
        <v>0</v>
      </c>
      <c r="BJ392" s="16" t="s">
        <v>81</v>
      </c>
      <c r="BK392" s="226">
        <f>ROUND(I392*H392,2)</f>
        <v>0</v>
      </c>
      <c r="BL392" s="16" t="s">
        <v>133</v>
      </c>
      <c r="BM392" s="225" t="s">
        <v>457</v>
      </c>
    </row>
    <row r="393" spans="2:47" s="1" customFormat="1" ht="12">
      <c r="B393" s="37"/>
      <c r="C393" s="38"/>
      <c r="D393" s="227" t="s">
        <v>134</v>
      </c>
      <c r="E393" s="38"/>
      <c r="F393" s="228" t="s">
        <v>456</v>
      </c>
      <c r="G393" s="38"/>
      <c r="H393" s="38"/>
      <c r="I393" s="138"/>
      <c r="J393" s="38"/>
      <c r="K393" s="38"/>
      <c r="L393" s="42"/>
      <c r="M393" s="229"/>
      <c r="N393" s="85"/>
      <c r="O393" s="85"/>
      <c r="P393" s="85"/>
      <c r="Q393" s="85"/>
      <c r="R393" s="85"/>
      <c r="S393" s="85"/>
      <c r="T393" s="86"/>
      <c r="AT393" s="16" t="s">
        <v>134</v>
      </c>
      <c r="AU393" s="16" t="s">
        <v>83</v>
      </c>
    </row>
    <row r="394" spans="2:51" s="12" customFormat="1" ht="12">
      <c r="B394" s="243"/>
      <c r="C394" s="244"/>
      <c r="D394" s="227" t="s">
        <v>212</v>
      </c>
      <c r="E394" s="245" t="s">
        <v>1</v>
      </c>
      <c r="F394" s="246" t="s">
        <v>458</v>
      </c>
      <c r="G394" s="244"/>
      <c r="H394" s="247">
        <v>3</v>
      </c>
      <c r="I394" s="248"/>
      <c r="J394" s="244"/>
      <c r="K394" s="244"/>
      <c r="L394" s="249"/>
      <c r="M394" s="250"/>
      <c r="N394" s="251"/>
      <c r="O394" s="251"/>
      <c r="P394" s="251"/>
      <c r="Q394" s="251"/>
      <c r="R394" s="251"/>
      <c r="S394" s="251"/>
      <c r="T394" s="252"/>
      <c r="AT394" s="253" t="s">
        <v>212</v>
      </c>
      <c r="AU394" s="253" t="s">
        <v>83</v>
      </c>
      <c r="AV394" s="12" t="s">
        <v>83</v>
      </c>
      <c r="AW394" s="12" t="s">
        <v>31</v>
      </c>
      <c r="AX394" s="12" t="s">
        <v>73</v>
      </c>
      <c r="AY394" s="253" t="s">
        <v>128</v>
      </c>
    </row>
    <row r="395" spans="2:51" s="13" customFormat="1" ht="12">
      <c r="B395" s="254"/>
      <c r="C395" s="255"/>
      <c r="D395" s="227" t="s">
        <v>212</v>
      </c>
      <c r="E395" s="256" t="s">
        <v>1</v>
      </c>
      <c r="F395" s="257" t="s">
        <v>214</v>
      </c>
      <c r="G395" s="255"/>
      <c r="H395" s="258">
        <v>3</v>
      </c>
      <c r="I395" s="259"/>
      <c r="J395" s="255"/>
      <c r="K395" s="255"/>
      <c r="L395" s="260"/>
      <c r="M395" s="261"/>
      <c r="N395" s="262"/>
      <c r="O395" s="262"/>
      <c r="P395" s="262"/>
      <c r="Q395" s="262"/>
      <c r="R395" s="262"/>
      <c r="S395" s="262"/>
      <c r="T395" s="263"/>
      <c r="AT395" s="264" t="s">
        <v>212</v>
      </c>
      <c r="AU395" s="264" t="s">
        <v>83</v>
      </c>
      <c r="AV395" s="13" t="s">
        <v>133</v>
      </c>
      <c r="AW395" s="13" t="s">
        <v>31</v>
      </c>
      <c r="AX395" s="13" t="s">
        <v>81</v>
      </c>
      <c r="AY395" s="264" t="s">
        <v>128</v>
      </c>
    </row>
    <row r="396" spans="2:65" s="1" customFormat="1" ht="24" customHeight="1">
      <c r="B396" s="37"/>
      <c r="C396" s="214" t="s">
        <v>459</v>
      </c>
      <c r="D396" s="214" t="s">
        <v>129</v>
      </c>
      <c r="E396" s="215" t="s">
        <v>460</v>
      </c>
      <c r="F396" s="216" t="s">
        <v>461</v>
      </c>
      <c r="G396" s="217" t="s">
        <v>132</v>
      </c>
      <c r="H396" s="218">
        <v>7</v>
      </c>
      <c r="I396" s="219"/>
      <c r="J396" s="220">
        <f>ROUND(I396*H396,2)</f>
        <v>0</v>
      </c>
      <c r="K396" s="216" t="s">
        <v>211</v>
      </c>
      <c r="L396" s="42"/>
      <c r="M396" s="221" t="s">
        <v>1</v>
      </c>
      <c r="N396" s="222" t="s">
        <v>38</v>
      </c>
      <c r="O396" s="85"/>
      <c r="P396" s="223">
        <f>O396*H396</f>
        <v>0</v>
      </c>
      <c r="Q396" s="223">
        <v>0.144942</v>
      </c>
      <c r="R396" s="223">
        <f>Q396*H396</f>
        <v>1.014594</v>
      </c>
      <c r="S396" s="223">
        <v>0</v>
      </c>
      <c r="T396" s="224">
        <f>S396*H396</f>
        <v>0</v>
      </c>
      <c r="AR396" s="225" t="s">
        <v>133</v>
      </c>
      <c r="AT396" s="225" t="s">
        <v>129</v>
      </c>
      <c r="AU396" s="225" t="s">
        <v>83</v>
      </c>
      <c r="AY396" s="16" t="s">
        <v>128</v>
      </c>
      <c r="BE396" s="226">
        <f>IF(N396="základní",J396,0)</f>
        <v>0</v>
      </c>
      <c r="BF396" s="226">
        <f>IF(N396="snížená",J396,0)</f>
        <v>0</v>
      </c>
      <c r="BG396" s="226">
        <f>IF(N396="zákl. přenesená",J396,0)</f>
        <v>0</v>
      </c>
      <c r="BH396" s="226">
        <f>IF(N396="sníž. přenesená",J396,0)</f>
        <v>0</v>
      </c>
      <c r="BI396" s="226">
        <f>IF(N396="nulová",J396,0)</f>
        <v>0</v>
      </c>
      <c r="BJ396" s="16" t="s">
        <v>81</v>
      </c>
      <c r="BK396" s="226">
        <f>ROUND(I396*H396,2)</f>
        <v>0</v>
      </c>
      <c r="BL396" s="16" t="s">
        <v>133</v>
      </c>
      <c r="BM396" s="225" t="s">
        <v>462</v>
      </c>
    </row>
    <row r="397" spans="2:47" s="1" customFormat="1" ht="12">
      <c r="B397" s="37"/>
      <c r="C397" s="38"/>
      <c r="D397" s="227" t="s">
        <v>134</v>
      </c>
      <c r="E397" s="38"/>
      <c r="F397" s="228" t="s">
        <v>461</v>
      </c>
      <c r="G397" s="38"/>
      <c r="H397" s="38"/>
      <c r="I397" s="138"/>
      <c r="J397" s="38"/>
      <c r="K397" s="38"/>
      <c r="L397" s="42"/>
      <c r="M397" s="229"/>
      <c r="N397" s="85"/>
      <c r="O397" s="85"/>
      <c r="P397" s="85"/>
      <c r="Q397" s="85"/>
      <c r="R397" s="85"/>
      <c r="S397" s="85"/>
      <c r="T397" s="86"/>
      <c r="AT397" s="16" t="s">
        <v>134</v>
      </c>
      <c r="AU397" s="16" t="s">
        <v>83</v>
      </c>
    </row>
    <row r="398" spans="2:51" s="12" customFormat="1" ht="12">
      <c r="B398" s="243"/>
      <c r="C398" s="244"/>
      <c r="D398" s="227" t="s">
        <v>212</v>
      </c>
      <c r="E398" s="245" t="s">
        <v>1</v>
      </c>
      <c r="F398" s="246" t="s">
        <v>156</v>
      </c>
      <c r="G398" s="244"/>
      <c r="H398" s="247">
        <v>7</v>
      </c>
      <c r="I398" s="248"/>
      <c r="J398" s="244"/>
      <c r="K398" s="244"/>
      <c r="L398" s="249"/>
      <c r="M398" s="250"/>
      <c r="N398" s="251"/>
      <c r="O398" s="251"/>
      <c r="P398" s="251"/>
      <c r="Q398" s="251"/>
      <c r="R398" s="251"/>
      <c r="S398" s="251"/>
      <c r="T398" s="252"/>
      <c r="AT398" s="253" t="s">
        <v>212</v>
      </c>
      <c r="AU398" s="253" t="s">
        <v>83</v>
      </c>
      <c r="AV398" s="12" t="s">
        <v>83</v>
      </c>
      <c r="AW398" s="12" t="s">
        <v>31</v>
      </c>
      <c r="AX398" s="12" t="s">
        <v>73</v>
      </c>
      <c r="AY398" s="253" t="s">
        <v>128</v>
      </c>
    </row>
    <row r="399" spans="2:51" s="13" customFormat="1" ht="12">
      <c r="B399" s="254"/>
      <c r="C399" s="255"/>
      <c r="D399" s="227" t="s">
        <v>212</v>
      </c>
      <c r="E399" s="256" t="s">
        <v>1</v>
      </c>
      <c r="F399" s="257" t="s">
        <v>214</v>
      </c>
      <c r="G399" s="255"/>
      <c r="H399" s="258">
        <v>7</v>
      </c>
      <c r="I399" s="259"/>
      <c r="J399" s="255"/>
      <c r="K399" s="255"/>
      <c r="L399" s="260"/>
      <c r="M399" s="261"/>
      <c r="N399" s="262"/>
      <c r="O399" s="262"/>
      <c r="P399" s="262"/>
      <c r="Q399" s="262"/>
      <c r="R399" s="262"/>
      <c r="S399" s="262"/>
      <c r="T399" s="263"/>
      <c r="AT399" s="264" t="s">
        <v>212</v>
      </c>
      <c r="AU399" s="264" t="s">
        <v>83</v>
      </c>
      <c r="AV399" s="13" t="s">
        <v>133</v>
      </c>
      <c r="AW399" s="13" t="s">
        <v>31</v>
      </c>
      <c r="AX399" s="13" t="s">
        <v>81</v>
      </c>
      <c r="AY399" s="264" t="s">
        <v>128</v>
      </c>
    </row>
    <row r="400" spans="2:65" s="1" customFormat="1" ht="16.5" customHeight="1">
      <c r="B400" s="37"/>
      <c r="C400" s="265" t="s">
        <v>341</v>
      </c>
      <c r="D400" s="265" t="s">
        <v>260</v>
      </c>
      <c r="E400" s="266" t="s">
        <v>463</v>
      </c>
      <c r="F400" s="267" t="s">
        <v>464</v>
      </c>
      <c r="G400" s="268" t="s">
        <v>132</v>
      </c>
      <c r="H400" s="269">
        <v>7</v>
      </c>
      <c r="I400" s="270"/>
      <c r="J400" s="271">
        <f>ROUND(I400*H400,2)</f>
        <v>0</v>
      </c>
      <c r="K400" s="267" t="s">
        <v>211</v>
      </c>
      <c r="L400" s="272"/>
      <c r="M400" s="273" t="s">
        <v>1</v>
      </c>
      <c r="N400" s="274" t="s">
        <v>38</v>
      </c>
      <c r="O400" s="85"/>
      <c r="P400" s="223">
        <f>O400*H400</f>
        <v>0</v>
      </c>
      <c r="Q400" s="223">
        <v>0</v>
      </c>
      <c r="R400" s="223">
        <f>Q400*H400</f>
        <v>0</v>
      </c>
      <c r="S400" s="223">
        <v>0</v>
      </c>
      <c r="T400" s="224">
        <f>S400*H400</f>
        <v>0</v>
      </c>
      <c r="AR400" s="225" t="s">
        <v>145</v>
      </c>
      <c r="AT400" s="225" t="s">
        <v>260</v>
      </c>
      <c r="AU400" s="225" t="s">
        <v>83</v>
      </c>
      <c r="AY400" s="16" t="s">
        <v>128</v>
      </c>
      <c r="BE400" s="226">
        <f>IF(N400="základní",J400,0)</f>
        <v>0</v>
      </c>
      <c r="BF400" s="226">
        <f>IF(N400="snížená",J400,0)</f>
        <v>0</v>
      </c>
      <c r="BG400" s="226">
        <f>IF(N400="zákl. přenesená",J400,0)</f>
        <v>0</v>
      </c>
      <c r="BH400" s="226">
        <f>IF(N400="sníž. přenesená",J400,0)</f>
        <v>0</v>
      </c>
      <c r="BI400" s="226">
        <f>IF(N400="nulová",J400,0)</f>
        <v>0</v>
      </c>
      <c r="BJ400" s="16" t="s">
        <v>81</v>
      </c>
      <c r="BK400" s="226">
        <f>ROUND(I400*H400,2)</f>
        <v>0</v>
      </c>
      <c r="BL400" s="16" t="s">
        <v>133</v>
      </c>
      <c r="BM400" s="225" t="s">
        <v>465</v>
      </c>
    </row>
    <row r="401" spans="2:47" s="1" customFormat="1" ht="12">
      <c r="B401" s="37"/>
      <c r="C401" s="38"/>
      <c r="D401" s="227" t="s">
        <v>134</v>
      </c>
      <c r="E401" s="38"/>
      <c r="F401" s="228" t="s">
        <v>464</v>
      </c>
      <c r="G401" s="38"/>
      <c r="H401" s="38"/>
      <c r="I401" s="138"/>
      <c r="J401" s="38"/>
      <c r="K401" s="38"/>
      <c r="L401" s="42"/>
      <c r="M401" s="229"/>
      <c r="N401" s="85"/>
      <c r="O401" s="85"/>
      <c r="P401" s="85"/>
      <c r="Q401" s="85"/>
      <c r="R401" s="85"/>
      <c r="S401" s="85"/>
      <c r="T401" s="86"/>
      <c r="AT401" s="16" t="s">
        <v>134</v>
      </c>
      <c r="AU401" s="16" t="s">
        <v>83</v>
      </c>
    </row>
    <row r="402" spans="2:65" s="1" customFormat="1" ht="16.5" customHeight="1">
      <c r="B402" s="37"/>
      <c r="C402" s="265" t="s">
        <v>466</v>
      </c>
      <c r="D402" s="265" t="s">
        <v>260</v>
      </c>
      <c r="E402" s="266" t="s">
        <v>467</v>
      </c>
      <c r="F402" s="267" t="s">
        <v>468</v>
      </c>
      <c r="G402" s="268" t="s">
        <v>132</v>
      </c>
      <c r="H402" s="269">
        <v>7</v>
      </c>
      <c r="I402" s="270"/>
      <c r="J402" s="271">
        <f>ROUND(I402*H402,2)</f>
        <v>0</v>
      </c>
      <c r="K402" s="267" t="s">
        <v>211</v>
      </c>
      <c r="L402" s="272"/>
      <c r="M402" s="273" t="s">
        <v>1</v>
      </c>
      <c r="N402" s="274" t="s">
        <v>38</v>
      </c>
      <c r="O402" s="85"/>
      <c r="P402" s="223">
        <f>O402*H402</f>
        <v>0</v>
      </c>
      <c r="Q402" s="223">
        <v>0</v>
      </c>
      <c r="R402" s="223">
        <f>Q402*H402</f>
        <v>0</v>
      </c>
      <c r="S402" s="223">
        <v>0</v>
      </c>
      <c r="T402" s="224">
        <f>S402*H402</f>
        <v>0</v>
      </c>
      <c r="AR402" s="225" t="s">
        <v>145</v>
      </c>
      <c r="AT402" s="225" t="s">
        <v>260</v>
      </c>
      <c r="AU402" s="225" t="s">
        <v>83</v>
      </c>
      <c r="AY402" s="16" t="s">
        <v>128</v>
      </c>
      <c r="BE402" s="226">
        <f>IF(N402="základní",J402,0)</f>
        <v>0</v>
      </c>
      <c r="BF402" s="226">
        <f>IF(N402="snížená",J402,0)</f>
        <v>0</v>
      </c>
      <c r="BG402" s="226">
        <f>IF(N402="zákl. přenesená",J402,0)</f>
        <v>0</v>
      </c>
      <c r="BH402" s="226">
        <f>IF(N402="sníž. přenesená",J402,0)</f>
        <v>0</v>
      </c>
      <c r="BI402" s="226">
        <f>IF(N402="nulová",J402,0)</f>
        <v>0</v>
      </c>
      <c r="BJ402" s="16" t="s">
        <v>81</v>
      </c>
      <c r="BK402" s="226">
        <f>ROUND(I402*H402,2)</f>
        <v>0</v>
      </c>
      <c r="BL402" s="16" t="s">
        <v>133</v>
      </c>
      <c r="BM402" s="225" t="s">
        <v>469</v>
      </c>
    </row>
    <row r="403" spans="2:47" s="1" customFormat="1" ht="12">
      <c r="B403" s="37"/>
      <c r="C403" s="38"/>
      <c r="D403" s="227" t="s">
        <v>134</v>
      </c>
      <c r="E403" s="38"/>
      <c r="F403" s="228" t="s">
        <v>468</v>
      </c>
      <c r="G403" s="38"/>
      <c r="H403" s="38"/>
      <c r="I403" s="138"/>
      <c r="J403" s="38"/>
      <c r="K403" s="38"/>
      <c r="L403" s="42"/>
      <c r="M403" s="229"/>
      <c r="N403" s="85"/>
      <c r="O403" s="85"/>
      <c r="P403" s="85"/>
      <c r="Q403" s="85"/>
      <c r="R403" s="85"/>
      <c r="S403" s="85"/>
      <c r="T403" s="86"/>
      <c r="AT403" s="16" t="s">
        <v>134</v>
      </c>
      <c r="AU403" s="16" t="s">
        <v>83</v>
      </c>
    </row>
    <row r="404" spans="2:65" s="1" customFormat="1" ht="16.5" customHeight="1">
      <c r="B404" s="37"/>
      <c r="C404" s="265" t="s">
        <v>346</v>
      </c>
      <c r="D404" s="265" t="s">
        <v>260</v>
      </c>
      <c r="E404" s="266" t="s">
        <v>470</v>
      </c>
      <c r="F404" s="267" t="s">
        <v>471</v>
      </c>
      <c r="G404" s="268" t="s">
        <v>132</v>
      </c>
      <c r="H404" s="269">
        <v>7</v>
      </c>
      <c r="I404" s="270"/>
      <c r="J404" s="271">
        <f>ROUND(I404*H404,2)</f>
        <v>0</v>
      </c>
      <c r="K404" s="267" t="s">
        <v>211</v>
      </c>
      <c r="L404" s="272"/>
      <c r="M404" s="273" t="s">
        <v>1</v>
      </c>
      <c r="N404" s="274" t="s">
        <v>38</v>
      </c>
      <c r="O404" s="85"/>
      <c r="P404" s="223">
        <f>O404*H404</f>
        <v>0</v>
      </c>
      <c r="Q404" s="223">
        <v>0</v>
      </c>
      <c r="R404" s="223">
        <f>Q404*H404</f>
        <v>0</v>
      </c>
      <c r="S404" s="223">
        <v>0</v>
      </c>
      <c r="T404" s="224">
        <f>S404*H404</f>
        <v>0</v>
      </c>
      <c r="AR404" s="225" t="s">
        <v>145</v>
      </c>
      <c r="AT404" s="225" t="s">
        <v>260</v>
      </c>
      <c r="AU404" s="225" t="s">
        <v>83</v>
      </c>
      <c r="AY404" s="16" t="s">
        <v>128</v>
      </c>
      <c r="BE404" s="226">
        <f>IF(N404="základní",J404,0)</f>
        <v>0</v>
      </c>
      <c r="BF404" s="226">
        <f>IF(N404="snížená",J404,0)</f>
        <v>0</v>
      </c>
      <c r="BG404" s="226">
        <f>IF(N404="zákl. přenesená",J404,0)</f>
        <v>0</v>
      </c>
      <c r="BH404" s="226">
        <f>IF(N404="sníž. přenesená",J404,0)</f>
        <v>0</v>
      </c>
      <c r="BI404" s="226">
        <f>IF(N404="nulová",J404,0)</f>
        <v>0</v>
      </c>
      <c r="BJ404" s="16" t="s">
        <v>81</v>
      </c>
      <c r="BK404" s="226">
        <f>ROUND(I404*H404,2)</f>
        <v>0</v>
      </c>
      <c r="BL404" s="16" t="s">
        <v>133</v>
      </c>
      <c r="BM404" s="225" t="s">
        <v>472</v>
      </c>
    </row>
    <row r="405" spans="2:47" s="1" customFormat="1" ht="12">
      <c r="B405" s="37"/>
      <c r="C405" s="38"/>
      <c r="D405" s="227" t="s">
        <v>134</v>
      </c>
      <c r="E405" s="38"/>
      <c r="F405" s="228" t="s">
        <v>471</v>
      </c>
      <c r="G405" s="38"/>
      <c r="H405" s="38"/>
      <c r="I405" s="138"/>
      <c r="J405" s="38"/>
      <c r="K405" s="38"/>
      <c r="L405" s="42"/>
      <c r="M405" s="229"/>
      <c r="N405" s="85"/>
      <c r="O405" s="85"/>
      <c r="P405" s="85"/>
      <c r="Q405" s="85"/>
      <c r="R405" s="85"/>
      <c r="S405" s="85"/>
      <c r="T405" s="86"/>
      <c r="AT405" s="16" t="s">
        <v>134</v>
      </c>
      <c r="AU405" s="16" t="s">
        <v>83</v>
      </c>
    </row>
    <row r="406" spans="2:65" s="1" customFormat="1" ht="24" customHeight="1">
      <c r="B406" s="37"/>
      <c r="C406" s="214" t="s">
        <v>473</v>
      </c>
      <c r="D406" s="214" t="s">
        <v>129</v>
      </c>
      <c r="E406" s="215" t="s">
        <v>474</v>
      </c>
      <c r="F406" s="216" t="s">
        <v>475</v>
      </c>
      <c r="G406" s="217" t="s">
        <v>132</v>
      </c>
      <c r="H406" s="218">
        <v>1</v>
      </c>
      <c r="I406" s="219"/>
      <c r="J406" s="220">
        <f>ROUND(I406*H406,2)</f>
        <v>0</v>
      </c>
      <c r="K406" s="216" t="s">
        <v>211</v>
      </c>
      <c r="L406" s="42"/>
      <c r="M406" s="221" t="s">
        <v>1</v>
      </c>
      <c r="N406" s="222" t="s">
        <v>38</v>
      </c>
      <c r="O406" s="85"/>
      <c r="P406" s="223">
        <f>O406*H406</f>
        <v>0</v>
      </c>
      <c r="Q406" s="223">
        <v>0.217338</v>
      </c>
      <c r="R406" s="223">
        <f>Q406*H406</f>
        <v>0.217338</v>
      </c>
      <c r="S406" s="223">
        <v>0</v>
      </c>
      <c r="T406" s="224">
        <f>S406*H406</f>
        <v>0</v>
      </c>
      <c r="AR406" s="225" t="s">
        <v>133</v>
      </c>
      <c r="AT406" s="225" t="s">
        <v>129</v>
      </c>
      <c r="AU406" s="225" t="s">
        <v>83</v>
      </c>
      <c r="AY406" s="16" t="s">
        <v>128</v>
      </c>
      <c r="BE406" s="226">
        <f>IF(N406="základní",J406,0)</f>
        <v>0</v>
      </c>
      <c r="BF406" s="226">
        <f>IF(N406="snížená",J406,0)</f>
        <v>0</v>
      </c>
      <c r="BG406" s="226">
        <f>IF(N406="zákl. přenesená",J406,0)</f>
        <v>0</v>
      </c>
      <c r="BH406" s="226">
        <f>IF(N406="sníž. přenesená",J406,0)</f>
        <v>0</v>
      </c>
      <c r="BI406" s="226">
        <f>IF(N406="nulová",J406,0)</f>
        <v>0</v>
      </c>
      <c r="BJ406" s="16" t="s">
        <v>81</v>
      </c>
      <c r="BK406" s="226">
        <f>ROUND(I406*H406,2)</f>
        <v>0</v>
      </c>
      <c r="BL406" s="16" t="s">
        <v>133</v>
      </c>
      <c r="BM406" s="225" t="s">
        <v>476</v>
      </c>
    </row>
    <row r="407" spans="2:47" s="1" customFormat="1" ht="12">
      <c r="B407" s="37"/>
      <c r="C407" s="38"/>
      <c r="D407" s="227" t="s">
        <v>134</v>
      </c>
      <c r="E407" s="38"/>
      <c r="F407" s="228" t="s">
        <v>475</v>
      </c>
      <c r="G407" s="38"/>
      <c r="H407" s="38"/>
      <c r="I407" s="138"/>
      <c r="J407" s="38"/>
      <c r="K407" s="38"/>
      <c r="L407" s="42"/>
      <c r="M407" s="229"/>
      <c r="N407" s="85"/>
      <c r="O407" s="85"/>
      <c r="P407" s="85"/>
      <c r="Q407" s="85"/>
      <c r="R407" s="85"/>
      <c r="S407" s="85"/>
      <c r="T407" s="86"/>
      <c r="AT407" s="16" t="s">
        <v>134</v>
      </c>
      <c r="AU407" s="16" t="s">
        <v>83</v>
      </c>
    </row>
    <row r="408" spans="2:51" s="12" customFormat="1" ht="12">
      <c r="B408" s="243"/>
      <c r="C408" s="244"/>
      <c r="D408" s="227" t="s">
        <v>212</v>
      </c>
      <c r="E408" s="245" t="s">
        <v>1</v>
      </c>
      <c r="F408" s="246" t="s">
        <v>477</v>
      </c>
      <c r="G408" s="244"/>
      <c r="H408" s="247">
        <v>1</v>
      </c>
      <c r="I408" s="248"/>
      <c r="J408" s="244"/>
      <c r="K408" s="244"/>
      <c r="L408" s="249"/>
      <c r="M408" s="250"/>
      <c r="N408" s="251"/>
      <c r="O408" s="251"/>
      <c r="P408" s="251"/>
      <c r="Q408" s="251"/>
      <c r="R408" s="251"/>
      <c r="S408" s="251"/>
      <c r="T408" s="252"/>
      <c r="AT408" s="253" t="s">
        <v>212</v>
      </c>
      <c r="AU408" s="253" t="s">
        <v>83</v>
      </c>
      <c r="AV408" s="12" t="s">
        <v>83</v>
      </c>
      <c r="AW408" s="12" t="s">
        <v>31</v>
      </c>
      <c r="AX408" s="12" t="s">
        <v>73</v>
      </c>
      <c r="AY408" s="253" t="s">
        <v>128</v>
      </c>
    </row>
    <row r="409" spans="2:51" s="13" customFormat="1" ht="12">
      <c r="B409" s="254"/>
      <c r="C409" s="255"/>
      <c r="D409" s="227" t="s">
        <v>212</v>
      </c>
      <c r="E409" s="256" t="s">
        <v>1</v>
      </c>
      <c r="F409" s="257" t="s">
        <v>214</v>
      </c>
      <c r="G409" s="255"/>
      <c r="H409" s="258">
        <v>1</v>
      </c>
      <c r="I409" s="259"/>
      <c r="J409" s="255"/>
      <c r="K409" s="255"/>
      <c r="L409" s="260"/>
      <c r="M409" s="261"/>
      <c r="N409" s="262"/>
      <c r="O409" s="262"/>
      <c r="P409" s="262"/>
      <c r="Q409" s="262"/>
      <c r="R409" s="262"/>
      <c r="S409" s="262"/>
      <c r="T409" s="263"/>
      <c r="AT409" s="264" t="s">
        <v>212</v>
      </c>
      <c r="AU409" s="264" t="s">
        <v>83</v>
      </c>
      <c r="AV409" s="13" t="s">
        <v>133</v>
      </c>
      <c r="AW409" s="13" t="s">
        <v>31</v>
      </c>
      <c r="AX409" s="13" t="s">
        <v>81</v>
      </c>
      <c r="AY409" s="264" t="s">
        <v>128</v>
      </c>
    </row>
    <row r="410" spans="2:65" s="1" customFormat="1" ht="24" customHeight="1">
      <c r="B410" s="37"/>
      <c r="C410" s="265" t="s">
        <v>350</v>
      </c>
      <c r="D410" s="265" t="s">
        <v>260</v>
      </c>
      <c r="E410" s="266" t="s">
        <v>478</v>
      </c>
      <c r="F410" s="267" t="s">
        <v>479</v>
      </c>
      <c r="G410" s="268" t="s">
        <v>132</v>
      </c>
      <c r="H410" s="269">
        <v>1</v>
      </c>
      <c r="I410" s="270"/>
      <c r="J410" s="271">
        <f>ROUND(I410*H410,2)</f>
        <v>0</v>
      </c>
      <c r="K410" s="267" t="s">
        <v>211</v>
      </c>
      <c r="L410" s="272"/>
      <c r="M410" s="273" t="s">
        <v>1</v>
      </c>
      <c r="N410" s="274" t="s">
        <v>38</v>
      </c>
      <c r="O410" s="85"/>
      <c r="P410" s="223">
        <f>O410*H410</f>
        <v>0</v>
      </c>
      <c r="Q410" s="223">
        <v>0</v>
      </c>
      <c r="R410" s="223">
        <f>Q410*H410</f>
        <v>0</v>
      </c>
      <c r="S410" s="223">
        <v>0</v>
      </c>
      <c r="T410" s="224">
        <f>S410*H410</f>
        <v>0</v>
      </c>
      <c r="AR410" s="225" t="s">
        <v>145</v>
      </c>
      <c r="AT410" s="225" t="s">
        <v>260</v>
      </c>
      <c r="AU410" s="225" t="s">
        <v>83</v>
      </c>
      <c r="AY410" s="16" t="s">
        <v>128</v>
      </c>
      <c r="BE410" s="226">
        <f>IF(N410="základní",J410,0)</f>
        <v>0</v>
      </c>
      <c r="BF410" s="226">
        <f>IF(N410="snížená",J410,0)</f>
        <v>0</v>
      </c>
      <c r="BG410" s="226">
        <f>IF(N410="zákl. přenesená",J410,0)</f>
        <v>0</v>
      </c>
      <c r="BH410" s="226">
        <f>IF(N410="sníž. přenesená",J410,0)</f>
        <v>0</v>
      </c>
      <c r="BI410" s="226">
        <f>IF(N410="nulová",J410,0)</f>
        <v>0</v>
      </c>
      <c r="BJ410" s="16" t="s">
        <v>81</v>
      </c>
      <c r="BK410" s="226">
        <f>ROUND(I410*H410,2)</f>
        <v>0</v>
      </c>
      <c r="BL410" s="16" t="s">
        <v>133</v>
      </c>
      <c r="BM410" s="225" t="s">
        <v>480</v>
      </c>
    </row>
    <row r="411" spans="2:47" s="1" customFormat="1" ht="12">
      <c r="B411" s="37"/>
      <c r="C411" s="38"/>
      <c r="D411" s="227" t="s">
        <v>134</v>
      </c>
      <c r="E411" s="38"/>
      <c r="F411" s="228" t="s">
        <v>479</v>
      </c>
      <c r="G411" s="38"/>
      <c r="H411" s="38"/>
      <c r="I411" s="138"/>
      <c r="J411" s="38"/>
      <c r="K411" s="38"/>
      <c r="L411" s="42"/>
      <c r="M411" s="229"/>
      <c r="N411" s="85"/>
      <c r="O411" s="85"/>
      <c r="P411" s="85"/>
      <c r="Q411" s="85"/>
      <c r="R411" s="85"/>
      <c r="S411" s="85"/>
      <c r="T411" s="86"/>
      <c r="AT411" s="16" t="s">
        <v>134</v>
      </c>
      <c r="AU411" s="16" t="s">
        <v>83</v>
      </c>
    </row>
    <row r="412" spans="2:65" s="1" customFormat="1" ht="24" customHeight="1">
      <c r="B412" s="37"/>
      <c r="C412" s="214" t="s">
        <v>481</v>
      </c>
      <c r="D412" s="214" t="s">
        <v>129</v>
      </c>
      <c r="E412" s="215" t="s">
        <v>482</v>
      </c>
      <c r="F412" s="216" t="s">
        <v>483</v>
      </c>
      <c r="G412" s="217" t="s">
        <v>132</v>
      </c>
      <c r="H412" s="218">
        <v>7</v>
      </c>
      <c r="I412" s="219"/>
      <c r="J412" s="220">
        <f>ROUND(I412*H412,2)</f>
        <v>0</v>
      </c>
      <c r="K412" s="216" t="s">
        <v>211</v>
      </c>
      <c r="L412" s="42"/>
      <c r="M412" s="221" t="s">
        <v>1</v>
      </c>
      <c r="N412" s="222" t="s">
        <v>38</v>
      </c>
      <c r="O412" s="85"/>
      <c r="P412" s="223">
        <f>O412*H412</f>
        <v>0</v>
      </c>
      <c r="Q412" s="223">
        <v>0.217338</v>
      </c>
      <c r="R412" s="223">
        <f>Q412*H412</f>
        <v>1.521366</v>
      </c>
      <c r="S412" s="223">
        <v>0</v>
      </c>
      <c r="T412" s="224">
        <f>S412*H412</f>
        <v>0</v>
      </c>
      <c r="AR412" s="225" t="s">
        <v>133</v>
      </c>
      <c r="AT412" s="225" t="s">
        <v>129</v>
      </c>
      <c r="AU412" s="225" t="s">
        <v>83</v>
      </c>
      <c r="AY412" s="16" t="s">
        <v>128</v>
      </c>
      <c r="BE412" s="226">
        <f>IF(N412="základní",J412,0)</f>
        <v>0</v>
      </c>
      <c r="BF412" s="226">
        <f>IF(N412="snížená",J412,0)</f>
        <v>0</v>
      </c>
      <c r="BG412" s="226">
        <f>IF(N412="zákl. přenesená",J412,0)</f>
        <v>0</v>
      </c>
      <c r="BH412" s="226">
        <f>IF(N412="sníž. přenesená",J412,0)</f>
        <v>0</v>
      </c>
      <c r="BI412" s="226">
        <f>IF(N412="nulová",J412,0)</f>
        <v>0</v>
      </c>
      <c r="BJ412" s="16" t="s">
        <v>81</v>
      </c>
      <c r="BK412" s="226">
        <f>ROUND(I412*H412,2)</f>
        <v>0</v>
      </c>
      <c r="BL412" s="16" t="s">
        <v>133</v>
      </c>
      <c r="BM412" s="225" t="s">
        <v>484</v>
      </c>
    </row>
    <row r="413" spans="2:47" s="1" customFormat="1" ht="12">
      <c r="B413" s="37"/>
      <c r="C413" s="38"/>
      <c r="D413" s="227" t="s">
        <v>134</v>
      </c>
      <c r="E413" s="38"/>
      <c r="F413" s="228" t="s">
        <v>483</v>
      </c>
      <c r="G413" s="38"/>
      <c r="H413" s="38"/>
      <c r="I413" s="138"/>
      <c r="J413" s="38"/>
      <c r="K413" s="38"/>
      <c r="L413" s="42"/>
      <c r="M413" s="229"/>
      <c r="N413" s="85"/>
      <c r="O413" s="85"/>
      <c r="P413" s="85"/>
      <c r="Q413" s="85"/>
      <c r="R413" s="85"/>
      <c r="S413" s="85"/>
      <c r="T413" s="86"/>
      <c r="AT413" s="16" t="s">
        <v>134</v>
      </c>
      <c r="AU413" s="16" t="s">
        <v>83</v>
      </c>
    </row>
    <row r="414" spans="2:51" s="12" customFormat="1" ht="12">
      <c r="B414" s="243"/>
      <c r="C414" s="244"/>
      <c r="D414" s="227" t="s">
        <v>212</v>
      </c>
      <c r="E414" s="245" t="s">
        <v>1</v>
      </c>
      <c r="F414" s="246" t="s">
        <v>156</v>
      </c>
      <c r="G414" s="244"/>
      <c r="H414" s="247">
        <v>7</v>
      </c>
      <c r="I414" s="248"/>
      <c r="J414" s="244"/>
      <c r="K414" s="244"/>
      <c r="L414" s="249"/>
      <c r="M414" s="250"/>
      <c r="N414" s="251"/>
      <c r="O414" s="251"/>
      <c r="P414" s="251"/>
      <c r="Q414" s="251"/>
      <c r="R414" s="251"/>
      <c r="S414" s="251"/>
      <c r="T414" s="252"/>
      <c r="AT414" s="253" t="s">
        <v>212</v>
      </c>
      <c r="AU414" s="253" t="s">
        <v>83</v>
      </c>
      <c r="AV414" s="12" t="s">
        <v>83</v>
      </c>
      <c r="AW414" s="12" t="s">
        <v>31</v>
      </c>
      <c r="AX414" s="12" t="s">
        <v>73</v>
      </c>
      <c r="AY414" s="253" t="s">
        <v>128</v>
      </c>
    </row>
    <row r="415" spans="2:51" s="13" customFormat="1" ht="12">
      <c r="B415" s="254"/>
      <c r="C415" s="255"/>
      <c r="D415" s="227" t="s">
        <v>212</v>
      </c>
      <c r="E415" s="256" t="s">
        <v>1</v>
      </c>
      <c r="F415" s="257" t="s">
        <v>214</v>
      </c>
      <c r="G415" s="255"/>
      <c r="H415" s="258">
        <v>7</v>
      </c>
      <c r="I415" s="259"/>
      <c r="J415" s="255"/>
      <c r="K415" s="255"/>
      <c r="L415" s="260"/>
      <c r="M415" s="261"/>
      <c r="N415" s="262"/>
      <c r="O415" s="262"/>
      <c r="P415" s="262"/>
      <c r="Q415" s="262"/>
      <c r="R415" s="262"/>
      <c r="S415" s="262"/>
      <c r="T415" s="263"/>
      <c r="AT415" s="264" t="s">
        <v>212</v>
      </c>
      <c r="AU415" s="264" t="s">
        <v>83</v>
      </c>
      <c r="AV415" s="13" t="s">
        <v>133</v>
      </c>
      <c r="AW415" s="13" t="s">
        <v>31</v>
      </c>
      <c r="AX415" s="13" t="s">
        <v>81</v>
      </c>
      <c r="AY415" s="264" t="s">
        <v>128</v>
      </c>
    </row>
    <row r="416" spans="2:65" s="1" customFormat="1" ht="16.5" customHeight="1">
      <c r="B416" s="37"/>
      <c r="C416" s="265" t="s">
        <v>356</v>
      </c>
      <c r="D416" s="265" t="s">
        <v>260</v>
      </c>
      <c r="E416" s="266" t="s">
        <v>485</v>
      </c>
      <c r="F416" s="267" t="s">
        <v>486</v>
      </c>
      <c r="G416" s="268" t="s">
        <v>132</v>
      </c>
      <c r="H416" s="269">
        <v>7</v>
      </c>
      <c r="I416" s="270"/>
      <c r="J416" s="271">
        <f>ROUND(I416*H416,2)</f>
        <v>0</v>
      </c>
      <c r="K416" s="267" t="s">
        <v>211</v>
      </c>
      <c r="L416" s="272"/>
      <c r="M416" s="273" t="s">
        <v>1</v>
      </c>
      <c r="N416" s="274" t="s">
        <v>38</v>
      </c>
      <c r="O416" s="85"/>
      <c r="P416" s="223">
        <f>O416*H416</f>
        <v>0</v>
      </c>
      <c r="Q416" s="223">
        <v>0</v>
      </c>
      <c r="R416" s="223">
        <f>Q416*H416</f>
        <v>0</v>
      </c>
      <c r="S416" s="223">
        <v>0</v>
      </c>
      <c r="T416" s="224">
        <f>S416*H416</f>
        <v>0</v>
      </c>
      <c r="AR416" s="225" t="s">
        <v>145</v>
      </c>
      <c r="AT416" s="225" t="s">
        <v>260</v>
      </c>
      <c r="AU416" s="225" t="s">
        <v>83</v>
      </c>
      <c r="AY416" s="16" t="s">
        <v>128</v>
      </c>
      <c r="BE416" s="226">
        <f>IF(N416="základní",J416,0)</f>
        <v>0</v>
      </c>
      <c r="BF416" s="226">
        <f>IF(N416="snížená",J416,0)</f>
        <v>0</v>
      </c>
      <c r="BG416" s="226">
        <f>IF(N416="zákl. přenesená",J416,0)</f>
        <v>0</v>
      </c>
      <c r="BH416" s="226">
        <f>IF(N416="sníž. přenesená",J416,0)</f>
        <v>0</v>
      </c>
      <c r="BI416" s="226">
        <f>IF(N416="nulová",J416,0)</f>
        <v>0</v>
      </c>
      <c r="BJ416" s="16" t="s">
        <v>81</v>
      </c>
      <c r="BK416" s="226">
        <f>ROUND(I416*H416,2)</f>
        <v>0</v>
      </c>
      <c r="BL416" s="16" t="s">
        <v>133</v>
      </c>
      <c r="BM416" s="225" t="s">
        <v>487</v>
      </c>
    </row>
    <row r="417" spans="2:47" s="1" customFormat="1" ht="12">
      <c r="B417" s="37"/>
      <c r="C417" s="38"/>
      <c r="D417" s="227" t="s">
        <v>134</v>
      </c>
      <c r="E417" s="38"/>
      <c r="F417" s="228" t="s">
        <v>486</v>
      </c>
      <c r="G417" s="38"/>
      <c r="H417" s="38"/>
      <c r="I417" s="138"/>
      <c r="J417" s="38"/>
      <c r="K417" s="38"/>
      <c r="L417" s="42"/>
      <c r="M417" s="229"/>
      <c r="N417" s="85"/>
      <c r="O417" s="85"/>
      <c r="P417" s="85"/>
      <c r="Q417" s="85"/>
      <c r="R417" s="85"/>
      <c r="S417" s="85"/>
      <c r="T417" s="86"/>
      <c r="AT417" s="16" t="s">
        <v>134</v>
      </c>
      <c r="AU417" s="16" t="s">
        <v>83</v>
      </c>
    </row>
    <row r="418" spans="2:65" s="1" customFormat="1" ht="24" customHeight="1">
      <c r="B418" s="37"/>
      <c r="C418" s="265" t="s">
        <v>488</v>
      </c>
      <c r="D418" s="265" t="s">
        <v>260</v>
      </c>
      <c r="E418" s="266" t="s">
        <v>489</v>
      </c>
      <c r="F418" s="267" t="s">
        <v>490</v>
      </c>
      <c r="G418" s="268" t="s">
        <v>132</v>
      </c>
      <c r="H418" s="269">
        <v>7</v>
      </c>
      <c r="I418" s="270"/>
      <c r="J418" s="271">
        <f>ROUND(I418*H418,2)</f>
        <v>0</v>
      </c>
      <c r="K418" s="267" t="s">
        <v>211</v>
      </c>
      <c r="L418" s="272"/>
      <c r="M418" s="273" t="s">
        <v>1</v>
      </c>
      <c r="N418" s="274" t="s">
        <v>38</v>
      </c>
      <c r="O418" s="85"/>
      <c r="P418" s="223">
        <f>O418*H418</f>
        <v>0</v>
      </c>
      <c r="Q418" s="223">
        <v>0</v>
      </c>
      <c r="R418" s="223">
        <f>Q418*H418</f>
        <v>0</v>
      </c>
      <c r="S418" s="223">
        <v>0</v>
      </c>
      <c r="T418" s="224">
        <f>S418*H418</f>
        <v>0</v>
      </c>
      <c r="AR418" s="225" t="s">
        <v>145</v>
      </c>
      <c r="AT418" s="225" t="s">
        <v>260</v>
      </c>
      <c r="AU418" s="225" t="s">
        <v>83</v>
      </c>
      <c r="AY418" s="16" t="s">
        <v>128</v>
      </c>
      <c r="BE418" s="226">
        <f>IF(N418="základní",J418,0)</f>
        <v>0</v>
      </c>
      <c r="BF418" s="226">
        <f>IF(N418="snížená",J418,0)</f>
        <v>0</v>
      </c>
      <c r="BG418" s="226">
        <f>IF(N418="zákl. přenesená",J418,0)</f>
        <v>0</v>
      </c>
      <c r="BH418" s="226">
        <f>IF(N418="sníž. přenesená",J418,0)</f>
        <v>0</v>
      </c>
      <c r="BI418" s="226">
        <f>IF(N418="nulová",J418,0)</f>
        <v>0</v>
      </c>
      <c r="BJ418" s="16" t="s">
        <v>81</v>
      </c>
      <c r="BK418" s="226">
        <f>ROUND(I418*H418,2)</f>
        <v>0</v>
      </c>
      <c r="BL418" s="16" t="s">
        <v>133</v>
      </c>
      <c r="BM418" s="225" t="s">
        <v>491</v>
      </c>
    </row>
    <row r="419" spans="2:47" s="1" customFormat="1" ht="12">
      <c r="B419" s="37"/>
      <c r="C419" s="38"/>
      <c r="D419" s="227" t="s">
        <v>134</v>
      </c>
      <c r="E419" s="38"/>
      <c r="F419" s="228" t="s">
        <v>490</v>
      </c>
      <c r="G419" s="38"/>
      <c r="H419" s="38"/>
      <c r="I419" s="138"/>
      <c r="J419" s="38"/>
      <c r="K419" s="38"/>
      <c r="L419" s="42"/>
      <c r="M419" s="229"/>
      <c r="N419" s="85"/>
      <c r="O419" s="85"/>
      <c r="P419" s="85"/>
      <c r="Q419" s="85"/>
      <c r="R419" s="85"/>
      <c r="S419" s="85"/>
      <c r="T419" s="86"/>
      <c r="AT419" s="16" t="s">
        <v>134</v>
      </c>
      <c r="AU419" s="16" t="s">
        <v>83</v>
      </c>
    </row>
    <row r="420" spans="2:63" s="10" customFormat="1" ht="22.8" customHeight="1">
      <c r="B420" s="200"/>
      <c r="C420" s="201"/>
      <c r="D420" s="202" t="s">
        <v>72</v>
      </c>
      <c r="E420" s="241" t="s">
        <v>164</v>
      </c>
      <c r="F420" s="241" t="s">
        <v>492</v>
      </c>
      <c r="G420" s="201"/>
      <c r="H420" s="201"/>
      <c r="I420" s="204"/>
      <c r="J420" s="242">
        <f>BK420</f>
        <v>0</v>
      </c>
      <c r="K420" s="201"/>
      <c r="L420" s="206"/>
      <c r="M420" s="207"/>
      <c r="N420" s="208"/>
      <c r="O420" s="208"/>
      <c r="P420" s="209">
        <f>SUM(P421:P474)</f>
        <v>0</v>
      </c>
      <c r="Q420" s="208"/>
      <c r="R420" s="209">
        <f>SUM(R421:R474)</f>
        <v>163.39143276</v>
      </c>
      <c r="S420" s="208"/>
      <c r="T420" s="210">
        <f>SUM(T421:T474)</f>
        <v>0</v>
      </c>
      <c r="AR420" s="211" t="s">
        <v>81</v>
      </c>
      <c r="AT420" s="212" t="s">
        <v>72</v>
      </c>
      <c r="AU420" s="212" t="s">
        <v>81</v>
      </c>
      <c r="AY420" s="211" t="s">
        <v>128</v>
      </c>
      <c r="BK420" s="213">
        <f>SUM(BK421:BK474)</f>
        <v>0</v>
      </c>
    </row>
    <row r="421" spans="2:65" s="1" customFormat="1" ht="24" customHeight="1">
      <c r="B421" s="37"/>
      <c r="C421" s="214" t="s">
        <v>360</v>
      </c>
      <c r="D421" s="214" t="s">
        <v>129</v>
      </c>
      <c r="E421" s="215" t="s">
        <v>493</v>
      </c>
      <c r="F421" s="216" t="s">
        <v>494</v>
      </c>
      <c r="G421" s="217" t="s">
        <v>132</v>
      </c>
      <c r="H421" s="218">
        <v>7</v>
      </c>
      <c r="I421" s="219"/>
      <c r="J421" s="220">
        <f>ROUND(I421*H421,2)</f>
        <v>0</v>
      </c>
      <c r="K421" s="216" t="s">
        <v>211</v>
      </c>
      <c r="L421" s="42"/>
      <c r="M421" s="221" t="s">
        <v>1</v>
      </c>
      <c r="N421" s="222" t="s">
        <v>38</v>
      </c>
      <c r="O421" s="85"/>
      <c r="P421" s="223">
        <f>O421*H421</f>
        <v>0</v>
      </c>
      <c r="Q421" s="223">
        <v>0.0007</v>
      </c>
      <c r="R421" s="223">
        <f>Q421*H421</f>
        <v>0.0049</v>
      </c>
      <c r="S421" s="223">
        <v>0</v>
      </c>
      <c r="T421" s="224">
        <f>S421*H421</f>
        <v>0</v>
      </c>
      <c r="AR421" s="225" t="s">
        <v>133</v>
      </c>
      <c r="AT421" s="225" t="s">
        <v>129</v>
      </c>
      <c r="AU421" s="225" t="s">
        <v>83</v>
      </c>
      <c r="AY421" s="16" t="s">
        <v>128</v>
      </c>
      <c r="BE421" s="226">
        <f>IF(N421="základní",J421,0)</f>
        <v>0</v>
      </c>
      <c r="BF421" s="226">
        <f>IF(N421="snížená",J421,0)</f>
        <v>0</v>
      </c>
      <c r="BG421" s="226">
        <f>IF(N421="zákl. přenesená",J421,0)</f>
        <v>0</v>
      </c>
      <c r="BH421" s="226">
        <f>IF(N421="sníž. přenesená",J421,0)</f>
        <v>0</v>
      </c>
      <c r="BI421" s="226">
        <f>IF(N421="nulová",J421,0)</f>
        <v>0</v>
      </c>
      <c r="BJ421" s="16" t="s">
        <v>81</v>
      </c>
      <c r="BK421" s="226">
        <f>ROUND(I421*H421,2)</f>
        <v>0</v>
      </c>
      <c r="BL421" s="16" t="s">
        <v>133</v>
      </c>
      <c r="BM421" s="225" t="s">
        <v>495</v>
      </c>
    </row>
    <row r="422" spans="2:47" s="1" customFormat="1" ht="12">
      <c r="B422" s="37"/>
      <c r="C422" s="38"/>
      <c r="D422" s="227" t="s">
        <v>134</v>
      </c>
      <c r="E422" s="38"/>
      <c r="F422" s="228" t="s">
        <v>494</v>
      </c>
      <c r="G422" s="38"/>
      <c r="H422" s="38"/>
      <c r="I422" s="138"/>
      <c r="J422" s="38"/>
      <c r="K422" s="38"/>
      <c r="L422" s="42"/>
      <c r="M422" s="229"/>
      <c r="N422" s="85"/>
      <c r="O422" s="85"/>
      <c r="P422" s="85"/>
      <c r="Q422" s="85"/>
      <c r="R422" s="85"/>
      <c r="S422" s="85"/>
      <c r="T422" s="86"/>
      <c r="AT422" s="16" t="s">
        <v>134</v>
      </c>
      <c r="AU422" s="16" t="s">
        <v>83</v>
      </c>
    </row>
    <row r="423" spans="2:51" s="12" customFormat="1" ht="12">
      <c r="B423" s="243"/>
      <c r="C423" s="244"/>
      <c r="D423" s="227" t="s">
        <v>212</v>
      </c>
      <c r="E423" s="245" t="s">
        <v>1</v>
      </c>
      <c r="F423" s="246" t="s">
        <v>156</v>
      </c>
      <c r="G423" s="244"/>
      <c r="H423" s="247">
        <v>7</v>
      </c>
      <c r="I423" s="248"/>
      <c r="J423" s="244"/>
      <c r="K423" s="244"/>
      <c r="L423" s="249"/>
      <c r="M423" s="250"/>
      <c r="N423" s="251"/>
      <c r="O423" s="251"/>
      <c r="P423" s="251"/>
      <c r="Q423" s="251"/>
      <c r="R423" s="251"/>
      <c r="S423" s="251"/>
      <c r="T423" s="252"/>
      <c r="AT423" s="253" t="s">
        <v>212</v>
      </c>
      <c r="AU423" s="253" t="s">
        <v>83</v>
      </c>
      <c r="AV423" s="12" t="s">
        <v>83</v>
      </c>
      <c r="AW423" s="12" t="s">
        <v>31</v>
      </c>
      <c r="AX423" s="12" t="s">
        <v>73</v>
      </c>
      <c r="AY423" s="253" t="s">
        <v>128</v>
      </c>
    </row>
    <row r="424" spans="2:51" s="13" customFormat="1" ht="12">
      <c r="B424" s="254"/>
      <c r="C424" s="255"/>
      <c r="D424" s="227" t="s">
        <v>212</v>
      </c>
      <c r="E424" s="256" t="s">
        <v>1</v>
      </c>
      <c r="F424" s="257" t="s">
        <v>214</v>
      </c>
      <c r="G424" s="255"/>
      <c r="H424" s="258">
        <v>7</v>
      </c>
      <c r="I424" s="259"/>
      <c r="J424" s="255"/>
      <c r="K424" s="255"/>
      <c r="L424" s="260"/>
      <c r="M424" s="261"/>
      <c r="N424" s="262"/>
      <c r="O424" s="262"/>
      <c r="P424" s="262"/>
      <c r="Q424" s="262"/>
      <c r="R424" s="262"/>
      <c r="S424" s="262"/>
      <c r="T424" s="263"/>
      <c r="AT424" s="264" t="s">
        <v>212</v>
      </c>
      <c r="AU424" s="264" t="s">
        <v>83</v>
      </c>
      <c r="AV424" s="13" t="s">
        <v>133</v>
      </c>
      <c r="AW424" s="13" t="s">
        <v>31</v>
      </c>
      <c r="AX424" s="13" t="s">
        <v>81</v>
      </c>
      <c r="AY424" s="264" t="s">
        <v>128</v>
      </c>
    </row>
    <row r="425" spans="2:65" s="1" customFormat="1" ht="16.5" customHeight="1">
      <c r="B425" s="37"/>
      <c r="C425" s="265" t="s">
        <v>496</v>
      </c>
      <c r="D425" s="265" t="s">
        <v>260</v>
      </c>
      <c r="E425" s="266" t="s">
        <v>497</v>
      </c>
      <c r="F425" s="267" t="s">
        <v>498</v>
      </c>
      <c r="G425" s="268" t="s">
        <v>132</v>
      </c>
      <c r="H425" s="269">
        <v>7</v>
      </c>
      <c r="I425" s="270"/>
      <c r="J425" s="271">
        <f>ROUND(I425*H425,2)</f>
        <v>0</v>
      </c>
      <c r="K425" s="267" t="s">
        <v>211</v>
      </c>
      <c r="L425" s="272"/>
      <c r="M425" s="273" t="s">
        <v>1</v>
      </c>
      <c r="N425" s="274" t="s">
        <v>38</v>
      </c>
      <c r="O425" s="85"/>
      <c r="P425" s="223">
        <f>O425*H425</f>
        <v>0</v>
      </c>
      <c r="Q425" s="223">
        <v>0</v>
      </c>
      <c r="R425" s="223">
        <f>Q425*H425</f>
        <v>0</v>
      </c>
      <c r="S425" s="223">
        <v>0</v>
      </c>
      <c r="T425" s="224">
        <f>S425*H425</f>
        <v>0</v>
      </c>
      <c r="AR425" s="225" t="s">
        <v>145</v>
      </c>
      <c r="AT425" s="225" t="s">
        <v>260</v>
      </c>
      <c r="AU425" s="225" t="s">
        <v>83</v>
      </c>
      <c r="AY425" s="16" t="s">
        <v>128</v>
      </c>
      <c r="BE425" s="226">
        <f>IF(N425="základní",J425,0)</f>
        <v>0</v>
      </c>
      <c r="BF425" s="226">
        <f>IF(N425="snížená",J425,0)</f>
        <v>0</v>
      </c>
      <c r="BG425" s="226">
        <f>IF(N425="zákl. přenesená",J425,0)</f>
        <v>0</v>
      </c>
      <c r="BH425" s="226">
        <f>IF(N425="sníž. přenesená",J425,0)</f>
        <v>0</v>
      </c>
      <c r="BI425" s="226">
        <f>IF(N425="nulová",J425,0)</f>
        <v>0</v>
      </c>
      <c r="BJ425" s="16" t="s">
        <v>81</v>
      </c>
      <c r="BK425" s="226">
        <f>ROUND(I425*H425,2)</f>
        <v>0</v>
      </c>
      <c r="BL425" s="16" t="s">
        <v>133</v>
      </c>
      <c r="BM425" s="225" t="s">
        <v>499</v>
      </c>
    </row>
    <row r="426" spans="2:47" s="1" customFormat="1" ht="12">
      <c r="B426" s="37"/>
      <c r="C426" s="38"/>
      <c r="D426" s="227" t="s">
        <v>134</v>
      </c>
      <c r="E426" s="38"/>
      <c r="F426" s="228" t="s">
        <v>498</v>
      </c>
      <c r="G426" s="38"/>
      <c r="H426" s="38"/>
      <c r="I426" s="138"/>
      <c r="J426" s="38"/>
      <c r="K426" s="38"/>
      <c r="L426" s="42"/>
      <c r="M426" s="229"/>
      <c r="N426" s="85"/>
      <c r="O426" s="85"/>
      <c r="P426" s="85"/>
      <c r="Q426" s="85"/>
      <c r="R426" s="85"/>
      <c r="S426" s="85"/>
      <c r="T426" s="86"/>
      <c r="AT426" s="16" t="s">
        <v>134</v>
      </c>
      <c r="AU426" s="16" t="s">
        <v>83</v>
      </c>
    </row>
    <row r="427" spans="2:65" s="1" customFormat="1" ht="24" customHeight="1">
      <c r="B427" s="37"/>
      <c r="C427" s="214" t="s">
        <v>365</v>
      </c>
      <c r="D427" s="214" t="s">
        <v>129</v>
      </c>
      <c r="E427" s="215" t="s">
        <v>500</v>
      </c>
      <c r="F427" s="216" t="s">
        <v>501</v>
      </c>
      <c r="G427" s="217" t="s">
        <v>132</v>
      </c>
      <c r="H427" s="218">
        <v>7</v>
      </c>
      <c r="I427" s="219"/>
      <c r="J427" s="220">
        <f>ROUND(I427*H427,2)</f>
        <v>0</v>
      </c>
      <c r="K427" s="216" t="s">
        <v>211</v>
      </c>
      <c r="L427" s="42"/>
      <c r="M427" s="221" t="s">
        <v>1</v>
      </c>
      <c r="N427" s="222" t="s">
        <v>38</v>
      </c>
      <c r="O427" s="85"/>
      <c r="P427" s="223">
        <f>O427*H427</f>
        <v>0</v>
      </c>
      <c r="Q427" s="223">
        <v>0.112405</v>
      </c>
      <c r="R427" s="223">
        <f>Q427*H427</f>
        <v>0.7868350000000001</v>
      </c>
      <c r="S427" s="223">
        <v>0</v>
      </c>
      <c r="T427" s="224">
        <f>S427*H427</f>
        <v>0</v>
      </c>
      <c r="AR427" s="225" t="s">
        <v>133</v>
      </c>
      <c r="AT427" s="225" t="s">
        <v>129</v>
      </c>
      <c r="AU427" s="225" t="s">
        <v>83</v>
      </c>
      <c r="AY427" s="16" t="s">
        <v>128</v>
      </c>
      <c r="BE427" s="226">
        <f>IF(N427="základní",J427,0)</f>
        <v>0</v>
      </c>
      <c r="BF427" s="226">
        <f>IF(N427="snížená",J427,0)</f>
        <v>0</v>
      </c>
      <c r="BG427" s="226">
        <f>IF(N427="zákl. přenesená",J427,0)</f>
        <v>0</v>
      </c>
      <c r="BH427" s="226">
        <f>IF(N427="sníž. přenesená",J427,0)</f>
        <v>0</v>
      </c>
      <c r="BI427" s="226">
        <f>IF(N427="nulová",J427,0)</f>
        <v>0</v>
      </c>
      <c r="BJ427" s="16" t="s">
        <v>81</v>
      </c>
      <c r="BK427" s="226">
        <f>ROUND(I427*H427,2)</f>
        <v>0</v>
      </c>
      <c r="BL427" s="16" t="s">
        <v>133</v>
      </c>
      <c r="BM427" s="225" t="s">
        <v>502</v>
      </c>
    </row>
    <row r="428" spans="2:47" s="1" customFormat="1" ht="12">
      <c r="B428" s="37"/>
      <c r="C428" s="38"/>
      <c r="D428" s="227" t="s">
        <v>134</v>
      </c>
      <c r="E428" s="38"/>
      <c r="F428" s="228" t="s">
        <v>501</v>
      </c>
      <c r="G428" s="38"/>
      <c r="H428" s="38"/>
      <c r="I428" s="138"/>
      <c r="J428" s="38"/>
      <c r="K428" s="38"/>
      <c r="L428" s="42"/>
      <c r="M428" s="229"/>
      <c r="N428" s="85"/>
      <c r="O428" s="85"/>
      <c r="P428" s="85"/>
      <c r="Q428" s="85"/>
      <c r="R428" s="85"/>
      <c r="S428" s="85"/>
      <c r="T428" s="86"/>
      <c r="AT428" s="16" t="s">
        <v>134</v>
      </c>
      <c r="AU428" s="16" t="s">
        <v>83</v>
      </c>
    </row>
    <row r="429" spans="2:51" s="12" customFormat="1" ht="12">
      <c r="B429" s="243"/>
      <c r="C429" s="244"/>
      <c r="D429" s="227" t="s">
        <v>212</v>
      </c>
      <c r="E429" s="245" t="s">
        <v>1</v>
      </c>
      <c r="F429" s="246" t="s">
        <v>156</v>
      </c>
      <c r="G429" s="244"/>
      <c r="H429" s="247">
        <v>7</v>
      </c>
      <c r="I429" s="248"/>
      <c r="J429" s="244"/>
      <c r="K429" s="244"/>
      <c r="L429" s="249"/>
      <c r="M429" s="250"/>
      <c r="N429" s="251"/>
      <c r="O429" s="251"/>
      <c r="P429" s="251"/>
      <c r="Q429" s="251"/>
      <c r="R429" s="251"/>
      <c r="S429" s="251"/>
      <c r="T429" s="252"/>
      <c r="AT429" s="253" t="s">
        <v>212</v>
      </c>
      <c r="AU429" s="253" t="s">
        <v>83</v>
      </c>
      <c r="AV429" s="12" t="s">
        <v>83</v>
      </c>
      <c r="AW429" s="12" t="s">
        <v>31</v>
      </c>
      <c r="AX429" s="12" t="s">
        <v>73</v>
      </c>
      <c r="AY429" s="253" t="s">
        <v>128</v>
      </c>
    </row>
    <row r="430" spans="2:51" s="13" customFormat="1" ht="12">
      <c r="B430" s="254"/>
      <c r="C430" s="255"/>
      <c r="D430" s="227" t="s">
        <v>212</v>
      </c>
      <c r="E430" s="256" t="s">
        <v>1</v>
      </c>
      <c r="F430" s="257" t="s">
        <v>214</v>
      </c>
      <c r="G430" s="255"/>
      <c r="H430" s="258">
        <v>7</v>
      </c>
      <c r="I430" s="259"/>
      <c r="J430" s="255"/>
      <c r="K430" s="255"/>
      <c r="L430" s="260"/>
      <c r="M430" s="261"/>
      <c r="N430" s="262"/>
      <c r="O430" s="262"/>
      <c r="P430" s="262"/>
      <c r="Q430" s="262"/>
      <c r="R430" s="262"/>
      <c r="S430" s="262"/>
      <c r="T430" s="263"/>
      <c r="AT430" s="264" t="s">
        <v>212</v>
      </c>
      <c r="AU430" s="264" t="s">
        <v>83</v>
      </c>
      <c r="AV430" s="13" t="s">
        <v>133</v>
      </c>
      <c r="AW430" s="13" t="s">
        <v>31</v>
      </c>
      <c r="AX430" s="13" t="s">
        <v>81</v>
      </c>
      <c r="AY430" s="264" t="s">
        <v>128</v>
      </c>
    </row>
    <row r="431" spans="2:65" s="1" customFormat="1" ht="16.5" customHeight="1">
      <c r="B431" s="37"/>
      <c r="C431" s="265" t="s">
        <v>503</v>
      </c>
      <c r="D431" s="265" t="s">
        <v>260</v>
      </c>
      <c r="E431" s="266" t="s">
        <v>504</v>
      </c>
      <c r="F431" s="267" t="s">
        <v>505</v>
      </c>
      <c r="G431" s="268" t="s">
        <v>132</v>
      </c>
      <c r="H431" s="269">
        <v>7</v>
      </c>
      <c r="I431" s="270"/>
      <c r="J431" s="271">
        <f>ROUND(I431*H431,2)</f>
        <v>0</v>
      </c>
      <c r="K431" s="267" t="s">
        <v>211</v>
      </c>
      <c r="L431" s="272"/>
      <c r="M431" s="273" t="s">
        <v>1</v>
      </c>
      <c r="N431" s="274" t="s">
        <v>38</v>
      </c>
      <c r="O431" s="85"/>
      <c r="P431" s="223">
        <f>O431*H431</f>
        <v>0</v>
      </c>
      <c r="Q431" s="223">
        <v>0</v>
      </c>
      <c r="R431" s="223">
        <f>Q431*H431</f>
        <v>0</v>
      </c>
      <c r="S431" s="223">
        <v>0</v>
      </c>
      <c r="T431" s="224">
        <f>S431*H431</f>
        <v>0</v>
      </c>
      <c r="AR431" s="225" t="s">
        <v>145</v>
      </c>
      <c r="AT431" s="225" t="s">
        <v>260</v>
      </c>
      <c r="AU431" s="225" t="s">
        <v>83</v>
      </c>
      <c r="AY431" s="16" t="s">
        <v>128</v>
      </c>
      <c r="BE431" s="226">
        <f>IF(N431="základní",J431,0)</f>
        <v>0</v>
      </c>
      <c r="BF431" s="226">
        <f>IF(N431="snížená",J431,0)</f>
        <v>0</v>
      </c>
      <c r="BG431" s="226">
        <f>IF(N431="zákl. přenesená",J431,0)</f>
        <v>0</v>
      </c>
      <c r="BH431" s="226">
        <f>IF(N431="sníž. přenesená",J431,0)</f>
        <v>0</v>
      </c>
      <c r="BI431" s="226">
        <f>IF(N431="nulová",J431,0)</f>
        <v>0</v>
      </c>
      <c r="BJ431" s="16" t="s">
        <v>81</v>
      </c>
      <c r="BK431" s="226">
        <f>ROUND(I431*H431,2)</f>
        <v>0</v>
      </c>
      <c r="BL431" s="16" t="s">
        <v>133</v>
      </c>
      <c r="BM431" s="225" t="s">
        <v>506</v>
      </c>
    </row>
    <row r="432" spans="2:47" s="1" customFormat="1" ht="12">
      <c r="B432" s="37"/>
      <c r="C432" s="38"/>
      <c r="D432" s="227" t="s">
        <v>134</v>
      </c>
      <c r="E432" s="38"/>
      <c r="F432" s="228" t="s">
        <v>505</v>
      </c>
      <c r="G432" s="38"/>
      <c r="H432" s="38"/>
      <c r="I432" s="138"/>
      <c r="J432" s="38"/>
      <c r="K432" s="38"/>
      <c r="L432" s="42"/>
      <c r="M432" s="229"/>
      <c r="N432" s="85"/>
      <c r="O432" s="85"/>
      <c r="P432" s="85"/>
      <c r="Q432" s="85"/>
      <c r="R432" s="85"/>
      <c r="S432" s="85"/>
      <c r="T432" s="86"/>
      <c r="AT432" s="16" t="s">
        <v>134</v>
      </c>
      <c r="AU432" s="16" t="s">
        <v>83</v>
      </c>
    </row>
    <row r="433" spans="2:65" s="1" customFormat="1" ht="16.5" customHeight="1">
      <c r="B433" s="37"/>
      <c r="C433" s="265" t="s">
        <v>369</v>
      </c>
      <c r="D433" s="265" t="s">
        <v>260</v>
      </c>
      <c r="E433" s="266" t="s">
        <v>507</v>
      </c>
      <c r="F433" s="267" t="s">
        <v>508</v>
      </c>
      <c r="G433" s="268" t="s">
        <v>132</v>
      </c>
      <c r="H433" s="269">
        <v>7</v>
      </c>
      <c r="I433" s="270"/>
      <c r="J433" s="271">
        <f>ROUND(I433*H433,2)</f>
        <v>0</v>
      </c>
      <c r="K433" s="267" t="s">
        <v>211</v>
      </c>
      <c r="L433" s="272"/>
      <c r="M433" s="273" t="s">
        <v>1</v>
      </c>
      <c r="N433" s="274" t="s">
        <v>38</v>
      </c>
      <c r="O433" s="85"/>
      <c r="P433" s="223">
        <f>O433*H433</f>
        <v>0</v>
      </c>
      <c r="Q433" s="223">
        <v>0</v>
      </c>
      <c r="R433" s="223">
        <f>Q433*H433</f>
        <v>0</v>
      </c>
      <c r="S433" s="223">
        <v>0</v>
      </c>
      <c r="T433" s="224">
        <f>S433*H433</f>
        <v>0</v>
      </c>
      <c r="AR433" s="225" t="s">
        <v>145</v>
      </c>
      <c r="AT433" s="225" t="s">
        <v>260</v>
      </c>
      <c r="AU433" s="225" t="s">
        <v>83</v>
      </c>
      <c r="AY433" s="16" t="s">
        <v>128</v>
      </c>
      <c r="BE433" s="226">
        <f>IF(N433="základní",J433,0)</f>
        <v>0</v>
      </c>
      <c r="BF433" s="226">
        <f>IF(N433="snížená",J433,0)</f>
        <v>0</v>
      </c>
      <c r="BG433" s="226">
        <f>IF(N433="zákl. přenesená",J433,0)</f>
        <v>0</v>
      </c>
      <c r="BH433" s="226">
        <f>IF(N433="sníž. přenesená",J433,0)</f>
        <v>0</v>
      </c>
      <c r="BI433" s="226">
        <f>IF(N433="nulová",J433,0)</f>
        <v>0</v>
      </c>
      <c r="BJ433" s="16" t="s">
        <v>81</v>
      </c>
      <c r="BK433" s="226">
        <f>ROUND(I433*H433,2)</f>
        <v>0</v>
      </c>
      <c r="BL433" s="16" t="s">
        <v>133</v>
      </c>
      <c r="BM433" s="225" t="s">
        <v>509</v>
      </c>
    </row>
    <row r="434" spans="2:47" s="1" customFormat="1" ht="12">
      <c r="B434" s="37"/>
      <c r="C434" s="38"/>
      <c r="D434" s="227" t="s">
        <v>134</v>
      </c>
      <c r="E434" s="38"/>
      <c r="F434" s="228" t="s">
        <v>508</v>
      </c>
      <c r="G434" s="38"/>
      <c r="H434" s="38"/>
      <c r="I434" s="138"/>
      <c r="J434" s="38"/>
      <c r="K434" s="38"/>
      <c r="L434" s="42"/>
      <c r="M434" s="229"/>
      <c r="N434" s="85"/>
      <c r="O434" s="85"/>
      <c r="P434" s="85"/>
      <c r="Q434" s="85"/>
      <c r="R434" s="85"/>
      <c r="S434" s="85"/>
      <c r="T434" s="86"/>
      <c r="AT434" s="16" t="s">
        <v>134</v>
      </c>
      <c r="AU434" s="16" t="s">
        <v>83</v>
      </c>
    </row>
    <row r="435" spans="2:65" s="1" customFormat="1" ht="16.5" customHeight="1">
      <c r="B435" s="37"/>
      <c r="C435" s="265" t="s">
        <v>510</v>
      </c>
      <c r="D435" s="265" t="s">
        <v>260</v>
      </c>
      <c r="E435" s="266" t="s">
        <v>511</v>
      </c>
      <c r="F435" s="267" t="s">
        <v>512</v>
      </c>
      <c r="G435" s="268" t="s">
        <v>132</v>
      </c>
      <c r="H435" s="269">
        <v>7</v>
      </c>
      <c r="I435" s="270"/>
      <c r="J435" s="271">
        <f>ROUND(I435*H435,2)</f>
        <v>0</v>
      </c>
      <c r="K435" s="267" t="s">
        <v>211</v>
      </c>
      <c r="L435" s="272"/>
      <c r="M435" s="273" t="s">
        <v>1</v>
      </c>
      <c r="N435" s="274" t="s">
        <v>38</v>
      </c>
      <c r="O435" s="85"/>
      <c r="P435" s="223">
        <f>O435*H435</f>
        <v>0</v>
      </c>
      <c r="Q435" s="223">
        <v>0</v>
      </c>
      <c r="R435" s="223">
        <f>Q435*H435</f>
        <v>0</v>
      </c>
      <c r="S435" s="223">
        <v>0</v>
      </c>
      <c r="T435" s="224">
        <f>S435*H435</f>
        <v>0</v>
      </c>
      <c r="AR435" s="225" t="s">
        <v>145</v>
      </c>
      <c r="AT435" s="225" t="s">
        <v>260</v>
      </c>
      <c r="AU435" s="225" t="s">
        <v>83</v>
      </c>
      <c r="AY435" s="16" t="s">
        <v>128</v>
      </c>
      <c r="BE435" s="226">
        <f>IF(N435="základní",J435,0)</f>
        <v>0</v>
      </c>
      <c r="BF435" s="226">
        <f>IF(N435="snížená",J435,0)</f>
        <v>0</v>
      </c>
      <c r="BG435" s="226">
        <f>IF(N435="zákl. přenesená",J435,0)</f>
        <v>0</v>
      </c>
      <c r="BH435" s="226">
        <f>IF(N435="sníž. přenesená",J435,0)</f>
        <v>0</v>
      </c>
      <c r="BI435" s="226">
        <f>IF(N435="nulová",J435,0)</f>
        <v>0</v>
      </c>
      <c r="BJ435" s="16" t="s">
        <v>81</v>
      </c>
      <c r="BK435" s="226">
        <f>ROUND(I435*H435,2)</f>
        <v>0</v>
      </c>
      <c r="BL435" s="16" t="s">
        <v>133</v>
      </c>
      <c r="BM435" s="225" t="s">
        <v>513</v>
      </c>
    </row>
    <row r="436" spans="2:47" s="1" customFormat="1" ht="12">
      <c r="B436" s="37"/>
      <c r="C436" s="38"/>
      <c r="D436" s="227" t="s">
        <v>134</v>
      </c>
      <c r="E436" s="38"/>
      <c r="F436" s="228" t="s">
        <v>512</v>
      </c>
      <c r="G436" s="38"/>
      <c r="H436" s="38"/>
      <c r="I436" s="138"/>
      <c r="J436" s="38"/>
      <c r="K436" s="38"/>
      <c r="L436" s="42"/>
      <c r="M436" s="229"/>
      <c r="N436" s="85"/>
      <c r="O436" s="85"/>
      <c r="P436" s="85"/>
      <c r="Q436" s="85"/>
      <c r="R436" s="85"/>
      <c r="S436" s="85"/>
      <c r="T436" s="86"/>
      <c r="AT436" s="16" t="s">
        <v>134</v>
      </c>
      <c r="AU436" s="16" t="s">
        <v>83</v>
      </c>
    </row>
    <row r="437" spans="2:65" s="1" customFormat="1" ht="16.5" customHeight="1">
      <c r="B437" s="37"/>
      <c r="C437" s="265" t="s">
        <v>373</v>
      </c>
      <c r="D437" s="265" t="s">
        <v>260</v>
      </c>
      <c r="E437" s="266" t="s">
        <v>514</v>
      </c>
      <c r="F437" s="267" t="s">
        <v>515</v>
      </c>
      <c r="G437" s="268" t="s">
        <v>132</v>
      </c>
      <c r="H437" s="269">
        <v>14</v>
      </c>
      <c r="I437" s="270"/>
      <c r="J437" s="271">
        <f>ROUND(I437*H437,2)</f>
        <v>0</v>
      </c>
      <c r="K437" s="267" t="s">
        <v>211</v>
      </c>
      <c r="L437" s="272"/>
      <c r="M437" s="273" t="s">
        <v>1</v>
      </c>
      <c r="N437" s="274" t="s">
        <v>38</v>
      </c>
      <c r="O437" s="85"/>
      <c r="P437" s="223">
        <f>O437*H437</f>
        <v>0</v>
      </c>
      <c r="Q437" s="223">
        <v>0</v>
      </c>
      <c r="R437" s="223">
        <f>Q437*H437</f>
        <v>0</v>
      </c>
      <c r="S437" s="223">
        <v>0</v>
      </c>
      <c r="T437" s="224">
        <f>S437*H437</f>
        <v>0</v>
      </c>
      <c r="AR437" s="225" t="s">
        <v>145</v>
      </c>
      <c r="AT437" s="225" t="s">
        <v>260</v>
      </c>
      <c r="AU437" s="225" t="s">
        <v>83</v>
      </c>
      <c r="AY437" s="16" t="s">
        <v>128</v>
      </c>
      <c r="BE437" s="226">
        <f>IF(N437="základní",J437,0)</f>
        <v>0</v>
      </c>
      <c r="BF437" s="226">
        <f>IF(N437="snížená",J437,0)</f>
        <v>0</v>
      </c>
      <c r="BG437" s="226">
        <f>IF(N437="zákl. přenesená",J437,0)</f>
        <v>0</v>
      </c>
      <c r="BH437" s="226">
        <f>IF(N437="sníž. přenesená",J437,0)</f>
        <v>0</v>
      </c>
      <c r="BI437" s="226">
        <f>IF(N437="nulová",J437,0)</f>
        <v>0</v>
      </c>
      <c r="BJ437" s="16" t="s">
        <v>81</v>
      </c>
      <c r="BK437" s="226">
        <f>ROUND(I437*H437,2)</f>
        <v>0</v>
      </c>
      <c r="BL437" s="16" t="s">
        <v>133</v>
      </c>
      <c r="BM437" s="225" t="s">
        <v>516</v>
      </c>
    </row>
    <row r="438" spans="2:47" s="1" customFormat="1" ht="12">
      <c r="B438" s="37"/>
      <c r="C438" s="38"/>
      <c r="D438" s="227" t="s">
        <v>134</v>
      </c>
      <c r="E438" s="38"/>
      <c r="F438" s="228" t="s">
        <v>515</v>
      </c>
      <c r="G438" s="38"/>
      <c r="H438" s="38"/>
      <c r="I438" s="138"/>
      <c r="J438" s="38"/>
      <c r="K438" s="38"/>
      <c r="L438" s="42"/>
      <c r="M438" s="229"/>
      <c r="N438" s="85"/>
      <c r="O438" s="85"/>
      <c r="P438" s="85"/>
      <c r="Q438" s="85"/>
      <c r="R438" s="85"/>
      <c r="S438" s="85"/>
      <c r="T438" s="86"/>
      <c r="AT438" s="16" t="s">
        <v>134</v>
      </c>
      <c r="AU438" s="16" t="s">
        <v>83</v>
      </c>
    </row>
    <row r="439" spans="2:65" s="1" customFormat="1" ht="24" customHeight="1">
      <c r="B439" s="37"/>
      <c r="C439" s="214" t="s">
        <v>517</v>
      </c>
      <c r="D439" s="214" t="s">
        <v>129</v>
      </c>
      <c r="E439" s="215" t="s">
        <v>518</v>
      </c>
      <c r="F439" s="216" t="s">
        <v>519</v>
      </c>
      <c r="G439" s="217" t="s">
        <v>223</v>
      </c>
      <c r="H439" s="218">
        <v>483</v>
      </c>
      <c r="I439" s="219"/>
      <c r="J439" s="220">
        <f>ROUND(I439*H439,2)</f>
        <v>0</v>
      </c>
      <c r="K439" s="216" t="s">
        <v>211</v>
      </c>
      <c r="L439" s="42"/>
      <c r="M439" s="221" t="s">
        <v>1</v>
      </c>
      <c r="N439" s="222" t="s">
        <v>38</v>
      </c>
      <c r="O439" s="85"/>
      <c r="P439" s="223">
        <f>O439*H439</f>
        <v>0</v>
      </c>
      <c r="Q439" s="223">
        <v>0.15539952</v>
      </c>
      <c r="R439" s="223">
        <f>Q439*H439</f>
        <v>75.05796816</v>
      </c>
      <c r="S439" s="223">
        <v>0</v>
      </c>
      <c r="T439" s="224">
        <f>S439*H439</f>
        <v>0</v>
      </c>
      <c r="AR439" s="225" t="s">
        <v>133</v>
      </c>
      <c r="AT439" s="225" t="s">
        <v>129</v>
      </c>
      <c r="AU439" s="225" t="s">
        <v>83</v>
      </c>
      <c r="AY439" s="16" t="s">
        <v>128</v>
      </c>
      <c r="BE439" s="226">
        <f>IF(N439="základní",J439,0)</f>
        <v>0</v>
      </c>
      <c r="BF439" s="226">
        <f>IF(N439="snížená",J439,0)</f>
        <v>0</v>
      </c>
      <c r="BG439" s="226">
        <f>IF(N439="zákl. přenesená",J439,0)</f>
        <v>0</v>
      </c>
      <c r="BH439" s="226">
        <f>IF(N439="sníž. přenesená",J439,0)</f>
        <v>0</v>
      </c>
      <c r="BI439" s="226">
        <f>IF(N439="nulová",J439,0)</f>
        <v>0</v>
      </c>
      <c r="BJ439" s="16" t="s">
        <v>81</v>
      </c>
      <c r="BK439" s="226">
        <f>ROUND(I439*H439,2)</f>
        <v>0</v>
      </c>
      <c r="BL439" s="16" t="s">
        <v>133</v>
      </c>
      <c r="BM439" s="225" t="s">
        <v>520</v>
      </c>
    </row>
    <row r="440" spans="2:47" s="1" customFormat="1" ht="12">
      <c r="B440" s="37"/>
      <c r="C440" s="38"/>
      <c r="D440" s="227" t="s">
        <v>134</v>
      </c>
      <c r="E440" s="38"/>
      <c r="F440" s="228" t="s">
        <v>519</v>
      </c>
      <c r="G440" s="38"/>
      <c r="H440" s="38"/>
      <c r="I440" s="138"/>
      <c r="J440" s="38"/>
      <c r="K440" s="38"/>
      <c r="L440" s="42"/>
      <c r="M440" s="229"/>
      <c r="N440" s="85"/>
      <c r="O440" s="85"/>
      <c r="P440" s="85"/>
      <c r="Q440" s="85"/>
      <c r="R440" s="85"/>
      <c r="S440" s="85"/>
      <c r="T440" s="86"/>
      <c r="AT440" s="16" t="s">
        <v>134</v>
      </c>
      <c r="AU440" s="16" t="s">
        <v>83</v>
      </c>
    </row>
    <row r="441" spans="2:51" s="12" customFormat="1" ht="12">
      <c r="B441" s="243"/>
      <c r="C441" s="244"/>
      <c r="D441" s="227" t="s">
        <v>212</v>
      </c>
      <c r="E441" s="245" t="s">
        <v>1</v>
      </c>
      <c r="F441" s="246" t="s">
        <v>521</v>
      </c>
      <c r="G441" s="244"/>
      <c r="H441" s="247">
        <v>483</v>
      </c>
      <c r="I441" s="248"/>
      <c r="J441" s="244"/>
      <c r="K441" s="244"/>
      <c r="L441" s="249"/>
      <c r="M441" s="250"/>
      <c r="N441" s="251"/>
      <c r="O441" s="251"/>
      <c r="P441" s="251"/>
      <c r="Q441" s="251"/>
      <c r="R441" s="251"/>
      <c r="S441" s="251"/>
      <c r="T441" s="252"/>
      <c r="AT441" s="253" t="s">
        <v>212</v>
      </c>
      <c r="AU441" s="253" t="s">
        <v>83</v>
      </c>
      <c r="AV441" s="12" t="s">
        <v>83</v>
      </c>
      <c r="AW441" s="12" t="s">
        <v>31</v>
      </c>
      <c r="AX441" s="12" t="s">
        <v>73</v>
      </c>
      <c r="AY441" s="253" t="s">
        <v>128</v>
      </c>
    </row>
    <row r="442" spans="2:51" s="13" customFormat="1" ht="12">
      <c r="B442" s="254"/>
      <c r="C442" s="255"/>
      <c r="D442" s="227" t="s">
        <v>212</v>
      </c>
      <c r="E442" s="256" t="s">
        <v>1</v>
      </c>
      <c r="F442" s="257" t="s">
        <v>214</v>
      </c>
      <c r="G442" s="255"/>
      <c r="H442" s="258">
        <v>483</v>
      </c>
      <c r="I442" s="259"/>
      <c r="J442" s="255"/>
      <c r="K442" s="255"/>
      <c r="L442" s="260"/>
      <c r="M442" s="261"/>
      <c r="N442" s="262"/>
      <c r="O442" s="262"/>
      <c r="P442" s="262"/>
      <c r="Q442" s="262"/>
      <c r="R442" s="262"/>
      <c r="S442" s="262"/>
      <c r="T442" s="263"/>
      <c r="AT442" s="264" t="s">
        <v>212</v>
      </c>
      <c r="AU442" s="264" t="s">
        <v>83</v>
      </c>
      <c r="AV442" s="13" t="s">
        <v>133</v>
      </c>
      <c r="AW442" s="13" t="s">
        <v>31</v>
      </c>
      <c r="AX442" s="13" t="s">
        <v>81</v>
      </c>
      <c r="AY442" s="264" t="s">
        <v>128</v>
      </c>
    </row>
    <row r="443" spans="2:65" s="1" customFormat="1" ht="16.5" customHeight="1">
      <c r="B443" s="37"/>
      <c r="C443" s="265" t="s">
        <v>376</v>
      </c>
      <c r="D443" s="265" t="s">
        <v>260</v>
      </c>
      <c r="E443" s="266" t="s">
        <v>522</v>
      </c>
      <c r="F443" s="267" t="s">
        <v>523</v>
      </c>
      <c r="G443" s="268" t="s">
        <v>223</v>
      </c>
      <c r="H443" s="269">
        <v>484.5</v>
      </c>
      <c r="I443" s="270"/>
      <c r="J443" s="271">
        <f>ROUND(I443*H443,2)</f>
        <v>0</v>
      </c>
      <c r="K443" s="267" t="s">
        <v>211</v>
      </c>
      <c r="L443" s="272"/>
      <c r="M443" s="273" t="s">
        <v>1</v>
      </c>
      <c r="N443" s="274" t="s">
        <v>38</v>
      </c>
      <c r="O443" s="85"/>
      <c r="P443" s="223">
        <f>O443*H443</f>
        <v>0</v>
      </c>
      <c r="Q443" s="223">
        <v>0</v>
      </c>
      <c r="R443" s="223">
        <f>Q443*H443</f>
        <v>0</v>
      </c>
      <c r="S443" s="223">
        <v>0</v>
      </c>
      <c r="T443" s="224">
        <f>S443*H443</f>
        <v>0</v>
      </c>
      <c r="AR443" s="225" t="s">
        <v>145</v>
      </c>
      <c r="AT443" s="225" t="s">
        <v>260</v>
      </c>
      <c r="AU443" s="225" t="s">
        <v>83</v>
      </c>
      <c r="AY443" s="16" t="s">
        <v>128</v>
      </c>
      <c r="BE443" s="226">
        <f>IF(N443="základní",J443,0)</f>
        <v>0</v>
      </c>
      <c r="BF443" s="226">
        <f>IF(N443="snížená",J443,0)</f>
        <v>0</v>
      </c>
      <c r="BG443" s="226">
        <f>IF(N443="zákl. přenesená",J443,0)</f>
        <v>0</v>
      </c>
      <c r="BH443" s="226">
        <f>IF(N443="sníž. přenesená",J443,0)</f>
        <v>0</v>
      </c>
      <c r="BI443" s="226">
        <f>IF(N443="nulová",J443,0)</f>
        <v>0</v>
      </c>
      <c r="BJ443" s="16" t="s">
        <v>81</v>
      </c>
      <c r="BK443" s="226">
        <f>ROUND(I443*H443,2)</f>
        <v>0</v>
      </c>
      <c r="BL443" s="16" t="s">
        <v>133</v>
      </c>
      <c r="BM443" s="225" t="s">
        <v>524</v>
      </c>
    </row>
    <row r="444" spans="2:47" s="1" customFormat="1" ht="12">
      <c r="B444" s="37"/>
      <c r="C444" s="38"/>
      <c r="D444" s="227" t="s">
        <v>134</v>
      </c>
      <c r="E444" s="38"/>
      <c r="F444" s="228" t="s">
        <v>523</v>
      </c>
      <c r="G444" s="38"/>
      <c r="H444" s="38"/>
      <c r="I444" s="138"/>
      <c r="J444" s="38"/>
      <c r="K444" s="38"/>
      <c r="L444" s="42"/>
      <c r="M444" s="229"/>
      <c r="N444" s="85"/>
      <c r="O444" s="85"/>
      <c r="P444" s="85"/>
      <c r="Q444" s="85"/>
      <c r="R444" s="85"/>
      <c r="S444" s="85"/>
      <c r="T444" s="86"/>
      <c r="AT444" s="16" t="s">
        <v>134</v>
      </c>
      <c r="AU444" s="16" t="s">
        <v>83</v>
      </c>
    </row>
    <row r="445" spans="2:51" s="12" customFormat="1" ht="12">
      <c r="B445" s="243"/>
      <c r="C445" s="244"/>
      <c r="D445" s="227" t="s">
        <v>212</v>
      </c>
      <c r="E445" s="245" t="s">
        <v>1</v>
      </c>
      <c r="F445" s="246" t="s">
        <v>525</v>
      </c>
      <c r="G445" s="244"/>
      <c r="H445" s="247">
        <v>484.5</v>
      </c>
      <c r="I445" s="248"/>
      <c r="J445" s="244"/>
      <c r="K445" s="244"/>
      <c r="L445" s="249"/>
      <c r="M445" s="250"/>
      <c r="N445" s="251"/>
      <c r="O445" s="251"/>
      <c r="P445" s="251"/>
      <c r="Q445" s="251"/>
      <c r="R445" s="251"/>
      <c r="S445" s="251"/>
      <c r="T445" s="252"/>
      <c r="AT445" s="253" t="s">
        <v>212</v>
      </c>
      <c r="AU445" s="253" t="s">
        <v>83</v>
      </c>
      <c r="AV445" s="12" t="s">
        <v>83</v>
      </c>
      <c r="AW445" s="12" t="s">
        <v>31</v>
      </c>
      <c r="AX445" s="12" t="s">
        <v>73</v>
      </c>
      <c r="AY445" s="253" t="s">
        <v>128</v>
      </c>
    </row>
    <row r="446" spans="2:51" s="13" customFormat="1" ht="12">
      <c r="B446" s="254"/>
      <c r="C446" s="255"/>
      <c r="D446" s="227" t="s">
        <v>212</v>
      </c>
      <c r="E446" s="256" t="s">
        <v>1</v>
      </c>
      <c r="F446" s="257" t="s">
        <v>214</v>
      </c>
      <c r="G446" s="255"/>
      <c r="H446" s="258">
        <v>484.5</v>
      </c>
      <c r="I446" s="259"/>
      <c r="J446" s="255"/>
      <c r="K446" s="255"/>
      <c r="L446" s="260"/>
      <c r="M446" s="261"/>
      <c r="N446" s="262"/>
      <c r="O446" s="262"/>
      <c r="P446" s="262"/>
      <c r="Q446" s="262"/>
      <c r="R446" s="262"/>
      <c r="S446" s="262"/>
      <c r="T446" s="263"/>
      <c r="AT446" s="264" t="s">
        <v>212</v>
      </c>
      <c r="AU446" s="264" t="s">
        <v>83</v>
      </c>
      <c r="AV446" s="13" t="s">
        <v>133</v>
      </c>
      <c r="AW446" s="13" t="s">
        <v>31</v>
      </c>
      <c r="AX446" s="13" t="s">
        <v>81</v>
      </c>
      <c r="AY446" s="264" t="s">
        <v>128</v>
      </c>
    </row>
    <row r="447" spans="2:65" s="1" customFormat="1" ht="16.5" customHeight="1">
      <c r="B447" s="37"/>
      <c r="C447" s="265" t="s">
        <v>526</v>
      </c>
      <c r="D447" s="265" t="s">
        <v>260</v>
      </c>
      <c r="E447" s="266" t="s">
        <v>527</v>
      </c>
      <c r="F447" s="267" t="s">
        <v>528</v>
      </c>
      <c r="G447" s="268" t="s">
        <v>132</v>
      </c>
      <c r="H447" s="269">
        <v>8.16</v>
      </c>
      <c r="I447" s="270"/>
      <c r="J447" s="271">
        <f>ROUND(I447*H447,2)</f>
        <v>0</v>
      </c>
      <c r="K447" s="267" t="s">
        <v>211</v>
      </c>
      <c r="L447" s="272"/>
      <c r="M447" s="273" t="s">
        <v>1</v>
      </c>
      <c r="N447" s="274" t="s">
        <v>38</v>
      </c>
      <c r="O447" s="85"/>
      <c r="P447" s="223">
        <f>O447*H447</f>
        <v>0</v>
      </c>
      <c r="Q447" s="223">
        <v>0</v>
      </c>
      <c r="R447" s="223">
        <f>Q447*H447</f>
        <v>0</v>
      </c>
      <c r="S447" s="223">
        <v>0</v>
      </c>
      <c r="T447" s="224">
        <f>S447*H447</f>
        <v>0</v>
      </c>
      <c r="AR447" s="225" t="s">
        <v>145</v>
      </c>
      <c r="AT447" s="225" t="s">
        <v>260</v>
      </c>
      <c r="AU447" s="225" t="s">
        <v>83</v>
      </c>
      <c r="AY447" s="16" t="s">
        <v>128</v>
      </c>
      <c r="BE447" s="226">
        <f>IF(N447="základní",J447,0)</f>
        <v>0</v>
      </c>
      <c r="BF447" s="226">
        <f>IF(N447="snížená",J447,0)</f>
        <v>0</v>
      </c>
      <c r="BG447" s="226">
        <f>IF(N447="zákl. přenesená",J447,0)</f>
        <v>0</v>
      </c>
      <c r="BH447" s="226">
        <f>IF(N447="sníž. přenesená",J447,0)</f>
        <v>0</v>
      </c>
      <c r="BI447" s="226">
        <f>IF(N447="nulová",J447,0)</f>
        <v>0</v>
      </c>
      <c r="BJ447" s="16" t="s">
        <v>81</v>
      </c>
      <c r="BK447" s="226">
        <f>ROUND(I447*H447,2)</f>
        <v>0</v>
      </c>
      <c r="BL447" s="16" t="s">
        <v>133</v>
      </c>
      <c r="BM447" s="225" t="s">
        <v>529</v>
      </c>
    </row>
    <row r="448" spans="2:47" s="1" customFormat="1" ht="12">
      <c r="B448" s="37"/>
      <c r="C448" s="38"/>
      <c r="D448" s="227" t="s">
        <v>134</v>
      </c>
      <c r="E448" s="38"/>
      <c r="F448" s="228" t="s">
        <v>528</v>
      </c>
      <c r="G448" s="38"/>
      <c r="H448" s="38"/>
      <c r="I448" s="138"/>
      <c r="J448" s="38"/>
      <c r="K448" s="38"/>
      <c r="L448" s="42"/>
      <c r="M448" s="229"/>
      <c r="N448" s="85"/>
      <c r="O448" s="85"/>
      <c r="P448" s="85"/>
      <c r="Q448" s="85"/>
      <c r="R448" s="85"/>
      <c r="S448" s="85"/>
      <c r="T448" s="86"/>
      <c r="AT448" s="16" t="s">
        <v>134</v>
      </c>
      <c r="AU448" s="16" t="s">
        <v>83</v>
      </c>
    </row>
    <row r="449" spans="2:51" s="12" customFormat="1" ht="12">
      <c r="B449" s="243"/>
      <c r="C449" s="244"/>
      <c r="D449" s="227" t="s">
        <v>212</v>
      </c>
      <c r="E449" s="245" t="s">
        <v>1</v>
      </c>
      <c r="F449" s="246" t="s">
        <v>530</v>
      </c>
      <c r="G449" s="244"/>
      <c r="H449" s="247">
        <v>8.16</v>
      </c>
      <c r="I449" s="248"/>
      <c r="J449" s="244"/>
      <c r="K449" s="244"/>
      <c r="L449" s="249"/>
      <c r="M449" s="250"/>
      <c r="N449" s="251"/>
      <c r="O449" s="251"/>
      <c r="P449" s="251"/>
      <c r="Q449" s="251"/>
      <c r="R449" s="251"/>
      <c r="S449" s="251"/>
      <c r="T449" s="252"/>
      <c r="AT449" s="253" t="s">
        <v>212</v>
      </c>
      <c r="AU449" s="253" t="s">
        <v>83</v>
      </c>
      <c r="AV449" s="12" t="s">
        <v>83</v>
      </c>
      <c r="AW449" s="12" t="s">
        <v>31</v>
      </c>
      <c r="AX449" s="12" t="s">
        <v>73</v>
      </c>
      <c r="AY449" s="253" t="s">
        <v>128</v>
      </c>
    </row>
    <row r="450" spans="2:51" s="13" customFormat="1" ht="12">
      <c r="B450" s="254"/>
      <c r="C450" s="255"/>
      <c r="D450" s="227" t="s">
        <v>212</v>
      </c>
      <c r="E450" s="256" t="s">
        <v>1</v>
      </c>
      <c r="F450" s="257" t="s">
        <v>214</v>
      </c>
      <c r="G450" s="255"/>
      <c r="H450" s="258">
        <v>8.16</v>
      </c>
      <c r="I450" s="259"/>
      <c r="J450" s="255"/>
      <c r="K450" s="255"/>
      <c r="L450" s="260"/>
      <c r="M450" s="261"/>
      <c r="N450" s="262"/>
      <c r="O450" s="262"/>
      <c r="P450" s="262"/>
      <c r="Q450" s="262"/>
      <c r="R450" s="262"/>
      <c r="S450" s="262"/>
      <c r="T450" s="263"/>
      <c r="AT450" s="264" t="s">
        <v>212</v>
      </c>
      <c r="AU450" s="264" t="s">
        <v>83</v>
      </c>
      <c r="AV450" s="13" t="s">
        <v>133</v>
      </c>
      <c r="AW450" s="13" t="s">
        <v>31</v>
      </c>
      <c r="AX450" s="13" t="s">
        <v>81</v>
      </c>
      <c r="AY450" s="264" t="s">
        <v>128</v>
      </c>
    </row>
    <row r="451" spans="2:65" s="1" customFormat="1" ht="24" customHeight="1">
      <c r="B451" s="37"/>
      <c r="C451" s="214" t="s">
        <v>381</v>
      </c>
      <c r="D451" s="214" t="s">
        <v>129</v>
      </c>
      <c r="E451" s="215" t="s">
        <v>531</v>
      </c>
      <c r="F451" s="216" t="s">
        <v>532</v>
      </c>
      <c r="G451" s="217" t="s">
        <v>223</v>
      </c>
      <c r="H451" s="218">
        <v>676</v>
      </c>
      <c r="I451" s="219"/>
      <c r="J451" s="220">
        <f>ROUND(I451*H451,2)</f>
        <v>0</v>
      </c>
      <c r="K451" s="216" t="s">
        <v>211</v>
      </c>
      <c r="L451" s="42"/>
      <c r="M451" s="221" t="s">
        <v>1</v>
      </c>
      <c r="N451" s="222" t="s">
        <v>38</v>
      </c>
      <c r="O451" s="85"/>
      <c r="P451" s="223">
        <f>O451*H451</f>
        <v>0</v>
      </c>
      <c r="Q451" s="223">
        <v>0.1294996</v>
      </c>
      <c r="R451" s="223">
        <f>Q451*H451</f>
        <v>87.5417296</v>
      </c>
      <c r="S451" s="223">
        <v>0</v>
      </c>
      <c r="T451" s="224">
        <f>S451*H451</f>
        <v>0</v>
      </c>
      <c r="AR451" s="225" t="s">
        <v>133</v>
      </c>
      <c r="AT451" s="225" t="s">
        <v>129</v>
      </c>
      <c r="AU451" s="225" t="s">
        <v>83</v>
      </c>
      <c r="AY451" s="16" t="s">
        <v>128</v>
      </c>
      <c r="BE451" s="226">
        <f>IF(N451="základní",J451,0)</f>
        <v>0</v>
      </c>
      <c r="BF451" s="226">
        <f>IF(N451="snížená",J451,0)</f>
        <v>0</v>
      </c>
      <c r="BG451" s="226">
        <f>IF(N451="zákl. přenesená",J451,0)</f>
        <v>0</v>
      </c>
      <c r="BH451" s="226">
        <f>IF(N451="sníž. přenesená",J451,0)</f>
        <v>0</v>
      </c>
      <c r="BI451" s="226">
        <f>IF(N451="nulová",J451,0)</f>
        <v>0</v>
      </c>
      <c r="BJ451" s="16" t="s">
        <v>81</v>
      </c>
      <c r="BK451" s="226">
        <f>ROUND(I451*H451,2)</f>
        <v>0</v>
      </c>
      <c r="BL451" s="16" t="s">
        <v>133</v>
      </c>
      <c r="BM451" s="225" t="s">
        <v>533</v>
      </c>
    </row>
    <row r="452" spans="2:47" s="1" customFormat="1" ht="12">
      <c r="B452" s="37"/>
      <c r="C452" s="38"/>
      <c r="D452" s="227" t="s">
        <v>134</v>
      </c>
      <c r="E452" s="38"/>
      <c r="F452" s="228" t="s">
        <v>532</v>
      </c>
      <c r="G452" s="38"/>
      <c r="H452" s="38"/>
      <c r="I452" s="138"/>
      <c r="J452" s="38"/>
      <c r="K452" s="38"/>
      <c r="L452" s="42"/>
      <c r="M452" s="229"/>
      <c r="N452" s="85"/>
      <c r="O452" s="85"/>
      <c r="P452" s="85"/>
      <c r="Q452" s="85"/>
      <c r="R452" s="85"/>
      <c r="S452" s="85"/>
      <c r="T452" s="86"/>
      <c r="AT452" s="16" t="s">
        <v>134</v>
      </c>
      <c r="AU452" s="16" t="s">
        <v>83</v>
      </c>
    </row>
    <row r="453" spans="2:51" s="12" customFormat="1" ht="12">
      <c r="B453" s="243"/>
      <c r="C453" s="244"/>
      <c r="D453" s="227" t="s">
        <v>212</v>
      </c>
      <c r="E453" s="245" t="s">
        <v>1</v>
      </c>
      <c r="F453" s="246" t="s">
        <v>534</v>
      </c>
      <c r="G453" s="244"/>
      <c r="H453" s="247">
        <v>676</v>
      </c>
      <c r="I453" s="248"/>
      <c r="J453" s="244"/>
      <c r="K453" s="244"/>
      <c r="L453" s="249"/>
      <c r="M453" s="250"/>
      <c r="N453" s="251"/>
      <c r="O453" s="251"/>
      <c r="P453" s="251"/>
      <c r="Q453" s="251"/>
      <c r="R453" s="251"/>
      <c r="S453" s="251"/>
      <c r="T453" s="252"/>
      <c r="AT453" s="253" t="s">
        <v>212</v>
      </c>
      <c r="AU453" s="253" t="s">
        <v>83</v>
      </c>
      <c r="AV453" s="12" t="s">
        <v>83</v>
      </c>
      <c r="AW453" s="12" t="s">
        <v>31</v>
      </c>
      <c r="AX453" s="12" t="s">
        <v>73</v>
      </c>
      <c r="AY453" s="253" t="s">
        <v>128</v>
      </c>
    </row>
    <row r="454" spans="2:51" s="13" customFormat="1" ht="12">
      <c r="B454" s="254"/>
      <c r="C454" s="255"/>
      <c r="D454" s="227" t="s">
        <v>212</v>
      </c>
      <c r="E454" s="256" t="s">
        <v>1</v>
      </c>
      <c r="F454" s="257" t="s">
        <v>214</v>
      </c>
      <c r="G454" s="255"/>
      <c r="H454" s="258">
        <v>676</v>
      </c>
      <c r="I454" s="259"/>
      <c r="J454" s="255"/>
      <c r="K454" s="255"/>
      <c r="L454" s="260"/>
      <c r="M454" s="261"/>
      <c r="N454" s="262"/>
      <c r="O454" s="262"/>
      <c r="P454" s="262"/>
      <c r="Q454" s="262"/>
      <c r="R454" s="262"/>
      <c r="S454" s="262"/>
      <c r="T454" s="263"/>
      <c r="AT454" s="264" t="s">
        <v>212</v>
      </c>
      <c r="AU454" s="264" t="s">
        <v>83</v>
      </c>
      <c r="AV454" s="13" t="s">
        <v>133</v>
      </c>
      <c r="AW454" s="13" t="s">
        <v>31</v>
      </c>
      <c r="AX454" s="13" t="s">
        <v>81</v>
      </c>
      <c r="AY454" s="264" t="s">
        <v>128</v>
      </c>
    </row>
    <row r="455" spans="2:65" s="1" customFormat="1" ht="16.5" customHeight="1">
      <c r="B455" s="37"/>
      <c r="C455" s="265" t="s">
        <v>535</v>
      </c>
      <c r="D455" s="265" t="s">
        <v>260</v>
      </c>
      <c r="E455" s="266" t="s">
        <v>536</v>
      </c>
      <c r="F455" s="267" t="s">
        <v>537</v>
      </c>
      <c r="G455" s="268" t="s">
        <v>223</v>
      </c>
      <c r="H455" s="269">
        <v>413.1</v>
      </c>
      <c r="I455" s="270"/>
      <c r="J455" s="271">
        <f>ROUND(I455*H455,2)</f>
        <v>0</v>
      </c>
      <c r="K455" s="267" t="s">
        <v>211</v>
      </c>
      <c r="L455" s="272"/>
      <c r="M455" s="273" t="s">
        <v>1</v>
      </c>
      <c r="N455" s="274" t="s">
        <v>38</v>
      </c>
      <c r="O455" s="85"/>
      <c r="P455" s="223">
        <f>O455*H455</f>
        <v>0</v>
      </c>
      <c r="Q455" s="223">
        <v>0</v>
      </c>
      <c r="R455" s="223">
        <f>Q455*H455</f>
        <v>0</v>
      </c>
      <c r="S455" s="223">
        <v>0</v>
      </c>
      <c r="T455" s="224">
        <f>S455*H455</f>
        <v>0</v>
      </c>
      <c r="AR455" s="225" t="s">
        <v>145</v>
      </c>
      <c r="AT455" s="225" t="s">
        <v>260</v>
      </c>
      <c r="AU455" s="225" t="s">
        <v>83</v>
      </c>
      <c r="AY455" s="16" t="s">
        <v>128</v>
      </c>
      <c r="BE455" s="226">
        <f>IF(N455="základní",J455,0)</f>
        <v>0</v>
      </c>
      <c r="BF455" s="226">
        <f>IF(N455="snížená",J455,0)</f>
        <v>0</v>
      </c>
      <c r="BG455" s="226">
        <f>IF(N455="zákl. přenesená",J455,0)</f>
        <v>0</v>
      </c>
      <c r="BH455" s="226">
        <f>IF(N455="sníž. přenesená",J455,0)</f>
        <v>0</v>
      </c>
      <c r="BI455" s="226">
        <f>IF(N455="nulová",J455,0)</f>
        <v>0</v>
      </c>
      <c r="BJ455" s="16" t="s">
        <v>81</v>
      </c>
      <c r="BK455" s="226">
        <f>ROUND(I455*H455,2)</f>
        <v>0</v>
      </c>
      <c r="BL455" s="16" t="s">
        <v>133</v>
      </c>
      <c r="BM455" s="225" t="s">
        <v>538</v>
      </c>
    </row>
    <row r="456" spans="2:47" s="1" customFormat="1" ht="12">
      <c r="B456" s="37"/>
      <c r="C456" s="38"/>
      <c r="D456" s="227" t="s">
        <v>134</v>
      </c>
      <c r="E456" s="38"/>
      <c r="F456" s="228" t="s">
        <v>537</v>
      </c>
      <c r="G456" s="38"/>
      <c r="H456" s="38"/>
      <c r="I456" s="138"/>
      <c r="J456" s="38"/>
      <c r="K456" s="38"/>
      <c r="L456" s="42"/>
      <c r="M456" s="229"/>
      <c r="N456" s="85"/>
      <c r="O456" s="85"/>
      <c r="P456" s="85"/>
      <c r="Q456" s="85"/>
      <c r="R456" s="85"/>
      <c r="S456" s="85"/>
      <c r="T456" s="86"/>
      <c r="AT456" s="16" t="s">
        <v>134</v>
      </c>
      <c r="AU456" s="16" t="s">
        <v>83</v>
      </c>
    </row>
    <row r="457" spans="2:51" s="12" customFormat="1" ht="12">
      <c r="B457" s="243"/>
      <c r="C457" s="244"/>
      <c r="D457" s="227" t="s">
        <v>212</v>
      </c>
      <c r="E457" s="245" t="s">
        <v>1</v>
      </c>
      <c r="F457" s="246" t="s">
        <v>539</v>
      </c>
      <c r="G457" s="244"/>
      <c r="H457" s="247">
        <v>413.1</v>
      </c>
      <c r="I457" s="248"/>
      <c r="J457" s="244"/>
      <c r="K457" s="244"/>
      <c r="L457" s="249"/>
      <c r="M457" s="250"/>
      <c r="N457" s="251"/>
      <c r="O457" s="251"/>
      <c r="P457" s="251"/>
      <c r="Q457" s="251"/>
      <c r="R457" s="251"/>
      <c r="S457" s="251"/>
      <c r="T457" s="252"/>
      <c r="AT457" s="253" t="s">
        <v>212</v>
      </c>
      <c r="AU457" s="253" t="s">
        <v>83</v>
      </c>
      <c r="AV457" s="12" t="s">
        <v>83</v>
      </c>
      <c r="AW457" s="12" t="s">
        <v>31</v>
      </c>
      <c r="AX457" s="12" t="s">
        <v>73</v>
      </c>
      <c r="AY457" s="253" t="s">
        <v>128</v>
      </c>
    </row>
    <row r="458" spans="2:51" s="13" customFormat="1" ht="12">
      <c r="B458" s="254"/>
      <c r="C458" s="255"/>
      <c r="D458" s="227" t="s">
        <v>212</v>
      </c>
      <c r="E458" s="256" t="s">
        <v>1</v>
      </c>
      <c r="F458" s="257" t="s">
        <v>214</v>
      </c>
      <c r="G458" s="255"/>
      <c r="H458" s="258">
        <v>413.1</v>
      </c>
      <c r="I458" s="259"/>
      <c r="J458" s="255"/>
      <c r="K458" s="255"/>
      <c r="L458" s="260"/>
      <c r="M458" s="261"/>
      <c r="N458" s="262"/>
      <c r="O458" s="262"/>
      <c r="P458" s="262"/>
      <c r="Q458" s="262"/>
      <c r="R458" s="262"/>
      <c r="S458" s="262"/>
      <c r="T458" s="263"/>
      <c r="AT458" s="264" t="s">
        <v>212</v>
      </c>
      <c r="AU458" s="264" t="s">
        <v>83</v>
      </c>
      <c r="AV458" s="13" t="s">
        <v>133</v>
      </c>
      <c r="AW458" s="13" t="s">
        <v>31</v>
      </c>
      <c r="AX458" s="13" t="s">
        <v>81</v>
      </c>
      <c r="AY458" s="264" t="s">
        <v>128</v>
      </c>
    </row>
    <row r="459" spans="2:65" s="1" customFormat="1" ht="24" customHeight="1">
      <c r="B459" s="37"/>
      <c r="C459" s="265" t="s">
        <v>384</v>
      </c>
      <c r="D459" s="265" t="s">
        <v>260</v>
      </c>
      <c r="E459" s="266" t="s">
        <v>540</v>
      </c>
      <c r="F459" s="267" t="s">
        <v>541</v>
      </c>
      <c r="G459" s="268" t="s">
        <v>132</v>
      </c>
      <c r="H459" s="269">
        <v>18.36</v>
      </c>
      <c r="I459" s="270"/>
      <c r="J459" s="271">
        <f>ROUND(I459*H459,2)</f>
        <v>0</v>
      </c>
      <c r="K459" s="267" t="s">
        <v>1</v>
      </c>
      <c r="L459" s="272"/>
      <c r="M459" s="273" t="s">
        <v>1</v>
      </c>
      <c r="N459" s="274" t="s">
        <v>38</v>
      </c>
      <c r="O459" s="85"/>
      <c r="P459" s="223">
        <f>O459*H459</f>
        <v>0</v>
      </c>
      <c r="Q459" s="223">
        <v>0</v>
      </c>
      <c r="R459" s="223">
        <f>Q459*H459</f>
        <v>0</v>
      </c>
      <c r="S459" s="223">
        <v>0</v>
      </c>
      <c r="T459" s="224">
        <f>S459*H459</f>
        <v>0</v>
      </c>
      <c r="AR459" s="225" t="s">
        <v>145</v>
      </c>
      <c r="AT459" s="225" t="s">
        <v>260</v>
      </c>
      <c r="AU459" s="225" t="s">
        <v>83</v>
      </c>
      <c r="AY459" s="16" t="s">
        <v>128</v>
      </c>
      <c r="BE459" s="226">
        <f>IF(N459="základní",J459,0)</f>
        <v>0</v>
      </c>
      <c r="BF459" s="226">
        <f>IF(N459="snížená",J459,0)</f>
        <v>0</v>
      </c>
      <c r="BG459" s="226">
        <f>IF(N459="zákl. přenesená",J459,0)</f>
        <v>0</v>
      </c>
      <c r="BH459" s="226">
        <f>IF(N459="sníž. přenesená",J459,0)</f>
        <v>0</v>
      </c>
      <c r="BI459" s="226">
        <f>IF(N459="nulová",J459,0)</f>
        <v>0</v>
      </c>
      <c r="BJ459" s="16" t="s">
        <v>81</v>
      </c>
      <c r="BK459" s="226">
        <f>ROUND(I459*H459,2)</f>
        <v>0</v>
      </c>
      <c r="BL459" s="16" t="s">
        <v>133</v>
      </c>
      <c r="BM459" s="225" t="s">
        <v>542</v>
      </c>
    </row>
    <row r="460" spans="2:47" s="1" customFormat="1" ht="12">
      <c r="B460" s="37"/>
      <c r="C460" s="38"/>
      <c r="D460" s="227" t="s">
        <v>134</v>
      </c>
      <c r="E460" s="38"/>
      <c r="F460" s="228" t="s">
        <v>541</v>
      </c>
      <c r="G460" s="38"/>
      <c r="H460" s="38"/>
      <c r="I460" s="138"/>
      <c r="J460" s="38"/>
      <c r="K460" s="38"/>
      <c r="L460" s="42"/>
      <c r="M460" s="229"/>
      <c r="N460" s="85"/>
      <c r="O460" s="85"/>
      <c r="P460" s="85"/>
      <c r="Q460" s="85"/>
      <c r="R460" s="85"/>
      <c r="S460" s="85"/>
      <c r="T460" s="86"/>
      <c r="AT460" s="16" t="s">
        <v>134</v>
      </c>
      <c r="AU460" s="16" t="s">
        <v>83</v>
      </c>
    </row>
    <row r="461" spans="2:51" s="12" customFormat="1" ht="12">
      <c r="B461" s="243"/>
      <c r="C461" s="244"/>
      <c r="D461" s="227" t="s">
        <v>212</v>
      </c>
      <c r="E461" s="245" t="s">
        <v>1</v>
      </c>
      <c r="F461" s="246" t="s">
        <v>543</v>
      </c>
      <c r="G461" s="244"/>
      <c r="H461" s="247">
        <v>18.36</v>
      </c>
      <c r="I461" s="248"/>
      <c r="J461" s="244"/>
      <c r="K461" s="244"/>
      <c r="L461" s="249"/>
      <c r="M461" s="250"/>
      <c r="N461" s="251"/>
      <c r="O461" s="251"/>
      <c r="P461" s="251"/>
      <c r="Q461" s="251"/>
      <c r="R461" s="251"/>
      <c r="S461" s="251"/>
      <c r="T461" s="252"/>
      <c r="AT461" s="253" t="s">
        <v>212</v>
      </c>
      <c r="AU461" s="253" t="s">
        <v>83</v>
      </c>
      <c r="AV461" s="12" t="s">
        <v>83</v>
      </c>
      <c r="AW461" s="12" t="s">
        <v>31</v>
      </c>
      <c r="AX461" s="12" t="s">
        <v>73</v>
      </c>
      <c r="AY461" s="253" t="s">
        <v>128</v>
      </c>
    </row>
    <row r="462" spans="2:51" s="13" customFormat="1" ht="12">
      <c r="B462" s="254"/>
      <c r="C462" s="255"/>
      <c r="D462" s="227" t="s">
        <v>212</v>
      </c>
      <c r="E462" s="256" t="s">
        <v>1</v>
      </c>
      <c r="F462" s="257" t="s">
        <v>214</v>
      </c>
      <c r="G462" s="255"/>
      <c r="H462" s="258">
        <v>18.36</v>
      </c>
      <c r="I462" s="259"/>
      <c r="J462" s="255"/>
      <c r="K462" s="255"/>
      <c r="L462" s="260"/>
      <c r="M462" s="261"/>
      <c r="N462" s="262"/>
      <c r="O462" s="262"/>
      <c r="P462" s="262"/>
      <c r="Q462" s="262"/>
      <c r="R462" s="262"/>
      <c r="S462" s="262"/>
      <c r="T462" s="263"/>
      <c r="AT462" s="264" t="s">
        <v>212</v>
      </c>
      <c r="AU462" s="264" t="s">
        <v>83</v>
      </c>
      <c r="AV462" s="13" t="s">
        <v>133</v>
      </c>
      <c r="AW462" s="13" t="s">
        <v>31</v>
      </c>
      <c r="AX462" s="13" t="s">
        <v>81</v>
      </c>
      <c r="AY462" s="264" t="s">
        <v>128</v>
      </c>
    </row>
    <row r="463" spans="2:65" s="1" customFormat="1" ht="16.5" customHeight="1">
      <c r="B463" s="37"/>
      <c r="C463" s="265" t="s">
        <v>544</v>
      </c>
      <c r="D463" s="265" t="s">
        <v>260</v>
      </c>
      <c r="E463" s="266" t="s">
        <v>545</v>
      </c>
      <c r="F463" s="267" t="s">
        <v>546</v>
      </c>
      <c r="G463" s="268" t="s">
        <v>132</v>
      </c>
      <c r="H463" s="269">
        <v>38.76</v>
      </c>
      <c r="I463" s="270"/>
      <c r="J463" s="271">
        <f>ROUND(I463*H463,2)</f>
        <v>0</v>
      </c>
      <c r="K463" s="267" t="s">
        <v>1</v>
      </c>
      <c r="L463" s="272"/>
      <c r="M463" s="273" t="s">
        <v>1</v>
      </c>
      <c r="N463" s="274" t="s">
        <v>38</v>
      </c>
      <c r="O463" s="85"/>
      <c r="P463" s="223">
        <f>O463*H463</f>
        <v>0</v>
      </c>
      <c r="Q463" s="223">
        <v>0</v>
      </c>
      <c r="R463" s="223">
        <f>Q463*H463</f>
        <v>0</v>
      </c>
      <c r="S463" s="223">
        <v>0</v>
      </c>
      <c r="T463" s="224">
        <f>S463*H463</f>
        <v>0</v>
      </c>
      <c r="AR463" s="225" t="s">
        <v>145</v>
      </c>
      <c r="AT463" s="225" t="s">
        <v>260</v>
      </c>
      <c r="AU463" s="225" t="s">
        <v>83</v>
      </c>
      <c r="AY463" s="16" t="s">
        <v>128</v>
      </c>
      <c r="BE463" s="226">
        <f>IF(N463="základní",J463,0)</f>
        <v>0</v>
      </c>
      <c r="BF463" s="226">
        <f>IF(N463="snížená",J463,0)</f>
        <v>0</v>
      </c>
      <c r="BG463" s="226">
        <f>IF(N463="zákl. přenesená",J463,0)</f>
        <v>0</v>
      </c>
      <c r="BH463" s="226">
        <f>IF(N463="sníž. přenesená",J463,0)</f>
        <v>0</v>
      </c>
      <c r="BI463" s="226">
        <f>IF(N463="nulová",J463,0)</f>
        <v>0</v>
      </c>
      <c r="BJ463" s="16" t="s">
        <v>81</v>
      </c>
      <c r="BK463" s="226">
        <f>ROUND(I463*H463,2)</f>
        <v>0</v>
      </c>
      <c r="BL463" s="16" t="s">
        <v>133</v>
      </c>
      <c r="BM463" s="225" t="s">
        <v>547</v>
      </c>
    </row>
    <row r="464" spans="2:47" s="1" customFormat="1" ht="12">
      <c r="B464" s="37"/>
      <c r="C464" s="38"/>
      <c r="D464" s="227" t="s">
        <v>134</v>
      </c>
      <c r="E464" s="38"/>
      <c r="F464" s="228" t="s">
        <v>546</v>
      </c>
      <c r="G464" s="38"/>
      <c r="H464" s="38"/>
      <c r="I464" s="138"/>
      <c r="J464" s="38"/>
      <c r="K464" s="38"/>
      <c r="L464" s="42"/>
      <c r="M464" s="229"/>
      <c r="N464" s="85"/>
      <c r="O464" s="85"/>
      <c r="P464" s="85"/>
      <c r="Q464" s="85"/>
      <c r="R464" s="85"/>
      <c r="S464" s="85"/>
      <c r="T464" s="86"/>
      <c r="AT464" s="16" t="s">
        <v>134</v>
      </c>
      <c r="AU464" s="16" t="s">
        <v>83</v>
      </c>
    </row>
    <row r="465" spans="2:51" s="12" customFormat="1" ht="12">
      <c r="B465" s="243"/>
      <c r="C465" s="244"/>
      <c r="D465" s="227" t="s">
        <v>212</v>
      </c>
      <c r="E465" s="245" t="s">
        <v>1</v>
      </c>
      <c r="F465" s="246" t="s">
        <v>548</v>
      </c>
      <c r="G465" s="244"/>
      <c r="H465" s="247">
        <v>38.76</v>
      </c>
      <c r="I465" s="248"/>
      <c r="J465" s="244"/>
      <c r="K465" s="244"/>
      <c r="L465" s="249"/>
      <c r="M465" s="250"/>
      <c r="N465" s="251"/>
      <c r="O465" s="251"/>
      <c r="P465" s="251"/>
      <c r="Q465" s="251"/>
      <c r="R465" s="251"/>
      <c r="S465" s="251"/>
      <c r="T465" s="252"/>
      <c r="AT465" s="253" t="s">
        <v>212</v>
      </c>
      <c r="AU465" s="253" t="s">
        <v>83</v>
      </c>
      <c r="AV465" s="12" t="s">
        <v>83</v>
      </c>
      <c r="AW465" s="12" t="s">
        <v>31</v>
      </c>
      <c r="AX465" s="12" t="s">
        <v>73</v>
      </c>
      <c r="AY465" s="253" t="s">
        <v>128</v>
      </c>
    </row>
    <row r="466" spans="2:51" s="13" customFormat="1" ht="12">
      <c r="B466" s="254"/>
      <c r="C466" s="255"/>
      <c r="D466" s="227" t="s">
        <v>212</v>
      </c>
      <c r="E466" s="256" t="s">
        <v>1</v>
      </c>
      <c r="F466" s="257" t="s">
        <v>214</v>
      </c>
      <c r="G466" s="255"/>
      <c r="H466" s="258">
        <v>38.76</v>
      </c>
      <c r="I466" s="259"/>
      <c r="J466" s="255"/>
      <c r="K466" s="255"/>
      <c r="L466" s="260"/>
      <c r="M466" s="261"/>
      <c r="N466" s="262"/>
      <c r="O466" s="262"/>
      <c r="P466" s="262"/>
      <c r="Q466" s="262"/>
      <c r="R466" s="262"/>
      <c r="S466" s="262"/>
      <c r="T466" s="263"/>
      <c r="AT466" s="264" t="s">
        <v>212</v>
      </c>
      <c r="AU466" s="264" t="s">
        <v>83</v>
      </c>
      <c r="AV466" s="13" t="s">
        <v>133</v>
      </c>
      <c r="AW466" s="13" t="s">
        <v>31</v>
      </c>
      <c r="AX466" s="13" t="s">
        <v>81</v>
      </c>
      <c r="AY466" s="264" t="s">
        <v>128</v>
      </c>
    </row>
    <row r="467" spans="2:65" s="1" customFormat="1" ht="16.5" customHeight="1">
      <c r="B467" s="37"/>
      <c r="C467" s="265" t="s">
        <v>389</v>
      </c>
      <c r="D467" s="265" t="s">
        <v>260</v>
      </c>
      <c r="E467" s="266" t="s">
        <v>549</v>
      </c>
      <c r="F467" s="267" t="s">
        <v>550</v>
      </c>
      <c r="G467" s="268" t="s">
        <v>223</v>
      </c>
      <c r="H467" s="269">
        <v>219.3</v>
      </c>
      <c r="I467" s="270"/>
      <c r="J467" s="271">
        <f>ROUND(I467*H467,2)</f>
        <v>0</v>
      </c>
      <c r="K467" s="267" t="s">
        <v>211</v>
      </c>
      <c r="L467" s="272"/>
      <c r="M467" s="273" t="s">
        <v>1</v>
      </c>
      <c r="N467" s="274" t="s">
        <v>38</v>
      </c>
      <c r="O467" s="85"/>
      <c r="P467" s="223">
        <f>O467*H467</f>
        <v>0</v>
      </c>
      <c r="Q467" s="223">
        <v>0</v>
      </c>
      <c r="R467" s="223">
        <f>Q467*H467</f>
        <v>0</v>
      </c>
      <c r="S467" s="223">
        <v>0</v>
      </c>
      <c r="T467" s="224">
        <f>S467*H467</f>
        <v>0</v>
      </c>
      <c r="AR467" s="225" t="s">
        <v>145</v>
      </c>
      <c r="AT467" s="225" t="s">
        <v>260</v>
      </c>
      <c r="AU467" s="225" t="s">
        <v>83</v>
      </c>
      <c r="AY467" s="16" t="s">
        <v>128</v>
      </c>
      <c r="BE467" s="226">
        <f>IF(N467="základní",J467,0)</f>
        <v>0</v>
      </c>
      <c r="BF467" s="226">
        <f>IF(N467="snížená",J467,0)</f>
        <v>0</v>
      </c>
      <c r="BG467" s="226">
        <f>IF(N467="zákl. přenesená",J467,0)</f>
        <v>0</v>
      </c>
      <c r="BH467" s="226">
        <f>IF(N467="sníž. přenesená",J467,0)</f>
        <v>0</v>
      </c>
      <c r="BI467" s="226">
        <f>IF(N467="nulová",J467,0)</f>
        <v>0</v>
      </c>
      <c r="BJ467" s="16" t="s">
        <v>81</v>
      </c>
      <c r="BK467" s="226">
        <f>ROUND(I467*H467,2)</f>
        <v>0</v>
      </c>
      <c r="BL467" s="16" t="s">
        <v>133</v>
      </c>
      <c r="BM467" s="225" t="s">
        <v>551</v>
      </c>
    </row>
    <row r="468" spans="2:47" s="1" customFormat="1" ht="12">
      <c r="B468" s="37"/>
      <c r="C468" s="38"/>
      <c r="D468" s="227" t="s">
        <v>134</v>
      </c>
      <c r="E468" s="38"/>
      <c r="F468" s="228" t="s">
        <v>550</v>
      </c>
      <c r="G468" s="38"/>
      <c r="H468" s="38"/>
      <c r="I468" s="138"/>
      <c r="J468" s="38"/>
      <c r="K468" s="38"/>
      <c r="L468" s="42"/>
      <c r="M468" s="229"/>
      <c r="N468" s="85"/>
      <c r="O468" s="85"/>
      <c r="P468" s="85"/>
      <c r="Q468" s="85"/>
      <c r="R468" s="85"/>
      <c r="S468" s="85"/>
      <c r="T468" s="86"/>
      <c r="AT468" s="16" t="s">
        <v>134</v>
      </c>
      <c r="AU468" s="16" t="s">
        <v>83</v>
      </c>
    </row>
    <row r="469" spans="2:51" s="12" customFormat="1" ht="12">
      <c r="B469" s="243"/>
      <c r="C469" s="244"/>
      <c r="D469" s="227" t="s">
        <v>212</v>
      </c>
      <c r="E469" s="245" t="s">
        <v>1</v>
      </c>
      <c r="F469" s="246" t="s">
        <v>552</v>
      </c>
      <c r="G469" s="244"/>
      <c r="H469" s="247">
        <v>219.3</v>
      </c>
      <c r="I469" s="248"/>
      <c r="J469" s="244"/>
      <c r="K469" s="244"/>
      <c r="L469" s="249"/>
      <c r="M469" s="250"/>
      <c r="N469" s="251"/>
      <c r="O469" s="251"/>
      <c r="P469" s="251"/>
      <c r="Q469" s="251"/>
      <c r="R469" s="251"/>
      <c r="S469" s="251"/>
      <c r="T469" s="252"/>
      <c r="AT469" s="253" t="s">
        <v>212</v>
      </c>
      <c r="AU469" s="253" t="s">
        <v>83</v>
      </c>
      <c r="AV469" s="12" t="s">
        <v>83</v>
      </c>
      <c r="AW469" s="12" t="s">
        <v>31</v>
      </c>
      <c r="AX469" s="12" t="s">
        <v>73</v>
      </c>
      <c r="AY469" s="253" t="s">
        <v>128</v>
      </c>
    </row>
    <row r="470" spans="2:51" s="13" customFormat="1" ht="12">
      <c r="B470" s="254"/>
      <c r="C470" s="255"/>
      <c r="D470" s="227" t="s">
        <v>212</v>
      </c>
      <c r="E470" s="256" t="s">
        <v>1</v>
      </c>
      <c r="F470" s="257" t="s">
        <v>214</v>
      </c>
      <c r="G470" s="255"/>
      <c r="H470" s="258">
        <v>219.3</v>
      </c>
      <c r="I470" s="259"/>
      <c r="J470" s="255"/>
      <c r="K470" s="255"/>
      <c r="L470" s="260"/>
      <c r="M470" s="261"/>
      <c r="N470" s="262"/>
      <c r="O470" s="262"/>
      <c r="P470" s="262"/>
      <c r="Q470" s="262"/>
      <c r="R470" s="262"/>
      <c r="S470" s="262"/>
      <c r="T470" s="263"/>
      <c r="AT470" s="264" t="s">
        <v>212</v>
      </c>
      <c r="AU470" s="264" t="s">
        <v>83</v>
      </c>
      <c r="AV470" s="13" t="s">
        <v>133</v>
      </c>
      <c r="AW470" s="13" t="s">
        <v>31</v>
      </c>
      <c r="AX470" s="13" t="s">
        <v>81</v>
      </c>
      <c r="AY470" s="264" t="s">
        <v>128</v>
      </c>
    </row>
    <row r="471" spans="2:65" s="1" customFormat="1" ht="36" customHeight="1">
      <c r="B471" s="37"/>
      <c r="C471" s="214" t="s">
        <v>553</v>
      </c>
      <c r="D471" s="214" t="s">
        <v>129</v>
      </c>
      <c r="E471" s="215" t="s">
        <v>554</v>
      </c>
      <c r="F471" s="216" t="s">
        <v>555</v>
      </c>
      <c r="G471" s="217" t="s">
        <v>230</v>
      </c>
      <c r="H471" s="218">
        <v>37.5</v>
      </c>
      <c r="I471" s="219"/>
      <c r="J471" s="220">
        <f>ROUND(I471*H471,2)</f>
        <v>0</v>
      </c>
      <c r="K471" s="216" t="s">
        <v>211</v>
      </c>
      <c r="L471" s="42"/>
      <c r="M471" s="221" t="s">
        <v>1</v>
      </c>
      <c r="N471" s="222" t="s">
        <v>38</v>
      </c>
      <c r="O471" s="85"/>
      <c r="P471" s="223">
        <f>O471*H471</f>
        <v>0</v>
      </c>
      <c r="Q471" s="223">
        <v>0</v>
      </c>
      <c r="R471" s="223">
        <f>Q471*H471</f>
        <v>0</v>
      </c>
      <c r="S471" s="223">
        <v>0</v>
      </c>
      <c r="T471" s="224">
        <f>S471*H471</f>
        <v>0</v>
      </c>
      <c r="AR471" s="225" t="s">
        <v>133</v>
      </c>
      <c r="AT471" s="225" t="s">
        <v>129</v>
      </c>
      <c r="AU471" s="225" t="s">
        <v>83</v>
      </c>
      <c r="AY471" s="16" t="s">
        <v>128</v>
      </c>
      <c r="BE471" s="226">
        <f>IF(N471="základní",J471,0)</f>
        <v>0</v>
      </c>
      <c r="BF471" s="226">
        <f>IF(N471="snížená",J471,0)</f>
        <v>0</v>
      </c>
      <c r="BG471" s="226">
        <f>IF(N471="zákl. přenesená",J471,0)</f>
        <v>0</v>
      </c>
      <c r="BH471" s="226">
        <f>IF(N471="sníž. přenesená",J471,0)</f>
        <v>0</v>
      </c>
      <c r="BI471" s="226">
        <f>IF(N471="nulová",J471,0)</f>
        <v>0</v>
      </c>
      <c r="BJ471" s="16" t="s">
        <v>81</v>
      </c>
      <c r="BK471" s="226">
        <f>ROUND(I471*H471,2)</f>
        <v>0</v>
      </c>
      <c r="BL471" s="16" t="s">
        <v>133</v>
      </c>
      <c r="BM471" s="225" t="s">
        <v>556</v>
      </c>
    </row>
    <row r="472" spans="2:47" s="1" customFormat="1" ht="12">
      <c r="B472" s="37"/>
      <c r="C472" s="38"/>
      <c r="D472" s="227" t="s">
        <v>134</v>
      </c>
      <c r="E472" s="38"/>
      <c r="F472" s="228" t="s">
        <v>555</v>
      </c>
      <c r="G472" s="38"/>
      <c r="H472" s="38"/>
      <c r="I472" s="138"/>
      <c r="J472" s="38"/>
      <c r="K472" s="38"/>
      <c r="L472" s="42"/>
      <c r="M472" s="229"/>
      <c r="N472" s="85"/>
      <c r="O472" s="85"/>
      <c r="P472" s="85"/>
      <c r="Q472" s="85"/>
      <c r="R472" s="85"/>
      <c r="S472" s="85"/>
      <c r="T472" s="86"/>
      <c r="AT472" s="16" t="s">
        <v>134</v>
      </c>
      <c r="AU472" s="16" t="s">
        <v>83</v>
      </c>
    </row>
    <row r="473" spans="2:51" s="12" customFormat="1" ht="12">
      <c r="B473" s="243"/>
      <c r="C473" s="244"/>
      <c r="D473" s="227" t="s">
        <v>212</v>
      </c>
      <c r="E473" s="245" t="s">
        <v>1</v>
      </c>
      <c r="F473" s="246" t="s">
        <v>557</v>
      </c>
      <c r="G473" s="244"/>
      <c r="H473" s="247">
        <v>37.5</v>
      </c>
      <c r="I473" s="248"/>
      <c r="J473" s="244"/>
      <c r="K473" s="244"/>
      <c r="L473" s="249"/>
      <c r="M473" s="250"/>
      <c r="N473" s="251"/>
      <c r="O473" s="251"/>
      <c r="P473" s="251"/>
      <c r="Q473" s="251"/>
      <c r="R473" s="251"/>
      <c r="S473" s="251"/>
      <c r="T473" s="252"/>
      <c r="AT473" s="253" t="s">
        <v>212</v>
      </c>
      <c r="AU473" s="253" t="s">
        <v>83</v>
      </c>
      <c r="AV473" s="12" t="s">
        <v>83</v>
      </c>
      <c r="AW473" s="12" t="s">
        <v>31</v>
      </c>
      <c r="AX473" s="12" t="s">
        <v>73</v>
      </c>
      <c r="AY473" s="253" t="s">
        <v>128</v>
      </c>
    </row>
    <row r="474" spans="2:51" s="13" customFormat="1" ht="12">
      <c r="B474" s="254"/>
      <c r="C474" s="255"/>
      <c r="D474" s="227" t="s">
        <v>212</v>
      </c>
      <c r="E474" s="256" t="s">
        <v>1</v>
      </c>
      <c r="F474" s="257" t="s">
        <v>214</v>
      </c>
      <c r="G474" s="255"/>
      <c r="H474" s="258">
        <v>37.5</v>
      </c>
      <c r="I474" s="259"/>
      <c r="J474" s="255"/>
      <c r="K474" s="255"/>
      <c r="L474" s="260"/>
      <c r="M474" s="261"/>
      <c r="N474" s="262"/>
      <c r="O474" s="262"/>
      <c r="P474" s="262"/>
      <c r="Q474" s="262"/>
      <c r="R474" s="262"/>
      <c r="S474" s="262"/>
      <c r="T474" s="263"/>
      <c r="AT474" s="264" t="s">
        <v>212</v>
      </c>
      <c r="AU474" s="264" t="s">
        <v>83</v>
      </c>
      <c r="AV474" s="13" t="s">
        <v>133</v>
      </c>
      <c r="AW474" s="13" t="s">
        <v>31</v>
      </c>
      <c r="AX474" s="13" t="s">
        <v>81</v>
      </c>
      <c r="AY474" s="264" t="s">
        <v>128</v>
      </c>
    </row>
    <row r="475" spans="2:63" s="10" customFormat="1" ht="22.8" customHeight="1">
      <c r="B475" s="200"/>
      <c r="C475" s="201"/>
      <c r="D475" s="202" t="s">
        <v>72</v>
      </c>
      <c r="E475" s="241" t="s">
        <v>558</v>
      </c>
      <c r="F475" s="241" t="s">
        <v>559</v>
      </c>
      <c r="G475" s="201"/>
      <c r="H475" s="201"/>
      <c r="I475" s="204"/>
      <c r="J475" s="242">
        <f>BK475</f>
        <v>0</v>
      </c>
      <c r="K475" s="201"/>
      <c r="L475" s="206"/>
      <c r="M475" s="207"/>
      <c r="N475" s="208"/>
      <c r="O475" s="208"/>
      <c r="P475" s="209">
        <f>SUM(P476:P485)</f>
        <v>0</v>
      </c>
      <c r="Q475" s="208"/>
      <c r="R475" s="209">
        <f>SUM(R476:R485)</f>
        <v>0</v>
      </c>
      <c r="S475" s="208"/>
      <c r="T475" s="210">
        <f>SUM(T476:T485)</f>
        <v>0</v>
      </c>
      <c r="AR475" s="211" t="s">
        <v>81</v>
      </c>
      <c r="AT475" s="212" t="s">
        <v>72</v>
      </c>
      <c r="AU475" s="212" t="s">
        <v>81</v>
      </c>
      <c r="AY475" s="211" t="s">
        <v>128</v>
      </c>
      <c r="BK475" s="213">
        <f>SUM(BK476:BK485)</f>
        <v>0</v>
      </c>
    </row>
    <row r="476" spans="2:65" s="1" customFormat="1" ht="16.5" customHeight="1">
      <c r="B476" s="37"/>
      <c r="C476" s="214" t="s">
        <v>393</v>
      </c>
      <c r="D476" s="214" t="s">
        <v>129</v>
      </c>
      <c r="E476" s="215" t="s">
        <v>560</v>
      </c>
      <c r="F476" s="216" t="s">
        <v>561</v>
      </c>
      <c r="G476" s="217" t="s">
        <v>263</v>
      </c>
      <c r="H476" s="218">
        <v>716.69</v>
      </c>
      <c r="I476" s="219"/>
      <c r="J476" s="220">
        <f>ROUND(I476*H476,2)</f>
        <v>0</v>
      </c>
      <c r="K476" s="216" t="s">
        <v>211</v>
      </c>
      <c r="L476" s="42"/>
      <c r="M476" s="221" t="s">
        <v>1</v>
      </c>
      <c r="N476" s="222" t="s">
        <v>38</v>
      </c>
      <c r="O476" s="85"/>
      <c r="P476" s="223">
        <f>O476*H476</f>
        <v>0</v>
      </c>
      <c r="Q476" s="223">
        <v>0</v>
      </c>
      <c r="R476" s="223">
        <f>Q476*H476</f>
        <v>0</v>
      </c>
      <c r="S476" s="223">
        <v>0</v>
      </c>
      <c r="T476" s="224">
        <f>S476*H476</f>
        <v>0</v>
      </c>
      <c r="AR476" s="225" t="s">
        <v>133</v>
      </c>
      <c r="AT476" s="225" t="s">
        <v>129</v>
      </c>
      <c r="AU476" s="225" t="s">
        <v>83</v>
      </c>
      <c r="AY476" s="16" t="s">
        <v>128</v>
      </c>
      <c r="BE476" s="226">
        <f>IF(N476="základní",J476,0)</f>
        <v>0</v>
      </c>
      <c r="BF476" s="226">
        <f>IF(N476="snížená",J476,0)</f>
        <v>0</v>
      </c>
      <c r="BG476" s="226">
        <f>IF(N476="zákl. přenesená",J476,0)</f>
        <v>0</v>
      </c>
      <c r="BH476" s="226">
        <f>IF(N476="sníž. přenesená",J476,0)</f>
        <v>0</v>
      </c>
      <c r="BI476" s="226">
        <f>IF(N476="nulová",J476,0)</f>
        <v>0</v>
      </c>
      <c r="BJ476" s="16" t="s">
        <v>81</v>
      </c>
      <c r="BK476" s="226">
        <f>ROUND(I476*H476,2)</f>
        <v>0</v>
      </c>
      <c r="BL476" s="16" t="s">
        <v>133</v>
      </c>
      <c r="BM476" s="225" t="s">
        <v>562</v>
      </c>
    </row>
    <row r="477" spans="2:47" s="1" customFormat="1" ht="12">
      <c r="B477" s="37"/>
      <c r="C477" s="38"/>
      <c r="D477" s="227" t="s">
        <v>134</v>
      </c>
      <c r="E477" s="38"/>
      <c r="F477" s="228" t="s">
        <v>561</v>
      </c>
      <c r="G477" s="38"/>
      <c r="H477" s="38"/>
      <c r="I477" s="138"/>
      <c r="J477" s="38"/>
      <c r="K477" s="38"/>
      <c r="L477" s="42"/>
      <c r="M477" s="229"/>
      <c r="N477" s="85"/>
      <c r="O477" s="85"/>
      <c r="P477" s="85"/>
      <c r="Q477" s="85"/>
      <c r="R477" s="85"/>
      <c r="S477" s="85"/>
      <c r="T477" s="86"/>
      <c r="AT477" s="16" t="s">
        <v>134</v>
      </c>
      <c r="AU477" s="16" t="s">
        <v>83</v>
      </c>
    </row>
    <row r="478" spans="2:65" s="1" customFormat="1" ht="24" customHeight="1">
      <c r="B478" s="37"/>
      <c r="C478" s="214" t="s">
        <v>563</v>
      </c>
      <c r="D478" s="214" t="s">
        <v>129</v>
      </c>
      <c r="E478" s="215" t="s">
        <v>564</v>
      </c>
      <c r="F478" s="216" t="s">
        <v>565</v>
      </c>
      <c r="G478" s="217" t="s">
        <v>263</v>
      </c>
      <c r="H478" s="218">
        <v>20784.01</v>
      </c>
      <c r="I478" s="219"/>
      <c r="J478" s="220">
        <f>ROUND(I478*H478,2)</f>
        <v>0</v>
      </c>
      <c r="K478" s="216" t="s">
        <v>211</v>
      </c>
      <c r="L478" s="42"/>
      <c r="M478" s="221" t="s">
        <v>1</v>
      </c>
      <c r="N478" s="222" t="s">
        <v>38</v>
      </c>
      <c r="O478" s="85"/>
      <c r="P478" s="223">
        <f>O478*H478</f>
        <v>0</v>
      </c>
      <c r="Q478" s="223">
        <v>0</v>
      </c>
      <c r="R478" s="223">
        <f>Q478*H478</f>
        <v>0</v>
      </c>
      <c r="S478" s="223">
        <v>0</v>
      </c>
      <c r="T478" s="224">
        <f>S478*H478</f>
        <v>0</v>
      </c>
      <c r="AR478" s="225" t="s">
        <v>133</v>
      </c>
      <c r="AT478" s="225" t="s">
        <v>129</v>
      </c>
      <c r="AU478" s="225" t="s">
        <v>83</v>
      </c>
      <c r="AY478" s="16" t="s">
        <v>128</v>
      </c>
      <c r="BE478" s="226">
        <f>IF(N478="základní",J478,0)</f>
        <v>0</v>
      </c>
      <c r="BF478" s="226">
        <f>IF(N478="snížená",J478,0)</f>
        <v>0</v>
      </c>
      <c r="BG478" s="226">
        <f>IF(N478="zákl. přenesená",J478,0)</f>
        <v>0</v>
      </c>
      <c r="BH478" s="226">
        <f>IF(N478="sníž. přenesená",J478,0)</f>
        <v>0</v>
      </c>
      <c r="BI478" s="226">
        <f>IF(N478="nulová",J478,0)</f>
        <v>0</v>
      </c>
      <c r="BJ478" s="16" t="s">
        <v>81</v>
      </c>
      <c r="BK478" s="226">
        <f>ROUND(I478*H478,2)</f>
        <v>0</v>
      </c>
      <c r="BL478" s="16" t="s">
        <v>133</v>
      </c>
      <c r="BM478" s="225" t="s">
        <v>566</v>
      </c>
    </row>
    <row r="479" spans="2:47" s="1" customFormat="1" ht="12">
      <c r="B479" s="37"/>
      <c r="C479" s="38"/>
      <c r="D479" s="227" t="s">
        <v>134</v>
      </c>
      <c r="E479" s="38"/>
      <c r="F479" s="228" t="s">
        <v>565</v>
      </c>
      <c r="G479" s="38"/>
      <c r="H479" s="38"/>
      <c r="I479" s="138"/>
      <c r="J479" s="38"/>
      <c r="K479" s="38"/>
      <c r="L479" s="42"/>
      <c r="M479" s="229"/>
      <c r="N479" s="85"/>
      <c r="O479" s="85"/>
      <c r="P479" s="85"/>
      <c r="Q479" s="85"/>
      <c r="R479" s="85"/>
      <c r="S479" s="85"/>
      <c r="T479" s="86"/>
      <c r="AT479" s="16" t="s">
        <v>134</v>
      </c>
      <c r="AU479" s="16" t="s">
        <v>83</v>
      </c>
    </row>
    <row r="480" spans="2:51" s="12" customFormat="1" ht="12">
      <c r="B480" s="243"/>
      <c r="C480" s="244"/>
      <c r="D480" s="227" t="s">
        <v>212</v>
      </c>
      <c r="E480" s="245" t="s">
        <v>1</v>
      </c>
      <c r="F480" s="246" t="s">
        <v>567</v>
      </c>
      <c r="G480" s="244"/>
      <c r="H480" s="247">
        <v>20784.010000000002</v>
      </c>
      <c r="I480" s="248"/>
      <c r="J480" s="244"/>
      <c r="K480" s="244"/>
      <c r="L480" s="249"/>
      <c r="M480" s="250"/>
      <c r="N480" s="251"/>
      <c r="O480" s="251"/>
      <c r="P480" s="251"/>
      <c r="Q480" s="251"/>
      <c r="R480" s="251"/>
      <c r="S480" s="251"/>
      <c r="T480" s="252"/>
      <c r="AT480" s="253" t="s">
        <v>212</v>
      </c>
      <c r="AU480" s="253" t="s">
        <v>83</v>
      </c>
      <c r="AV480" s="12" t="s">
        <v>83</v>
      </c>
      <c r="AW480" s="12" t="s">
        <v>31</v>
      </c>
      <c r="AX480" s="12" t="s">
        <v>73</v>
      </c>
      <c r="AY480" s="253" t="s">
        <v>128</v>
      </c>
    </row>
    <row r="481" spans="2:51" s="13" customFormat="1" ht="12">
      <c r="B481" s="254"/>
      <c r="C481" s="255"/>
      <c r="D481" s="227" t="s">
        <v>212</v>
      </c>
      <c r="E481" s="256" t="s">
        <v>1</v>
      </c>
      <c r="F481" s="257" t="s">
        <v>214</v>
      </c>
      <c r="G481" s="255"/>
      <c r="H481" s="258">
        <v>20784.010000000002</v>
      </c>
      <c r="I481" s="259"/>
      <c r="J481" s="255"/>
      <c r="K481" s="255"/>
      <c r="L481" s="260"/>
      <c r="M481" s="261"/>
      <c r="N481" s="262"/>
      <c r="O481" s="262"/>
      <c r="P481" s="262"/>
      <c r="Q481" s="262"/>
      <c r="R481" s="262"/>
      <c r="S481" s="262"/>
      <c r="T481" s="263"/>
      <c r="AT481" s="264" t="s">
        <v>212</v>
      </c>
      <c r="AU481" s="264" t="s">
        <v>83</v>
      </c>
      <c r="AV481" s="13" t="s">
        <v>133</v>
      </c>
      <c r="AW481" s="13" t="s">
        <v>31</v>
      </c>
      <c r="AX481" s="13" t="s">
        <v>81</v>
      </c>
      <c r="AY481" s="264" t="s">
        <v>128</v>
      </c>
    </row>
    <row r="482" spans="2:65" s="1" customFormat="1" ht="24" customHeight="1">
      <c r="B482" s="37"/>
      <c r="C482" s="214" t="s">
        <v>398</v>
      </c>
      <c r="D482" s="214" t="s">
        <v>129</v>
      </c>
      <c r="E482" s="215" t="s">
        <v>568</v>
      </c>
      <c r="F482" s="216" t="s">
        <v>569</v>
      </c>
      <c r="G482" s="217" t="s">
        <v>263</v>
      </c>
      <c r="H482" s="218">
        <v>232.05</v>
      </c>
      <c r="I482" s="219"/>
      <c r="J482" s="220">
        <f>ROUND(I482*H482,2)</f>
        <v>0</v>
      </c>
      <c r="K482" s="216" t="s">
        <v>211</v>
      </c>
      <c r="L482" s="42"/>
      <c r="M482" s="221" t="s">
        <v>1</v>
      </c>
      <c r="N482" s="222" t="s">
        <v>38</v>
      </c>
      <c r="O482" s="85"/>
      <c r="P482" s="223">
        <f>O482*H482</f>
        <v>0</v>
      </c>
      <c r="Q482" s="223">
        <v>0</v>
      </c>
      <c r="R482" s="223">
        <f>Q482*H482</f>
        <v>0</v>
      </c>
      <c r="S482" s="223">
        <v>0</v>
      </c>
      <c r="T482" s="224">
        <f>S482*H482</f>
        <v>0</v>
      </c>
      <c r="AR482" s="225" t="s">
        <v>133</v>
      </c>
      <c r="AT482" s="225" t="s">
        <v>129</v>
      </c>
      <c r="AU482" s="225" t="s">
        <v>83</v>
      </c>
      <c r="AY482" s="16" t="s">
        <v>128</v>
      </c>
      <c r="BE482" s="226">
        <f>IF(N482="základní",J482,0)</f>
        <v>0</v>
      </c>
      <c r="BF482" s="226">
        <f>IF(N482="snížená",J482,0)</f>
        <v>0</v>
      </c>
      <c r="BG482" s="226">
        <f>IF(N482="zákl. přenesená",J482,0)</f>
        <v>0</v>
      </c>
      <c r="BH482" s="226">
        <f>IF(N482="sníž. přenesená",J482,0)</f>
        <v>0</v>
      </c>
      <c r="BI482" s="226">
        <f>IF(N482="nulová",J482,0)</f>
        <v>0</v>
      </c>
      <c r="BJ482" s="16" t="s">
        <v>81</v>
      </c>
      <c r="BK482" s="226">
        <f>ROUND(I482*H482,2)</f>
        <v>0</v>
      </c>
      <c r="BL482" s="16" t="s">
        <v>133</v>
      </c>
      <c r="BM482" s="225" t="s">
        <v>570</v>
      </c>
    </row>
    <row r="483" spans="2:47" s="1" customFormat="1" ht="12">
      <c r="B483" s="37"/>
      <c r="C483" s="38"/>
      <c r="D483" s="227" t="s">
        <v>134</v>
      </c>
      <c r="E483" s="38"/>
      <c r="F483" s="228" t="s">
        <v>569</v>
      </c>
      <c r="G483" s="38"/>
      <c r="H483" s="38"/>
      <c r="I483" s="138"/>
      <c r="J483" s="38"/>
      <c r="K483" s="38"/>
      <c r="L483" s="42"/>
      <c r="M483" s="229"/>
      <c r="N483" s="85"/>
      <c r="O483" s="85"/>
      <c r="P483" s="85"/>
      <c r="Q483" s="85"/>
      <c r="R483" s="85"/>
      <c r="S483" s="85"/>
      <c r="T483" s="86"/>
      <c r="AT483" s="16" t="s">
        <v>134</v>
      </c>
      <c r="AU483" s="16" t="s">
        <v>83</v>
      </c>
    </row>
    <row r="484" spans="2:65" s="1" customFormat="1" ht="24" customHeight="1">
      <c r="B484" s="37"/>
      <c r="C484" s="214" t="s">
        <v>571</v>
      </c>
      <c r="D484" s="214" t="s">
        <v>129</v>
      </c>
      <c r="E484" s="215" t="s">
        <v>572</v>
      </c>
      <c r="F484" s="216" t="s">
        <v>573</v>
      </c>
      <c r="G484" s="217" t="s">
        <v>263</v>
      </c>
      <c r="H484" s="218">
        <v>503.04</v>
      </c>
      <c r="I484" s="219"/>
      <c r="J484" s="220">
        <f>ROUND(I484*H484,2)</f>
        <v>0</v>
      </c>
      <c r="K484" s="216" t="s">
        <v>211</v>
      </c>
      <c r="L484" s="42"/>
      <c r="M484" s="221" t="s">
        <v>1</v>
      </c>
      <c r="N484" s="222" t="s">
        <v>38</v>
      </c>
      <c r="O484" s="85"/>
      <c r="P484" s="223">
        <f>O484*H484</f>
        <v>0</v>
      </c>
      <c r="Q484" s="223">
        <v>0</v>
      </c>
      <c r="R484" s="223">
        <f>Q484*H484</f>
        <v>0</v>
      </c>
      <c r="S484" s="223">
        <v>0</v>
      </c>
      <c r="T484" s="224">
        <f>S484*H484</f>
        <v>0</v>
      </c>
      <c r="AR484" s="225" t="s">
        <v>133</v>
      </c>
      <c r="AT484" s="225" t="s">
        <v>129</v>
      </c>
      <c r="AU484" s="225" t="s">
        <v>83</v>
      </c>
      <c r="AY484" s="16" t="s">
        <v>128</v>
      </c>
      <c r="BE484" s="226">
        <f>IF(N484="základní",J484,0)</f>
        <v>0</v>
      </c>
      <c r="BF484" s="226">
        <f>IF(N484="snížená",J484,0)</f>
        <v>0</v>
      </c>
      <c r="BG484" s="226">
        <f>IF(N484="zákl. přenesená",J484,0)</f>
        <v>0</v>
      </c>
      <c r="BH484" s="226">
        <f>IF(N484="sníž. přenesená",J484,0)</f>
        <v>0</v>
      </c>
      <c r="BI484" s="226">
        <f>IF(N484="nulová",J484,0)</f>
        <v>0</v>
      </c>
      <c r="BJ484" s="16" t="s">
        <v>81</v>
      </c>
      <c r="BK484" s="226">
        <f>ROUND(I484*H484,2)</f>
        <v>0</v>
      </c>
      <c r="BL484" s="16" t="s">
        <v>133</v>
      </c>
      <c r="BM484" s="225" t="s">
        <v>574</v>
      </c>
    </row>
    <row r="485" spans="2:47" s="1" customFormat="1" ht="12">
      <c r="B485" s="37"/>
      <c r="C485" s="38"/>
      <c r="D485" s="227" t="s">
        <v>134</v>
      </c>
      <c r="E485" s="38"/>
      <c r="F485" s="228" t="s">
        <v>573</v>
      </c>
      <c r="G485" s="38"/>
      <c r="H485" s="38"/>
      <c r="I485" s="138"/>
      <c r="J485" s="38"/>
      <c r="K485" s="38"/>
      <c r="L485" s="42"/>
      <c r="M485" s="229"/>
      <c r="N485" s="85"/>
      <c r="O485" s="85"/>
      <c r="P485" s="85"/>
      <c r="Q485" s="85"/>
      <c r="R485" s="85"/>
      <c r="S485" s="85"/>
      <c r="T485" s="86"/>
      <c r="AT485" s="16" t="s">
        <v>134</v>
      </c>
      <c r="AU485" s="16" t="s">
        <v>83</v>
      </c>
    </row>
    <row r="486" spans="2:63" s="10" customFormat="1" ht="22.8" customHeight="1">
      <c r="B486" s="200"/>
      <c r="C486" s="201"/>
      <c r="D486" s="202" t="s">
        <v>72</v>
      </c>
      <c r="E486" s="241" t="s">
        <v>575</v>
      </c>
      <c r="F486" s="241" t="s">
        <v>576</v>
      </c>
      <c r="G486" s="201"/>
      <c r="H486" s="201"/>
      <c r="I486" s="204"/>
      <c r="J486" s="242">
        <f>BK486</f>
        <v>0</v>
      </c>
      <c r="K486" s="201"/>
      <c r="L486" s="206"/>
      <c r="M486" s="207"/>
      <c r="N486" s="208"/>
      <c r="O486" s="208"/>
      <c r="P486" s="209">
        <f>SUM(P487:P488)</f>
        <v>0</v>
      </c>
      <c r="Q486" s="208"/>
      <c r="R486" s="209">
        <f>SUM(R487:R488)</f>
        <v>0</v>
      </c>
      <c r="S486" s="208"/>
      <c r="T486" s="210">
        <f>SUM(T487:T488)</f>
        <v>0</v>
      </c>
      <c r="AR486" s="211" t="s">
        <v>81</v>
      </c>
      <c r="AT486" s="212" t="s">
        <v>72</v>
      </c>
      <c r="AU486" s="212" t="s">
        <v>81</v>
      </c>
      <c r="AY486" s="211" t="s">
        <v>128</v>
      </c>
      <c r="BK486" s="213">
        <f>SUM(BK487:BK488)</f>
        <v>0</v>
      </c>
    </row>
    <row r="487" spans="2:65" s="1" customFormat="1" ht="24" customHeight="1">
      <c r="B487" s="37"/>
      <c r="C487" s="214" t="s">
        <v>401</v>
      </c>
      <c r="D487" s="214" t="s">
        <v>129</v>
      </c>
      <c r="E487" s="215" t="s">
        <v>577</v>
      </c>
      <c r="F487" s="216" t="s">
        <v>578</v>
      </c>
      <c r="G487" s="217" t="s">
        <v>263</v>
      </c>
      <c r="H487" s="218">
        <v>1023.508</v>
      </c>
      <c r="I487" s="219"/>
      <c r="J487" s="220">
        <f>ROUND(I487*H487,2)</f>
        <v>0</v>
      </c>
      <c r="K487" s="216" t="s">
        <v>211</v>
      </c>
      <c r="L487" s="42"/>
      <c r="M487" s="221" t="s">
        <v>1</v>
      </c>
      <c r="N487" s="222" t="s">
        <v>38</v>
      </c>
      <c r="O487" s="85"/>
      <c r="P487" s="223">
        <f>O487*H487</f>
        <v>0</v>
      </c>
      <c r="Q487" s="223">
        <v>0</v>
      </c>
      <c r="R487" s="223">
        <f>Q487*H487</f>
        <v>0</v>
      </c>
      <c r="S487" s="223">
        <v>0</v>
      </c>
      <c r="T487" s="224">
        <f>S487*H487</f>
        <v>0</v>
      </c>
      <c r="AR487" s="225" t="s">
        <v>133</v>
      </c>
      <c r="AT487" s="225" t="s">
        <v>129</v>
      </c>
      <c r="AU487" s="225" t="s">
        <v>83</v>
      </c>
      <c r="AY487" s="16" t="s">
        <v>128</v>
      </c>
      <c r="BE487" s="226">
        <f>IF(N487="základní",J487,0)</f>
        <v>0</v>
      </c>
      <c r="BF487" s="226">
        <f>IF(N487="snížená",J487,0)</f>
        <v>0</v>
      </c>
      <c r="BG487" s="226">
        <f>IF(N487="zákl. přenesená",J487,0)</f>
        <v>0</v>
      </c>
      <c r="BH487" s="226">
        <f>IF(N487="sníž. přenesená",J487,0)</f>
        <v>0</v>
      </c>
      <c r="BI487" s="226">
        <f>IF(N487="nulová",J487,0)</f>
        <v>0</v>
      </c>
      <c r="BJ487" s="16" t="s">
        <v>81</v>
      </c>
      <c r="BK487" s="226">
        <f>ROUND(I487*H487,2)</f>
        <v>0</v>
      </c>
      <c r="BL487" s="16" t="s">
        <v>133</v>
      </c>
      <c r="BM487" s="225" t="s">
        <v>579</v>
      </c>
    </row>
    <row r="488" spans="2:47" s="1" customFormat="1" ht="12">
      <c r="B488" s="37"/>
      <c r="C488" s="38"/>
      <c r="D488" s="227" t="s">
        <v>134</v>
      </c>
      <c r="E488" s="38"/>
      <c r="F488" s="228" t="s">
        <v>578</v>
      </c>
      <c r="G488" s="38"/>
      <c r="H488" s="38"/>
      <c r="I488" s="138"/>
      <c r="J488" s="38"/>
      <c r="K488" s="38"/>
      <c r="L488" s="42"/>
      <c r="M488" s="229"/>
      <c r="N488" s="85"/>
      <c r="O488" s="85"/>
      <c r="P488" s="85"/>
      <c r="Q488" s="85"/>
      <c r="R488" s="85"/>
      <c r="S488" s="85"/>
      <c r="T488" s="86"/>
      <c r="AT488" s="16" t="s">
        <v>134</v>
      </c>
      <c r="AU488" s="16" t="s">
        <v>83</v>
      </c>
    </row>
    <row r="489" spans="2:63" s="10" customFormat="1" ht="25.9" customHeight="1">
      <c r="B489" s="200"/>
      <c r="C489" s="201"/>
      <c r="D489" s="202" t="s">
        <v>72</v>
      </c>
      <c r="E489" s="203" t="s">
        <v>580</v>
      </c>
      <c r="F489" s="203" t="s">
        <v>581</v>
      </c>
      <c r="G489" s="201"/>
      <c r="H489" s="201"/>
      <c r="I489" s="204"/>
      <c r="J489" s="205">
        <f>BK489</f>
        <v>0</v>
      </c>
      <c r="K489" s="201"/>
      <c r="L489" s="206"/>
      <c r="M489" s="207"/>
      <c r="N489" s="208"/>
      <c r="O489" s="208"/>
      <c r="P489" s="209">
        <f>P490+P506</f>
        <v>0</v>
      </c>
      <c r="Q489" s="208"/>
      <c r="R489" s="209">
        <f>R490+R506</f>
        <v>0</v>
      </c>
      <c r="S489" s="208"/>
      <c r="T489" s="210">
        <f>T490+T506</f>
        <v>0</v>
      </c>
      <c r="AR489" s="211" t="s">
        <v>83</v>
      </c>
      <c r="AT489" s="212" t="s">
        <v>72</v>
      </c>
      <c r="AU489" s="212" t="s">
        <v>73</v>
      </c>
      <c r="AY489" s="211" t="s">
        <v>128</v>
      </c>
      <c r="BK489" s="213">
        <f>BK490+BK506</f>
        <v>0</v>
      </c>
    </row>
    <row r="490" spans="2:63" s="10" customFormat="1" ht="22.8" customHeight="1">
      <c r="B490" s="200"/>
      <c r="C490" s="201"/>
      <c r="D490" s="202" t="s">
        <v>72</v>
      </c>
      <c r="E490" s="241" t="s">
        <v>582</v>
      </c>
      <c r="F490" s="241" t="s">
        <v>583</v>
      </c>
      <c r="G490" s="201"/>
      <c r="H490" s="201"/>
      <c r="I490" s="204"/>
      <c r="J490" s="242">
        <f>BK490</f>
        <v>0</v>
      </c>
      <c r="K490" s="201"/>
      <c r="L490" s="206"/>
      <c r="M490" s="207"/>
      <c r="N490" s="208"/>
      <c r="O490" s="208"/>
      <c r="P490" s="209">
        <f>SUM(P491:P505)</f>
        <v>0</v>
      </c>
      <c r="Q490" s="208"/>
      <c r="R490" s="209">
        <f>SUM(R491:R505)</f>
        <v>0</v>
      </c>
      <c r="S490" s="208"/>
      <c r="T490" s="210">
        <f>SUM(T491:T505)</f>
        <v>0</v>
      </c>
      <c r="AR490" s="211" t="s">
        <v>83</v>
      </c>
      <c r="AT490" s="212" t="s">
        <v>72</v>
      </c>
      <c r="AU490" s="212" t="s">
        <v>81</v>
      </c>
      <c r="AY490" s="211" t="s">
        <v>128</v>
      </c>
      <c r="BK490" s="213">
        <f>SUM(BK491:BK505)</f>
        <v>0</v>
      </c>
    </row>
    <row r="491" spans="2:65" s="1" customFormat="1" ht="24" customHeight="1">
      <c r="B491" s="37"/>
      <c r="C491" s="214" t="s">
        <v>584</v>
      </c>
      <c r="D491" s="214" t="s">
        <v>129</v>
      </c>
      <c r="E491" s="215" t="s">
        <v>585</v>
      </c>
      <c r="F491" s="216" t="s">
        <v>586</v>
      </c>
      <c r="G491" s="217" t="s">
        <v>210</v>
      </c>
      <c r="H491" s="218">
        <v>2004</v>
      </c>
      <c r="I491" s="219"/>
      <c r="J491" s="220">
        <f>ROUND(I491*H491,2)</f>
        <v>0</v>
      </c>
      <c r="K491" s="216" t="s">
        <v>211</v>
      </c>
      <c r="L491" s="42"/>
      <c r="M491" s="221" t="s">
        <v>1</v>
      </c>
      <c r="N491" s="222" t="s">
        <v>38</v>
      </c>
      <c r="O491" s="85"/>
      <c r="P491" s="223">
        <f>O491*H491</f>
        <v>0</v>
      </c>
      <c r="Q491" s="223">
        <v>0</v>
      </c>
      <c r="R491" s="223">
        <f>Q491*H491</f>
        <v>0</v>
      </c>
      <c r="S491" s="223">
        <v>0</v>
      </c>
      <c r="T491" s="224">
        <f>S491*H491</f>
        <v>0</v>
      </c>
      <c r="AR491" s="225" t="s">
        <v>163</v>
      </c>
      <c r="AT491" s="225" t="s">
        <v>129</v>
      </c>
      <c r="AU491" s="225" t="s">
        <v>83</v>
      </c>
      <c r="AY491" s="16" t="s">
        <v>128</v>
      </c>
      <c r="BE491" s="226">
        <f>IF(N491="základní",J491,0)</f>
        <v>0</v>
      </c>
      <c r="BF491" s="226">
        <f>IF(N491="snížená",J491,0)</f>
        <v>0</v>
      </c>
      <c r="BG491" s="226">
        <f>IF(N491="zákl. přenesená",J491,0)</f>
        <v>0</v>
      </c>
      <c r="BH491" s="226">
        <f>IF(N491="sníž. přenesená",J491,0)</f>
        <v>0</v>
      </c>
      <c r="BI491" s="226">
        <f>IF(N491="nulová",J491,0)</f>
        <v>0</v>
      </c>
      <c r="BJ491" s="16" t="s">
        <v>81</v>
      </c>
      <c r="BK491" s="226">
        <f>ROUND(I491*H491,2)</f>
        <v>0</v>
      </c>
      <c r="BL491" s="16" t="s">
        <v>163</v>
      </c>
      <c r="BM491" s="225" t="s">
        <v>587</v>
      </c>
    </row>
    <row r="492" spans="2:47" s="1" customFormat="1" ht="12">
      <c r="B492" s="37"/>
      <c r="C492" s="38"/>
      <c r="D492" s="227" t="s">
        <v>134</v>
      </c>
      <c r="E492" s="38"/>
      <c r="F492" s="228" t="s">
        <v>586</v>
      </c>
      <c r="G492" s="38"/>
      <c r="H492" s="38"/>
      <c r="I492" s="138"/>
      <c r="J492" s="38"/>
      <c r="K492" s="38"/>
      <c r="L492" s="42"/>
      <c r="M492" s="229"/>
      <c r="N492" s="85"/>
      <c r="O492" s="85"/>
      <c r="P492" s="85"/>
      <c r="Q492" s="85"/>
      <c r="R492" s="85"/>
      <c r="S492" s="85"/>
      <c r="T492" s="86"/>
      <c r="AT492" s="16" t="s">
        <v>134</v>
      </c>
      <c r="AU492" s="16" t="s">
        <v>83</v>
      </c>
    </row>
    <row r="493" spans="2:51" s="12" customFormat="1" ht="12">
      <c r="B493" s="243"/>
      <c r="C493" s="244"/>
      <c r="D493" s="227" t="s">
        <v>212</v>
      </c>
      <c r="E493" s="245" t="s">
        <v>1</v>
      </c>
      <c r="F493" s="246" t="s">
        <v>309</v>
      </c>
      <c r="G493" s="244"/>
      <c r="H493" s="247">
        <v>1442</v>
      </c>
      <c r="I493" s="248"/>
      <c r="J493" s="244"/>
      <c r="K493" s="244"/>
      <c r="L493" s="249"/>
      <c r="M493" s="250"/>
      <c r="N493" s="251"/>
      <c r="O493" s="251"/>
      <c r="P493" s="251"/>
      <c r="Q493" s="251"/>
      <c r="R493" s="251"/>
      <c r="S493" s="251"/>
      <c r="T493" s="252"/>
      <c r="AT493" s="253" t="s">
        <v>212</v>
      </c>
      <c r="AU493" s="253" t="s">
        <v>83</v>
      </c>
      <c r="AV493" s="12" t="s">
        <v>83</v>
      </c>
      <c r="AW493" s="12" t="s">
        <v>31</v>
      </c>
      <c r="AX493" s="12" t="s">
        <v>73</v>
      </c>
      <c r="AY493" s="253" t="s">
        <v>128</v>
      </c>
    </row>
    <row r="494" spans="2:51" s="12" customFormat="1" ht="12">
      <c r="B494" s="243"/>
      <c r="C494" s="244"/>
      <c r="D494" s="227" t="s">
        <v>212</v>
      </c>
      <c r="E494" s="245" t="s">
        <v>1</v>
      </c>
      <c r="F494" s="246" t="s">
        <v>310</v>
      </c>
      <c r="G494" s="244"/>
      <c r="H494" s="247">
        <v>470</v>
      </c>
      <c r="I494" s="248"/>
      <c r="J494" s="244"/>
      <c r="K494" s="244"/>
      <c r="L494" s="249"/>
      <c r="M494" s="250"/>
      <c r="N494" s="251"/>
      <c r="O494" s="251"/>
      <c r="P494" s="251"/>
      <c r="Q494" s="251"/>
      <c r="R494" s="251"/>
      <c r="S494" s="251"/>
      <c r="T494" s="252"/>
      <c r="AT494" s="253" t="s">
        <v>212</v>
      </c>
      <c r="AU494" s="253" t="s">
        <v>83</v>
      </c>
      <c r="AV494" s="12" t="s">
        <v>83</v>
      </c>
      <c r="AW494" s="12" t="s">
        <v>31</v>
      </c>
      <c r="AX494" s="12" t="s">
        <v>73</v>
      </c>
      <c r="AY494" s="253" t="s">
        <v>128</v>
      </c>
    </row>
    <row r="495" spans="2:51" s="12" customFormat="1" ht="12">
      <c r="B495" s="243"/>
      <c r="C495" s="244"/>
      <c r="D495" s="227" t="s">
        <v>212</v>
      </c>
      <c r="E495" s="245" t="s">
        <v>1</v>
      </c>
      <c r="F495" s="246" t="s">
        <v>311</v>
      </c>
      <c r="G495" s="244"/>
      <c r="H495" s="247">
        <v>60</v>
      </c>
      <c r="I495" s="248"/>
      <c r="J495" s="244"/>
      <c r="K495" s="244"/>
      <c r="L495" s="249"/>
      <c r="M495" s="250"/>
      <c r="N495" s="251"/>
      <c r="O495" s="251"/>
      <c r="P495" s="251"/>
      <c r="Q495" s="251"/>
      <c r="R495" s="251"/>
      <c r="S495" s="251"/>
      <c r="T495" s="252"/>
      <c r="AT495" s="253" t="s">
        <v>212</v>
      </c>
      <c r="AU495" s="253" t="s">
        <v>83</v>
      </c>
      <c r="AV495" s="12" t="s">
        <v>83</v>
      </c>
      <c r="AW495" s="12" t="s">
        <v>31</v>
      </c>
      <c r="AX495" s="12" t="s">
        <v>73</v>
      </c>
      <c r="AY495" s="253" t="s">
        <v>128</v>
      </c>
    </row>
    <row r="496" spans="2:51" s="12" customFormat="1" ht="12">
      <c r="B496" s="243"/>
      <c r="C496" s="244"/>
      <c r="D496" s="227" t="s">
        <v>212</v>
      </c>
      <c r="E496" s="245" t="s">
        <v>1</v>
      </c>
      <c r="F496" s="246" t="s">
        <v>313</v>
      </c>
      <c r="G496" s="244"/>
      <c r="H496" s="247">
        <v>8</v>
      </c>
      <c r="I496" s="248"/>
      <c r="J496" s="244"/>
      <c r="K496" s="244"/>
      <c r="L496" s="249"/>
      <c r="M496" s="250"/>
      <c r="N496" s="251"/>
      <c r="O496" s="251"/>
      <c r="P496" s="251"/>
      <c r="Q496" s="251"/>
      <c r="R496" s="251"/>
      <c r="S496" s="251"/>
      <c r="T496" s="252"/>
      <c r="AT496" s="253" t="s">
        <v>212</v>
      </c>
      <c r="AU496" s="253" t="s">
        <v>83</v>
      </c>
      <c r="AV496" s="12" t="s">
        <v>83</v>
      </c>
      <c r="AW496" s="12" t="s">
        <v>31</v>
      </c>
      <c r="AX496" s="12" t="s">
        <v>73</v>
      </c>
      <c r="AY496" s="253" t="s">
        <v>128</v>
      </c>
    </row>
    <row r="497" spans="2:51" s="12" customFormat="1" ht="12">
      <c r="B497" s="243"/>
      <c r="C497" s="244"/>
      <c r="D497" s="227" t="s">
        <v>212</v>
      </c>
      <c r="E497" s="245" t="s">
        <v>1</v>
      </c>
      <c r="F497" s="246" t="s">
        <v>314</v>
      </c>
      <c r="G497" s="244"/>
      <c r="H497" s="247">
        <v>24</v>
      </c>
      <c r="I497" s="248"/>
      <c r="J497" s="244"/>
      <c r="K497" s="244"/>
      <c r="L497" s="249"/>
      <c r="M497" s="250"/>
      <c r="N497" s="251"/>
      <c r="O497" s="251"/>
      <c r="P497" s="251"/>
      <c r="Q497" s="251"/>
      <c r="R497" s="251"/>
      <c r="S497" s="251"/>
      <c r="T497" s="252"/>
      <c r="AT497" s="253" t="s">
        <v>212</v>
      </c>
      <c r="AU497" s="253" t="s">
        <v>83</v>
      </c>
      <c r="AV497" s="12" t="s">
        <v>83</v>
      </c>
      <c r="AW497" s="12" t="s">
        <v>31</v>
      </c>
      <c r="AX497" s="12" t="s">
        <v>73</v>
      </c>
      <c r="AY497" s="253" t="s">
        <v>128</v>
      </c>
    </row>
    <row r="498" spans="2:51" s="14" customFormat="1" ht="12">
      <c r="B498" s="275"/>
      <c r="C498" s="276"/>
      <c r="D498" s="227" t="s">
        <v>212</v>
      </c>
      <c r="E498" s="277" t="s">
        <v>1</v>
      </c>
      <c r="F498" s="278" t="s">
        <v>295</v>
      </c>
      <c r="G498" s="276"/>
      <c r="H498" s="277" t="s">
        <v>1</v>
      </c>
      <c r="I498" s="279"/>
      <c r="J498" s="276"/>
      <c r="K498" s="276"/>
      <c r="L498" s="280"/>
      <c r="M498" s="281"/>
      <c r="N498" s="282"/>
      <c r="O498" s="282"/>
      <c r="P498" s="282"/>
      <c r="Q498" s="282"/>
      <c r="R498" s="282"/>
      <c r="S498" s="282"/>
      <c r="T498" s="283"/>
      <c r="AT498" s="284" t="s">
        <v>212</v>
      </c>
      <c r="AU498" s="284" t="s">
        <v>83</v>
      </c>
      <c r="AV498" s="14" t="s">
        <v>81</v>
      </c>
      <c r="AW498" s="14" t="s">
        <v>31</v>
      </c>
      <c r="AX498" s="14" t="s">
        <v>73</v>
      </c>
      <c r="AY498" s="284" t="s">
        <v>128</v>
      </c>
    </row>
    <row r="499" spans="2:51" s="13" customFormat="1" ht="12">
      <c r="B499" s="254"/>
      <c r="C499" s="255"/>
      <c r="D499" s="227" t="s">
        <v>212</v>
      </c>
      <c r="E499" s="256" t="s">
        <v>1</v>
      </c>
      <c r="F499" s="257" t="s">
        <v>214</v>
      </c>
      <c r="G499" s="255"/>
      <c r="H499" s="258">
        <v>2004</v>
      </c>
      <c r="I499" s="259"/>
      <c r="J499" s="255"/>
      <c r="K499" s="255"/>
      <c r="L499" s="260"/>
      <c r="M499" s="261"/>
      <c r="N499" s="262"/>
      <c r="O499" s="262"/>
      <c r="P499" s="262"/>
      <c r="Q499" s="262"/>
      <c r="R499" s="262"/>
      <c r="S499" s="262"/>
      <c r="T499" s="263"/>
      <c r="AT499" s="264" t="s">
        <v>212</v>
      </c>
      <c r="AU499" s="264" t="s">
        <v>83</v>
      </c>
      <c r="AV499" s="13" t="s">
        <v>133</v>
      </c>
      <c r="AW499" s="13" t="s">
        <v>31</v>
      </c>
      <c r="AX499" s="13" t="s">
        <v>81</v>
      </c>
      <c r="AY499" s="264" t="s">
        <v>128</v>
      </c>
    </row>
    <row r="500" spans="2:65" s="1" customFormat="1" ht="16.5" customHeight="1">
      <c r="B500" s="37"/>
      <c r="C500" s="265" t="s">
        <v>406</v>
      </c>
      <c r="D500" s="265" t="s">
        <v>260</v>
      </c>
      <c r="E500" s="266" t="s">
        <v>588</v>
      </c>
      <c r="F500" s="267" t="s">
        <v>589</v>
      </c>
      <c r="G500" s="268" t="s">
        <v>210</v>
      </c>
      <c r="H500" s="269">
        <v>2204.4</v>
      </c>
      <c r="I500" s="270"/>
      <c r="J500" s="271">
        <f>ROUND(I500*H500,2)</f>
        <v>0</v>
      </c>
      <c r="K500" s="267" t="s">
        <v>211</v>
      </c>
      <c r="L500" s="272"/>
      <c r="M500" s="273" t="s">
        <v>1</v>
      </c>
      <c r="N500" s="274" t="s">
        <v>38</v>
      </c>
      <c r="O500" s="85"/>
      <c r="P500" s="223">
        <f>O500*H500</f>
        <v>0</v>
      </c>
      <c r="Q500" s="223">
        <v>0</v>
      </c>
      <c r="R500" s="223">
        <f>Q500*H500</f>
        <v>0</v>
      </c>
      <c r="S500" s="223">
        <v>0</v>
      </c>
      <c r="T500" s="224">
        <f>S500*H500</f>
        <v>0</v>
      </c>
      <c r="AR500" s="225" t="s">
        <v>271</v>
      </c>
      <c r="AT500" s="225" t="s">
        <v>260</v>
      </c>
      <c r="AU500" s="225" t="s">
        <v>83</v>
      </c>
      <c r="AY500" s="16" t="s">
        <v>128</v>
      </c>
      <c r="BE500" s="226">
        <f>IF(N500="základní",J500,0)</f>
        <v>0</v>
      </c>
      <c r="BF500" s="226">
        <f>IF(N500="snížená",J500,0)</f>
        <v>0</v>
      </c>
      <c r="BG500" s="226">
        <f>IF(N500="zákl. přenesená",J500,0)</f>
        <v>0</v>
      </c>
      <c r="BH500" s="226">
        <f>IF(N500="sníž. přenesená",J500,0)</f>
        <v>0</v>
      </c>
      <c r="BI500" s="226">
        <f>IF(N500="nulová",J500,0)</f>
        <v>0</v>
      </c>
      <c r="BJ500" s="16" t="s">
        <v>81</v>
      </c>
      <c r="BK500" s="226">
        <f>ROUND(I500*H500,2)</f>
        <v>0</v>
      </c>
      <c r="BL500" s="16" t="s">
        <v>163</v>
      </c>
      <c r="BM500" s="225" t="s">
        <v>590</v>
      </c>
    </row>
    <row r="501" spans="2:47" s="1" customFormat="1" ht="12">
      <c r="B501" s="37"/>
      <c r="C501" s="38"/>
      <c r="D501" s="227" t="s">
        <v>134</v>
      </c>
      <c r="E501" s="38"/>
      <c r="F501" s="228" t="s">
        <v>589</v>
      </c>
      <c r="G501" s="38"/>
      <c r="H501" s="38"/>
      <c r="I501" s="138"/>
      <c r="J501" s="38"/>
      <c r="K501" s="38"/>
      <c r="L501" s="42"/>
      <c r="M501" s="229"/>
      <c r="N501" s="85"/>
      <c r="O501" s="85"/>
      <c r="P501" s="85"/>
      <c r="Q501" s="85"/>
      <c r="R501" s="85"/>
      <c r="S501" s="85"/>
      <c r="T501" s="86"/>
      <c r="AT501" s="16" t="s">
        <v>134</v>
      </c>
      <c r="AU501" s="16" t="s">
        <v>83</v>
      </c>
    </row>
    <row r="502" spans="2:51" s="12" customFormat="1" ht="12">
      <c r="B502" s="243"/>
      <c r="C502" s="244"/>
      <c r="D502" s="227" t="s">
        <v>212</v>
      </c>
      <c r="E502" s="245" t="s">
        <v>1</v>
      </c>
      <c r="F502" s="246" t="s">
        <v>591</v>
      </c>
      <c r="G502" s="244"/>
      <c r="H502" s="247">
        <v>2204.4</v>
      </c>
      <c r="I502" s="248"/>
      <c r="J502" s="244"/>
      <c r="K502" s="244"/>
      <c r="L502" s="249"/>
      <c r="M502" s="250"/>
      <c r="N502" s="251"/>
      <c r="O502" s="251"/>
      <c r="P502" s="251"/>
      <c r="Q502" s="251"/>
      <c r="R502" s="251"/>
      <c r="S502" s="251"/>
      <c r="T502" s="252"/>
      <c r="AT502" s="253" t="s">
        <v>212</v>
      </c>
      <c r="AU502" s="253" t="s">
        <v>83</v>
      </c>
      <c r="AV502" s="12" t="s">
        <v>83</v>
      </c>
      <c r="AW502" s="12" t="s">
        <v>31</v>
      </c>
      <c r="AX502" s="12" t="s">
        <v>73</v>
      </c>
      <c r="AY502" s="253" t="s">
        <v>128</v>
      </c>
    </row>
    <row r="503" spans="2:51" s="13" customFormat="1" ht="12">
      <c r="B503" s="254"/>
      <c r="C503" s="255"/>
      <c r="D503" s="227" t="s">
        <v>212</v>
      </c>
      <c r="E503" s="256" t="s">
        <v>1</v>
      </c>
      <c r="F503" s="257" t="s">
        <v>214</v>
      </c>
      <c r="G503" s="255"/>
      <c r="H503" s="258">
        <v>2204.4</v>
      </c>
      <c r="I503" s="259"/>
      <c r="J503" s="255"/>
      <c r="K503" s="255"/>
      <c r="L503" s="260"/>
      <c r="M503" s="261"/>
      <c r="N503" s="262"/>
      <c r="O503" s="262"/>
      <c r="P503" s="262"/>
      <c r="Q503" s="262"/>
      <c r="R503" s="262"/>
      <c r="S503" s="262"/>
      <c r="T503" s="263"/>
      <c r="AT503" s="264" t="s">
        <v>212</v>
      </c>
      <c r="AU503" s="264" t="s">
        <v>83</v>
      </c>
      <c r="AV503" s="13" t="s">
        <v>133</v>
      </c>
      <c r="AW503" s="13" t="s">
        <v>31</v>
      </c>
      <c r="AX503" s="13" t="s">
        <v>81</v>
      </c>
      <c r="AY503" s="264" t="s">
        <v>128</v>
      </c>
    </row>
    <row r="504" spans="2:65" s="1" customFormat="1" ht="24" customHeight="1">
      <c r="B504" s="37"/>
      <c r="C504" s="214" t="s">
        <v>592</v>
      </c>
      <c r="D504" s="214" t="s">
        <v>129</v>
      </c>
      <c r="E504" s="215" t="s">
        <v>593</v>
      </c>
      <c r="F504" s="216" t="s">
        <v>594</v>
      </c>
      <c r="G504" s="217" t="s">
        <v>595</v>
      </c>
      <c r="H504" s="285"/>
      <c r="I504" s="219"/>
      <c r="J504" s="220">
        <f>ROUND(I504*H504,2)</f>
        <v>0</v>
      </c>
      <c r="K504" s="216" t="s">
        <v>211</v>
      </c>
      <c r="L504" s="42"/>
      <c r="M504" s="221" t="s">
        <v>1</v>
      </c>
      <c r="N504" s="222" t="s">
        <v>38</v>
      </c>
      <c r="O504" s="85"/>
      <c r="P504" s="223">
        <f>O504*H504</f>
        <v>0</v>
      </c>
      <c r="Q504" s="223">
        <v>0</v>
      </c>
      <c r="R504" s="223">
        <f>Q504*H504</f>
        <v>0</v>
      </c>
      <c r="S504" s="223">
        <v>0</v>
      </c>
      <c r="T504" s="224">
        <f>S504*H504</f>
        <v>0</v>
      </c>
      <c r="AR504" s="225" t="s">
        <v>163</v>
      </c>
      <c r="AT504" s="225" t="s">
        <v>129</v>
      </c>
      <c r="AU504" s="225" t="s">
        <v>83</v>
      </c>
      <c r="AY504" s="16" t="s">
        <v>128</v>
      </c>
      <c r="BE504" s="226">
        <f>IF(N504="základní",J504,0)</f>
        <v>0</v>
      </c>
      <c r="BF504" s="226">
        <f>IF(N504="snížená",J504,0)</f>
        <v>0</v>
      </c>
      <c r="BG504" s="226">
        <f>IF(N504="zákl. přenesená",J504,0)</f>
        <v>0</v>
      </c>
      <c r="BH504" s="226">
        <f>IF(N504="sníž. přenesená",J504,0)</f>
        <v>0</v>
      </c>
      <c r="BI504" s="226">
        <f>IF(N504="nulová",J504,0)</f>
        <v>0</v>
      </c>
      <c r="BJ504" s="16" t="s">
        <v>81</v>
      </c>
      <c r="BK504" s="226">
        <f>ROUND(I504*H504,2)</f>
        <v>0</v>
      </c>
      <c r="BL504" s="16" t="s">
        <v>163</v>
      </c>
      <c r="BM504" s="225" t="s">
        <v>596</v>
      </c>
    </row>
    <row r="505" spans="2:47" s="1" customFormat="1" ht="12">
      <c r="B505" s="37"/>
      <c r="C505" s="38"/>
      <c r="D505" s="227" t="s">
        <v>134</v>
      </c>
      <c r="E505" s="38"/>
      <c r="F505" s="228" t="s">
        <v>594</v>
      </c>
      <c r="G505" s="38"/>
      <c r="H505" s="38"/>
      <c r="I505" s="138"/>
      <c r="J505" s="38"/>
      <c r="K505" s="38"/>
      <c r="L505" s="42"/>
      <c r="M505" s="229"/>
      <c r="N505" s="85"/>
      <c r="O505" s="85"/>
      <c r="P505" s="85"/>
      <c r="Q505" s="85"/>
      <c r="R505" s="85"/>
      <c r="S505" s="85"/>
      <c r="T505" s="86"/>
      <c r="AT505" s="16" t="s">
        <v>134</v>
      </c>
      <c r="AU505" s="16" t="s">
        <v>83</v>
      </c>
    </row>
    <row r="506" spans="2:63" s="10" customFormat="1" ht="22.8" customHeight="1">
      <c r="B506" s="200"/>
      <c r="C506" s="201"/>
      <c r="D506" s="202" t="s">
        <v>72</v>
      </c>
      <c r="E506" s="241" t="s">
        <v>597</v>
      </c>
      <c r="F506" s="241" t="s">
        <v>598</v>
      </c>
      <c r="G506" s="201"/>
      <c r="H506" s="201"/>
      <c r="I506" s="204"/>
      <c r="J506" s="242">
        <f>BK506</f>
        <v>0</v>
      </c>
      <c r="K506" s="201"/>
      <c r="L506" s="206"/>
      <c r="M506" s="207"/>
      <c r="N506" s="208"/>
      <c r="O506" s="208"/>
      <c r="P506" s="209">
        <f>SUM(P507:P550)</f>
        <v>0</v>
      </c>
      <c r="Q506" s="208"/>
      <c r="R506" s="209">
        <f>SUM(R507:R550)</f>
        <v>0</v>
      </c>
      <c r="S506" s="208"/>
      <c r="T506" s="210">
        <f>SUM(T507:T550)</f>
        <v>0</v>
      </c>
      <c r="AR506" s="211" t="s">
        <v>83</v>
      </c>
      <c r="AT506" s="212" t="s">
        <v>72</v>
      </c>
      <c r="AU506" s="212" t="s">
        <v>81</v>
      </c>
      <c r="AY506" s="211" t="s">
        <v>128</v>
      </c>
      <c r="BK506" s="213">
        <f>SUM(BK507:BK550)</f>
        <v>0</v>
      </c>
    </row>
    <row r="507" spans="2:65" s="1" customFormat="1" ht="24" customHeight="1">
      <c r="B507" s="37"/>
      <c r="C507" s="214" t="s">
        <v>410</v>
      </c>
      <c r="D507" s="214" t="s">
        <v>129</v>
      </c>
      <c r="E507" s="215" t="s">
        <v>599</v>
      </c>
      <c r="F507" s="216" t="s">
        <v>600</v>
      </c>
      <c r="G507" s="217" t="s">
        <v>223</v>
      </c>
      <c r="H507" s="218">
        <v>2</v>
      </c>
      <c r="I507" s="219"/>
      <c r="J507" s="220">
        <f>ROUND(I507*H507,2)</f>
        <v>0</v>
      </c>
      <c r="K507" s="216" t="s">
        <v>211</v>
      </c>
      <c r="L507" s="42"/>
      <c r="M507" s="221" t="s">
        <v>1</v>
      </c>
      <c r="N507" s="222" t="s">
        <v>38</v>
      </c>
      <c r="O507" s="85"/>
      <c r="P507" s="223">
        <f>O507*H507</f>
        <v>0</v>
      </c>
      <c r="Q507" s="223">
        <v>0</v>
      </c>
      <c r="R507" s="223">
        <f>Q507*H507</f>
        <v>0</v>
      </c>
      <c r="S507" s="223">
        <v>0</v>
      </c>
      <c r="T507" s="224">
        <f>S507*H507</f>
        <v>0</v>
      </c>
      <c r="AR507" s="225" t="s">
        <v>163</v>
      </c>
      <c r="AT507" s="225" t="s">
        <v>129</v>
      </c>
      <c r="AU507" s="225" t="s">
        <v>83</v>
      </c>
      <c r="AY507" s="16" t="s">
        <v>128</v>
      </c>
      <c r="BE507" s="226">
        <f>IF(N507="základní",J507,0)</f>
        <v>0</v>
      </c>
      <c r="BF507" s="226">
        <f>IF(N507="snížená",J507,0)</f>
        <v>0</v>
      </c>
      <c r="BG507" s="226">
        <f>IF(N507="zákl. přenesená",J507,0)</f>
        <v>0</v>
      </c>
      <c r="BH507" s="226">
        <f>IF(N507="sníž. přenesená",J507,0)</f>
        <v>0</v>
      </c>
      <c r="BI507" s="226">
        <f>IF(N507="nulová",J507,0)</f>
        <v>0</v>
      </c>
      <c r="BJ507" s="16" t="s">
        <v>81</v>
      </c>
      <c r="BK507" s="226">
        <f>ROUND(I507*H507,2)</f>
        <v>0</v>
      </c>
      <c r="BL507" s="16" t="s">
        <v>163</v>
      </c>
      <c r="BM507" s="225" t="s">
        <v>601</v>
      </c>
    </row>
    <row r="508" spans="2:47" s="1" customFormat="1" ht="12">
      <c r="B508" s="37"/>
      <c r="C508" s="38"/>
      <c r="D508" s="227" t="s">
        <v>134</v>
      </c>
      <c r="E508" s="38"/>
      <c r="F508" s="228" t="s">
        <v>600</v>
      </c>
      <c r="G508" s="38"/>
      <c r="H508" s="38"/>
      <c r="I508" s="138"/>
      <c r="J508" s="38"/>
      <c r="K508" s="38"/>
      <c r="L508" s="42"/>
      <c r="M508" s="229"/>
      <c r="N508" s="85"/>
      <c r="O508" s="85"/>
      <c r="P508" s="85"/>
      <c r="Q508" s="85"/>
      <c r="R508" s="85"/>
      <c r="S508" s="85"/>
      <c r="T508" s="86"/>
      <c r="AT508" s="16" t="s">
        <v>134</v>
      </c>
      <c r="AU508" s="16" t="s">
        <v>83</v>
      </c>
    </row>
    <row r="509" spans="2:51" s="12" customFormat="1" ht="12">
      <c r="B509" s="243"/>
      <c r="C509" s="244"/>
      <c r="D509" s="227" t="s">
        <v>212</v>
      </c>
      <c r="E509" s="245" t="s">
        <v>1</v>
      </c>
      <c r="F509" s="246" t="s">
        <v>602</v>
      </c>
      <c r="G509" s="244"/>
      <c r="H509" s="247">
        <v>2</v>
      </c>
      <c r="I509" s="248"/>
      <c r="J509" s="244"/>
      <c r="K509" s="244"/>
      <c r="L509" s="249"/>
      <c r="M509" s="250"/>
      <c r="N509" s="251"/>
      <c r="O509" s="251"/>
      <c r="P509" s="251"/>
      <c r="Q509" s="251"/>
      <c r="R509" s="251"/>
      <c r="S509" s="251"/>
      <c r="T509" s="252"/>
      <c r="AT509" s="253" t="s">
        <v>212</v>
      </c>
      <c r="AU509" s="253" t="s">
        <v>83</v>
      </c>
      <c r="AV509" s="12" t="s">
        <v>83</v>
      </c>
      <c r="AW509" s="12" t="s">
        <v>31</v>
      </c>
      <c r="AX509" s="12" t="s">
        <v>73</v>
      </c>
      <c r="AY509" s="253" t="s">
        <v>128</v>
      </c>
    </row>
    <row r="510" spans="2:51" s="13" customFormat="1" ht="12">
      <c r="B510" s="254"/>
      <c r="C510" s="255"/>
      <c r="D510" s="227" t="s">
        <v>212</v>
      </c>
      <c r="E510" s="256" t="s">
        <v>1</v>
      </c>
      <c r="F510" s="257" t="s">
        <v>214</v>
      </c>
      <c r="G510" s="255"/>
      <c r="H510" s="258">
        <v>2</v>
      </c>
      <c r="I510" s="259"/>
      <c r="J510" s="255"/>
      <c r="K510" s="255"/>
      <c r="L510" s="260"/>
      <c r="M510" s="261"/>
      <c r="N510" s="262"/>
      <c r="O510" s="262"/>
      <c r="P510" s="262"/>
      <c r="Q510" s="262"/>
      <c r="R510" s="262"/>
      <c r="S510" s="262"/>
      <c r="T510" s="263"/>
      <c r="AT510" s="264" t="s">
        <v>212</v>
      </c>
      <c r="AU510" s="264" t="s">
        <v>83</v>
      </c>
      <c r="AV510" s="13" t="s">
        <v>133</v>
      </c>
      <c r="AW510" s="13" t="s">
        <v>31</v>
      </c>
      <c r="AX510" s="13" t="s">
        <v>81</v>
      </c>
      <c r="AY510" s="264" t="s">
        <v>128</v>
      </c>
    </row>
    <row r="511" spans="2:65" s="1" customFormat="1" ht="16.5" customHeight="1">
      <c r="B511" s="37"/>
      <c r="C511" s="265" t="s">
        <v>603</v>
      </c>
      <c r="D511" s="265" t="s">
        <v>260</v>
      </c>
      <c r="E511" s="266" t="s">
        <v>604</v>
      </c>
      <c r="F511" s="267" t="s">
        <v>605</v>
      </c>
      <c r="G511" s="268" t="s">
        <v>132</v>
      </c>
      <c r="H511" s="269">
        <v>1</v>
      </c>
      <c r="I511" s="270"/>
      <c r="J511" s="271">
        <f>ROUND(I511*H511,2)</f>
        <v>0</v>
      </c>
      <c r="K511" s="267" t="s">
        <v>1</v>
      </c>
      <c r="L511" s="272"/>
      <c r="M511" s="273" t="s">
        <v>1</v>
      </c>
      <c r="N511" s="274" t="s">
        <v>38</v>
      </c>
      <c r="O511" s="85"/>
      <c r="P511" s="223">
        <f>O511*H511</f>
        <v>0</v>
      </c>
      <c r="Q511" s="223">
        <v>0</v>
      </c>
      <c r="R511" s="223">
        <f>Q511*H511</f>
        <v>0</v>
      </c>
      <c r="S511" s="223">
        <v>0</v>
      </c>
      <c r="T511" s="224">
        <f>S511*H511</f>
        <v>0</v>
      </c>
      <c r="AR511" s="225" t="s">
        <v>271</v>
      </c>
      <c r="AT511" s="225" t="s">
        <v>260</v>
      </c>
      <c r="AU511" s="225" t="s">
        <v>83</v>
      </c>
      <c r="AY511" s="16" t="s">
        <v>128</v>
      </c>
      <c r="BE511" s="226">
        <f>IF(N511="základní",J511,0)</f>
        <v>0</v>
      </c>
      <c r="BF511" s="226">
        <f>IF(N511="snížená",J511,0)</f>
        <v>0</v>
      </c>
      <c r="BG511" s="226">
        <f>IF(N511="zákl. přenesená",J511,0)</f>
        <v>0</v>
      </c>
      <c r="BH511" s="226">
        <f>IF(N511="sníž. přenesená",J511,0)</f>
        <v>0</v>
      </c>
      <c r="BI511" s="226">
        <f>IF(N511="nulová",J511,0)</f>
        <v>0</v>
      </c>
      <c r="BJ511" s="16" t="s">
        <v>81</v>
      </c>
      <c r="BK511" s="226">
        <f>ROUND(I511*H511,2)</f>
        <v>0</v>
      </c>
      <c r="BL511" s="16" t="s">
        <v>163</v>
      </c>
      <c r="BM511" s="225" t="s">
        <v>606</v>
      </c>
    </row>
    <row r="512" spans="2:47" s="1" customFormat="1" ht="12">
      <c r="B512" s="37"/>
      <c r="C512" s="38"/>
      <c r="D512" s="227" t="s">
        <v>134</v>
      </c>
      <c r="E512" s="38"/>
      <c r="F512" s="228" t="s">
        <v>605</v>
      </c>
      <c r="G512" s="38"/>
      <c r="H512" s="38"/>
      <c r="I512" s="138"/>
      <c r="J512" s="38"/>
      <c r="K512" s="38"/>
      <c r="L512" s="42"/>
      <c r="M512" s="229"/>
      <c r="N512" s="85"/>
      <c r="O512" s="85"/>
      <c r="P512" s="85"/>
      <c r="Q512" s="85"/>
      <c r="R512" s="85"/>
      <c r="S512" s="85"/>
      <c r="T512" s="86"/>
      <c r="AT512" s="16" t="s">
        <v>134</v>
      </c>
      <c r="AU512" s="16" t="s">
        <v>83</v>
      </c>
    </row>
    <row r="513" spans="2:65" s="1" customFormat="1" ht="16.5" customHeight="1">
      <c r="B513" s="37"/>
      <c r="C513" s="214" t="s">
        <v>414</v>
      </c>
      <c r="D513" s="214" t="s">
        <v>129</v>
      </c>
      <c r="E513" s="215" t="s">
        <v>607</v>
      </c>
      <c r="F513" s="216" t="s">
        <v>608</v>
      </c>
      <c r="G513" s="217" t="s">
        <v>132</v>
      </c>
      <c r="H513" s="218">
        <v>12</v>
      </c>
      <c r="I513" s="219"/>
      <c r="J513" s="220">
        <f>ROUND(I513*H513,2)</f>
        <v>0</v>
      </c>
      <c r="K513" s="216" t="s">
        <v>1</v>
      </c>
      <c r="L513" s="42"/>
      <c r="M513" s="221" t="s">
        <v>1</v>
      </c>
      <c r="N513" s="222" t="s">
        <v>38</v>
      </c>
      <c r="O513" s="85"/>
      <c r="P513" s="223">
        <f>O513*H513</f>
        <v>0</v>
      </c>
      <c r="Q513" s="223">
        <v>0</v>
      </c>
      <c r="R513" s="223">
        <f>Q513*H513</f>
        <v>0</v>
      </c>
      <c r="S513" s="223">
        <v>0</v>
      </c>
      <c r="T513" s="224">
        <f>S513*H513</f>
        <v>0</v>
      </c>
      <c r="AR513" s="225" t="s">
        <v>163</v>
      </c>
      <c r="AT513" s="225" t="s">
        <v>129</v>
      </c>
      <c r="AU513" s="225" t="s">
        <v>83</v>
      </c>
      <c r="AY513" s="16" t="s">
        <v>128</v>
      </c>
      <c r="BE513" s="226">
        <f>IF(N513="základní",J513,0)</f>
        <v>0</v>
      </c>
      <c r="BF513" s="226">
        <f>IF(N513="snížená",J513,0)</f>
        <v>0</v>
      </c>
      <c r="BG513" s="226">
        <f>IF(N513="zákl. přenesená",J513,0)</f>
        <v>0</v>
      </c>
      <c r="BH513" s="226">
        <f>IF(N513="sníž. přenesená",J513,0)</f>
        <v>0</v>
      </c>
      <c r="BI513" s="226">
        <f>IF(N513="nulová",J513,0)</f>
        <v>0</v>
      </c>
      <c r="BJ513" s="16" t="s">
        <v>81</v>
      </c>
      <c r="BK513" s="226">
        <f>ROUND(I513*H513,2)</f>
        <v>0</v>
      </c>
      <c r="BL513" s="16" t="s">
        <v>163</v>
      </c>
      <c r="BM513" s="225" t="s">
        <v>609</v>
      </c>
    </row>
    <row r="514" spans="2:47" s="1" customFormat="1" ht="12">
      <c r="B514" s="37"/>
      <c r="C514" s="38"/>
      <c r="D514" s="227" t="s">
        <v>134</v>
      </c>
      <c r="E514" s="38"/>
      <c r="F514" s="228" t="s">
        <v>608</v>
      </c>
      <c r="G514" s="38"/>
      <c r="H514" s="38"/>
      <c r="I514" s="138"/>
      <c r="J514" s="38"/>
      <c r="K514" s="38"/>
      <c r="L514" s="42"/>
      <c r="M514" s="229"/>
      <c r="N514" s="85"/>
      <c r="O514" s="85"/>
      <c r="P514" s="85"/>
      <c r="Q514" s="85"/>
      <c r="R514" s="85"/>
      <c r="S514" s="85"/>
      <c r="T514" s="86"/>
      <c r="AT514" s="16" t="s">
        <v>134</v>
      </c>
      <c r="AU514" s="16" t="s">
        <v>83</v>
      </c>
    </row>
    <row r="515" spans="2:51" s="12" customFormat="1" ht="12">
      <c r="B515" s="243"/>
      <c r="C515" s="244"/>
      <c r="D515" s="227" t="s">
        <v>212</v>
      </c>
      <c r="E515" s="245" t="s">
        <v>1</v>
      </c>
      <c r="F515" s="246" t="s">
        <v>610</v>
      </c>
      <c r="G515" s="244"/>
      <c r="H515" s="247">
        <v>12</v>
      </c>
      <c r="I515" s="248"/>
      <c r="J515" s="244"/>
      <c r="K515" s="244"/>
      <c r="L515" s="249"/>
      <c r="M515" s="250"/>
      <c r="N515" s="251"/>
      <c r="O515" s="251"/>
      <c r="P515" s="251"/>
      <c r="Q515" s="251"/>
      <c r="R515" s="251"/>
      <c r="S515" s="251"/>
      <c r="T515" s="252"/>
      <c r="AT515" s="253" t="s">
        <v>212</v>
      </c>
      <c r="AU515" s="253" t="s">
        <v>83</v>
      </c>
      <c r="AV515" s="12" t="s">
        <v>83</v>
      </c>
      <c r="AW515" s="12" t="s">
        <v>31</v>
      </c>
      <c r="AX515" s="12" t="s">
        <v>73</v>
      </c>
      <c r="AY515" s="253" t="s">
        <v>128</v>
      </c>
    </row>
    <row r="516" spans="2:51" s="13" customFormat="1" ht="12">
      <c r="B516" s="254"/>
      <c r="C516" s="255"/>
      <c r="D516" s="227" t="s">
        <v>212</v>
      </c>
      <c r="E516" s="256" t="s">
        <v>1</v>
      </c>
      <c r="F516" s="257" t="s">
        <v>214</v>
      </c>
      <c r="G516" s="255"/>
      <c r="H516" s="258">
        <v>12</v>
      </c>
      <c r="I516" s="259"/>
      <c r="J516" s="255"/>
      <c r="K516" s="255"/>
      <c r="L516" s="260"/>
      <c r="M516" s="261"/>
      <c r="N516" s="262"/>
      <c r="O516" s="262"/>
      <c r="P516" s="262"/>
      <c r="Q516" s="262"/>
      <c r="R516" s="262"/>
      <c r="S516" s="262"/>
      <c r="T516" s="263"/>
      <c r="AT516" s="264" t="s">
        <v>212</v>
      </c>
      <c r="AU516" s="264" t="s">
        <v>83</v>
      </c>
      <c r="AV516" s="13" t="s">
        <v>133</v>
      </c>
      <c r="AW516" s="13" t="s">
        <v>31</v>
      </c>
      <c r="AX516" s="13" t="s">
        <v>81</v>
      </c>
      <c r="AY516" s="264" t="s">
        <v>128</v>
      </c>
    </row>
    <row r="517" spans="2:65" s="1" customFormat="1" ht="16.5" customHeight="1">
      <c r="B517" s="37"/>
      <c r="C517" s="265" t="s">
        <v>611</v>
      </c>
      <c r="D517" s="265" t="s">
        <v>260</v>
      </c>
      <c r="E517" s="266" t="s">
        <v>612</v>
      </c>
      <c r="F517" s="267" t="s">
        <v>613</v>
      </c>
      <c r="G517" s="268" t="s">
        <v>132</v>
      </c>
      <c r="H517" s="269">
        <v>12</v>
      </c>
      <c r="I517" s="270"/>
      <c r="J517" s="271">
        <f>ROUND(I517*H517,2)</f>
        <v>0</v>
      </c>
      <c r="K517" s="267" t="s">
        <v>1</v>
      </c>
      <c r="L517" s="272"/>
      <c r="M517" s="273" t="s">
        <v>1</v>
      </c>
      <c r="N517" s="274" t="s">
        <v>38</v>
      </c>
      <c r="O517" s="85"/>
      <c r="P517" s="223">
        <f>O517*H517</f>
        <v>0</v>
      </c>
      <c r="Q517" s="223">
        <v>0</v>
      </c>
      <c r="R517" s="223">
        <f>Q517*H517</f>
        <v>0</v>
      </c>
      <c r="S517" s="223">
        <v>0</v>
      </c>
      <c r="T517" s="224">
        <f>S517*H517</f>
        <v>0</v>
      </c>
      <c r="AR517" s="225" t="s">
        <v>271</v>
      </c>
      <c r="AT517" s="225" t="s">
        <v>260</v>
      </c>
      <c r="AU517" s="225" t="s">
        <v>83</v>
      </c>
      <c r="AY517" s="16" t="s">
        <v>128</v>
      </c>
      <c r="BE517" s="226">
        <f>IF(N517="základní",J517,0)</f>
        <v>0</v>
      </c>
      <c r="BF517" s="226">
        <f>IF(N517="snížená",J517,0)</f>
        <v>0</v>
      </c>
      <c r="BG517" s="226">
        <f>IF(N517="zákl. přenesená",J517,0)</f>
        <v>0</v>
      </c>
      <c r="BH517" s="226">
        <f>IF(N517="sníž. přenesená",J517,0)</f>
        <v>0</v>
      </c>
      <c r="BI517" s="226">
        <f>IF(N517="nulová",J517,0)</f>
        <v>0</v>
      </c>
      <c r="BJ517" s="16" t="s">
        <v>81</v>
      </c>
      <c r="BK517" s="226">
        <f>ROUND(I517*H517,2)</f>
        <v>0</v>
      </c>
      <c r="BL517" s="16" t="s">
        <v>163</v>
      </c>
      <c r="BM517" s="225" t="s">
        <v>614</v>
      </c>
    </row>
    <row r="518" spans="2:47" s="1" customFormat="1" ht="12">
      <c r="B518" s="37"/>
      <c r="C518" s="38"/>
      <c r="D518" s="227" t="s">
        <v>134</v>
      </c>
      <c r="E518" s="38"/>
      <c r="F518" s="228" t="s">
        <v>613</v>
      </c>
      <c r="G518" s="38"/>
      <c r="H518" s="38"/>
      <c r="I518" s="138"/>
      <c r="J518" s="38"/>
      <c r="K518" s="38"/>
      <c r="L518" s="42"/>
      <c r="M518" s="229"/>
      <c r="N518" s="85"/>
      <c r="O518" s="85"/>
      <c r="P518" s="85"/>
      <c r="Q518" s="85"/>
      <c r="R518" s="85"/>
      <c r="S518" s="85"/>
      <c r="T518" s="86"/>
      <c r="AT518" s="16" t="s">
        <v>134</v>
      </c>
      <c r="AU518" s="16" t="s">
        <v>83</v>
      </c>
    </row>
    <row r="519" spans="2:65" s="1" customFormat="1" ht="16.5" customHeight="1">
      <c r="B519" s="37"/>
      <c r="C519" s="214" t="s">
        <v>417</v>
      </c>
      <c r="D519" s="214" t="s">
        <v>129</v>
      </c>
      <c r="E519" s="215" t="s">
        <v>615</v>
      </c>
      <c r="F519" s="216" t="s">
        <v>616</v>
      </c>
      <c r="G519" s="217" t="s">
        <v>132</v>
      </c>
      <c r="H519" s="218">
        <v>2</v>
      </c>
      <c r="I519" s="219"/>
      <c r="J519" s="220">
        <f>ROUND(I519*H519,2)</f>
        <v>0</v>
      </c>
      <c r="K519" s="216" t="s">
        <v>1</v>
      </c>
      <c r="L519" s="42"/>
      <c r="M519" s="221" t="s">
        <v>1</v>
      </c>
      <c r="N519" s="222" t="s">
        <v>38</v>
      </c>
      <c r="O519" s="85"/>
      <c r="P519" s="223">
        <f>O519*H519</f>
        <v>0</v>
      </c>
      <c r="Q519" s="223">
        <v>0</v>
      </c>
      <c r="R519" s="223">
        <f>Q519*H519</f>
        <v>0</v>
      </c>
      <c r="S519" s="223">
        <v>0</v>
      </c>
      <c r="T519" s="224">
        <f>S519*H519</f>
        <v>0</v>
      </c>
      <c r="AR519" s="225" t="s">
        <v>163</v>
      </c>
      <c r="AT519" s="225" t="s">
        <v>129</v>
      </c>
      <c r="AU519" s="225" t="s">
        <v>83</v>
      </c>
      <c r="AY519" s="16" t="s">
        <v>128</v>
      </c>
      <c r="BE519" s="226">
        <f>IF(N519="základní",J519,0)</f>
        <v>0</v>
      </c>
      <c r="BF519" s="226">
        <f>IF(N519="snížená",J519,0)</f>
        <v>0</v>
      </c>
      <c r="BG519" s="226">
        <f>IF(N519="zákl. přenesená",J519,0)</f>
        <v>0</v>
      </c>
      <c r="BH519" s="226">
        <f>IF(N519="sníž. přenesená",J519,0)</f>
        <v>0</v>
      </c>
      <c r="BI519" s="226">
        <f>IF(N519="nulová",J519,0)</f>
        <v>0</v>
      </c>
      <c r="BJ519" s="16" t="s">
        <v>81</v>
      </c>
      <c r="BK519" s="226">
        <f>ROUND(I519*H519,2)</f>
        <v>0</v>
      </c>
      <c r="BL519" s="16" t="s">
        <v>163</v>
      </c>
      <c r="BM519" s="225" t="s">
        <v>617</v>
      </c>
    </row>
    <row r="520" spans="2:47" s="1" customFormat="1" ht="12">
      <c r="B520" s="37"/>
      <c r="C520" s="38"/>
      <c r="D520" s="227" t="s">
        <v>134</v>
      </c>
      <c r="E520" s="38"/>
      <c r="F520" s="228" t="s">
        <v>616</v>
      </c>
      <c r="G520" s="38"/>
      <c r="H520" s="38"/>
      <c r="I520" s="138"/>
      <c r="J520" s="38"/>
      <c r="K520" s="38"/>
      <c r="L520" s="42"/>
      <c r="M520" s="229"/>
      <c r="N520" s="85"/>
      <c r="O520" s="85"/>
      <c r="P520" s="85"/>
      <c r="Q520" s="85"/>
      <c r="R520" s="85"/>
      <c r="S520" s="85"/>
      <c r="T520" s="86"/>
      <c r="AT520" s="16" t="s">
        <v>134</v>
      </c>
      <c r="AU520" s="16" t="s">
        <v>83</v>
      </c>
    </row>
    <row r="521" spans="2:51" s="12" customFormat="1" ht="12">
      <c r="B521" s="243"/>
      <c r="C521" s="244"/>
      <c r="D521" s="227" t="s">
        <v>212</v>
      </c>
      <c r="E521" s="245" t="s">
        <v>1</v>
      </c>
      <c r="F521" s="246" t="s">
        <v>618</v>
      </c>
      <c r="G521" s="244"/>
      <c r="H521" s="247">
        <v>2</v>
      </c>
      <c r="I521" s="248"/>
      <c r="J521" s="244"/>
      <c r="K521" s="244"/>
      <c r="L521" s="249"/>
      <c r="M521" s="250"/>
      <c r="N521" s="251"/>
      <c r="O521" s="251"/>
      <c r="P521" s="251"/>
      <c r="Q521" s="251"/>
      <c r="R521" s="251"/>
      <c r="S521" s="251"/>
      <c r="T521" s="252"/>
      <c r="AT521" s="253" t="s">
        <v>212</v>
      </c>
      <c r="AU521" s="253" t="s">
        <v>83</v>
      </c>
      <c r="AV521" s="12" t="s">
        <v>83</v>
      </c>
      <c r="AW521" s="12" t="s">
        <v>31</v>
      </c>
      <c r="AX521" s="12" t="s">
        <v>73</v>
      </c>
      <c r="AY521" s="253" t="s">
        <v>128</v>
      </c>
    </row>
    <row r="522" spans="2:51" s="13" customFormat="1" ht="12">
      <c r="B522" s="254"/>
      <c r="C522" s="255"/>
      <c r="D522" s="227" t="s">
        <v>212</v>
      </c>
      <c r="E522" s="256" t="s">
        <v>1</v>
      </c>
      <c r="F522" s="257" t="s">
        <v>214</v>
      </c>
      <c r="G522" s="255"/>
      <c r="H522" s="258">
        <v>2</v>
      </c>
      <c r="I522" s="259"/>
      <c r="J522" s="255"/>
      <c r="K522" s="255"/>
      <c r="L522" s="260"/>
      <c r="M522" s="261"/>
      <c r="N522" s="262"/>
      <c r="O522" s="262"/>
      <c r="P522" s="262"/>
      <c r="Q522" s="262"/>
      <c r="R522" s="262"/>
      <c r="S522" s="262"/>
      <c r="T522" s="263"/>
      <c r="AT522" s="264" t="s">
        <v>212</v>
      </c>
      <c r="AU522" s="264" t="s">
        <v>83</v>
      </c>
      <c r="AV522" s="13" t="s">
        <v>133</v>
      </c>
      <c r="AW522" s="13" t="s">
        <v>31</v>
      </c>
      <c r="AX522" s="13" t="s">
        <v>81</v>
      </c>
      <c r="AY522" s="264" t="s">
        <v>128</v>
      </c>
    </row>
    <row r="523" spans="2:65" s="1" customFormat="1" ht="16.5" customHeight="1">
      <c r="B523" s="37"/>
      <c r="C523" s="265" t="s">
        <v>619</v>
      </c>
      <c r="D523" s="265" t="s">
        <v>260</v>
      </c>
      <c r="E523" s="266" t="s">
        <v>620</v>
      </c>
      <c r="F523" s="267" t="s">
        <v>621</v>
      </c>
      <c r="G523" s="268" t="s">
        <v>132</v>
      </c>
      <c r="H523" s="269">
        <v>2</v>
      </c>
      <c r="I523" s="270"/>
      <c r="J523" s="271">
        <f>ROUND(I523*H523,2)</f>
        <v>0</v>
      </c>
      <c r="K523" s="267" t="s">
        <v>1</v>
      </c>
      <c r="L523" s="272"/>
      <c r="M523" s="273" t="s">
        <v>1</v>
      </c>
      <c r="N523" s="274" t="s">
        <v>38</v>
      </c>
      <c r="O523" s="85"/>
      <c r="P523" s="223">
        <f>O523*H523</f>
        <v>0</v>
      </c>
      <c r="Q523" s="223">
        <v>0</v>
      </c>
      <c r="R523" s="223">
        <f>Q523*H523</f>
        <v>0</v>
      </c>
      <c r="S523" s="223">
        <v>0</v>
      </c>
      <c r="T523" s="224">
        <f>S523*H523</f>
        <v>0</v>
      </c>
      <c r="AR523" s="225" t="s">
        <v>271</v>
      </c>
      <c r="AT523" s="225" t="s">
        <v>260</v>
      </c>
      <c r="AU523" s="225" t="s">
        <v>83</v>
      </c>
      <c r="AY523" s="16" t="s">
        <v>128</v>
      </c>
      <c r="BE523" s="226">
        <f>IF(N523="základní",J523,0)</f>
        <v>0</v>
      </c>
      <c r="BF523" s="226">
        <f>IF(N523="snížená",J523,0)</f>
        <v>0</v>
      </c>
      <c r="BG523" s="226">
        <f>IF(N523="zákl. přenesená",J523,0)</f>
        <v>0</v>
      </c>
      <c r="BH523" s="226">
        <f>IF(N523="sníž. přenesená",J523,0)</f>
        <v>0</v>
      </c>
      <c r="BI523" s="226">
        <f>IF(N523="nulová",J523,0)</f>
        <v>0</v>
      </c>
      <c r="BJ523" s="16" t="s">
        <v>81</v>
      </c>
      <c r="BK523" s="226">
        <f>ROUND(I523*H523,2)</f>
        <v>0</v>
      </c>
      <c r="BL523" s="16" t="s">
        <v>163</v>
      </c>
      <c r="BM523" s="225" t="s">
        <v>622</v>
      </c>
    </row>
    <row r="524" spans="2:47" s="1" customFormat="1" ht="12">
      <c r="B524" s="37"/>
      <c r="C524" s="38"/>
      <c r="D524" s="227" t="s">
        <v>134</v>
      </c>
      <c r="E524" s="38"/>
      <c r="F524" s="228" t="s">
        <v>621</v>
      </c>
      <c r="G524" s="38"/>
      <c r="H524" s="38"/>
      <c r="I524" s="138"/>
      <c r="J524" s="38"/>
      <c r="K524" s="38"/>
      <c r="L524" s="42"/>
      <c r="M524" s="229"/>
      <c r="N524" s="85"/>
      <c r="O524" s="85"/>
      <c r="P524" s="85"/>
      <c r="Q524" s="85"/>
      <c r="R524" s="85"/>
      <c r="S524" s="85"/>
      <c r="T524" s="86"/>
      <c r="AT524" s="16" t="s">
        <v>134</v>
      </c>
      <c r="AU524" s="16" t="s">
        <v>83</v>
      </c>
    </row>
    <row r="525" spans="2:65" s="1" customFormat="1" ht="16.5" customHeight="1">
      <c r="B525" s="37"/>
      <c r="C525" s="214" t="s">
        <v>422</v>
      </c>
      <c r="D525" s="214" t="s">
        <v>129</v>
      </c>
      <c r="E525" s="215" t="s">
        <v>623</v>
      </c>
      <c r="F525" s="216" t="s">
        <v>624</v>
      </c>
      <c r="G525" s="217" t="s">
        <v>132</v>
      </c>
      <c r="H525" s="218">
        <v>1</v>
      </c>
      <c r="I525" s="219"/>
      <c r="J525" s="220">
        <f>ROUND(I525*H525,2)</f>
        <v>0</v>
      </c>
      <c r="K525" s="216" t="s">
        <v>1</v>
      </c>
      <c r="L525" s="42"/>
      <c r="M525" s="221" t="s">
        <v>1</v>
      </c>
      <c r="N525" s="222" t="s">
        <v>38</v>
      </c>
      <c r="O525" s="85"/>
      <c r="P525" s="223">
        <f>O525*H525</f>
        <v>0</v>
      </c>
      <c r="Q525" s="223">
        <v>0</v>
      </c>
      <c r="R525" s="223">
        <f>Q525*H525</f>
        <v>0</v>
      </c>
      <c r="S525" s="223">
        <v>0</v>
      </c>
      <c r="T525" s="224">
        <f>S525*H525</f>
        <v>0</v>
      </c>
      <c r="AR525" s="225" t="s">
        <v>163</v>
      </c>
      <c r="AT525" s="225" t="s">
        <v>129</v>
      </c>
      <c r="AU525" s="225" t="s">
        <v>83</v>
      </c>
      <c r="AY525" s="16" t="s">
        <v>128</v>
      </c>
      <c r="BE525" s="226">
        <f>IF(N525="základní",J525,0)</f>
        <v>0</v>
      </c>
      <c r="BF525" s="226">
        <f>IF(N525="snížená",J525,0)</f>
        <v>0</v>
      </c>
      <c r="BG525" s="226">
        <f>IF(N525="zákl. přenesená",J525,0)</f>
        <v>0</v>
      </c>
      <c r="BH525" s="226">
        <f>IF(N525="sníž. přenesená",J525,0)</f>
        <v>0</v>
      </c>
      <c r="BI525" s="226">
        <f>IF(N525="nulová",J525,0)</f>
        <v>0</v>
      </c>
      <c r="BJ525" s="16" t="s">
        <v>81</v>
      </c>
      <c r="BK525" s="226">
        <f>ROUND(I525*H525,2)</f>
        <v>0</v>
      </c>
      <c r="BL525" s="16" t="s">
        <v>163</v>
      </c>
      <c r="BM525" s="225" t="s">
        <v>625</v>
      </c>
    </row>
    <row r="526" spans="2:47" s="1" customFormat="1" ht="12">
      <c r="B526" s="37"/>
      <c r="C526" s="38"/>
      <c r="D526" s="227" t="s">
        <v>134</v>
      </c>
      <c r="E526" s="38"/>
      <c r="F526" s="228" t="s">
        <v>624</v>
      </c>
      <c r="G526" s="38"/>
      <c r="H526" s="38"/>
      <c r="I526" s="138"/>
      <c r="J526" s="38"/>
      <c r="K526" s="38"/>
      <c r="L526" s="42"/>
      <c r="M526" s="229"/>
      <c r="N526" s="85"/>
      <c r="O526" s="85"/>
      <c r="P526" s="85"/>
      <c r="Q526" s="85"/>
      <c r="R526" s="85"/>
      <c r="S526" s="85"/>
      <c r="T526" s="86"/>
      <c r="AT526" s="16" t="s">
        <v>134</v>
      </c>
      <c r="AU526" s="16" t="s">
        <v>83</v>
      </c>
    </row>
    <row r="527" spans="2:51" s="12" customFormat="1" ht="12">
      <c r="B527" s="243"/>
      <c r="C527" s="244"/>
      <c r="D527" s="227" t="s">
        <v>212</v>
      </c>
      <c r="E527" s="245" t="s">
        <v>1</v>
      </c>
      <c r="F527" s="246" t="s">
        <v>626</v>
      </c>
      <c r="G527" s="244"/>
      <c r="H527" s="247">
        <v>1</v>
      </c>
      <c r="I527" s="248"/>
      <c r="J527" s="244"/>
      <c r="K527" s="244"/>
      <c r="L527" s="249"/>
      <c r="M527" s="250"/>
      <c r="N527" s="251"/>
      <c r="O527" s="251"/>
      <c r="P527" s="251"/>
      <c r="Q527" s="251"/>
      <c r="R527" s="251"/>
      <c r="S527" s="251"/>
      <c r="T527" s="252"/>
      <c r="AT527" s="253" t="s">
        <v>212</v>
      </c>
      <c r="AU527" s="253" t="s">
        <v>83</v>
      </c>
      <c r="AV527" s="12" t="s">
        <v>83</v>
      </c>
      <c r="AW527" s="12" t="s">
        <v>31</v>
      </c>
      <c r="AX527" s="12" t="s">
        <v>73</v>
      </c>
      <c r="AY527" s="253" t="s">
        <v>128</v>
      </c>
    </row>
    <row r="528" spans="2:51" s="13" customFormat="1" ht="12">
      <c r="B528" s="254"/>
      <c r="C528" s="255"/>
      <c r="D528" s="227" t="s">
        <v>212</v>
      </c>
      <c r="E528" s="256" t="s">
        <v>1</v>
      </c>
      <c r="F528" s="257" t="s">
        <v>214</v>
      </c>
      <c r="G528" s="255"/>
      <c r="H528" s="258">
        <v>1</v>
      </c>
      <c r="I528" s="259"/>
      <c r="J528" s="255"/>
      <c r="K528" s="255"/>
      <c r="L528" s="260"/>
      <c r="M528" s="261"/>
      <c r="N528" s="262"/>
      <c r="O528" s="262"/>
      <c r="P528" s="262"/>
      <c r="Q528" s="262"/>
      <c r="R528" s="262"/>
      <c r="S528" s="262"/>
      <c r="T528" s="263"/>
      <c r="AT528" s="264" t="s">
        <v>212</v>
      </c>
      <c r="AU528" s="264" t="s">
        <v>83</v>
      </c>
      <c r="AV528" s="13" t="s">
        <v>133</v>
      </c>
      <c r="AW528" s="13" t="s">
        <v>31</v>
      </c>
      <c r="AX528" s="13" t="s">
        <v>81</v>
      </c>
      <c r="AY528" s="264" t="s">
        <v>128</v>
      </c>
    </row>
    <row r="529" spans="2:65" s="1" customFormat="1" ht="16.5" customHeight="1">
      <c r="B529" s="37"/>
      <c r="C529" s="265" t="s">
        <v>627</v>
      </c>
      <c r="D529" s="265" t="s">
        <v>260</v>
      </c>
      <c r="E529" s="266" t="s">
        <v>628</v>
      </c>
      <c r="F529" s="267" t="s">
        <v>629</v>
      </c>
      <c r="G529" s="268" t="s">
        <v>132</v>
      </c>
      <c r="H529" s="269">
        <v>1</v>
      </c>
      <c r="I529" s="270"/>
      <c r="J529" s="271">
        <f>ROUND(I529*H529,2)</f>
        <v>0</v>
      </c>
      <c r="K529" s="267" t="s">
        <v>1</v>
      </c>
      <c r="L529" s="272"/>
      <c r="M529" s="273" t="s">
        <v>1</v>
      </c>
      <c r="N529" s="274" t="s">
        <v>38</v>
      </c>
      <c r="O529" s="85"/>
      <c r="P529" s="223">
        <f>O529*H529</f>
        <v>0</v>
      </c>
      <c r="Q529" s="223">
        <v>0</v>
      </c>
      <c r="R529" s="223">
        <f>Q529*H529</f>
        <v>0</v>
      </c>
      <c r="S529" s="223">
        <v>0</v>
      </c>
      <c r="T529" s="224">
        <f>S529*H529</f>
        <v>0</v>
      </c>
      <c r="AR529" s="225" t="s">
        <v>271</v>
      </c>
      <c r="AT529" s="225" t="s">
        <v>260</v>
      </c>
      <c r="AU529" s="225" t="s">
        <v>83</v>
      </c>
      <c r="AY529" s="16" t="s">
        <v>128</v>
      </c>
      <c r="BE529" s="226">
        <f>IF(N529="základní",J529,0)</f>
        <v>0</v>
      </c>
      <c r="BF529" s="226">
        <f>IF(N529="snížená",J529,0)</f>
        <v>0</v>
      </c>
      <c r="BG529" s="226">
        <f>IF(N529="zákl. přenesená",J529,0)</f>
        <v>0</v>
      </c>
      <c r="BH529" s="226">
        <f>IF(N529="sníž. přenesená",J529,0)</f>
        <v>0</v>
      </c>
      <c r="BI529" s="226">
        <f>IF(N529="nulová",J529,0)</f>
        <v>0</v>
      </c>
      <c r="BJ529" s="16" t="s">
        <v>81</v>
      </c>
      <c r="BK529" s="226">
        <f>ROUND(I529*H529,2)</f>
        <v>0</v>
      </c>
      <c r="BL529" s="16" t="s">
        <v>163</v>
      </c>
      <c r="BM529" s="225" t="s">
        <v>630</v>
      </c>
    </row>
    <row r="530" spans="2:47" s="1" customFormat="1" ht="12">
      <c r="B530" s="37"/>
      <c r="C530" s="38"/>
      <c r="D530" s="227" t="s">
        <v>134</v>
      </c>
      <c r="E530" s="38"/>
      <c r="F530" s="228" t="s">
        <v>629</v>
      </c>
      <c r="G530" s="38"/>
      <c r="H530" s="38"/>
      <c r="I530" s="138"/>
      <c r="J530" s="38"/>
      <c r="K530" s="38"/>
      <c r="L530" s="42"/>
      <c r="M530" s="229"/>
      <c r="N530" s="85"/>
      <c r="O530" s="85"/>
      <c r="P530" s="85"/>
      <c r="Q530" s="85"/>
      <c r="R530" s="85"/>
      <c r="S530" s="85"/>
      <c r="T530" s="86"/>
      <c r="AT530" s="16" t="s">
        <v>134</v>
      </c>
      <c r="AU530" s="16" t="s">
        <v>83</v>
      </c>
    </row>
    <row r="531" spans="2:65" s="1" customFormat="1" ht="16.5" customHeight="1">
      <c r="B531" s="37"/>
      <c r="C531" s="214" t="s">
        <v>425</v>
      </c>
      <c r="D531" s="214" t="s">
        <v>129</v>
      </c>
      <c r="E531" s="215" t="s">
        <v>631</v>
      </c>
      <c r="F531" s="216" t="s">
        <v>632</v>
      </c>
      <c r="G531" s="217" t="s">
        <v>132</v>
      </c>
      <c r="H531" s="218">
        <v>1</v>
      </c>
      <c r="I531" s="219"/>
      <c r="J531" s="220">
        <f>ROUND(I531*H531,2)</f>
        <v>0</v>
      </c>
      <c r="K531" s="216" t="s">
        <v>1</v>
      </c>
      <c r="L531" s="42"/>
      <c r="M531" s="221" t="s">
        <v>1</v>
      </c>
      <c r="N531" s="222" t="s">
        <v>38</v>
      </c>
      <c r="O531" s="85"/>
      <c r="P531" s="223">
        <f>O531*H531</f>
        <v>0</v>
      </c>
      <c r="Q531" s="223">
        <v>0</v>
      </c>
      <c r="R531" s="223">
        <f>Q531*H531</f>
        <v>0</v>
      </c>
      <c r="S531" s="223">
        <v>0</v>
      </c>
      <c r="T531" s="224">
        <f>S531*H531</f>
        <v>0</v>
      </c>
      <c r="AR531" s="225" t="s">
        <v>163</v>
      </c>
      <c r="AT531" s="225" t="s">
        <v>129</v>
      </c>
      <c r="AU531" s="225" t="s">
        <v>83</v>
      </c>
      <c r="AY531" s="16" t="s">
        <v>128</v>
      </c>
      <c r="BE531" s="226">
        <f>IF(N531="základní",J531,0)</f>
        <v>0</v>
      </c>
      <c r="BF531" s="226">
        <f>IF(N531="snížená",J531,0)</f>
        <v>0</v>
      </c>
      <c r="BG531" s="226">
        <f>IF(N531="zákl. přenesená",J531,0)</f>
        <v>0</v>
      </c>
      <c r="BH531" s="226">
        <f>IF(N531="sníž. přenesená",J531,0)</f>
        <v>0</v>
      </c>
      <c r="BI531" s="226">
        <f>IF(N531="nulová",J531,0)</f>
        <v>0</v>
      </c>
      <c r="BJ531" s="16" t="s">
        <v>81</v>
      </c>
      <c r="BK531" s="226">
        <f>ROUND(I531*H531,2)</f>
        <v>0</v>
      </c>
      <c r="BL531" s="16" t="s">
        <v>163</v>
      </c>
      <c r="BM531" s="225" t="s">
        <v>633</v>
      </c>
    </row>
    <row r="532" spans="2:47" s="1" customFormat="1" ht="12">
      <c r="B532" s="37"/>
      <c r="C532" s="38"/>
      <c r="D532" s="227" t="s">
        <v>134</v>
      </c>
      <c r="E532" s="38"/>
      <c r="F532" s="228" t="s">
        <v>632</v>
      </c>
      <c r="G532" s="38"/>
      <c r="H532" s="38"/>
      <c r="I532" s="138"/>
      <c r="J532" s="38"/>
      <c r="K532" s="38"/>
      <c r="L532" s="42"/>
      <c r="M532" s="229"/>
      <c r="N532" s="85"/>
      <c r="O532" s="85"/>
      <c r="P532" s="85"/>
      <c r="Q532" s="85"/>
      <c r="R532" s="85"/>
      <c r="S532" s="85"/>
      <c r="T532" s="86"/>
      <c r="AT532" s="16" t="s">
        <v>134</v>
      </c>
      <c r="AU532" s="16" t="s">
        <v>83</v>
      </c>
    </row>
    <row r="533" spans="2:51" s="12" customFormat="1" ht="12">
      <c r="B533" s="243"/>
      <c r="C533" s="244"/>
      <c r="D533" s="227" t="s">
        <v>212</v>
      </c>
      <c r="E533" s="245" t="s">
        <v>1</v>
      </c>
      <c r="F533" s="246" t="s">
        <v>626</v>
      </c>
      <c r="G533" s="244"/>
      <c r="H533" s="247">
        <v>1</v>
      </c>
      <c r="I533" s="248"/>
      <c r="J533" s="244"/>
      <c r="K533" s="244"/>
      <c r="L533" s="249"/>
      <c r="M533" s="250"/>
      <c r="N533" s="251"/>
      <c r="O533" s="251"/>
      <c r="P533" s="251"/>
      <c r="Q533" s="251"/>
      <c r="R533" s="251"/>
      <c r="S533" s="251"/>
      <c r="T533" s="252"/>
      <c r="AT533" s="253" t="s">
        <v>212</v>
      </c>
      <c r="AU533" s="253" t="s">
        <v>83</v>
      </c>
      <c r="AV533" s="12" t="s">
        <v>83</v>
      </c>
      <c r="AW533" s="12" t="s">
        <v>31</v>
      </c>
      <c r="AX533" s="12" t="s">
        <v>73</v>
      </c>
      <c r="AY533" s="253" t="s">
        <v>128</v>
      </c>
    </row>
    <row r="534" spans="2:51" s="13" customFormat="1" ht="12">
      <c r="B534" s="254"/>
      <c r="C534" s="255"/>
      <c r="D534" s="227" t="s">
        <v>212</v>
      </c>
      <c r="E534" s="256" t="s">
        <v>1</v>
      </c>
      <c r="F534" s="257" t="s">
        <v>214</v>
      </c>
      <c r="G534" s="255"/>
      <c r="H534" s="258">
        <v>1</v>
      </c>
      <c r="I534" s="259"/>
      <c r="J534" s="255"/>
      <c r="K534" s="255"/>
      <c r="L534" s="260"/>
      <c r="M534" s="261"/>
      <c r="N534" s="262"/>
      <c r="O534" s="262"/>
      <c r="P534" s="262"/>
      <c r="Q534" s="262"/>
      <c r="R534" s="262"/>
      <c r="S534" s="262"/>
      <c r="T534" s="263"/>
      <c r="AT534" s="264" t="s">
        <v>212</v>
      </c>
      <c r="AU534" s="264" t="s">
        <v>83</v>
      </c>
      <c r="AV534" s="13" t="s">
        <v>133</v>
      </c>
      <c r="AW534" s="13" t="s">
        <v>31</v>
      </c>
      <c r="AX534" s="13" t="s">
        <v>81</v>
      </c>
      <c r="AY534" s="264" t="s">
        <v>128</v>
      </c>
    </row>
    <row r="535" spans="2:65" s="1" customFormat="1" ht="16.5" customHeight="1">
      <c r="B535" s="37"/>
      <c r="C535" s="265" t="s">
        <v>634</v>
      </c>
      <c r="D535" s="265" t="s">
        <v>260</v>
      </c>
      <c r="E535" s="266" t="s">
        <v>635</v>
      </c>
      <c r="F535" s="267" t="s">
        <v>636</v>
      </c>
      <c r="G535" s="268" t="s">
        <v>132</v>
      </c>
      <c r="H535" s="269">
        <v>1</v>
      </c>
      <c r="I535" s="270"/>
      <c r="J535" s="271">
        <f>ROUND(I535*H535,2)</f>
        <v>0</v>
      </c>
      <c r="K535" s="267" t="s">
        <v>1</v>
      </c>
      <c r="L535" s="272"/>
      <c r="M535" s="273" t="s">
        <v>1</v>
      </c>
      <c r="N535" s="274" t="s">
        <v>38</v>
      </c>
      <c r="O535" s="85"/>
      <c r="P535" s="223">
        <f>O535*H535</f>
        <v>0</v>
      </c>
      <c r="Q535" s="223">
        <v>0</v>
      </c>
      <c r="R535" s="223">
        <f>Q535*H535</f>
        <v>0</v>
      </c>
      <c r="S535" s="223">
        <v>0</v>
      </c>
      <c r="T535" s="224">
        <f>S535*H535</f>
        <v>0</v>
      </c>
      <c r="AR535" s="225" t="s">
        <v>271</v>
      </c>
      <c r="AT535" s="225" t="s">
        <v>260</v>
      </c>
      <c r="AU535" s="225" t="s">
        <v>83</v>
      </c>
      <c r="AY535" s="16" t="s">
        <v>128</v>
      </c>
      <c r="BE535" s="226">
        <f>IF(N535="základní",J535,0)</f>
        <v>0</v>
      </c>
      <c r="BF535" s="226">
        <f>IF(N535="snížená",J535,0)</f>
        <v>0</v>
      </c>
      <c r="BG535" s="226">
        <f>IF(N535="zákl. přenesená",J535,0)</f>
        <v>0</v>
      </c>
      <c r="BH535" s="226">
        <f>IF(N535="sníž. přenesená",J535,0)</f>
        <v>0</v>
      </c>
      <c r="BI535" s="226">
        <f>IF(N535="nulová",J535,0)</f>
        <v>0</v>
      </c>
      <c r="BJ535" s="16" t="s">
        <v>81</v>
      </c>
      <c r="BK535" s="226">
        <f>ROUND(I535*H535,2)</f>
        <v>0</v>
      </c>
      <c r="BL535" s="16" t="s">
        <v>163</v>
      </c>
      <c r="BM535" s="225" t="s">
        <v>637</v>
      </c>
    </row>
    <row r="536" spans="2:47" s="1" customFormat="1" ht="12">
      <c r="B536" s="37"/>
      <c r="C536" s="38"/>
      <c r="D536" s="227" t="s">
        <v>134</v>
      </c>
      <c r="E536" s="38"/>
      <c r="F536" s="228" t="s">
        <v>636</v>
      </c>
      <c r="G536" s="38"/>
      <c r="H536" s="38"/>
      <c r="I536" s="138"/>
      <c r="J536" s="38"/>
      <c r="K536" s="38"/>
      <c r="L536" s="42"/>
      <c r="M536" s="229"/>
      <c r="N536" s="85"/>
      <c r="O536" s="85"/>
      <c r="P536" s="85"/>
      <c r="Q536" s="85"/>
      <c r="R536" s="85"/>
      <c r="S536" s="85"/>
      <c r="T536" s="86"/>
      <c r="AT536" s="16" t="s">
        <v>134</v>
      </c>
      <c r="AU536" s="16" t="s">
        <v>83</v>
      </c>
    </row>
    <row r="537" spans="2:65" s="1" customFormat="1" ht="16.5" customHeight="1">
      <c r="B537" s="37"/>
      <c r="C537" s="214" t="s">
        <v>429</v>
      </c>
      <c r="D537" s="214" t="s">
        <v>129</v>
      </c>
      <c r="E537" s="215" t="s">
        <v>638</v>
      </c>
      <c r="F537" s="216" t="s">
        <v>639</v>
      </c>
      <c r="G537" s="217" t="s">
        <v>132</v>
      </c>
      <c r="H537" s="218">
        <v>10</v>
      </c>
      <c r="I537" s="219"/>
      <c r="J537" s="220">
        <f>ROUND(I537*H537,2)</f>
        <v>0</v>
      </c>
      <c r="K537" s="216" t="s">
        <v>1</v>
      </c>
      <c r="L537" s="42"/>
      <c r="M537" s="221" t="s">
        <v>1</v>
      </c>
      <c r="N537" s="222" t="s">
        <v>38</v>
      </c>
      <c r="O537" s="85"/>
      <c r="P537" s="223">
        <f>O537*H537</f>
        <v>0</v>
      </c>
      <c r="Q537" s="223">
        <v>0</v>
      </c>
      <c r="R537" s="223">
        <f>Q537*H537</f>
        <v>0</v>
      </c>
      <c r="S537" s="223">
        <v>0</v>
      </c>
      <c r="T537" s="224">
        <f>S537*H537</f>
        <v>0</v>
      </c>
      <c r="AR537" s="225" t="s">
        <v>163</v>
      </c>
      <c r="AT537" s="225" t="s">
        <v>129</v>
      </c>
      <c r="AU537" s="225" t="s">
        <v>83</v>
      </c>
      <c r="AY537" s="16" t="s">
        <v>128</v>
      </c>
      <c r="BE537" s="226">
        <f>IF(N537="základní",J537,0)</f>
        <v>0</v>
      </c>
      <c r="BF537" s="226">
        <f>IF(N537="snížená",J537,0)</f>
        <v>0</v>
      </c>
      <c r="BG537" s="226">
        <f>IF(N537="zákl. přenesená",J537,0)</f>
        <v>0</v>
      </c>
      <c r="BH537" s="226">
        <f>IF(N537="sníž. přenesená",J537,0)</f>
        <v>0</v>
      </c>
      <c r="BI537" s="226">
        <f>IF(N537="nulová",J537,0)</f>
        <v>0</v>
      </c>
      <c r="BJ537" s="16" t="s">
        <v>81</v>
      </c>
      <c r="BK537" s="226">
        <f>ROUND(I537*H537,2)</f>
        <v>0</v>
      </c>
      <c r="BL537" s="16" t="s">
        <v>163</v>
      </c>
      <c r="BM537" s="225" t="s">
        <v>640</v>
      </c>
    </row>
    <row r="538" spans="2:47" s="1" customFormat="1" ht="12">
      <c r="B538" s="37"/>
      <c r="C538" s="38"/>
      <c r="D538" s="227" t="s">
        <v>134</v>
      </c>
      <c r="E538" s="38"/>
      <c r="F538" s="228" t="s">
        <v>639</v>
      </c>
      <c r="G538" s="38"/>
      <c r="H538" s="38"/>
      <c r="I538" s="138"/>
      <c r="J538" s="38"/>
      <c r="K538" s="38"/>
      <c r="L538" s="42"/>
      <c r="M538" s="229"/>
      <c r="N538" s="85"/>
      <c r="O538" s="85"/>
      <c r="P538" s="85"/>
      <c r="Q538" s="85"/>
      <c r="R538" s="85"/>
      <c r="S538" s="85"/>
      <c r="T538" s="86"/>
      <c r="AT538" s="16" t="s">
        <v>134</v>
      </c>
      <c r="AU538" s="16" t="s">
        <v>83</v>
      </c>
    </row>
    <row r="539" spans="2:51" s="12" customFormat="1" ht="12">
      <c r="B539" s="243"/>
      <c r="C539" s="244"/>
      <c r="D539" s="227" t="s">
        <v>212</v>
      </c>
      <c r="E539" s="245" t="s">
        <v>1</v>
      </c>
      <c r="F539" s="246" t="s">
        <v>641</v>
      </c>
      <c r="G539" s="244"/>
      <c r="H539" s="247">
        <v>10</v>
      </c>
      <c r="I539" s="248"/>
      <c r="J539" s="244"/>
      <c r="K539" s="244"/>
      <c r="L539" s="249"/>
      <c r="M539" s="250"/>
      <c r="N539" s="251"/>
      <c r="O539" s="251"/>
      <c r="P539" s="251"/>
      <c r="Q539" s="251"/>
      <c r="R539" s="251"/>
      <c r="S539" s="251"/>
      <c r="T539" s="252"/>
      <c r="AT539" s="253" t="s">
        <v>212</v>
      </c>
      <c r="AU539" s="253" t="s">
        <v>83</v>
      </c>
      <c r="AV539" s="12" t="s">
        <v>83</v>
      </c>
      <c r="AW539" s="12" t="s">
        <v>31</v>
      </c>
      <c r="AX539" s="12" t="s">
        <v>73</v>
      </c>
      <c r="AY539" s="253" t="s">
        <v>128</v>
      </c>
    </row>
    <row r="540" spans="2:51" s="13" customFormat="1" ht="12">
      <c r="B540" s="254"/>
      <c r="C540" s="255"/>
      <c r="D540" s="227" t="s">
        <v>212</v>
      </c>
      <c r="E540" s="256" t="s">
        <v>1</v>
      </c>
      <c r="F540" s="257" t="s">
        <v>214</v>
      </c>
      <c r="G540" s="255"/>
      <c r="H540" s="258">
        <v>10</v>
      </c>
      <c r="I540" s="259"/>
      <c r="J540" s="255"/>
      <c r="K540" s="255"/>
      <c r="L540" s="260"/>
      <c r="M540" s="261"/>
      <c r="N540" s="262"/>
      <c r="O540" s="262"/>
      <c r="P540" s="262"/>
      <c r="Q540" s="262"/>
      <c r="R540" s="262"/>
      <c r="S540" s="262"/>
      <c r="T540" s="263"/>
      <c r="AT540" s="264" t="s">
        <v>212</v>
      </c>
      <c r="AU540" s="264" t="s">
        <v>83</v>
      </c>
      <c r="AV540" s="13" t="s">
        <v>133</v>
      </c>
      <c r="AW540" s="13" t="s">
        <v>31</v>
      </c>
      <c r="AX540" s="13" t="s">
        <v>81</v>
      </c>
      <c r="AY540" s="264" t="s">
        <v>128</v>
      </c>
    </row>
    <row r="541" spans="2:65" s="1" customFormat="1" ht="24" customHeight="1">
      <c r="B541" s="37"/>
      <c r="C541" s="214" t="s">
        <v>642</v>
      </c>
      <c r="D541" s="214" t="s">
        <v>129</v>
      </c>
      <c r="E541" s="215" t="s">
        <v>643</v>
      </c>
      <c r="F541" s="216" t="s">
        <v>644</v>
      </c>
      <c r="G541" s="217" t="s">
        <v>645</v>
      </c>
      <c r="H541" s="218">
        <v>10</v>
      </c>
      <c r="I541" s="219"/>
      <c r="J541" s="220">
        <f>ROUND(I541*H541,2)</f>
        <v>0</v>
      </c>
      <c r="K541" s="216" t="s">
        <v>1</v>
      </c>
      <c r="L541" s="42"/>
      <c r="M541" s="221" t="s">
        <v>1</v>
      </c>
      <c r="N541" s="222" t="s">
        <v>38</v>
      </c>
      <c r="O541" s="85"/>
      <c r="P541" s="223">
        <f>O541*H541</f>
        <v>0</v>
      </c>
      <c r="Q541" s="223">
        <v>0</v>
      </c>
      <c r="R541" s="223">
        <f>Q541*H541</f>
        <v>0</v>
      </c>
      <c r="S541" s="223">
        <v>0</v>
      </c>
      <c r="T541" s="224">
        <f>S541*H541</f>
        <v>0</v>
      </c>
      <c r="AR541" s="225" t="s">
        <v>163</v>
      </c>
      <c r="AT541" s="225" t="s">
        <v>129</v>
      </c>
      <c r="AU541" s="225" t="s">
        <v>83</v>
      </c>
      <c r="AY541" s="16" t="s">
        <v>128</v>
      </c>
      <c r="BE541" s="226">
        <f>IF(N541="základní",J541,0)</f>
        <v>0</v>
      </c>
      <c r="BF541" s="226">
        <f>IF(N541="snížená",J541,0)</f>
        <v>0</v>
      </c>
      <c r="BG541" s="226">
        <f>IF(N541="zákl. přenesená",J541,0)</f>
        <v>0</v>
      </c>
      <c r="BH541" s="226">
        <f>IF(N541="sníž. přenesená",J541,0)</f>
        <v>0</v>
      </c>
      <c r="BI541" s="226">
        <f>IF(N541="nulová",J541,0)</f>
        <v>0</v>
      </c>
      <c r="BJ541" s="16" t="s">
        <v>81</v>
      </c>
      <c r="BK541" s="226">
        <f>ROUND(I541*H541,2)</f>
        <v>0</v>
      </c>
      <c r="BL541" s="16" t="s">
        <v>163</v>
      </c>
      <c r="BM541" s="225" t="s">
        <v>646</v>
      </c>
    </row>
    <row r="542" spans="2:47" s="1" customFormat="1" ht="12">
      <c r="B542" s="37"/>
      <c r="C542" s="38"/>
      <c r="D542" s="227" t="s">
        <v>134</v>
      </c>
      <c r="E542" s="38"/>
      <c r="F542" s="228" t="s">
        <v>644</v>
      </c>
      <c r="G542" s="38"/>
      <c r="H542" s="38"/>
      <c r="I542" s="138"/>
      <c r="J542" s="38"/>
      <c r="K542" s="38"/>
      <c r="L542" s="42"/>
      <c r="M542" s="229"/>
      <c r="N542" s="85"/>
      <c r="O542" s="85"/>
      <c r="P542" s="85"/>
      <c r="Q542" s="85"/>
      <c r="R542" s="85"/>
      <c r="S542" s="85"/>
      <c r="T542" s="86"/>
      <c r="AT542" s="16" t="s">
        <v>134</v>
      </c>
      <c r="AU542" s="16" t="s">
        <v>83</v>
      </c>
    </row>
    <row r="543" spans="2:51" s="12" customFormat="1" ht="12">
      <c r="B543" s="243"/>
      <c r="C543" s="244"/>
      <c r="D543" s="227" t="s">
        <v>212</v>
      </c>
      <c r="E543" s="245" t="s">
        <v>1</v>
      </c>
      <c r="F543" s="246" t="s">
        <v>647</v>
      </c>
      <c r="G543" s="244"/>
      <c r="H543" s="247">
        <v>10</v>
      </c>
      <c r="I543" s="248"/>
      <c r="J543" s="244"/>
      <c r="K543" s="244"/>
      <c r="L543" s="249"/>
      <c r="M543" s="250"/>
      <c r="N543" s="251"/>
      <c r="O543" s="251"/>
      <c r="P543" s="251"/>
      <c r="Q543" s="251"/>
      <c r="R543" s="251"/>
      <c r="S543" s="251"/>
      <c r="T543" s="252"/>
      <c r="AT543" s="253" t="s">
        <v>212</v>
      </c>
      <c r="AU543" s="253" t="s">
        <v>83</v>
      </c>
      <c r="AV543" s="12" t="s">
        <v>83</v>
      </c>
      <c r="AW543" s="12" t="s">
        <v>31</v>
      </c>
      <c r="AX543" s="12" t="s">
        <v>73</v>
      </c>
      <c r="AY543" s="253" t="s">
        <v>128</v>
      </c>
    </row>
    <row r="544" spans="2:51" s="13" customFormat="1" ht="12">
      <c r="B544" s="254"/>
      <c r="C544" s="255"/>
      <c r="D544" s="227" t="s">
        <v>212</v>
      </c>
      <c r="E544" s="256" t="s">
        <v>1</v>
      </c>
      <c r="F544" s="257" t="s">
        <v>214</v>
      </c>
      <c r="G544" s="255"/>
      <c r="H544" s="258">
        <v>10</v>
      </c>
      <c r="I544" s="259"/>
      <c r="J544" s="255"/>
      <c r="K544" s="255"/>
      <c r="L544" s="260"/>
      <c r="M544" s="261"/>
      <c r="N544" s="262"/>
      <c r="O544" s="262"/>
      <c r="P544" s="262"/>
      <c r="Q544" s="262"/>
      <c r="R544" s="262"/>
      <c r="S544" s="262"/>
      <c r="T544" s="263"/>
      <c r="AT544" s="264" t="s">
        <v>212</v>
      </c>
      <c r="AU544" s="264" t="s">
        <v>83</v>
      </c>
      <c r="AV544" s="13" t="s">
        <v>133</v>
      </c>
      <c r="AW544" s="13" t="s">
        <v>31</v>
      </c>
      <c r="AX544" s="13" t="s">
        <v>81</v>
      </c>
      <c r="AY544" s="264" t="s">
        <v>128</v>
      </c>
    </row>
    <row r="545" spans="2:65" s="1" customFormat="1" ht="16.5" customHeight="1">
      <c r="B545" s="37"/>
      <c r="C545" s="214" t="s">
        <v>432</v>
      </c>
      <c r="D545" s="214" t="s">
        <v>129</v>
      </c>
      <c r="E545" s="215" t="s">
        <v>648</v>
      </c>
      <c r="F545" s="216" t="s">
        <v>649</v>
      </c>
      <c r="G545" s="217" t="s">
        <v>132</v>
      </c>
      <c r="H545" s="218">
        <v>18</v>
      </c>
      <c r="I545" s="219"/>
      <c r="J545" s="220">
        <f>ROUND(I545*H545,2)</f>
        <v>0</v>
      </c>
      <c r="K545" s="216" t="s">
        <v>1</v>
      </c>
      <c r="L545" s="42"/>
      <c r="M545" s="221" t="s">
        <v>1</v>
      </c>
      <c r="N545" s="222" t="s">
        <v>38</v>
      </c>
      <c r="O545" s="85"/>
      <c r="P545" s="223">
        <f>O545*H545</f>
        <v>0</v>
      </c>
      <c r="Q545" s="223">
        <v>0</v>
      </c>
      <c r="R545" s="223">
        <f>Q545*H545</f>
        <v>0</v>
      </c>
      <c r="S545" s="223">
        <v>0</v>
      </c>
      <c r="T545" s="224">
        <f>S545*H545</f>
        <v>0</v>
      </c>
      <c r="AR545" s="225" t="s">
        <v>163</v>
      </c>
      <c r="AT545" s="225" t="s">
        <v>129</v>
      </c>
      <c r="AU545" s="225" t="s">
        <v>83</v>
      </c>
      <c r="AY545" s="16" t="s">
        <v>128</v>
      </c>
      <c r="BE545" s="226">
        <f>IF(N545="základní",J545,0)</f>
        <v>0</v>
      </c>
      <c r="BF545" s="226">
        <f>IF(N545="snížená",J545,0)</f>
        <v>0</v>
      </c>
      <c r="BG545" s="226">
        <f>IF(N545="zákl. přenesená",J545,0)</f>
        <v>0</v>
      </c>
      <c r="BH545" s="226">
        <f>IF(N545="sníž. přenesená",J545,0)</f>
        <v>0</v>
      </c>
      <c r="BI545" s="226">
        <f>IF(N545="nulová",J545,0)</f>
        <v>0</v>
      </c>
      <c r="BJ545" s="16" t="s">
        <v>81</v>
      </c>
      <c r="BK545" s="226">
        <f>ROUND(I545*H545,2)</f>
        <v>0</v>
      </c>
      <c r="BL545" s="16" t="s">
        <v>163</v>
      </c>
      <c r="BM545" s="225" t="s">
        <v>650</v>
      </c>
    </row>
    <row r="546" spans="2:47" s="1" customFormat="1" ht="12">
      <c r="B546" s="37"/>
      <c r="C546" s="38"/>
      <c r="D546" s="227" t="s">
        <v>134</v>
      </c>
      <c r="E546" s="38"/>
      <c r="F546" s="228" t="s">
        <v>649</v>
      </c>
      <c r="G546" s="38"/>
      <c r="H546" s="38"/>
      <c r="I546" s="138"/>
      <c r="J546" s="38"/>
      <c r="K546" s="38"/>
      <c r="L546" s="42"/>
      <c r="M546" s="229"/>
      <c r="N546" s="85"/>
      <c r="O546" s="85"/>
      <c r="P546" s="85"/>
      <c r="Q546" s="85"/>
      <c r="R546" s="85"/>
      <c r="S546" s="85"/>
      <c r="T546" s="86"/>
      <c r="AT546" s="16" t="s">
        <v>134</v>
      </c>
      <c r="AU546" s="16" t="s">
        <v>83</v>
      </c>
    </row>
    <row r="547" spans="2:51" s="12" customFormat="1" ht="12">
      <c r="B547" s="243"/>
      <c r="C547" s="244"/>
      <c r="D547" s="227" t="s">
        <v>212</v>
      </c>
      <c r="E547" s="245" t="s">
        <v>1</v>
      </c>
      <c r="F547" s="246" t="s">
        <v>651</v>
      </c>
      <c r="G547" s="244"/>
      <c r="H547" s="247">
        <v>18</v>
      </c>
      <c r="I547" s="248"/>
      <c r="J547" s="244"/>
      <c r="K547" s="244"/>
      <c r="L547" s="249"/>
      <c r="M547" s="250"/>
      <c r="N547" s="251"/>
      <c r="O547" s="251"/>
      <c r="P547" s="251"/>
      <c r="Q547" s="251"/>
      <c r="R547" s="251"/>
      <c r="S547" s="251"/>
      <c r="T547" s="252"/>
      <c r="AT547" s="253" t="s">
        <v>212</v>
      </c>
      <c r="AU547" s="253" t="s">
        <v>83</v>
      </c>
      <c r="AV547" s="12" t="s">
        <v>83</v>
      </c>
      <c r="AW547" s="12" t="s">
        <v>31</v>
      </c>
      <c r="AX547" s="12" t="s">
        <v>73</v>
      </c>
      <c r="AY547" s="253" t="s">
        <v>128</v>
      </c>
    </row>
    <row r="548" spans="2:51" s="13" customFormat="1" ht="12">
      <c r="B548" s="254"/>
      <c r="C548" s="255"/>
      <c r="D548" s="227" t="s">
        <v>212</v>
      </c>
      <c r="E548" s="256" t="s">
        <v>1</v>
      </c>
      <c r="F548" s="257" t="s">
        <v>214</v>
      </c>
      <c r="G548" s="255"/>
      <c r="H548" s="258">
        <v>18</v>
      </c>
      <c r="I548" s="259"/>
      <c r="J548" s="255"/>
      <c r="K548" s="255"/>
      <c r="L548" s="260"/>
      <c r="M548" s="261"/>
      <c r="N548" s="262"/>
      <c r="O548" s="262"/>
      <c r="P548" s="262"/>
      <c r="Q548" s="262"/>
      <c r="R548" s="262"/>
      <c r="S548" s="262"/>
      <c r="T548" s="263"/>
      <c r="AT548" s="264" t="s">
        <v>212</v>
      </c>
      <c r="AU548" s="264" t="s">
        <v>83</v>
      </c>
      <c r="AV548" s="13" t="s">
        <v>133</v>
      </c>
      <c r="AW548" s="13" t="s">
        <v>31</v>
      </c>
      <c r="AX548" s="13" t="s">
        <v>81</v>
      </c>
      <c r="AY548" s="264" t="s">
        <v>128</v>
      </c>
    </row>
    <row r="549" spans="2:65" s="1" customFormat="1" ht="24" customHeight="1">
      <c r="B549" s="37"/>
      <c r="C549" s="214" t="s">
        <v>342</v>
      </c>
      <c r="D549" s="214" t="s">
        <v>129</v>
      </c>
      <c r="E549" s="215" t="s">
        <v>652</v>
      </c>
      <c r="F549" s="216" t="s">
        <v>653</v>
      </c>
      <c r="G549" s="217" t="s">
        <v>595</v>
      </c>
      <c r="H549" s="285"/>
      <c r="I549" s="219"/>
      <c r="J549" s="220">
        <f>ROUND(I549*H549,2)</f>
        <v>0</v>
      </c>
      <c r="K549" s="216" t="s">
        <v>211</v>
      </c>
      <c r="L549" s="42"/>
      <c r="M549" s="221" t="s">
        <v>1</v>
      </c>
      <c r="N549" s="222" t="s">
        <v>38</v>
      </c>
      <c r="O549" s="85"/>
      <c r="P549" s="223">
        <f>O549*H549</f>
        <v>0</v>
      </c>
      <c r="Q549" s="223">
        <v>0</v>
      </c>
      <c r="R549" s="223">
        <f>Q549*H549</f>
        <v>0</v>
      </c>
      <c r="S549" s="223">
        <v>0</v>
      </c>
      <c r="T549" s="224">
        <f>S549*H549</f>
        <v>0</v>
      </c>
      <c r="AR549" s="225" t="s">
        <v>163</v>
      </c>
      <c r="AT549" s="225" t="s">
        <v>129</v>
      </c>
      <c r="AU549" s="225" t="s">
        <v>83</v>
      </c>
      <c r="AY549" s="16" t="s">
        <v>128</v>
      </c>
      <c r="BE549" s="226">
        <f>IF(N549="základní",J549,0)</f>
        <v>0</v>
      </c>
      <c r="BF549" s="226">
        <f>IF(N549="snížená",J549,0)</f>
        <v>0</v>
      </c>
      <c r="BG549" s="226">
        <f>IF(N549="zákl. přenesená",J549,0)</f>
        <v>0</v>
      </c>
      <c r="BH549" s="226">
        <f>IF(N549="sníž. přenesená",J549,0)</f>
        <v>0</v>
      </c>
      <c r="BI549" s="226">
        <f>IF(N549="nulová",J549,0)</f>
        <v>0</v>
      </c>
      <c r="BJ549" s="16" t="s">
        <v>81</v>
      </c>
      <c r="BK549" s="226">
        <f>ROUND(I549*H549,2)</f>
        <v>0</v>
      </c>
      <c r="BL549" s="16" t="s">
        <v>163</v>
      </c>
      <c r="BM549" s="225" t="s">
        <v>654</v>
      </c>
    </row>
    <row r="550" spans="2:47" s="1" customFormat="1" ht="12">
      <c r="B550" s="37"/>
      <c r="C550" s="38"/>
      <c r="D550" s="227" t="s">
        <v>134</v>
      </c>
      <c r="E550" s="38"/>
      <c r="F550" s="228" t="s">
        <v>653</v>
      </c>
      <c r="G550" s="38"/>
      <c r="H550" s="38"/>
      <c r="I550" s="138"/>
      <c r="J550" s="38"/>
      <c r="K550" s="38"/>
      <c r="L550" s="42"/>
      <c r="M550" s="229"/>
      <c r="N550" s="85"/>
      <c r="O550" s="85"/>
      <c r="P550" s="85"/>
      <c r="Q550" s="85"/>
      <c r="R550" s="85"/>
      <c r="S550" s="85"/>
      <c r="T550" s="86"/>
      <c r="AT550" s="16" t="s">
        <v>134</v>
      </c>
      <c r="AU550" s="16" t="s">
        <v>83</v>
      </c>
    </row>
    <row r="551" spans="2:63" s="10" customFormat="1" ht="25.9" customHeight="1">
      <c r="B551" s="200"/>
      <c r="C551" s="201"/>
      <c r="D551" s="202" t="s">
        <v>72</v>
      </c>
      <c r="E551" s="203" t="s">
        <v>260</v>
      </c>
      <c r="F551" s="203" t="s">
        <v>655</v>
      </c>
      <c r="G551" s="201"/>
      <c r="H551" s="201"/>
      <c r="I551" s="204"/>
      <c r="J551" s="205">
        <f>BK551</f>
        <v>0</v>
      </c>
      <c r="K551" s="201"/>
      <c r="L551" s="206"/>
      <c r="M551" s="207"/>
      <c r="N551" s="208"/>
      <c r="O551" s="208"/>
      <c r="P551" s="209">
        <f>P552+P557</f>
        <v>0</v>
      </c>
      <c r="Q551" s="208"/>
      <c r="R551" s="209">
        <f>R552+R557</f>
        <v>0</v>
      </c>
      <c r="S551" s="208"/>
      <c r="T551" s="210">
        <f>T552+T557</f>
        <v>0</v>
      </c>
      <c r="AR551" s="211" t="s">
        <v>138</v>
      </c>
      <c r="AT551" s="212" t="s">
        <v>72</v>
      </c>
      <c r="AU551" s="212" t="s">
        <v>73</v>
      </c>
      <c r="AY551" s="211" t="s">
        <v>128</v>
      </c>
      <c r="BK551" s="213">
        <f>BK552+BK557</f>
        <v>0</v>
      </c>
    </row>
    <row r="552" spans="2:63" s="10" customFormat="1" ht="22.8" customHeight="1">
      <c r="B552" s="200"/>
      <c r="C552" s="201"/>
      <c r="D552" s="202" t="s">
        <v>72</v>
      </c>
      <c r="E552" s="241" t="s">
        <v>656</v>
      </c>
      <c r="F552" s="241" t="s">
        <v>657</v>
      </c>
      <c r="G552" s="201"/>
      <c r="H552" s="201"/>
      <c r="I552" s="204"/>
      <c r="J552" s="242">
        <f>BK552</f>
        <v>0</v>
      </c>
      <c r="K552" s="201"/>
      <c r="L552" s="206"/>
      <c r="M552" s="207"/>
      <c r="N552" s="208"/>
      <c r="O552" s="208"/>
      <c r="P552" s="209">
        <f>SUM(P553:P556)</f>
        <v>0</v>
      </c>
      <c r="Q552" s="208"/>
      <c r="R552" s="209">
        <f>SUM(R553:R556)</f>
        <v>0</v>
      </c>
      <c r="S552" s="208"/>
      <c r="T552" s="210">
        <f>SUM(T553:T556)</f>
        <v>0</v>
      </c>
      <c r="AR552" s="211" t="s">
        <v>138</v>
      </c>
      <c r="AT552" s="212" t="s">
        <v>72</v>
      </c>
      <c r="AU552" s="212" t="s">
        <v>81</v>
      </c>
      <c r="AY552" s="211" t="s">
        <v>128</v>
      </c>
      <c r="BK552" s="213">
        <f>SUM(BK553:BK556)</f>
        <v>0</v>
      </c>
    </row>
    <row r="553" spans="2:65" s="1" customFormat="1" ht="16.5" customHeight="1">
      <c r="B553" s="37"/>
      <c r="C553" s="214" t="s">
        <v>436</v>
      </c>
      <c r="D553" s="214" t="s">
        <v>129</v>
      </c>
      <c r="E553" s="215" t="s">
        <v>658</v>
      </c>
      <c r="F553" s="216" t="s">
        <v>659</v>
      </c>
      <c r="G553" s="217" t="s">
        <v>132</v>
      </c>
      <c r="H553" s="218">
        <v>5</v>
      </c>
      <c r="I553" s="219"/>
      <c r="J553" s="220">
        <f>ROUND(I553*H553,2)</f>
        <v>0</v>
      </c>
      <c r="K553" s="216" t="s">
        <v>1</v>
      </c>
      <c r="L553" s="42"/>
      <c r="M553" s="221" t="s">
        <v>1</v>
      </c>
      <c r="N553" s="222" t="s">
        <v>38</v>
      </c>
      <c r="O553" s="85"/>
      <c r="P553" s="223">
        <f>O553*H553</f>
        <v>0</v>
      </c>
      <c r="Q553" s="223">
        <v>0</v>
      </c>
      <c r="R553" s="223">
        <f>Q553*H553</f>
        <v>0</v>
      </c>
      <c r="S553" s="223">
        <v>0</v>
      </c>
      <c r="T553" s="224">
        <f>S553*H553</f>
        <v>0</v>
      </c>
      <c r="AR553" s="225" t="s">
        <v>350</v>
      </c>
      <c r="AT553" s="225" t="s">
        <v>129</v>
      </c>
      <c r="AU553" s="225" t="s">
        <v>83</v>
      </c>
      <c r="AY553" s="16" t="s">
        <v>128</v>
      </c>
      <c r="BE553" s="226">
        <f>IF(N553="základní",J553,0)</f>
        <v>0</v>
      </c>
      <c r="BF553" s="226">
        <f>IF(N553="snížená",J553,0)</f>
        <v>0</v>
      </c>
      <c r="BG553" s="226">
        <f>IF(N553="zákl. přenesená",J553,0)</f>
        <v>0</v>
      </c>
      <c r="BH553" s="226">
        <f>IF(N553="sníž. přenesená",J553,0)</f>
        <v>0</v>
      </c>
      <c r="BI553" s="226">
        <f>IF(N553="nulová",J553,0)</f>
        <v>0</v>
      </c>
      <c r="BJ553" s="16" t="s">
        <v>81</v>
      </c>
      <c r="BK553" s="226">
        <f>ROUND(I553*H553,2)</f>
        <v>0</v>
      </c>
      <c r="BL553" s="16" t="s">
        <v>350</v>
      </c>
      <c r="BM553" s="225" t="s">
        <v>660</v>
      </c>
    </row>
    <row r="554" spans="2:47" s="1" customFormat="1" ht="12">
      <c r="B554" s="37"/>
      <c r="C554" s="38"/>
      <c r="D554" s="227" t="s">
        <v>134</v>
      </c>
      <c r="E554" s="38"/>
      <c r="F554" s="228" t="s">
        <v>659</v>
      </c>
      <c r="G554" s="38"/>
      <c r="H554" s="38"/>
      <c r="I554" s="138"/>
      <c r="J554" s="38"/>
      <c r="K554" s="38"/>
      <c r="L554" s="42"/>
      <c r="M554" s="229"/>
      <c r="N554" s="85"/>
      <c r="O554" s="85"/>
      <c r="P554" s="85"/>
      <c r="Q554" s="85"/>
      <c r="R554" s="85"/>
      <c r="S554" s="85"/>
      <c r="T554" s="86"/>
      <c r="AT554" s="16" t="s">
        <v>134</v>
      </c>
      <c r="AU554" s="16" t="s">
        <v>83</v>
      </c>
    </row>
    <row r="555" spans="2:51" s="12" customFormat="1" ht="12">
      <c r="B555" s="243"/>
      <c r="C555" s="244"/>
      <c r="D555" s="227" t="s">
        <v>212</v>
      </c>
      <c r="E555" s="245" t="s">
        <v>1</v>
      </c>
      <c r="F555" s="246" t="s">
        <v>661</v>
      </c>
      <c r="G555" s="244"/>
      <c r="H555" s="247">
        <v>5</v>
      </c>
      <c r="I555" s="248"/>
      <c r="J555" s="244"/>
      <c r="K555" s="244"/>
      <c r="L555" s="249"/>
      <c r="M555" s="250"/>
      <c r="N555" s="251"/>
      <c r="O555" s="251"/>
      <c r="P555" s="251"/>
      <c r="Q555" s="251"/>
      <c r="R555" s="251"/>
      <c r="S555" s="251"/>
      <c r="T555" s="252"/>
      <c r="AT555" s="253" t="s">
        <v>212</v>
      </c>
      <c r="AU555" s="253" t="s">
        <v>83</v>
      </c>
      <c r="AV555" s="12" t="s">
        <v>83</v>
      </c>
      <c r="AW555" s="12" t="s">
        <v>31</v>
      </c>
      <c r="AX555" s="12" t="s">
        <v>73</v>
      </c>
      <c r="AY555" s="253" t="s">
        <v>128</v>
      </c>
    </row>
    <row r="556" spans="2:51" s="13" customFormat="1" ht="12">
      <c r="B556" s="254"/>
      <c r="C556" s="255"/>
      <c r="D556" s="227" t="s">
        <v>212</v>
      </c>
      <c r="E556" s="256" t="s">
        <v>1</v>
      </c>
      <c r="F556" s="257" t="s">
        <v>214</v>
      </c>
      <c r="G556" s="255"/>
      <c r="H556" s="258">
        <v>5</v>
      </c>
      <c r="I556" s="259"/>
      <c r="J556" s="255"/>
      <c r="K556" s="255"/>
      <c r="L556" s="260"/>
      <c r="M556" s="261"/>
      <c r="N556" s="262"/>
      <c r="O556" s="262"/>
      <c r="P556" s="262"/>
      <c r="Q556" s="262"/>
      <c r="R556" s="262"/>
      <c r="S556" s="262"/>
      <c r="T556" s="263"/>
      <c r="AT556" s="264" t="s">
        <v>212</v>
      </c>
      <c r="AU556" s="264" t="s">
        <v>83</v>
      </c>
      <c r="AV556" s="13" t="s">
        <v>133</v>
      </c>
      <c r="AW556" s="13" t="s">
        <v>31</v>
      </c>
      <c r="AX556" s="13" t="s">
        <v>81</v>
      </c>
      <c r="AY556" s="264" t="s">
        <v>128</v>
      </c>
    </row>
    <row r="557" spans="2:63" s="10" customFormat="1" ht="22.8" customHeight="1">
      <c r="B557" s="200"/>
      <c r="C557" s="201"/>
      <c r="D557" s="202" t="s">
        <v>72</v>
      </c>
      <c r="E557" s="241" t="s">
        <v>662</v>
      </c>
      <c r="F557" s="241" t="s">
        <v>663</v>
      </c>
      <c r="G557" s="201"/>
      <c r="H557" s="201"/>
      <c r="I557" s="204"/>
      <c r="J557" s="242">
        <f>BK557</f>
        <v>0</v>
      </c>
      <c r="K557" s="201"/>
      <c r="L557" s="206"/>
      <c r="M557" s="207"/>
      <c r="N557" s="208"/>
      <c r="O557" s="208"/>
      <c r="P557" s="209">
        <f>SUM(P558:P565)</f>
        <v>0</v>
      </c>
      <c r="Q557" s="208"/>
      <c r="R557" s="209">
        <f>SUM(R558:R565)</f>
        <v>0</v>
      </c>
      <c r="S557" s="208"/>
      <c r="T557" s="210">
        <f>SUM(T558:T565)</f>
        <v>0</v>
      </c>
      <c r="AR557" s="211" t="s">
        <v>138</v>
      </c>
      <c r="AT557" s="212" t="s">
        <v>72</v>
      </c>
      <c r="AU557" s="212" t="s">
        <v>81</v>
      </c>
      <c r="AY557" s="211" t="s">
        <v>128</v>
      </c>
      <c r="BK557" s="213">
        <f>SUM(BK558:BK565)</f>
        <v>0</v>
      </c>
    </row>
    <row r="558" spans="2:65" s="1" customFormat="1" ht="16.5" customHeight="1">
      <c r="B558" s="37"/>
      <c r="C558" s="214" t="s">
        <v>664</v>
      </c>
      <c r="D558" s="214" t="s">
        <v>129</v>
      </c>
      <c r="E558" s="215" t="s">
        <v>665</v>
      </c>
      <c r="F558" s="216" t="s">
        <v>666</v>
      </c>
      <c r="G558" s="217" t="s">
        <v>223</v>
      </c>
      <c r="H558" s="218">
        <v>415</v>
      </c>
      <c r="I558" s="219"/>
      <c r="J558" s="220">
        <f>ROUND(I558*H558,2)</f>
        <v>0</v>
      </c>
      <c r="K558" s="216" t="s">
        <v>211</v>
      </c>
      <c r="L558" s="42"/>
      <c r="M558" s="221" t="s">
        <v>1</v>
      </c>
      <c r="N558" s="222" t="s">
        <v>38</v>
      </c>
      <c r="O558" s="85"/>
      <c r="P558" s="223">
        <f>O558*H558</f>
        <v>0</v>
      </c>
      <c r="Q558" s="223">
        <v>0</v>
      </c>
      <c r="R558" s="223">
        <f>Q558*H558</f>
        <v>0</v>
      </c>
      <c r="S558" s="223">
        <v>0</v>
      </c>
      <c r="T558" s="224">
        <f>S558*H558</f>
        <v>0</v>
      </c>
      <c r="AR558" s="225" t="s">
        <v>350</v>
      </c>
      <c r="AT558" s="225" t="s">
        <v>129</v>
      </c>
      <c r="AU558" s="225" t="s">
        <v>83</v>
      </c>
      <c r="AY558" s="16" t="s">
        <v>128</v>
      </c>
      <c r="BE558" s="226">
        <f>IF(N558="základní",J558,0)</f>
        <v>0</v>
      </c>
      <c r="BF558" s="226">
        <f>IF(N558="snížená",J558,0)</f>
        <v>0</v>
      </c>
      <c r="BG558" s="226">
        <f>IF(N558="zákl. přenesená",J558,0)</f>
        <v>0</v>
      </c>
      <c r="BH558" s="226">
        <f>IF(N558="sníž. přenesená",J558,0)</f>
        <v>0</v>
      </c>
      <c r="BI558" s="226">
        <f>IF(N558="nulová",J558,0)</f>
        <v>0</v>
      </c>
      <c r="BJ558" s="16" t="s">
        <v>81</v>
      </c>
      <c r="BK558" s="226">
        <f>ROUND(I558*H558,2)</f>
        <v>0</v>
      </c>
      <c r="BL558" s="16" t="s">
        <v>350</v>
      </c>
      <c r="BM558" s="225" t="s">
        <v>667</v>
      </c>
    </row>
    <row r="559" spans="2:47" s="1" customFormat="1" ht="12">
      <c r="B559" s="37"/>
      <c r="C559" s="38"/>
      <c r="D559" s="227" t="s">
        <v>134</v>
      </c>
      <c r="E559" s="38"/>
      <c r="F559" s="228" t="s">
        <v>666</v>
      </c>
      <c r="G559" s="38"/>
      <c r="H559" s="38"/>
      <c r="I559" s="138"/>
      <c r="J559" s="38"/>
      <c r="K559" s="38"/>
      <c r="L559" s="42"/>
      <c r="M559" s="229"/>
      <c r="N559" s="85"/>
      <c r="O559" s="85"/>
      <c r="P559" s="85"/>
      <c r="Q559" s="85"/>
      <c r="R559" s="85"/>
      <c r="S559" s="85"/>
      <c r="T559" s="86"/>
      <c r="AT559" s="16" t="s">
        <v>134</v>
      </c>
      <c r="AU559" s="16" t="s">
        <v>83</v>
      </c>
    </row>
    <row r="560" spans="2:51" s="12" customFormat="1" ht="12">
      <c r="B560" s="243"/>
      <c r="C560" s="244"/>
      <c r="D560" s="227" t="s">
        <v>212</v>
      </c>
      <c r="E560" s="245" t="s">
        <v>1</v>
      </c>
      <c r="F560" s="246" t="s">
        <v>668</v>
      </c>
      <c r="G560" s="244"/>
      <c r="H560" s="247">
        <v>415</v>
      </c>
      <c r="I560" s="248"/>
      <c r="J560" s="244"/>
      <c r="K560" s="244"/>
      <c r="L560" s="249"/>
      <c r="M560" s="250"/>
      <c r="N560" s="251"/>
      <c r="O560" s="251"/>
      <c r="P560" s="251"/>
      <c r="Q560" s="251"/>
      <c r="R560" s="251"/>
      <c r="S560" s="251"/>
      <c r="T560" s="252"/>
      <c r="AT560" s="253" t="s">
        <v>212</v>
      </c>
      <c r="AU560" s="253" t="s">
        <v>83</v>
      </c>
      <c r="AV560" s="12" t="s">
        <v>83</v>
      </c>
      <c r="AW560" s="12" t="s">
        <v>31</v>
      </c>
      <c r="AX560" s="12" t="s">
        <v>73</v>
      </c>
      <c r="AY560" s="253" t="s">
        <v>128</v>
      </c>
    </row>
    <row r="561" spans="2:51" s="13" customFormat="1" ht="12">
      <c r="B561" s="254"/>
      <c r="C561" s="255"/>
      <c r="D561" s="227" t="s">
        <v>212</v>
      </c>
      <c r="E561" s="256" t="s">
        <v>1</v>
      </c>
      <c r="F561" s="257" t="s">
        <v>214</v>
      </c>
      <c r="G561" s="255"/>
      <c r="H561" s="258">
        <v>415</v>
      </c>
      <c r="I561" s="259"/>
      <c r="J561" s="255"/>
      <c r="K561" s="255"/>
      <c r="L561" s="260"/>
      <c r="M561" s="261"/>
      <c r="N561" s="262"/>
      <c r="O561" s="262"/>
      <c r="P561" s="262"/>
      <c r="Q561" s="262"/>
      <c r="R561" s="262"/>
      <c r="S561" s="262"/>
      <c r="T561" s="263"/>
      <c r="AT561" s="264" t="s">
        <v>212</v>
      </c>
      <c r="AU561" s="264" t="s">
        <v>83</v>
      </c>
      <c r="AV561" s="13" t="s">
        <v>133</v>
      </c>
      <c r="AW561" s="13" t="s">
        <v>31</v>
      </c>
      <c r="AX561" s="13" t="s">
        <v>81</v>
      </c>
      <c r="AY561" s="264" t="s">
        <v>128</v>
      </c>
    </row>
    <row r="562" spans="2:65" s="1" customFormat="1" ht="16.5" customHeight="1">
      <c r="B562" s="37"/>
      <c r="C562" s="265" t="s">
        <v>439</v>
      </c>
      <c r="D562" s="265" t="s">
        <v>260</v>
      </c>
      <c r="E562" s="266" t="s">
        <v>669</v>
      </c>
      <c r="F562" s="267" t="s">
        <v>670</v>
      </c>
      <c r="G562" s="268" t="s">
        <v>223</v>
      </c>
      <c r="H562" s="269">
        <v>456.5</v>
      </c>
      <c r="I562" s="270"/>
      <c r="J562" s="271">
        <f>ROUND(I562*H562,2)</f>
        <v>0</v>
      </c>
      <c r="K562" s="267" t="s">
        <v>1</v>
      </c>
      <c r="L562" s="272"/>
      <c r="M562" s="273" t="s">
        <v>1</v>
      </c>
      <c r="N562" s="274" t="s">
        <v>38</v>
      </c>
      <c r="O562" s="85"/>
      <c r="P562" s="223">
        <f>O562*H562</f>
        <v>0</v>
      </c>
      <c r="Q562" s="223">
        <v>0</v>
      </c>
      <c r="R562" s="223">
        <f>Q562*H562</f>
        <v>0</v>
      </c>
      <c r="S562" s="223">
        <v>0</v>
      </c>
      <c r="T562" s="224">
        <f>S562*H562</f>
        <v>0</v>
      </c>
      <c r="AR562" s="225" t="s">
        <v>671</v>
      </c>
      <c r="AT562" s="225" t="s">
        <v>260</v>
      </c>
      <c r="AU562" s="225" t="s">
        <v>83</v>
      </c>
      <c r="AY562" s="16" t="s">
        <v>128</v>
      </c>
      <c r="BE562" s="226">
        <f>IF(N562="základní",J562,0)</f>
        <v>0</v>
      </c>
      <c r="BF562" s="226">
        <f>IF(N562="snížená",J562,0)</f>
        <v>0</v>
      </c>
      <c r="BG562" s="226">
        <f>IF(N562="zákl. přenesená",J562,0)</f>
        <v>0</v>
      </c>
      <c r="BH562" s="226">
        <f>IF(N562="sníž. přenesená",J562,0)</f>
        <v>0</v>
      </c>
      <c r="BI562" s="226">
        <f>IF(N562="nulová",J562,0)</f>
        <v>0</v>
      </c>
      <c r="BJ562" s="16" t="s">
        <v>81</v>
      </c>
      <c r="BK562" s="226">
        <f>ROUND(I562*H562,2)</f>
        <v>0</v>
      </c>
      <c r="BL562" s="16" t="s">
        <v>350</v>
      </c>
      <c r="BM562" s="225" t="s">
        <v>672</v>
      </c>
    </row>
    <row r="563" spans="2:47" s="1" customFormat="1" ht="12">
      <c r="B563" s="37"/>
      <c r="C563" s="38"/>
      <c r="D563" s="227" t="s">
        <v>134</v>
      </c>
      <c r="E563" s="38"/>
      <c r="F563" s="228" t="s">
        <v>670</v>
      </c>
      <c r="G563" s="38"/>
      <c r="H563" s="38"/>
      <c r="I563" s="138"/>
      <c r="J563" s="38"/>
      <c r="K563" s="38"/>
      <c r="L563" s="42"/>
      <c r="M563" s="229"/>
      <c r="N563" s="85"/>
      <c r="O563" s="85"/>
      <c r="P563" s="85"/>
      <c r="Q563" s="85"/>
      <c r="R563" s="85"/>
      <c r="S563" s="85"/>
      <c r="T563" s="86"/>
      <c r="AT563" s="16" t="s">
        <v>134</v>
      </c>
      <c r="AU563" s="16" t="s">
        <v>83</v>
      </c>
    </row>
    <row r="564" spans="2:51" s="12" customFormat="1" ht="12">
      <c r="B564" s="243"/>
      <c r="C564" s="244"/>
      <c r="D564" s="227" t="s">
        <v>212</v>
      </c>
      <c r="E564" s="245" t="s">
        <v>1</v>
      </c>
      <c r="F564" s="246" t="s">
        <v>673</v>
      </c>
      <c r="G564" s="244"/>
      <c r="H564" s="247">
        <v>456.50000000000006</v>
      </c>
      <c r="I564" s="248"/>
      <c r="J564" s="244"/>
      <c r="K564" s="244"/>
      <c r="L564" s="249"/>
      <c r="M564" s="250"/>
      <c r="N564" s="251"/>
      <c r="O564" s="251"/>
      <c r="P564" s="251"/>
      <c r="Q564" s="251"/>
      <c r="R564" s="251"/>
      <c r="S564" s="251"/>
      <c r="T564" s="252"/>
      <c r="AT564" s="253" t="s">
        <v>212</v>
      </c>
      <c r="AU564" s="253" t="s">
        <v>83</v>
      </c>
      <c r="AV564" s="12" t="s">
        <v>83</v>
      </c>
      <c r="AW564" s="12" t="s">
        <v>31</v>
      </c>
      <c r="AX564" s="12" t="s">
        <v>73</v>
      </c>
      <c r="AY564" s="253" t="s">
        <v>128</v>
      </c>
    </row>
    <row r="565" spans="2:51" s="13" customFormat="1" ht="12">
      <c r="B565" s="254"/>
      <c r="C565" s="255"/>
      <c r="D565" s="227" t="s">
        <v>212</v>
      </c>
      <c r="E565" s="256" t="s">
        <v>1</v>
      </c>
      <c r="F565" s="257" t="s">
        <v>214</v>
      </c>
      <c r="G565" s="255"/>
      <c r="H565" s="258">
        <v>456.50000000000006</v>
      </c>
      <c r="I565" s="259"/>
      <c r="J565" s="255"/>
      <c r="K565" s="255"/>
      <c r="L565" s="260"/>
      <c r="M565" s="286"/>
      <c r="N565" s="287"/>
      <c r="O565" s="287"/>
      <c r="P565" s="287"/>
      <c r="Q565" s="287"/>
      <c r="R565" s="287"/>
      <c r="S565" s="287"/>
      <c r="T565" s="288"/>
      <c r="AT565" s="264" t="s">
        <v>212</v>
      </c>
      <c r="AU565" s="264" t="s">
        <v>83</v>
      </c>
      <c r="AV565" s="13" t="s">
        <v>133</v>
      </c>
      <c r="AW565" s="13" t="s">
        <v>31</v>
      </c>
      <c r="AX565" s="13" t="s">
        <v>81</v>
      </c>
      <c r="AY565" s="264" t="s">
        <v>128</v>
      </c>
    </row>
    <row r="566" spans="2:12" s="1" customFormat="1" ht="6.95" customHeight="1">
      <c r="B566" s="60"/>
      <c r="C566" s="61"/>
      <c r="D566" s="61"/>
      <c r="E566" s="61"/>
      <c r="F566" s="61"/>
      <c r="G566" s="61"/>
      <c r="H566" s="61"/>
      <c r="I566" s="172"/>
      <c r="J566" s="61"/>
      <c r="K566" s="61"/>
      <c r="L566" s="42"/>
    </row>
  </sheetData>
  <sheetProtection password="CC35" sheet="1" objects="1" scenarios="1" formatColumns="0" formatRows="0" autoFilter="0"/>
  <autoFilter ref="C130:K565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89</v>
      </c>
    </row>
    <row r="3" spans="2:46" ht="6.95" customHeight="1" hidden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83</v>
      </c>
    </row>
    <row r="4" spans="2:46" ht="24.95" customHeight="1" hidden="1">
      <c r="B4" s="19"/>
      <c r="D4" s="134" t="s">
        <v>103</v>
      </c>
      <c r="L4" s="19"/>
      <c r="M4" s="135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36" t="s">
        <v>16</v>
      </c>
      <c r="L6" s="19"/>
    </row>
    <row r="7" spans="2:12" ht="16.5" customHeight="1" hidden="1">
      <c r="B7" s="19"/>
      <c r="E7" s="137" t="str">
        <f>'Rekapitulace stavby'!K6</f>
        <v>Úprava vnitrobloku ulice Sadová - Cheb</v>
      </c>
      <c r="F7" s="136"/>
      <c r="G7" s="136"/>
      <c r="H7" s="136"/>
      <c r="L7" s="19"/>
    </row>
    <row r="8" spans="2:12" s="1" customFormat="1" ht="12" customHeight="1" hidden="1">
      <c r="B8" s="42"/>
      <c r="D8" s="136" t="s">
        <v>104</v>
      </c>
      <c r="I8" s="138"/>
      <c r="L8" s="42"/>
    </row>
    <row r="9" spans="2:12" s="1" customFormat="1" ht="36.95" customHeight="1" hidden="1">
      <c r="B9" s="42"/>
      <c r="E9" s="139" t="s">
        <v>674</v>
      </c>
      <c r="F9" s="1"/>
      <c r="G9" s="1"/>
      <c r="H9" s="1"/>
      <c r="I9" s="138"/>
      <c r="L9" s="42"/>
    </row>
    <row r="10" spans="2:12" s="1" customFormat="1" ht="12" hidden="1">
      <c r="B10" s="42"/>
      <c r="I10" s="138"/>
      <c r="L10" s="42"/>
    </row>
    <row r="11" spans="2:12" s="1" customFormat="1" ht="12" customHeight="1" hidden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 hidden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23. 9. 2019</v>
      </c>
      <c r="L12" s="42"/>
    </row>
    <row r="13" spans="2:12" s="1" customFormat="1" ht="10.8" customHeight="1" hidden="1">
      <c r="B13" s="42"/>
      <c r="I13" s="138"/>
      <c r="L13" s="42"/>
    </row>
    <row r="14" spans="2:12" s="1" customFormat="1" ht="12" customHeight="1" hidden="1">
      <c r="B14" s="42"/>
      <c r="D14" s="136" t="s">
        <v>24</v>
      </c>
      <c r="I14" s="141" t="s">
        <v>25</v>
      </c>
      <c r="J14" s="140" t="str">
        <f>IF('Rekapitulace stavby'!AN10="","",'Rekapitulace stavby'!AN10)</f>
        <v/>
      </c>
      <c r="L14" s="42"/>
    </row>
    <row r="15" spans="2:12" s="1" customFormat="1" ht="18" customHeight="1" hidden="1">
      <c r="B15" s="42"/>
      <c r="E15" s="140" t="str">
        <f>IF('Rekapitulace stavby'!E11="","",'Rekapitulace stavby'!E11)</f>
        <v xml:space="preserve"> </v>
      </c>
      <c r="I15" s="141" t="s">
        <v>26</v>
      </c>
      <c r="J15" s="140" t="str">
        <f>IF('Rekapitulace stavby'!AN11="","",'Rekapitulace stavby'!AN11)</f>
        <v/>
      </c>
      <c r="L15" s="42"/>
    </row>
    <row r="16" spans="2:12" s="1" customFormat="1" ht="6.95" customHeight="1" hidden="1">
      <c r="B16" s="42"/>
      <c r="I16" s="138"/>
      <c r="L16" s="42"/>
    </row>
    <row r="17" spans="2:12" s="1" customFormat="1" ht="12" customHeight="1" hidden="1">
      <c r="B17" s="42"/>
      <c r="D17" s="136" t="s">
        <v>27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40"/>
      <c r="G18" s="140"/>
      <c r="H18" s="140"/>
      <c r="I18" s="141" t="s">
        <v>26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38"/>
      <c r="L19" s="42"/>
    </row>
    <row r="20" spans="2:12" s="1" customFormat="1" ht="12" customHeight="1" hidden="1">
      <c r="B20" s="42"/>
      <c r="D20" s="136" t="s">
        <v>29</v>
      </c>
      <c r="I20" s="141" t="s">
        <v>25</v>
      </c>
      <c r="J20" s="140" t="str">
        <f>IF('Rekapitulace stavby'!AN16="","",'Rekapitulace stavby'!AN16)</f>
        <v/>
      </c>
      <c r="L20" s="42"/>
    </row>
    <row r="21" spans="2:12" s="1" customFormat="1" ht="18" customHeight="1" hidden="1">
      <c r="B21" s="42"/>
      <c r="E21" s="140" t="str">
        <f>IF('Rekapitulace stavby'!E17="","",'Rekapitulace stavby'!E17)</f>
        <v xml:space="preserve"> </v>
      </c>
      <c r="I21" s="141" t="s">
        <v>26</v>
      </c>
      <c r="J21" s="140" t="str">
        <f>IF('Rekapitulace stavby'!AN17="","",'Rekapitulace stavby'!AN17)</f>
        <v/>
      </c>
      <c r="L21" s="42"/>
    </row>
    <row r="22" spans="2:12" s="1" customFormat="1" ht="6.95" customHeight="1" hidden="1">
      <c r="B22" s="42"/>
      <c r="I22" s="138"/>
      <c r="L22" s="42"/>
    </row>
    <row r="23" spans="2:12" s="1" customFormat="1" ht="12" customHeight="1" hidden="1">
      <c r="B23" s="42"/>
      <c r="D23" s="136" t="s">
        <v>30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 hidden="1">
      <c r="B24" s="42"/>
      <c r="E24" s="140" t="str">
        <f>IF('Rekapitulace stavby'!E20="","",'Rekapitulace stavby'!E20)</f>
        <v xml:space="preserve"> </v>
      </c>
      <c r="I24" s="141" t="s">
        <v>26</v>
      </c>
      <c r="J24" s="140" t="str">
        <f>IF('Rekapitulace stavby'!AN20="","",'Rekapitulace stavby'!AN20)</f>
        <v/>
      </c>
      <c r="L24" s="42"/>
    </row>
    <row r="25" spans="2:12" s="1" customFormat="1" ht="6.95" customHeight="1" hidden="1">
      <c r="B25" s="42"/>
      <c r="I25" s="138"/>
      <c r="L25" s="42"/>
    </row>
    <row r="26" spans="2:12" s="1" customFormat="1" ht="12" customHeight="1" hidden="1">
      <c r="B26" s="42"/>
      <c r="D26" s="136" t="s">
        <v>32</v>
      </c>
      <c r="I26" s="138"/>
      <c r="L26" s="42"/>
    </row>
    <row r="27" spans="2:12" s="7" customFormat="1" ht="16.5" customHeight="1" hidden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 hidden="1">
      <c r="B28" s="42"/>
      <c r="I28" s="138"/>
      <c r="L28" s="42"/>
    </row>
    <row r="29" spans="2:12" s="1" customFormat="1" ht="6.95" customHeight="1" hidden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 hidden="1">
      <c r="B30" s="42"/>
      <c r="D30" s="147" t="s">
        <v>33</v>
      </c>
      <c r="I30" s="138"/>
      <c r="J30" s="148">
        <f>ROUND(J128,2)</f>
        <v>0</v>
      </c>
      <c r="L30" s="42"/>
    </row>
    <row r="31" spans="2:12" s="1" customFormat="1" ht="6.95" customHeight="1" hidden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 hidden="1">
      <c r="B32" s="42"/>
      <c r="F32" s="149" t="s">
        <v>35</v>
      </c>
      <c r="I32" s="150" t="s">
        <v>34</v>
      </c>
      <c r="J32" s="149" t="s">
        <v>36</v>
      </c>
      <c r="L32" s="42"/>
    </row>
    <row r="33" spans="2:12" s="1" customFormat="1" ht="14.4" customHeight="1" hidden="1">
      <c r="B33" s="42"/>
      <c r="D33" s="151" t="s">
        <v>37</v>
      </c>
      <c r="E33" s="136" t="s">
        <v>38</v>
      </c>
      <c r="F33" s="152">
        <f>ROUND((SUM(BE128:BE412)),2)</f>
        <v>0</v>
      </c>
      <c r="I33" s="153">
        <v>0.21</v>
      </c>
      <c r="J33" s="152">
        <f>ROUND(((SUM(BE128:BE412))*I33),2)</f>
        <v>0</v>
      </c>
      <c r="L33" s="42"/>
    </row>
    <row r="34" spans="2:12" s="1" customFormat="1" ht="14.4" customHeight="1" hidden="1">
      <c r="B34" s="42"/>
      <c r="E34" s="136" t="s">
        <v>39</v>
      </c>
      <c r="F34" s="152">
        <f>ROUND((SUM(BF128:BF412)),2)</f>
        <v>0</v>
      </c>
      <c r="I34" s="153">
        <v>0.15</v>
      </c>
      <c r="J34" s="152">
        <f>ROUND(((SUM(BF128:BF412))*I34),2)</f>
        <v>0</v>
      </c>
      <c r="L34" s="42"/>
    </row>
    <row r="35" spans="2:12" s="1" customFormat="1" ht="14.4" customHeight="1" hidden="1">
      <c r="B35" s="42"/>
      <c r="E35" s="136" t="s">
        <v>40</v>
      </c>
      <c r="F35" s="152">
        <f>ROUND((SUM(BG128:BG412)),2)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41</v>
      </c>
      <c r="F36" s="152">
        <f>ROUND((SUM(BH128:BH412)),2)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42</v>
      </c>
      <c r="F37" s="152">
        <f>ROUND((SUM(BI128:BI412)),2)</f>
        <v>0</v>
      </c>
      <c r="I37" s="153">
        <v>0</v>
      </c>
      <c r="J37" s="152">
        <f>0</f>
        <v>0</v>
      </c>
      <c r="L37" s="42"/>
    </row>
    <row r="38" spans="2:12" s="1" customFormat="1" ht="6.95" customHeight="1" hidden="1">
      <c r="B38" s="42"/>
      <c r="I38" s="138"/>
      <c r="L38" s="42"/>
    </row>
    <row r="39" spans="2:12" s="1" customFormat="1" ht="25.4" customHeight="1" hidden="1"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9"/>
      <c r="J39" s="160">
        <f>SUM(J30:J37)</f>
        <v>0</v>
      </c>
      <c r="K39" s="161"/>
      <c r="L39" s="42"/>
    </row>
    <row r="40" spans="2:12" s="1" customFormat="1" ht="14.4" customHeight="1" hidden="1">
      <c r="B40" s="42"/>
      <c r="I40" s="138"/>
      <c r="L40" s="42"/>
    </row>
    <row r="41" spans="2:12" ht="14.4" customHeight="1" hidden="1">
      <c r="B41" s="19"/>
      <c r="L41" s="19"/>
    </row>
    <row r="42" spans="2:12" ht="14.4" customHeight="1" hidden="1">
      <c r="B42" s="19"/>
      <c r="L42" s="19"/>
    </row>
    <row r="43" spans="2:12" ht="14.4" customHeight="1" hidden="1">
      <c r="B43" s="19"/>
      <c r="L43" s="19"/>
    </row>
    <row r="44" spans="2:12" ht="14.4" customHeight="1" hidden="1">
      <c r="B44" s="19"/>
      <c r="L44" s="19"/>
    </row>
    <row r="45" spans="2:12" ht="14.4" customHeight="1" hidden="1">
      <c r="B45" s="19"/>
      <c r="L45" s="19"/>
    </row>
    <row r="46" spans="2:12" ht="14.4" customHeight="1" hidden="1">
      <c r="B46" s="19"/>
      <c r="L46" s="19"/>
    </row>
    <row r="47" spans="2:12" ht="14.4" customHeight="1" hidden="1">
      <c r="B47" s="19"/>
      <c r="L47" s="19"/>
    </row>
    <row r="48" spans="2:12" ht="14.4" customHeight="1" hidden="1">
      <c r="B48" s="19"/>
      <c r="L48" s="19"/>
    </row>
    <row r="49" spans="2:12" ht="14.4" customHeight="1" hidden="1">
      <c r="B49" s="19"/>
      <c r="L49" s="19"/>
    </row>
    <row r="50" spans="2:12" s="1" customFormat="1" ht="14.4" customHeight="1" hidden="1">
      <c r="B50" s="42"/>
      <c r="D50" s="162" t="s">
        <v>46</v>
      </c>
      <c r="E50" s="163"/>
      <c r="F50" s="163"/>
      <c r="G50" s="162" t="s">
        <v>47</v>
      </c>
      <c r="H50" s="163"/>
      <c r="I50" s="164"/>
      <c r="J50" s="163"/>
      <c r="K50" s="163"/>
      <c r="L50" s="4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2:12" s="1" customFormat="1" ht="12" hidden="1">
      <c r="B61" s="42"/>
      <c r="D61" s="165" t="s">
        <v>48</v>
      </c>
      <c r="E61" s="166"/>
      <c r="F61" s="167" t="s">
        <v>49</v>
      </c>
      <c r="G61" s="165" t="s">
        <v>48</v>
      </c>
      <c r="H61" s="166"/>
      <c r="I61" s="168"/>
      <c r="J61" s="169" t="s">
        <v>49</v>
      </c>
      <c r="K61" s="166"/>
      <c r="L61" s="42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2:12" s="1" customFormat="1" ht="12" hidden="1">
      <c r="B65" s="42"/>
      <c r="D65" s="162" t="s">
        <v>50</v>
      </c>
      <c r="E65" s="163"/>
      <c r="F65" s="163"/>
      <c r="G65" s="162" t="s">
        <v>51</v>
      </c>
      <c r="H65" s="163"/>
      <c r="I65" s="164"/>
      <c r="J65" s="163"/>
      <c r="K65" s="163"/>
      <c r="L65" s="42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2:12" s="1" customFormat="1" ht="12" hidden="1">
      <c r="B76" s="42"/>
      <c r="D76" s="165" t="s">
        <v>48</v>
      </c>
      <c r="E76" s="166"/>
      <c r="F76" s="167" t="s">
        <v>49</v>
      </c>
      <c r="G76" s="165" t="s">
        <v>48</v>
      </c>
      <c r="H76" s="166"/>
      <c r="I76" s="168"/>
      <c r="J76" s="169" t="s">
        <v>49</v>
      </c>
      <c r="K76" s="166"/>
      <c r="L76" s="42"/>
    </row>
    <row r="77" spans="2:12" s="1" customFormat="1" ht="14.4" customHeight="1" hidden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78" ht="12" hidden="1"/>
    <row r="79" ht="12" hidden="1"/>
    <row r="80" ht="12" hidden="1"/>
    <row r="81" spans="2:12" s="1" customFormat="1" ht="6.95" customHeight="1" hidden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 hidden="1">
      <c r="B82" s="37"/>
      <c r="C82" s="22" t="s">
        <v>106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 hidden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 hidden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 hidden="1">
      <c r="B85" s="37"/>
      <c r="C85" s="38"/>
      <c r="D85" s="38"/>
      <c r="E85" s="176" t="str">
        <f>E7</f>
        <v>Úprava vnitrobloku ulice Sadová - Cheb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 hidden="1">
      <c r="B86" s="37"/>
      <c r="C86" s="31" t="s">
        <v>104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 hidden="1">
      <c r="B87" s="37"/>
      <c r="C87" s="38"/>
      <c r="D87" s="38"/>
      <c r="E87" s="70" t="str">
        <f>E9</f>
        <v>20 - Dopravní část - - 20 - Dopravní část - 2.etapa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 hidden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 hidden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23. 9. 2019</v>
      </c>
      <c r="K89" s="38"/>
      <c r="L89" s="42"/>
    </row>
    <row r="90" spans="2:12" s="1" customFormat="1" ht="6.95" customHeight="1" hidden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15.15" customHeight="1" hidden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41" t="s">
        <v>29</v>
      </c>
      <c r="J91" s="35" t="str">
        <f>E21</f>
        <v xml:space="preserve"> </v>
      </c>
      <c r="K91" s="38"/>
      <c r="L91" s="42"/>
    </row>
    <row r="92" spans="2:12" s="1" customFormat="1" ht="15.15" customHeight="1" hidden="1">
      <c r="B92" s="37"/>
      <c r="C92" s="31" t="s">
        <v>27</v>
      </c>
      <c r="D92" s="38"/>
      <c r="E92" s="38"/>
      <c r="F92" s="26" t="str">
        <f>IF(E18="","",E18)</f>
        <v>Vyplň údaj</v>
      </c>
      <c r="G92" s="38"/>
      <c r="H92" s="38"/>
      <c r="I92" s="141" t="s">
        <v>30</v>
      </c>
      <c r="J92" s="35" t="str">
        <f>E24</f>
        <v xml:space="preserve"> </v>
      </c>
      <c r="K92" s="38"/>
      <c r="L92" s="42"/>
    </row>
    <row r="93" spans="2:12" s="1" customFormat="1" ht="10.3" customHeight="1" hidden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 hidden="1">
      <c r="B94" s="37"/>
      <c r="C94" s="177" t="s">
        <v>107</v>
      </c>
      <c r="D94" s="178"/>
      <c r="E94" s="178"/>
      <c r="F94" s="178"/>
      <c r="G94" s="178"/>
      <c r="H94" s="178"/>
      <c r="I94" s="179"/>
      <c r="J94" s="180" t="s">
        <v>108</v>
      </c>
      <c r="K94" s="178"/>
      <c r="L94" s="42"/>
    </row>
    <row r="95" spans="2:12" s="1" customFormat="1" ht="10.3" customHeight="1" hidden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 hidden="1">
      <c r="B96" s="37"/>
      <c r="C96" s="181" t="s">
        <v>109</v>
      </c>
      <c r="D96" s="38"/>
      <c r="E96" s="38"/>
      <c r="F96" s="38"/>
      <c r="G96" s="38"/>
      <c r="H96" s="38"/>
      <c r="I96" s="138"/>
      <c r="J96" s="104">
        <f>J128</f>
        <v>0</v>
      </c>
      <c r="K96" s="38"/>
      <c r="L96" s="42"/>
      <c r="AU96" s="16" t="s">
        <v>110</v>
      </c>
    </row>
    <row r="97" spans="2:12" s="8" customFormat="1" ht="24.95" customHeight="1" hidden="1">
      <c r="B97" s="182"/>
      <c r="C97" s="183"/>
      <c r="D97" s="184" t="s">
        <v>190</v>
      </c>
      <c r="E97" s="185"/>
      <c r="F97" s="185"/>
      <c r="G97" s="185"/>
      <c r="H97" s="185"/>
      <c r="I97" s="186"/>
      <c r="J97" s="187">
        <f>J129</f>
        <v>0</v>
      </c>
      <c r="K97" s="183"/>
      <c r="L97" s="188"/>
    </row>
    <row r="98" spans="2:12" s="11" customFormat="1" ht="19.9" customHeight="1" hidden="1">
      <c r="B98" s="234"/>
      <c r="C98" s="235"/>
      <c r="D98" s="236" t="s">
        <v>191</v>
      </c>
      <c r="E98" s="237"/>
      <c r="F98" s="237"/>
      <c r="G98" s="237"/>
      <c r="H98" s="237"/>
      <c r="I98" s="238"/>
      <c r="J98" s="239">
        <f>J130</f>
        <v>0</v>
      </c>
      <c r="K98" s="235"/>
      <c r="L98" s="240"/>
    </row>
    <row r="99" spans="2:12" s="11" customFormat="1" ht="19.9" customHeight="1" hidden="1">
      <c r="B99" s="234"/>
      <c r="C99" s="235"/>
      <c r="D99" s="236" t="s">
        <v>192</v>
      </c>
      <c r="E99" s="237"/>
      <c r="F99" s="237"/>
      <c r="G99" s="237"/>
      <c r="H99" s="237"/>
      <c r="I99" s="238"/>
      <c r="J99" s="239">
        <f>J203</f>
        <v>0</v>
      </c>
      <c r="K99" s="235"/>
      <c r="L99" s="240"/>
    </row>
    <row r="100" spans="2:12" s="11" customFormat="1" ht="19.9" customHeight="1" hidden="1">
      <c r="B100" s="234"/>
      <c r="C100" s="235"/>
      <c r="D100" s="236" t="s">
        <v>194</v>
      </c>
      <c r="E100" s="237"/>
      <c r="F100" s="237"/>
      <c r="G100" s="237"/>
      <c r="H100" s="237"/>
      <c r="I100" s="238"/>
      <c r="J100" s="239">
        <f>J224</f>
        <v>0</v>
      </c>
      <c r="K100" s="235"/>
      <c r="L100" s="240"/>
    </row>
    <row r="101" spans="2:12" s="11" customFormat="1" ht="19.9" customHeight="1" hidden="1">
      <c r="B101" s="234"/>
      <c r="C101" s="235"/>
      <c r="D101" s="236" t="s">
        <v>196</v>
      </c>
      <c r="E101" s="237"/>
      <c r="F101" s="237"/>
      <c r="G101" s="237"/>
      <c r="H101" s="237"/>
      <c r="I101" s="238"/>
      <c r="J101" s="239">
        <f>J301</f>
        <v>0</v>
      </c>
      <c r="K101" s="235"/>
      <c r="L101" s="240"/>
    </row>
    <row r="102" spans="2:12" s="11" customFormat="1" ht="19.9" customHeight="1" hidden="1">
      <c r="B102" s="234"/>
      <c r="C102" s="235"/>
      <c r="D102" s="236" t="s">
        <v>197</v>
      </c>
      <c r="E102" s="237"/>
      <c r="F102" s="237"/>
      <c r="G102" s="237"/>
      <c r="H102" s="237"/>
      <c r="I102" s="238"/>
      <c r="J102" s="239">
        <f>J364</f>
        <v>0</v>
      </c>
      <c r="K102" s="235"/>
      <c r="L102" s="240"/>
    </row>
    <row r="103" spans="2:12" s="11" customFormat="1" ht="19.9" customHeight="1" hidden="1">
      <c r="B103" s="234"/>
      <c r="C103" s="235"/>
      <c r="D103" s="236" t="s">
        <v>198</v>
      </c>
      <c r="E103" s="237"/>
      <c r="F103" s="237"/>
      <c r="G103" s="237"/>
      <c r="H103" s="237"/>
      <c r="I103" s="238"/>
      <c r="J103" s="239">
        <f>J375</f>
        <v>0</v>
      </c>
      <c r="K103" s="235"/>
      <c r="L103" s="240"/>
    </row>
    <row r="104" spans="2:12" s="8" customFormat="1" ht="24.95" customHeight="1" hidden="1">
      <c r="B104" s="182"/>
      <c r="C104" s="183"/>
      <c r="D104" s="184" t="s">
        <v>199</v>
      </c>
      <c r="E104" s="185"/>
      <c r="F104" s="185"/>
      <c r="G104" s="185"/>
      <c r="H104" s="185"/>
      <c r="I104" s="186"/>
      <c r="J104" s="187">
        <f>J378</f>
        <v>0</v>
      </c>
      <c r="K104" s="183"/>
      <c r="L104" s="188"/>
    </row>
    <row r="105" spans="2:12" s="11" customFormat="1" ht="19.9" customHeight="1" hidden="1">
      <c r="B105" s="234"/>
      <c r="C105" s="235"/>
      <c r="D105" s="236" t="s">
        <v>200</v>
      </c>
      <c r="E105" s="237"/>
      <c r="F105" s="237"/>
      <c r="G105" s="237"/>
      <c r="H105" s="237"/>
      <c r="I105" s="238"/>
      <c r="J105" s="239">
        <f>J379</f>
        <v>0</v>
      </c>
      <c r="K105" s="235"/>
      <c r="L105" s="240"/>
    </row>
    <row r="106" spans="2:12" s="11" customFormat="1" ht="19.9" customHeight="1" hidden="1">
      <c r="B106" s="234"/>
      <c r="C106" s="235"/>
      <c r="D106" s="236" t="s">
        <v>201</v>
      </c>
      <c r="E106" s="237"/>
      <c r="F106" s="237"/>
      <c r="G106" s="237"/>
      <c r="H106" s="237"/>
      <c r="I106" s="238"/>
      <c r="J106" s="239">
        <f>J394</f>
        <v>0</v>
      </c>
      <c r="K106" s="235"/>
      <c r="L106" s="240"/>
    </row>
    <row r="107" spans="2:12" s="8" customFormat="1" ht="24.95" customHeight="1" hidden="1">
      <c r="B107" s="182"/>
      <c r="C107" s="183"/>
      <c r="D107" s="184" t="s">
        <v>202</v>
      </c>
      <c r="E107" s="185"/>
      <c r="F107" s="185"/>
      <c r="G107" s="185"/>
      <c r="H107" s="185"/>
      <c r="I107" s="186"/>
      <c r="J107" s="187">
        <f>J403</f>
        <v>0</v>
      </c>
      <c r="K107" s="183"/>
      <c r="L107" s="188"/>
    </row>
    <row r="108" spans="2:12" s="11" customFormat="1" ht="19.9" customHeight="1" hidden="1">
      <c r="B108" s="234"/>
      <c r="C108" s="235"/>
      <c r="D108" s="236" t="s">
        <v>204</v>
      </c>
      <c r="E108" s="237"/>
      <c r="F108" s="237"/>
      <c r="G108" s="237"/>
      <c r="H108" s="237"/>
      <c r="I108" s="238"/>
      <c r="J108" s="239">
        <f>J404</f>
        <v>0</v>
      </c>
      <c r="K108" s="235"/>
      <c r="L108" s="240"/>
    </row>
    <row r="109" spans="2:12" s="1" customFormat="1" ht="21.8" customHeight="1" hidden="1">
      <c r="B109" s="37"/>
      <c r="C109" s="38"/>
      <c r="D109" s="38"/>
      <c r="E109" s="38"/>
      <c r="F109" s="38"/>
      <c r="G109" s="38"/>
      <c r="H109" s="38"/>
      <c r="I109" s="138"/>
      <c r="J109" s="38"/>
      <c r="K109" s="38"/>
      <c r="L109" s="42"/>
    </row>
    <row r="110" spans="2:12" s="1" customFormat="1" ht="6.95" customHeight="1" hidden="1">
      <c r="B110" s="60"/>
      <c r="C110" s="61"/>
      <c r="D110" s="61"/>
      <c r="E110" s="61"/>
      <c r="F110" s="61"/>
      <c r="G110" s="61"/>
      <c r="H110" s="61"/>
      <c r="I110" s="172"/>
      <c r="J110" s="61"/>
      <c r="K110" s="61"/>
      <c r="L110" s="42"/>
    </row>
    <row r="111" ht="12" hidden="1"/>
    <row r="112" ht="12" hidden="1"/>
    <row r="113" ht="12" hidden="1"/>
    <row r="114" spans="2:12" s="1" customFormat="1" ht="6.95" customHeight="1">
      <c r="B114" s="62"/>
      <c r="C114" s="63"/>
      <c r="D114" s="63"/>
      <c r="E114" s="63"/>
      <c r="F114" s="63"/>
      <c r="G114" s="63"/>
      <c r="H114" s="63"/>
      <c r="I114" s="175"/>
      <c r="J114" s="63"/>
      <c r="K114" s="63"/>
      <c r="L114" s="42"/>
    </row>
    <row r="115" spans="2:12" s="1" customFormat="1" ht="24.95" customHeight="1">
      <c r="B115" s="37"/>
      <c r="C115" s="22" t="s">
        <v>112</v>
      </c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38"/>
      <c r="J116" s="38"/>
      <c r="K116" s="38"/>
      <c r="L116" s="42"/>
    </row>
    <row r="117" spans="2:12" s="1" customFormat="1" ht="12" customHeight="1">
      <c r="B117" s="37"/>
      <c r="C117" s="31" t="s">
        <v>16</v>
      </c>
      <c r="D117" s="38"/>
      <c r="E117" s="38"/>
      <c r="F117" s="38"/>
      <c r="G117" s="38"/>
      <c r="H117" s="38"/>
      <c r="I117" s="138"/>
      <c r="J117" s="38"/>
      <c r="K117" s="38"/>
      <c r="L117" s="42"/>
    </row>
    <row r="118" spans="2:12" s="1" customFormat="1" ht="16.5" customHeight="1">
      <c r="B118" s="37"/>
      <c r="C118" s="38"/>
      <c r="D118" s="38"/>
      <c r="E118" s="176" t="str">
        <f>E7</f>
        <v>Úprava vnitrobloku ulice Sadová - Cheb</v>
      </c>
      <c r="F118" s="31"/>
      <c r="G118" s="31"/>
      <c r="H118" s="31"/>
      <c r="I118" s="138"/>
      <c r="J118" s="38"/>
      <c r="K118" s="38"/>
      <c r="L118" s="42"/>
    </row>
    <row r="119" spans="2:12" s="1" customFormat="1" ht="12" customHeight="1">
      <c r="B119" s="37"/>
      <c r="C119" s="31" t="s">
        <v>104</v>
      </c>
      <c r="D119" s="38"/>
      <c r="E119" s="38"/>
      <c r="F119" s="38"/>
      <c r="G119" s="38"/>
      <c r="H119" s="38"/>
      <c r="I119" s="138"/>
      <c r="J119" s="38"/>
      <c r="K119" s="38"/>
      <c r="L119" s="42"/>
    </row>
    <row r="120" spans="2:12" s="1" customFormat="1" ht="16.5" customHeight="1">
      <c r="B120" s="37"/>
      <c r="C120" s="38"/>
      <c r="D120" s="38"/>
      <c r="E120" s="70" t="str">
        <f>E9</f>
        <v>20 - Dopravní část - - 20 - Dopravní část - 2.etapa</v>
      </c>
      <c r="F120" s="38"/>
      <c r="G120" s="38"/>
      <c r="H120" s="38"/>
      <c r="I120" s="138"/>
      <c r="J120" s="38"/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38"/>
      <c r="J121" s="38"/>
      <c r="K121" s="38"/>
      <c r="L121" s="42"/>
    </row>
    <row r="122" spans="2:12" s="1" customFormat="1" ht="12" customHeight="1">
      <c r="B122" s="37"/>
      <c r="C122" s="31" t="s">
        <v>20</v>
      </c>
      <c r="D122" s="38"/>
      <c r="E122" s="38"/>
      <c r="F122" s="26" t="str">
        <f>F12</f>
        <v xml:space="preserve"> </v>
      </c>
      <c r="G122" s="38"/>
      <c r="H122" s="38"/>
      <c r="I122" s="141" t="s">
        <v>22</v>
      </c>
      <c r="J122" s="73" t="str">
        <f>IF(J12="","",J12)</f>
        <v>23. 9. 2019</v>
      </c>
      <c r="K122" s="38"/>
      <c r="L122" s="42"/>
    </row>
    <row r="123" spans="2:12" s="1" customFormat="1" ht="6.95" customHeight="1">
      <c r="B123" s="37"/>
      <c r="C123" s="38"/>
      <c r="D123" s="38"/>
      <c r="E123" s="38"/>
      <c r="F123" s="38"/>
      <c r="G123" s="38"/>
      <c r="H123" s="38"/>
      <c r="I123" s="138"/>
      <c r="J123" s="38"/>
      <c r="K123" s="38"/>
      <c r="L123" s="42"/>
    </row>
    <row r="124" spans="2:12" s="1" customFormat="1" ht="15.15" customHeight="1">
      <c r="B124" s="37"/>
      <c r="C124" s="31" t="s">
        <v>24</v>
      </c>
      <c r="D124" s="38"/>
      <c r="E124" s="38"/>
      <c r="F124" s="26" t="str">
        <f>E15</f>
        <v xml:space="preserve"> </v>
      </c>
      <c r="G124" s="38"/>
      <c r="H124" s="38"/>
      <c r="I124" s="141" t="s">
        <v>29</v>
      </c>
      <c r="J124" s="35" t="str">
        <f>E21</f>
        <v xml:space="preserve"> </v>
      </c>
      <c r="K124" s="38"/>
      <c r="L124" s="42"/>
    </row>
    <row r="125" spans="2:12" s="1" customFormat="1" ht="15.15" customHeight="1">
      <c r="B125" s="37"/>
      <c r="C125" s="31" t="s">
        <v>27</v>
      </c>
      <c r="D125" s="38"/>
      <c r="E125" s="38"/>
      <c r="F125" s="26" t="str">
        <f>IF(E18="","",E18)</f>
        <v>Vyplň údaj</v>
      </c>
      <c r="G125" s="38"/>
      <c r="H125" s="38"/>
      <c r="I125" s="141" t="s">
        <v>30</v>
      </c>
      <c r="J125" s="35" t="str">
        <f>E24</f>
        <v xml:space="preserve"> </v>
      </c>
      <c r="K125" s="38"/>
      <c r="L125" s="42"/>
    </row>
    <row r="126" spans="2:12" s="1" customFormat="1" ht="10.3" customHeight="1">
      <c r="B126" s="37"/>
      <c r="C126" s="38"/>
      <c r="D126" s="38"/>
      <c r="E126" s="38"/>
      <c r="F126" s="38"/>
      <c r="G126" s="38"/>
      <c r="H126" s="38"/>
      <c r="I126" s="138"/>
      <c r="J126" s="38"/>
      <c r="K126" s="38"/>
      <c r="L126" s="42"/>
    </row>
    <row r="127" spans="2:20" s="9" customFormat="1" ht="29.25" customHeight="1">
      <c r="B127" s="189"/>
      <c r="C127" s="190" t="s">
        <v>113</v>
      </c>
      <c r="D127" s="191" t="s">
        <v>58</v>
      </c>
      <c r="E127" s="191" t="s">
        <v>54</v>
      </c>
      <c r="F127" s="191" t="s">
        <v>55</v>
      </c>
      <c r="G127" s="191" t="s">
        <v>114</v>
      </c>
      <c r="H127" s="191" t="s">
        <v>115</v>
      </c>
      <c r="I127" s="192" t="s">
        <v>116</v>
      </c>
      <c r="J127" s="193" t="s">
        <v>108</v>
      </c>
      <c r="K127" s="194" t="s">
        <v>117</v>
      </c>
      <c r="L127" s="195"/>
      <c r="M127" s="94" t="s">
        <v>1</v>
      </c>
      <c r="N127" s="95" t="s">
        <v>37</v>
      </c>
      <c r="O127" s="95" t="s">
        <v>118</v>
      </c>
      <c r="P127" s="95" t="s">
        <v>119</v>
      </c>
      <c r="Q127" s="95" t="s">
        <v>120</v>
      </c>
      <c r="R127" s="95" t="s">
        <v>121</v>
      </c>
      <c r="S127" s="95" t="s">
        <v>122</v>
      </c>
      <c r="T127" s="96" t="s">
        <v>123</v>
      </c>
    </row>
    <row r="128" spans="2:63" s="1" customFormat="1" ht="22.8" customHeight="1">
      <c r="B128" s="37"/>
      <c r="C128" s="101" t="s">
        <v>124</v>
      </c>
      <c r="D128" s="38"/>
      <c r="E128" s="38"/>
      <c r="F128" s="38"/>
      <c r="G128" s="38"/>
      <c r="H128" s="38"/>
      <c r="I128" s="138"/>
      <c r="J128" s="196">
        <f>BK128</f>
        <v>0</v>
      </c>
      <c r="K128" s="38"/>
      <c r="L128" s="42"/>
      <c r="M128" s="97"/>
      <c r="N128" s="98"/>
      <c r="O128" s="98"/>
      <c r="P128" s="197">
        <f>P129+P378+P403</f>
        <v>0</v>
      </c>
      <c r="Q128" s="98"/>
      <c r="R128" s="197">
        <f>R129+R378+R403</f>
        <v>743.5397320884001</v>
      </c>
      <c r="S128" s="98"/>
      <c r="T128" s="198">
        <f>T129+T378+T403</f>
        <v>0</v>
      </c>
      <c r="AT128" s="16" t="s">
        <v>72</v>
      </c>
      <c r="AU128" s="16" t="s">
        <v>110</v>
      </c>
      <c r="BK128" s="199">
        <f>BK129+BK378+BK403</f>
        <v>0</v>
      </c>
    </row>
    <row r="129" spans="2:63" s="10" customFormat="1" ht="25.9" customHeight="1">
      <c r="B129" s="200"/>
      <c r="C129" s="201"/>
      <c r="D129" s="202" t="s">
        <v>72</v>
      </c>
      <c r="E129" s="203" t="s">
        <v>205</v>
      </c>
      <c r="F129" s="203" t="s">
        <v>206</v>
      </c>
      <c r="G129" s="201"/>
      <c r="H129" s="201"/>
      <c r="I129" s="204"/>
      <c r="J129" s="205">
        <f>BK129</f>
        <v>0</v>
      </c>
      <c r="K129" s="201"/>
      <c r="L129" s="206"/>
      <c r="M129" s="207"/>
      <c r="N129" s="208"/>
      <c r="O129" s="208"/>
      <c r="P129" s="209">
        <f>P130+P203+P224+P301+P364+P375</f>
        <v>0</v>
      </c>
      <c r="Q129" s="208"/>
      <c r="R129" s="209">
        <f>R130+R203+R224+R301+R364+R375</f>
        <v>743.5397320884001</v>
      </c>
      <c r="S129" s="208"/>
      <c r="T129" s="210">
        <f>T130+T203+T224+T301+T364+T375</f>
        <v>0</v>
      </c>
      <c r="AR129" s="211" t="s">
        <v>81</v>
      </c>
      <c r="AT129" s="212" t="s">
        <v>72</v>
      </c>
      <c r="AU129" s="212" t="s">
        <v>73</v>
      </c>
      <c r="AY129" s="211" t="s">
        <v>128</v>
      </c>
      <c r="BK129" s="213">
        <f>BK130+BK203+BK224+BK301+BK364+BK375</f>
        <v>0</v>
      </c>
    </row>
    <row r="130" spans="2:63" s="10" customFormat="1" ht="22.8" customHeight="1">
      <c r="B130" s="200"/>
      <c r="C130" s="201"/>
      <c r="D130" s="202" t="s">
        <v>72</v>
      </c>
      <c r="E130" s="241" t="s">
        <v>81</v>
      </c>
      <c r="F130" s="241" t="s">
        <v>207</v>
      </c>
      <c r="G130" s="201"/>
      <c r="H130" s="201"/>
      <c r="I130" s="204"/>
      <c r="J130" s="242">
        <f>BK130</f>
        <v>0</v>
      </c>
      <c r="K130" s="201"/>
      <c r="L130" s="206"/>
      <c r="M130" s="207"/>
      <c r="N130" s="208"/>
      <c r="O130" s="208"/>
      <c r="P130" s="209">
        <f>SUM(P131:P202)</f>
        <v>0</v>
      </c>
      <c r="Q130" s="208"/>
      <c r="R130" s="209">
        <f>SUM(R131:R202)</f>
        <v>0.00940644</v>
      </c>
      <c r="S130" s="208"/>
      <c r="T130" s="210">
        <f>SUM(T131:T202)</f>
        <v>0</v>
      </c>
      <c r="AR130" s="211" t="s">
        <v>81</v>
      </c>
      <c r="AT130" s="212" t="s">
        <v>72</v>
      </c>
      <c r="AU130" s="212" t="s">
        <v>81</v>
      </c>
      <c r="AY130" s="211" t="s">
        <v>128</v>
      </c>
      <c r="BK130" s="213">
        <f>SUM(BK131:BK202)</f>
        <v>0</v>
      </c>
    </row>
    <row r="131" spans="2:65" s="1" customFormat="1" ht="24" customHeight="1">
      <c r="B131" s="37"/>
      <c r="C131" s="214" t="s">
        <v>81</v>
      </c>
      <c r="D131" s="214" t="s">
        <v>129</v>
      </c>
      <c r="E131" s="215" t="s">
        <v>218</v>
      </c>
      <c r="F131" s="216" t="s">
        <v>219</v>
      </c>
      <c r="G131" s="217" t="s">
        <v>210</v>
      </c>
      <c r="H131" s="218">
        <v>102</v>
      </c>
      <c r="I131" s="219"/>
      <c r="J131" s="220">
        <f>ROUND(I131*H131,2)</f>
        <v>0</v>
      </c>
      <c r="K131" s="216" t="s">
        <v>211</v>
      </c>
      <c r="L131" s="42"/>
      <c r="M131" s="221" t="s">
        <v>1</v>
      </c>
      <c r="N131" s="222" t="s">
        <v>38</v>
      </c>
      <c r="O131" s="85"/>
      <c r="P131" s="223">
        <f>O131*H131</f>
        <v>0</v>
      </c>
      <c r="Q131" s="223">
        <v>9.222E-05</v>
      </c>
      <c r="R131" s="223">
        <f>Q131*H131</f>
        <v>0.00940644</v>
      </c>
      <c r="S131" s="223">
        <v>0</v>
      </c>
      <c r="T131" s="224">
        <f>S131*H131</f>
        <v>0</v>
      </c>
      <c r="AR131" s="225" t="s">
        <v>133</v>
      </c>
      <c r="AT131" s="225" t="s">
        <v>129</v>
      </c>
      <c r="AU131" s="225" t="s">
        <v>83</v>
      </c>
      <c r="AY131" s="16" t="s">
        <v>128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6" t="s">
        <v>81</v>
      </c>
      <c r="BK131" s="226">
        <f>ROUND(I131*H131,2)</f>
        <v>0</v>
      </c>
      <c r="BL131" s="16" t="s">
        <v>133</v>
      </c>
      <c r="BM131" s="225" t="s">
        <v>83</v>
      </c>
    </row>
    <row r="132" spans="2:47" s="1" customFormat="1" ht="12">
      <c r="B132" s="37"/>
      <c r="C132" s="38"/>
      <c r="D132" s="227" t="s">
        <v>134</v>
      </c>
      <c r="E132" s="38"/>
      <c r="F132" s="228" t="s">
        <v>219</v>
      </c>
      <c r="G132" s="38"/>
      <c r="H132" s="38"/>
      <c r="I132" s="138"/>
      <c r="J132" s="38"/>
      <c r="K132" s="38"/>
      <c r="L132" s="42"/>
      <c r="M132" s="229"/>
      <c r="N132" s="85"/>
      <c r="O132" s="85"/>
      <c r="P132" s="85"/>
      <c r="Q132" s="85"/>
      <c r="R132" s="85"/>
      <c r="S132" s="85"/>
      <c r="T132" s="86"/>
      <c r="AT132" s="16" t="s">
        <v>134</v>
      </c>
      <c r="AU132" s="16" t="s">
        <v>83</v>
      </c>
    </row>
    <row r="133" spans="2:51" s="12" customFormat="1" ht="12">
      <c r="B133" s="243"/>
      <c r="C133" s="244"/>
      <c r="D133" s="227" t="s">
        <v>212</v>
      </c>
      <c r="E133" s="245" t="s">
        <v>1</v>
      </c>
      <c r="F133" s="246" t="s">
        <v>675</v>
      </c>
      <c r="G133" s="244"/>
      <c r="H133" s="247">
        <v>102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212</v>
      </c>
      <c r="AU133" s="253" t="s">
        <v>83</v>
      </c>
      <c r="AV133" s="12" t="s">
        <v>83</v>
      </c>
      <c r="AW133" s="12" t="s">
        <v>31</v>
      </c>
      <c r="AX133" s="12" t="s">
        <v>73</v>
      </c>
      <c r="AY133" s="253" t="s">
        <v>128</v>
      </c>
    </row>
    <row r="134" spans="2:51" s="13" customFormat="1" ht="12">
      <c r="B134" s="254"/>
      <c r="C134" s="255"/>
      <c r="D134" s="227" t="s">
        <v>212</v>
      </c>
      <c r="E134" s="256" t="s">
        <v>1</v>
      </c>
      <c r="F134" s="257" t="s">
        <v>214</v>
      </c>
      <c r="G134" s="255"/>
      <c r="H134" s="258">
        <v>102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AT134" s="264" t="s">
        <v>212</v>
      </c>
      <c r="AU134" s="264" t="s">
        <v>83</v>
      </c>
      <c r="AV134" s="13" t="s">
        <v>133</v>
      </c>
      <c r="AW134" s="13" t="s">
        <v>31</v>
      </c>
      <c r="AX134" s="13" t="s">
        <v>81</v>
      </c>
      <c r="AY134" s="264" t="s">
        <v>128</v>
      </c>
    </row>
    <row r="135" spans="2:65" s="1" customFormat="1" ht="16.5" customHeight="1">
      <c r="B135" s="37"/>
      <c r="C135" s="214" t="s">
        <v>83</v>
      </c>
      <c r="D135" s="214" t="s">
        <v>129</v>
      </c>
      <c r="E135" s="215" t="s">
        <v>221</v>
      </c>
      <c r="F135" s="216" t="s">
        <v>222</v>
      </c>
      <c r="G135" s="217" t="s">
        <v>223</v>
      </c>
      <c r="H135" s="218">
        <v>207</v>
      </c>
      <c r="I135" s="219"/>
      <c r="J135" s="220">
        <f>ROUND(I135*H135,2)</f>
        <v>0</v>
      </c>
      <c r="K135" s="216" t="s">
        <v>211</v>
      </c>
      <c r="L135" s="42"/>
      <c r="M135" s="221" t="s">
        <v>1</v>
      </c>
      <c r="N135" s="222" t="s">
        <v>38</v>
      </c>
      <c r="O135" s="85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AR135" s="225" t="s">
        <v>133</v>
      </c>
      <c r="AT135" s="225" t="s">
        <v>129</v>
      </c>
      <c r="AU135" s="225" t="s">
        <v>83</v>
      </c>
      <c r="AY135" s="16" t="s">
        <v>128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6" t="s">
        <v>81</v>
      </c>
      <c r="BK135" s="226">
        <f>ROUND(I135*H135,2)</f>
        <v>0</v>
      </c>
      <c r="BL135" s="16" t="s">
        <v>133</v>
      </c>
      <c r="BM135" s="225" t="s">
        <v>133</v>
      </c>
    </row>
    <row r="136" spans="2:47" s="1" customFormat="1" ht="12">
      <c r="B136" s="37"/>
      <c r="C136" s="38"/>
      <c r="D136" s="227" t="s">
        <v>134</v>
      </c>
      <c r="E136" s="38"/>
      <c r="F136" s="228" t="s">
        <v>222</v>
      </c>
      <c r="G136" s="38"/>
      <c r="H136" s="38"/>
      <c r="I136" s="138"/>
      <c r="J136" s="38"/>
      <c r="K136" s="38"/>
      <c r="L136" s="42"/>
      <c r="M136" s="229"/>
      <c r="N136" s="85"/>
      <c r="O136" s="85"/>
      <c r="P136" s="85"/>
      <c r="Q136" s="85"/>
      <c r="R136" s="85"/>
      <c r="S136" s="85"/>
      <c r="T136" s="86"/>
      <c r="AT136" s="16" t="s">
        <v>134</v>
      </c>
      <c r="AU136" s="16" t="s">
        <v>83</v>
      </c>
    </row>
    <row r="137" spans="2:51" s="12" customFormat="1" ht="12">
      <c r="B137" s="243"/>
      <c r="C137" s="244"/>
      <c r="D137" s="227" t="s">
        <v>212</v>
      </c>
      <c r="E137" s="245" t="s">
        <v>1</v>
      </c>
      <c r="F137" s="246" t="s">
        <v>676</v>
      </c>
      <c r="G137" s="244"/>
      <c r="H137" s="247">
        <v>207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AT137" s="253" t="s">
        <v>212</v>
      </c>
      <c r="AU137" s="253" t="s">
        <v>83</v>
      </c>
      <c r="AV137" s="12" t="s">
        <v>83</v>
      </c>
      <c r="AW137" s="12" t="s">
        <v>31</v>
      </c>
      <c r="AX137" s="12" t="s">
        <v>73</v>
      </c>
      <c r="AY137" s="253" t="s">
        <v>128</v>
      </c>
    </row>
    <row r="138" spans="2:51" s="13" customFormat="1" ht="12">
      <c r="B138" s="254"/>
      <c r="C138" s="255"/>
      <c r="D138" s="227" t="s">
        <v>212</v>
      </c>
      <c r="E138" s="256" t="s">
        <v>1</v>
      </c>
      <c r="F138" s="257" t="s">
        <v>214</v>
      </c>
      <c r="G138" s="255"/>
      <c r="H138" s="258">
        <v>207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AT138" s="264" t="s">
        <v>212</v>
      </c>
      <c r="AU138" s="264" t="s">
        <v>83</v>
      </c>
      <c r="AV138" s="13" t="s">
        <v>133</v>
      </c>
      <c r="AW138" s="13" t="s">
        <v>31</v>
      </c>
      <c r="AX138" s="13" t="s">
        <v>81</v>
      </c>
      <c r="AY138" s="264" t="s">
        <v>128</v>
      </c>
    </row>
    <row r="139" spans="2:65" s="1" customFormat="1" ht="24" customHeight="1">
      <c r="B139" s="37"/>
      <c r="C139" s="214" t="s">
        <v>138</v>
      </c>
      <c r="D139" s="214" t="s">
        <v>129</v>
      </c>
      <c r="E139" s="215" t="s">
        <v>677</v>
      </c>
      <c r="F139" s="216" t="s">
        <v>678</v>
      </c>
      <c r="G139" s="217" t="s">
        <v>230</v>
      </c>
      <c r="H139" s="218">
        <v>504.1</v>
      </c>
      <c r="I139" s="219"/>
      <c r="J139" s="220">
        <f>ROUND(I139*H139,2)</f>
        <v>0</v>
      </c>
      <c r="K139" s="216" t="s">
        <v>211</v>
      </c>
      <c r="L139" s="42"/>
      <c r="M139" s="221" t="s">
        <v>1</v>
      </c>
      <c r="N139" s="222" t="s">
        <v>38</v>
      </c>
      <c r="O139" s="85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AR139" s="225" t="s">
        <v>133</v>
      </c>
      <c r="AT139" s="225" t="s">
        <v>129</v>
      </c>
      <c r="AU139" s="225" t="s">
        <v>83</v>
      </c>
      <c r="AY139" s="16" t="s">
        <v>128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6" t="s">
        <v>81</v>
      </c>
      <c r="BK139" s="226">
        <f>ROUND(I139*H139,2)</f>
        <v>0</v>
      </c>
      <c r="BL139" s="16" t="s">
        <v>133</v>
      </c>
      <c r="BM139" s="225" t="s">
        <v>141</v>
      </c>
    </row>
    <row r="140" spans="2:47" s="1" customFormat="1" ht="12">
      <c r="B140" s="37"/>
      <c r="C140" s="38"/>
      <c r="D140" s="227" t="s">
        <v>134</v>
      </c>
      <c r="E140" s="38"/>
      <c r="F140" s="228" t="s">
        <v>678</v>
      </c>
      <c r="G140" s="38"/>
      <c r="H140" s="38"/>
      <c r="I140" s="138"/>
      <c r="J140" s="38"/>
      <c r="K140" s="38"/>
      <c r="L140" s="42"/>
      <c r="M140" s="229"/>
      <c r="N140" s="85"/>
      <c r="O140" s="85"/>
      <c r="P140" s="85"/>
      <c r="Q140" s="85"/>
      <c r="R140" s="85"/>
      <c r="S140" s="85"/>
      <c r="T140" s="86"/>
      <c r="AT140" s="16" t="s">
        <v>134</v>
      </c>
      <c r="AU140" s="16" t="s">
        <v>83</v>
      </c>
    </row>
    <row r="141" spans="2:51" s="12" customFormat="1" ht="12">
      <c r="B141" s="243"/>
      <c r="C141" s="244"/>
      <c r="D141" s="227" t="s">
        <v>212</v>
      </c>
      <c r="E141" s="245" t="s">
        <v>1</v>
      </c>
      <c r="F141" s="246" t="s">
        <v>679</v>
      </c>
      <c r="G141" s="244"/>
      <c r="H141" s="247">
        <v>122.2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212</v>
      </c>
      <c r="AU141" s="253" t="s">
        <v>83</v>
      </c>
      <c r="AV141" s="12" t="s">
        <v>83</v>
      </c>
      <c r="AW141" s="12" t="s">
        <v>31</v>
      </c>
      <c r="AX141" s="12" t="s">
        <v>73</v>
      </c>
      <c r="AY141" s="253" t="s">
        <v>128</v>
      </c>
    </row>
    <row r="142" spans="2:51" s="12" customFormat="1" ht="12">
      <c r="B142" s="243"/>
      <c r="C142" s="244"/>
      <c r="D142" s="227" t="s">
        <v>212</v>
      </c>
      <c r="E142" s="245" t="s">
        <v>1</v>
      </c>
      <c r="F142" s="246" t="s">
        <v>680</v>
      </c>
      <c r="G142" s="244"/>
      <c r="H142" s="247">
        <v>78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212</v>
      </c>
      <c r="AU142" s="253" t="s">
        <v>83</v>
      </c>
      <c r="AV142" s="12" t="s">
        <v>83</v>
      </c>
      <c r="AW142" s="12" t="s">
        <v>31</v>
      </c>
      <c r="AX142" s="12" t="s">
        <v>73</v>
      </c>
      <c r="AY142" s="253" t="s">
        <v>128</v>
      </c>
    </row>
    <row r="143" spans="2:51" s="12" customFormat="1" ht="12">
      <c r="B143" s="243"/>
      <c r="C143" s="244"/>
      <c r="D143" s="227" t="s">
        <v>212</v>
      </c>
      <c r="E143" s="245" t="s">
        <v>1</v>
      </c>
      <c r="F143" s="246" t="s">
        <v>681</v>
      </c>
      <c r="G143" s="244"/>
      <c r="H143" s="247">
        <v>12.600000000000001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AT143" s="253" t="s">
        <v>212</v>
      </c>
      <c r="AU143" s="253" t="s">
        <v>83</v>
      </c>
      <c r="AV143" s="12" t="s">
        <v>83</v>
      </c>
      <c r="AW143" s="12" t="s">
        <v>31</v>
      </c>
      <c r="AX143" s="12" t="s">
        <v>73</v>
      </c>
      <c r="AY143" s="253" t="s">
        <v>128</v>
      </c>
    </row>
    <row r="144" spans="2:51" s="12" customFormat="1" ht="12">
      <c r="B144" s="243"/>
      <c r="C144" s="244"/>
      <c r="D144" s="227" t="s">
        <v>212</v>
      </c>
      <c r="E144" s="245" t="s">
        <v>1</v>
      </c>
      <c r="F144" s="246" t="s">
        <v>682</v>
      </c>
      <c r="G144" s="244"/>
      <c r="H144" s="247">
        <v>62.400000000000006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AT144" s="253" t="s">
        <v>212</v>
      </c>
      <c r="AU144" s="253" t="s">
        <v>83</v>
      </c>
      <c r="AV144" s="12" t="s">
        <v>83</v>
      </c>
      <c r="AW144" s="12" t="s">
        <v>31</v>
      </c>
      <c r="AX144" s="12" t="s">
        <v>73</v>
      </c>
      <c r="AY144" s="253" t="s">
        <v>128</v>
      </c>
    </row>
    <row r="145" spans="2:51" s="12" customFormat="1" ht="12">
      <c r="B145" s="243"/>
      <c r="C145" s="244"/>
      <c r="D145" s="227" t="s">
        <v>212</v>
      </c>
      <c r="E145" s="245" t="s">
        <v>1</v>
      </c>
      <c r="F145" s="246" t="s">
        <v>683</v>
      </c>
      <c r="G145" s="244"/>
      <c r="H145" s="247">
        <v>0.28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212</v>
      </c>
      <c r="AU145" s="253" t="s">
        <v>83</v>
      </c>
      <c r="AV145" s="12" t="s">
        <v>83</v>
      </c>
      <c r="AW145" s="12" t="s">
        <v>31</v>
      </c>
      <c r="AX145" s="12" t="s">
        <v>73</v>
      </c>
      <c r="AY145" s="253" t="s">
        <v>128</v>
      </c>
    </row>
    <row r="146" spans="2:51" s="12" customFormat="1" ht="12">
      <c r="B146" s="243"/>
      <c r="C146" s="244"/>
      <c r="D146" s="227" t="s">
        <v>212</v>
      </c>
      <c r="E146" s="245" t="s">
        <v>1</v>
      </c>
      <c r="F146" s="246" t="s">
        <v>684</v>
      </c>
      <c r="G146" s="244"/>
      <c r="H146" s="247">
        <v>3.64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212</v>
      </c>
      <c r="AU146" s="253" t="s">
        <v>83</v>
      </c>
      <c r="AV146" s="12" t="s">
        <v>83</v>
      </c>
      <c r="AW146" s="12" t="s">
        <v>31</v>
      </c>
      <c r="AX146" s="12" t="s">
        <v>73</v>
      </c>
      <c r="AY146" s="253" t="s">
        <v>128</v>
      </c>
    </row>
    <row r="147" spans="2:51" s="12" customFormat="1" ht="12">
      <c r="B147" s="243"/>
      <c r="C147" s="244"/>
      <c r="D147" s="227" t="s">
        <v>212</v>
      </c>
      <c r="E147" s="245" t="s">
        <v>1</v>
      </c>
      <c r="F147" s="246" t="s">
        <v>685</v>
      </c>
      <c r="G147" s="244"/>
      <c r="H147" s="247">
        <v>165.88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212</v>
      </c>
      <c r="AU147" s="253" t="s">
        <v>83</v>
      </c>
      <c r="AV147" s="12" t="s">
        <v>83</v>
      </c>
      <c r="AW147" s="12" t="s">
        <v>31</v>
      </c>
      <c r="AX147" s="12" t="s">
        <v>73</v>
      </c>
      <c r="AY147" s="253" t="s">
        <v>128</v>
      </c>
    </row>
    <row r="148" spans="2:51" s="12" customFormat="1" ht="12">
      <c r="B148" s="243"/>
      <c r="C148" s="244"/>
      <c r="D148" s="227" t="s">
        <v>212</v>
      </c>
      <c r="E148" s="245" t="s">
        <v>1</v>
      </c>
      <c r="F148" s="246" t="s">
        <v>686</v>
      </c>
      <c r="G148" s="244"/>
      <c r="H148" s="247">
        <v>59.099999999999994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212</v>
      </c>
      <c r="AU148" s="253" t="s">
        <v>83</v>
      </c>
      <c r="AV148" s="12" t="s">
        <v>83</v>
      </c>
      <c r="AW148" s="12" t="s">
        <v>31</v>
      </c>
      <c r="AX148" s="12" t="s">
        <v>73</v>
      </c>
      <c r="AY148" s="253" t="s">
        <v>128</v>
      </c>
    </row>
    <row r="149" spans="2:51" s="13" customFormat="1" ht="12">
      <c r="B149" s="254"/>
      <c r="C149" s="255"/>
      <c r="D149" s="227" t="s">
        <v>212</v>
      </c>
      <c r="E149" s="256" t="s">
        <v>1</v>
      </c>
      <c r="F149" s="257" t="s">
        <v>214</v>
      </c>
      <c r="G149" s="255"/>
      <c r="H149" s="258">
        <v>504.0999999999999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AT149" s="264" t="s">
        <v>212</v>
      </c>
      <c r="AU149" s="264" t="s">
        <v>83</v>
      </c>
      <c r="AV149" s="13" t="s">
        <v>133</v>
      </c>
      <c r="AW149" s="13" t="s">
        <v>31</v>
      </c>
      <c r="AX149" s="13" t="s">
        <v>81</v>
      </c>
      <c r="AY149" s="264" t="s">
        <v>128</v>
      </c>
    </row>
    <row r="150" spans="2:65" s="1" customFormat="1" ht="16.5" customHeight="1">
      <c r="B150" s="37"/>
      <c r="C150" s="214" t="s">
        <v>133</v>
      </c>
      <c r="D150" s="214" t="s">
        <v>129</v>
      </c>
      <c r="E150" s="215" t="s">
        <v>248</v>
      </c>
      <c r="F150" s="216" t="s">
        <v>249</v>
      </c>
      <c r="G150" s="217" t="s">
        <v>230</v>
      </c>
      <c r="H150" s="218">
        <v>1.1</v>
      </c>
      <c r="I150" s="219"/>
      <c r="J150" s="220">
        <f>ROUND(I150*H150,2)</f>
        <v>0</v>
      </c>
      <c r="K150" s="216" t="s">
        <v>211</v>
      </c>
      <c r="L150" s="42"/>
      <c r="M150" s="221" t="s">
        <v>1</v>
      </c>
      <c r="N150" s="222" t="s">
        <v>38</v>
      </c>
      <c r="O150" s="85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AR150" s="225" t="s">
        <v>133</v>
      </c>
      <c r="AT150" s="225" t="s">
        <v>129</v>
      </c>
      <c r="AU150" s="225" t="s">
        <v>83</v>
      </c>
      <c r="AY150" s="16" t="s">
        <v>128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6" t="s">
        <v>81</v>
      </c>
      <c r="BK150" s="226">
        <f>ROUND(I150*H150,2)</f>
        <v>0</v>
      </c>
      <c r="BL150" s="16" t="s">
        <v>133</v>
      </c>
      <c r="BM150" s="225" t="s">
        <v>145</v>
      </c>
    </row>
    <row r="151" spans="2:47" s="1" customFormat="1" ht="12">
      <c r="B151" s="37"/>
      <c r="C151" s="38"/>
      <c r="D151" s="227" t="s">
        <v>134</v>
      </c>
      <c r="E151" s="38"/>
      <c r="F151" s="228" t="s">
        <v>249</v>
      </c>
      <c r="G151" s="38"/>
      <c r="H151" s="38"/>
      <c r="I151" s="138"/>
      <c r="J151" s="38"/>
      <c r="K151" s="38"/>
      <c r="L151" s="42"/>
      <c r="M151" s="229"/>
      <c r="N151" s="85"/>
      <c r="O151" s="85"/>
      <c r="P151" s="85"/>
      <c r="Q151" s="85"/>
      <c r="R151" s="85"/>
      <c r="S151" s="85"/>
      <c r="T151" s="86"/>
      <c r="AT151" s="16" t="s">
        <v>134</v>
      </c>
      <c r="AU151" s="16" t="s">
        <v>83</v>
      </c>
    </row>
    <row r="152" spans="2:51" s="12" customFormat="1" ht="12">
      <c r="B152" s="243"/>
      <c r="C152" s="244"/>
      <c r="D152" s="227" t="s">
        <v>212</v>
      </c>
      <c r="E152" s="245" t="s">
        <v>1</v>
      </c>
      <c r="F152" s="246" t="s">
        <v>687</v>
      </c>
      <c r="G152" s="244"/>
      <c r="H152" s="247">
        <v>1.1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212</v>
      </c>
      <c r="AU152" s="253" t="s">
        <v>83</v>
      </c>
      <c r="AV152" s="12" t="s">
        <v>83</v>
      </c>
      <c r="AW152" s="12" t="s">
        <v>31</v>
      </c>
      <c r="AX152" s="12" t="s">
        <v>73</v>
      </c>
      <c r="AY152" s="253" t="s">
        <v>128</v>
      </c>
    </row>
    <row r="153" spans="2:51" s="13" customFormat="1" ht="12">
      <c r="B153" s="254"/>
      <c r="C153" s="255"/>
      <c r="D153" s="227" t="s">
        <v>212</v>
      </c>
      <c r="E153" s="256" t="s">
        <v>1</v>
      </c>
      <c r="F153" s="257" t="s">
        <v>214</v>
      </c>
      <c r="G153" s="255"/>
      <c r="H153" s="258">
        <v>1.1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AT153" s="264" t="s">
        <v>212</v>
      </c>
      <c r="AU153" s="264" t="s">
        <v>83</v>
      </c>
      <c r="AV153" s="13" t="s">
        <v>133</v>
      </c>
      <c r="AW153" s="13" t="s">
        <v>31</v>
      </c>
      <c r="AX153" s="13" t="s">
        <v>81</v>
      </c>
      <c r="AY153" s="264" t="s">
        <v>128</v>
      </c>
    </row>
    <row r="154" spans="2:65" s="1" customFormat="1" ht="24" customHeight="1">
      <c r="B154" s="37"/>
      <c r="C154" s="214" t="s">
        <v>127</v>
      </c>
      <c r="D154" s="214" t="s">
        <v>129</v>
      </c>
      <c r="E154" s="215" t="s">
        <v>250</v>
      </c>
      <c r="F154" s="216" t="s">
        <v>251</v>
      </c>
      <c r="G154" s="217" t="s">
        <v>230</v>
      </c>
      <c r="H154" s="218">
        <v>505.2</v>
      </c>
      <c r="I154" s="219"/>
      <c r="J154" s="220">
        <f>ROUND(I154*H154,2)</f>
        <v>0</v>
      </c>
      <c r="K154" s="216" t="s">
        <v>211</v>
      </c>
      <c r="L154" s="42"/>
      <c r="M154" s="221" t="s">
        <v>1</v>
      </c>
      <c r="N154" s="222" t="s">
        <v>38</v>
      </c>
      <c r="O154" s="8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AR154" s="225" t="s">
        <v>133</v>
      </c>
      <c r="AT154" s="225" t="s">
        <v>129</v>
      </c>
      <c r="AU154" s="225" t="s">
        <v>83</v>
      </c>
      <c r="AY154" s="16" t="s">
        <v>128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6" t="s">
        <v>81</v>
      </c>
      <c r="BK154" s="226">
        <f>ROUND(I154*H154,2)</f>
        <v>0</v>
      </c>
      <c r="BL154" s="16" t="s">
        <v>133</v>
      </c>
      <c r="BM154" s="225" t="s">
        <v>150</v>
      </c>
    </row>
    <row r="155" spans="2:47" s="1" customFormat="1" ht="12">
      <c r="B155" s="37"/>
      <c r="C155" s="38"/>
      <c r="D155" s="227" t="s">
        <v>134</v>
      </c>
      <c r="E155" s="38"/>
      <c r="F155" s="228" t="s">
        <v>251</v>
      </c>
      <c r="G155" s="38"/>
      <c r="H155" s="38"/>
      <c r="I155" s="138"/>
      <c r="J155" s="38"/>
      <c r="K155" s="38"/>
      <c r="L155" s="42"/>
      <c r="M155" s="229"/>
      <c r="N155" s="85"/>
      <c r="O155" s="85"/>
      <c r="P155" s="85"/>
      <c r="Q155" s="85"/>
      <c r="R155" s="85"/>
      <c r="S155" s="85"/>
      <c r="T155" s="86"/>
      <c r="AT155" s="16" t="s">
        <v>134</v>
      </c>
      <c r="AU155" s="16" t="s">
        <v>83</v>
      </c>
    </row>
    <row r="156" spans="2:65" s="1" customFormat="1" ht="24" customHeight="1">
      <c r="B156" s="37"/>
      <c r="C156" s="214" t="s">
        <v>141</v>
      </c>
      <c r="D156" s="214" t="s">
        <v>129</v>
      </c>
      <c r="E156" s="215" t="s">
        <v>254</v>
      </c>
      <c r="F156" s="216" t="s">
        <v>255</v>
      </c>
      <c r="G156" s="217" t="s">
        <v>230</v>
      </c>
      <c r="H156" s="218">
        <v>505.2</v>
      </c>
      <c r="I156" s="219"/>
      <c r="J156" s="220">
        <f>ROUND(I156*H156,2)</f>
        <v>0</v>
      </c>
      <c r="K156" s="216" t="s">
        <v>211</v>
      </c>
      <c r="L156" s="42"/>
      <c r="M156" s="221" t="s">
        <v>1</v>
      </c>
      <c r="N156" s="222" t="s">
        <v>38</v>
      </c>
      <c r="O156" s="8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AR156" s="225" t="s">
        <v>133</v>
      </c>
      <c r="AT156" s="225" t="s">
        <v>129</v>
      </c>
      <c r="AU156" s="225" t="s">
        <v>83</v>
      </c>
      <c r="AY156" s="16" t="s">
        <v>128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6" t="s">
        <v>81</v>
      </c>
      <c r="BK156" s="226">
        <f>ROUND(I156*H156,2)</f>
        <v>0</v>
      </c>
      <c r="BL156" s="16" t="s">
        <v>133</v>
      </c>
      <c r="BM156" s="225" t="s">
        <v>155</v>
      </c>
    </row>
    <row r="157" spans="2:47" s="1" customFormat="1" ht="12">
      <c r="B157" s="37"/>
      <c r="C157" s="38"/>
      <c r="D157" s="227" t="s">
        <v>134</v>
      </c>
      <c r="E157" s="38"/>
      <c r="F157" s="228" t="s">
        <v>255</v>
      </c>
      <c r="G157" s="38"/>
      <c r="H157" s="38"/>
      <c r="I157" s="138"/>
      <c r="J157" s="38"/>
      <c r="K157" s="38"/>
      <c r="L157" s="42"/>
      <c r="M157" s="229"/>
      <c r="N157" s="85"/>
      <c r="O157" s="85"/>
      <c r="P157" s="85"/>
      <c r="Q157" s="85"/>
      <c r="R157" s="85"/>
      <c r="S157" s="85"/>
      <c r="T157" s="86"/>
      <c r="AT157" s="16" t="s">
        <v>134</v>
      </c>
      <c r="AU157" s="16" t="s">
        <v>83</v>
      </c>
    </row>
    <row r="158" spans="2:65" s="1" customFormat="1" ht="24" customHeight="1">
      <c r="B158" s="37"/>
      <c r="C158" s="214" t="s">
        <v>156</v>
      </c>
      <c r="D158" s="214" t="s">
        <v>129</v>
      </c>
      <c r="E158" s="215" t="s">
        <v>257</v>
      </c>
      <c r="F158" s="216" t="s">
        <v>258</v>
      </c>
      <c r="G158" s="217" t="s">
        <v>230</v>
      </c>
      <c r="H158" s="218">
        <v>20</v>
      </c>
      <c r="I158" s="219"/>
      <c r="J158" s="220">
        <f>ROUND(I158*H158,2)</f>
        <v>0</v>
      </c>
      <c r="K158" s="216" t="s">
        <v>211</v>
      </c>
      <c r="L158" s="42"/>
      <c r="M158" s="221" t="s">
        <v>1</v>
      </c>
      <c r="N158" s="222" t="s">
        <v>38</v>
      </c>
      <c r="O158" s="8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AR158" s="225" t="s">
        <v>133</v>
      </c>
      <c r="AT158" s="225" t="s">
        <v>129</v>
      </c>
      <c r="AU158" s="225" t="s">
        <v>83</v>
      </c>
      <c r="AY158" s="16" t="s">
        <v>128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6" t="s">
        <v>81</v>
      </c>
      <c r="BK158" s="226">
        <f>ROUND(I158*H158,2)</f>
        <v>0</v>
      </c>
      <c r="BL158" s="16" t="s">
        <v>133</v>
      </c>
      <c r="BM158" s="225" t="s">
        <v>159</v>
      </c>
    </row>
    <row r="159" spans="2:47" s="1" customFormat="1" ht="12">
      <c r="B159" s="37"/>
      <c r="C159" s="38"/>
      <c r="D159" s="227" t="s">
        <v>134</v>
      </c>
      <c r="E159" s="38"/>
      <c r="F159" s="228" t="s">
        <v>258</v>
      </c>
      <c r="G159" s="38"/>
      <c r="H159" s="38"/>
      <c r="I159" s="138"/>
      <c r="J159" s="38"/>
      <c r="K159" s="38"/>
      <c r="L159" s="42"/>
      <c r="M159" s="229"/>
      <c r="N159" s="85"/>
      <c r="O159" s="85"/>
      <c r="P159" s="85"/>
      <c r="Q159" s="85"/>
      <c r="R159" s="85"/>
      <c r="S159" s="85"/>
      <c r="T159" s="86"/>
      <c r="AT159" s="16" t="s">
        <v>134</v>
      </c>
      <c r="AU159" s="16" t="s">
        <v>83</v>
      </c>
    </row>
    <row r="160" spans="2:65" s="1" customFormat="1" ht="16.5" customHeight="1">
      <c r="B160" s="37"/>
      <c r="C160" s="265" t="s">
        <v>145</v>
      </c>
      <c r="D160" s="265" t="s">
        <v>260</v>
      </c>
      <c r="E160" s="266" t="s">
        <v>261</v>
      </c>
      <c r="F160" s="267" t="s">
        <v>262</v>
      </c>
      <c r="G160" s="268" t="s">
        <v>263</v>
      </c>
      <c r="H160" s="269">
        <v>40</v>
      </c>
      <c r="I160" s="270"/>
      <c r="J160" s="271">
        <f>ROUND(I160*H160,2)</f>
        <v>0</v>
      </c>
      <c r="K160" s="267" t="s">
        <v>211</v>
      </c>
      <c r="L160" s="272"/>
      <c r="M160" s="273" t="s">
        <v>1</v>
      </c>
      <c r="N160" s="274" t="s">
        <v>38</v>
      </c>
      <c r="O160" s="8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AR160" s="225" t="s">
        <v>145</v>
      </c>
      <c r="AT160" s="225" t="s">
        <v>260</v>
      </c>
      <c r="AU160" s="225" t="s">
        <v>83</v>
      </c>
      <c r="AY160" s="16" t="s">
        <v>128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6" t="s">
        <v>81</v>
      </c>
      <c r="BK160" s="226">
        <f>ROUND(I160*H160,2)</f>
        <v>0</v>
      </c>
      <c r="BL160" s="16" t="s">
        <v>133</v>
      </c>
      <c r="BM160" s="225" t="s">
        <v>163</v>
      </c>
    </row>
    <row r="161" spans="2:47" s="1" customFormat="1" ht="12">
      <c r="B161" s="37"/>
      <c r="C161" s="38"/>
      <c r="D161" s="227" t="s">
        <v>134</v>
      </c>
      <c r="E161" s="38"/>
      <c r="F161" s="228" t="s">
        <v>262</v>
      </c>
      <c r="G161" s="38"/>
      <c r="H161" s="38"/>
      <c r="I161" s="138"/>
      <c r="J161" s="38"/>
      <c r="K161" s="38"/>
      <c r="L161" s="42"/>
      <c r="M161" s="229"/>
      <c r="N161" s="85"/>
      <c r="O161" s="85"/>
      <c r="P161" s="85"/>
      <c r="Q161" s="85"/>
      <c r="R161" s="85"/>
      <c r="S161" s="85"/>
      <c r="T161" s="86"/>
      <c r="AT161" s="16" t="s">
        <v>134</v>
      </c>
      <c r="AU161" s="16" t="s">
        <v>83</v>
      </c>
    </row>
    <row r="162" spans="2:51" s="12" customFormat="1" ht="12">
      <c r="B162" s="243"/>
      <c r="C162" s="244"/>
      <c r="D162" s="227" t="s">
        <v>212</v>
      </c>
      <c r="E162" s="245" t="s">
        <v>1</v>
      </c>
      <c r="F162" s="246" t="s">
        <v>688</v>
      </c>
      <c r="G162" s="244"/>
      <c r="H162" s="247">
        <v>40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212</v>
      </c>
      <c r="AU162" s="253" t="s">
        <v>83</v>
      </c>
      <c r="AV162" s="12" t="s">
        <v>83</v>
      </c>
      <c r="AW162" s="12" t="s">
        <v>31</v>
      </c>
      <c r="AX162" s="12" t="s">
        <v>73</v>
      </c>
      <c r="AY162" s="253" t="s">
        <v>128</v>
      </c>
    </row>
    <row r="163" spans="2:51" s="13" customFormat="1" ht="12">
      <c r="B163" s="254"/>
      <c r="C163" s="255"/>
      <c r="D163" s="227" t="s">
        <v>212</v>
      </c>
      <c r="E163" s="256" t="s">
        <v>1</v>
      </c>
      <c r="F163" s="257" t="s">
        <v>214</v>
      </c>
      <c r="G163" s="255"/>
      <c r="H163" s="258">
        <v>40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212</v>
      </c>
      <c r="AU163" s="264" t="s">
        <v>83</v>
      </c>
      <c r="AV163" s="13" t="s">
        <v>133</v>
      </c>
      <c r="AW163" s="13" t="s">
        <v>31</v>
      </c>
      <c r="AX163" s="13" t="s">
        <v>81</v>
      </c>
      <c r="AY163" s="264" t="s">
        <v>128</v>
      </c>
    </row>
    <row r="164" spans="2:65" s="1" customFormat="1" ht="16.5" customHeight="1">
      <c r="B164" s="37"/>
      <c r="C164" s="214" t="s">
        <v>164</v>
      </c>
      <c r="D164" s="214" t="s">
        <v>129</v>
      </c>
      <c r="E164" s="215" t="s">
        <v>266</v>
      </c>
      <c r="F164" s="216" t="s">
        <v>267</v>
      </c>
      <c r="G164" s="217" t="s">
        <v>230</v>
      </c>
      <c r="H164" s="218">
        <v>505.2</v>
      </c>
      <c r="I164" s="219"/>
      <c r="J164" s="220">
        <f>ROUND(I164*H164,2)</f>
        <v>0</v>
      </c>
      <c r="K164" s="216" t="s">
        <v>211</v>
      </c>
      <c r="L164" s="42"/>
      <c r="M164" s="221" t="s">
        <v>1</v>
      </c>
      <c r="N164" s="222" t="s">
        <v>38</v>
      </c>
      <c r="O164" s="85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AR164" s="225" t="s">
        <v>133</v>
      </c>
      <c r="AT164" s="225" t="s">
        <v>129</v>
      </c>
      <c r="AU164" s="225" t="s">
        <v>83</v>
      </c>
      <c r="AY164" s="16" t="s">
        <v>128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6" t="s">
        <v>81</v>
      </c>
      <c r="BK164" s="226">
        <f>ROUND(I164*H164,2)</f>
        <v>0</v>
      </c>
      <c r="BL164" s="16" t="s">
        <v>133</v>
      </c>
      <c r="BM164" s="225" t="s">
        <v>167</v>
      </c>
    </row>
    <row r="165" spans="2:47" s="1" customFormat="1" ht="12">
      <c r="B165" s="37"/>
      <c r="C165" s="38"/>
      <c r="D165" s="227" t="s">
        <v>134</v>
      </c>
      <c r="E165" s="38"/>
      <c r="F165" s="228" t="s">
        <v>267</v>
      </c>
      <c r="G165" s="38"/>
      <c r="H165" s="38"/>
      <c r="I165" s="138"/>
      <c r="J165" s="38"/>
      <c r="K165" s="38"/>
      <c r="L165" s="42"/>
      <c r="M165" s="229"/>
      <c r="N165" s="85"/>
      <c r="O165" s="85"/>
      <c r="P165" s="85"/>
      <c r="Q165" s="85"/>
      <c r="R165" s="85"/>
      <c r="S165" s="85"/>
      <c r="T165" s="86"/>
      <c r="AT165" s="16" t="s">
        <v>134</v>
      </c>
      <c r="AU165" s="16" t="s">
        <v>83</v>
      </c>
    </row>
    <row r="166" spans="2:65" s="1" customFormat="1" ht="24" customHeight="1">
      <c r="B166" s="37"/>
      <c r="C166" s="214" t="s">
        <v>150</v>
      </c>
      <c r="D166" s="214" t="s">
        <v>129</v>
      </c>
      <c r="E166" s="215" t="s">
        <v>269</v>
      </c>
      <c r="F166" s="216" t="s">
        <v>270</v>
      </c>
      <c r="G166" s="217" t="s">
        <v>263</v>
      </c>
      <c r="H166" s="218">
        <v>1010.4</v>
      </c>
      <c r="I166" s="219"/>
      <c r="J166" s="220">
        <f>ROUND(I166*H166,2)</f>
        <v>0</v>
      </c>
      <c r="K166" s="216" t="s">
        <v>211</v>
      </c>
      <c r="L166" s="42"/>
      <c r="M166" s="221" t="s">
        <v>1</v>
      </c>
      <c r="N166" s="222" t="s">
        <v>38</v>
      </c>
      <c r="O166" s="85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AR166" s="225" t="s">
        <v>133</v>
      </c>
      <c r="AT166" s="225" t="s">
        <v>129</v>
      </c>
      <c r="AU166" s="225" t="s">
        <v>83</v>
      </c>
      <c r="AY166" s="16" t="s">
        <v>128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6" t="s">
        <v>81</v>
      </c>
      <c r="BK166" s="226">
        <f>ROUND(I166*H166,2)</f>
        <v>0</v>
      </c>
      <c r="BL166" s="16" t="s">
        <v>133</v>
      </c>
      <c r="BM166" s="225" t="s">
        <v>170</v>
      </c>
    </row>
    <row r="167" spans="2:47" s="1" customFormat="1" ht="12">
      <c r="B167" s="37"/>
      <c r="C167" s="38"/>
      <c r="D167" s="227" t="s">
        <v>134</v>
      </c>
      <c r="E167" s="38"/>
      <c r="F167" s="228" t="s">
        <v>270</v>
      </c>
      <c r="G167" s="38"/>
      <c r="H167" s="38"/>
      <c r="I167" s="138"/>
      <c r="J167" s="38"/>
      <c r="K167" s="38"/>
      <c r="L167" s="42"/>
      <c r="M167" s="229"/>
      <c r="N167" s="85"/>
      <c r="O167" s="85"/>
      <c r="P167" s="85"/>
      <c r="Q167" s="85"/>
      <c r="R167" s="85"/>
      <c r="S167" s="85"/>
      <c r="T167" s="86"/>
      <c r="AT167" s="16" t="s">
        <v>134</v>
      </c>
      <c r="AU167" s="16" t="s">
        <v>83</v>
      </c>
    </row>
    <row r="168" spans="2:51" s="12" customFormat="1" ht="12">
      <c r="B168" s="243"/>
      <c r="C168" s="244"/>
      <c r="D168" s="227" t="s">
        <v>212</v>
      </c>
      <c r="E168" s="245" t="s">
        <v>1</v>
      </c>
      <c r="F168" s="246" t="s">
        <v>689</v>
      </c>
      <c r="G168" s="244"/>
      <c r="H168" s="247">
        <v>1010.4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212</v>
      </c>
      <c r="AU168" s="253" t="s">
        <v>83</v>
      </c>
      <c r="AV168" s="12" t="s">
        <v>83</v>
      </c>
      <c r="AW168" s="12" t="s">
        <v>31</v>
      </c>
      <c r="AX168" s="12" t="s">
        <v>73</v>
      </c>
      <c r="AY168" s="253" t="s">
        <v>128</v>
      </c>
    </row>
    <row r="169" spans="2:51" s="13" customFormat="1" ht="12">
      <c r="B169" s="254"/>
      <c r="C169" s="255"/>
      <c r="D169" s="227" t="s">
        <v>212</v>
      </c>
      <c r="E169" s="256" t="s">
        <v>1</v>
      </c>
      <c r="F169" s="257" t="s">
        <v>214</v>
      </c>
      <c r="G169" s="255"/>
      <c r="H169" s="258">
        <v>1010.4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AT169" s="264" t="s">
        <v>212</v>
      </c>
      <c r="AU169" s="264" t="s">
        <v>83</v>
      </c>
      <c r="AV169" s="13" t="s">
        <v>133</v>
      </c>
      <c r="AW169" s="13" t="s">
        <v>31</v>
      </c>
      <c r="AX169" s="13" t="s">
        <v>81</v>
      </c>
      <c r="AY169" s="264" t="s">
        <v>128</v>
      </c>
    </row>
    <row r="170" spans="2:65" s="1" customFormat="1" ht="24" customHeight="1">
      <c r="B170" s="37"/>
      <c r="C170" s="214" t="s">
        <v>171</v>
      </c>
      <c r="D170" s="214" t="s">
        <v>129</v>
      </c>
      <c r="E170" s="215" t="s">
        <v>291</v>
      </c>
      <c r="F170" s="216" t="s">
        <v>292</v>
      </c>
      <c r="G170" s="217" t="s">
        <v>210</v>
      </c>
      <c r="H170" s="218">
        <v>110</v>
      </c>
      <c r="I170" s="219"/>
      <c r="J170" s="220">
        <f>ROUND(I170*H170,2)</f>
        <v>0</v>
      </c>
      <c r="K170" s="216" t="s">
        <v>211</v>
      </c>
      <c r="L170" s="42"/>
      <c r="M170" s="221" t="s">
        <v>1</v>
      </c>
      <c r="N170" s="222" t="s">
        <v>38</v>
      </c>
      <c r="O170" s="85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AR170" s="225" t="s">
        <v>133</v>
      </c>
      <c r="AT170" s="225" t="s">
        <v>129</v>
      </c>
      <c r="AU170" s="225" t="s">
        <v>83</v>
      </c>
      <c r="AY170" s="16" t="s">
        <v>128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6" t="s">
        <v>81</v>
      </c>
      <c r="BK170" s="226">
        <f>ROUND(I170*H170,2)</f>
        <v>0</v>
      </c>
      <c r="BL170" s="16" t="s">
        <v>133</v>
      </c>
      <c r="BM170" s="225" t="s">
        <v>252</v>
      </c>
    </row>
    <row r="171" spans="2:47" s="1" customFormat="1" ht="12">
      <c r="B171" s="37"/>
      <c r="C171" s="38"/>
      <c r="D171" s="227" t="s">
        <v>134</v>
      </c>
      <c r="E171" s="38"/>
      <c r="F171" s="228" t="s">
        <v>292</v>
      </c>
      <c r="G171" s="38"/>
      <c r="H171" s="38"/>
      <c r="I171" s="138"/>
      <c r="J171" s="38"/>
      <c r="K171" s="38"/>
      <c r="L171" s="42"/>
      <c r="M171" s="229"/>
      <c r="N171" s="85"/>
      <c r="O171" s="85"/>
      <c r="P171" s="85"/>
      <c r="Q171" s="85"/>
      <c r="R171" s="85"/>
      <c r="S171" s="85"/>
      <c r="T171" s="86"/>
      <c r="AT171" s="16" t="s">
        <v>134</v>
      </c>
      <c r="AU171" s="16" t="s">
        <v>83</v>
      </c>
    </row>
    <row r="172" spans="2:51" s="12" customFormat="1" ht="12">
      <c r="B172" s="243"/>
      <c r="C172" s="244"/>
      <c r="D172" s="227" t="s">
        <v>212</v>
      </c>
      <c r="E172" s="245" t="s">
        <v>1</v>
      </c>
      <c r="F172" s="246" t="s">
        <v>690</v>
      </c>
      <c r="G172" s="244"/>
      <c r="H172" s="247">
        <v>110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212</v>
      </c>
      <c r="AU172" s="253" t="s">
        <v>83</v>
      </c>
      <c r="AV172" s="12" t="s">
        <v>83</v>
      </c>
      <c r="AW172" s="12" t="s">
        <v>31</v>
      </c>
      <c r="AX172" s="12" t="s">
        <v>73</v>
      </c>
      <c r="AY172" s="253" t="s">
        <v>128</v>
      </c>
    </row>
    <row r="173" spans="2:51" s="14" customFormat="1" ht="12">
      <c r="B173" s="275"/>
      <c r="C173" s="276"/>
      <c r="D173" s="227" t="s">
        <v>212</v>
      </c>
      <c r="E173" s="277" t="s">
        <v>1</v>
      </c>
      <c r="F173" s="278" t="s">
        <v>295</v>
      </c>
      <c r="G173" s="276"/>
      <c r="H173" s="277" t="s">
        <v>1</v>
      </c>
      <c r="I173" s="279"/>
      <c r="J173" s="276"/>
      <c r="K173" s="276"/>
      <c r="L173" s="280"/>
      <c r="M173" s="281"/>
      <c r="N173" s="282"/>
      <c r="O173" s="282"/>
      <c r="P173" s="282"/>
      <c r="Q173" s="282"/>
      <c r="R173" s="282"/>
      <c r="S173" s="282"/>
      <c r="T173" s="283"/>
      <c r="AT173" s="284" t="s">
        <v>212</v>
      </c>
      <c r="AU173" s="284" t="s">
        <v>83</v>
      </c>
      <c r="AV173" s="14" t="s">
        <v>81</v>
      </c>
      <c r="AW173" s="14" t="s">
        <v>31</v>
      </c>
      <c r="AX173" s="14" t="s">
        <v>73</v>
      </c>
      <c r="AY173" s="284" t="s">
        <v>128</v>
      </c>
    </row>
    <row r="174" spans="2:51" s="13" customFormat="1" ht="12">
      <c r="B174" s="254"/>
      <c r="C174" s="255"/>
      <c r="D174" s="227" t="s">
        <v>212</v>
      </c>
      <c r="E174" s="256" t="s">
        <v>1</v>
      </c>
      <c r="F174" s="257" t="s">
        <v>214</v>
      </c>
      <c r="G174" s="255"/>
      <c r="H174" s="258">
        <v>110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AT174" s="264" t="s">
        <v>212</v>
      </c>
      <c r="AU174" s="264" t="s">
        <v>83</v>
      </c>
      <c r="AV174" s="13" t="s">
        <v>133</v>
      </c>
      <c r="AW174" s="13" t="s">
        <v>31</v>
      </c>
      <c r="AX174" s="13" t="s">
        <v>81</v>
      </c>
      <c r="AY174" s="264" t="s">
        <v>128</v>
      </c>
    </row>
    <row r="175" spans="2:65" s="1" customFormat="1" ht="16.5" customHeight="1">
      <c r="B175" s="37"/>
      <c r="C175" s="265" t="s">
        <v>155</v>
      </c>
      <c r="D175" s="265" t="s">
        <v>260</v>
      </c>
      <c r="E175" s="266" t="s">
        <v>296</v>
      </c>
      <c r="F175" s="267" t="s">
        <v>297</v>
      </c>
      <c r="G175" s="268" t="s">
        <v>298</v>
      </c>
      <c r="H175" s="269">
        <v>1.65</v>
      </c>
      <c r="I175" s="270"/>
      <c r="J175" s="271">
        <f>ROUND(I175*H175,2)</f>
        <v>0</v>
      </c>
      <c r="K175" s="267" t="s">
        <v>211</v>
      </c>
      <c r="L175" s="272"/>
      <c r="M175" s="273" t="s">
        <v>1</v>
      </c>
      <c r="N175" s="274" t="s">
        <v>38</v>
      </c>
      <c r="O175" s="85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AR175" s="225" t="s">
        <v>145</v>
      </c>
      <c r="AT175" s="225" t="s">
        <v>260</v>
      </c>
      <c r="AU175" s="225" t="s">
        <v>83</v>
      </c>
      <c r="AY175" s="16" t="s">
        <v>128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6" t="s">
        <v>81</v>
      </c>
      <c r="BK175" s="226">
        <f>ROUND(I175*H175,2)</f>
        <v>0</v>
      </c>
      <c r="BL175" s="16" t="s">
        <v>133</v>
      </c>
      <c r="BM175" s="225" t="s">
        <v>256</v>
      </c>
    </row>
    <row r="176" spans="2:47" s="1" customFormat="1" ht="12">
      <c r="B176" s="37"/>
      <c r="C176" s="38"/>
      <c r="D176" s="227" t="s">
        <v>134</v>
      </c>
      <c r="E176" s="38"/>
      <c r="F176" s="228" t="s">
        <v>297</v>
      </c>
      <c r="G176" s="38"/>
      <c r="H176" s="38"/>
      <c r="I176" s="138"/>
      <c r="J176" s="38"/>
      <c r="K176" s="38"/>
      <c r="L176" s="42"/>
      <c r="M176" s="229"/>
      <c r="N176" s="85"/>
      <c r="O176" s="85"/>
      <c r="P176" s="85"/>
      <c r="Q176" s="85"/>
      <c r="R176" s="85"/>
      <c r="S176" s="85"/>
      <c r="T176" s="86"/>
      <c r="AT176" s="16" t="s">
        <v>134</v>
      </c>
      <c r="AU176" s="16" t="s">
        <v>83</v>
      </c>
    </row>
    <row r="177" spans="2:51" s="12" customFormat="1" ht="12">
      <c r="B177" s="243"/>
      <c r="C177" s="244"/>
      <c r="D177" s="227" t="s">
        <v>212</v>
      </c>
      <c r="E177" s="245" t="s">
        <v>1</v>
      </c>
      <c r="F177" s="246" t="s">
        <v>691</v>
      </c>
      <c r="G177" s="244"/>
      <c r="H177" s="247">
        <v>1.65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212</v>
      </c>
      <c r="AU177" s="253" t="s">
        <v>83</v>
      </c>
      <c r="AV177" s="12" t="s">
        <v>83</v>
      </c>
      <c r="AW177" s="12" t="s">
        <v>31</v>
      </c>
      <c r="AX177" s="12" t="s">
        <v>73</v>
      </c>
      <c r="AY177" s="253" t="s">
        <v>128</v>
      </c>
    </row>
    <row r="178" spans="2:51" s="13" customFormat="1" ht="12">
      <c r="B178" s="254"/>
      <c r="C178" s="255"/>
      <c r="D178" s="227" t="s">
        <v>212</v>
      </c>
      <c r="E178" s="256" t="s">
        <v>1</v>
      </c>
      <c r="F178" s="257" t="s">
        <v>214</v>
      </c>
      <c r="G178" s="255"/>
      <c r="H178" s="258">
        <v>1.65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AT178" s="264" t="s">
        <v>212</v>
      </c>
      <c r="AU178" s="264" t="s">
        <v>83</v>
      </c>
      <c r="AV178" s="13" t="s">
        <v>133</v>
      </c>
      <c r="AW178" s="13" t="s">
        <v>31</v>
      </c>
      <c r="AX178" s="13" t="s">
        <v>81</v>
      </c>
      <c r="AY178" s="264" t="s">
        <v>128</v>
      </c>
    </row>
    <row r="179" spans="2:65" s="1" customFormat="1" ht="16.5" customHeight="1">
      <c r="B179" s="37"/>
      <c r="C179" s="214" t="s">
        <v>181</v>
      </c>
      <c r="D179" s="214" t="s">
        <v>129</v>
      </c>
      <c r="E179" s="215" t="s">
        <v>302</v>
      </c>
      <c r="F179" s="216" t="s">
        <v>303</v>
      </c>
      <c r="G179" s="217" t="s">
        <v>210</v>
      </c>
      <c r="H179" s="218">
        <v>110</v>
      </c>
      <c r="I179" s="219"/>
      <c r="J179" s="220">
        <f>ROUND(I179*H179,2)</f>
        <v>0</v>
      </c>
      <c r="K179" s="216" t="s">
        <v>211</v>
      </c>
      <c r="L179" s="42"/>
      <c r="M179" s="221" t="s">
        <v>1</v>
      </c>
      <c r="N179" s="222" t="s">
        <v>38</v>
      </c>
      <c r="O179" s="85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AR179" s="225" t="s">
        <v>133</v>
      </c>
      <c r="AT179" s="225" t="s">
        <v>129</v>
      </c>
      <c r="AU179" s="225" t="s">
        <v>83</v>
      </c>
      <c r="AY179" s="16" t="s">
        <v>128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6" t="s">
        <v>81</v>
      </c>
      <c r="BK179" s="226">
        <f>ROUND(I179*H179,2)</f>
        <v>0</v>
      </c>
      <c r="BL179" s="16" t="s">
        <v>133</v>
      </c>
      <c r="BM179" s="225" t="s">
        <v>259</v>
      </c>
    </row>
    <row r="180" spans="2:47" s="1" customFormat="1" ht="12">
      <c r="B180" s="37"/>
      <c r="C180" s="38"/>
      <c r="D180" s="227" t="s">
        <v>134</v>
      </c>
      <c r="E180" s="38"/>
      <c r="F180" s="228" t="s">
        <v>303</v>
      </c>
      <c r="G180" s="38"/>
      <c r="H180" s="38"/>
      <c r="I180" s="138"/>
      <c r="J180" s="38"/>
      <c r="K180" s="38"/>
      <c r="L180" s="42"/>
      <c r="M180" s="229"/>
      <c r="N180" s="85"/>
      <c r="O180" s="85"/>
      <c r="P180" s="85"/>
      <c r="Q180" s="85"/>
      <c r="R180" s="85"/>
      <c r="S180" s="85"/>
      <c r="T180" s="86"/>
      <c r="AT180" s="16" t="s">
        <v>134</v>
      </c>
      <c r="AU180" s="16" t="s">
        <v>83</v>
      </c>
    </row>
    <row r="181" spans="2:51" s="12" customFormat="1" ht="12">
      <c r="B181" s="243"/>
      <c r="C181" s="244"/>
      <c r="D181" s="227" t="s">
        <v>212</v>
      </c>
      <c r="E181" s="245" t="s">
        <v>1</v>
      </c>
      <c r="F181" s="246" t="s">
        <v>692</v>
      </c>
      <c r="G181" s="244"/>
      <c r="H181" s="247">
        <v>110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212</v>
      </c>
      <c r="AU181" s="253" t="s">
        <v>83</v>
      </c>
      <c r="AV181" s="12" t="s">
        <v>83</v>
      </c>
      <c r="AW181" s="12" t="s">
        <v>31</v>
      </c>
      <c r="AX181" s="12" t="s">
        <v>73</v>
      </c>
      <c r="AY181" s="253" t="s">
        <v>128</v>
      </c>
    </row>
    <row r="182" spans="2:51" s="14" customFormat="1" ht="12">
      <c r="B182" s="275"/>
      <c r="C182" s="276"/>
      <c r="D182" s="227" t="s">
        <v>212</v>
      </c>
      <c r="E182" s="277" t="s">
        <v>1</v>
      </c>
      <c r="F182" s="278" t="s">
        <v>295</v>
      </c>
      <c r="G182" s="276"/>
      <c r="H182" s="277" t="s">
        <v>1</v>
      </c>
      <c r="I182" s="279"/>
      <c r="J182" s="276"/>
      <c r="K182" s="276"/>
      <c r="L182" s="280"/>
      <c r="M182" s="281"/>
      <c r="N182" s="282"/>
      <c r="O182" s="282"/>
      <c r="P182" s="282"/>
      <c r="Q182" s="282"/>
      <c r="R182" s="282"/>
      <c r="S182" s="282"/>
      <c r="T182" s="283"/>
      <c r="AT182" s="284" t="s">
        <v>212</v>
      </c>
      <c r="AU182" s="284" t="s">
        <v>83</v>
      </c>
      <c r="AV182" s="14" t="s">
        <v>81</v>
      </c>
      <c r="AW182" s="14" t="s">
        <v>31</v>
      </c>
      <c r="AX182" s="14" t="s">
        <v>73</v>
      </c>
      <c r="AY182" s="284" t="s">
        <v>128</v>
      </c>
    </row>
    <row r="183" spans="2:51" s="13" customFormat="1" ht="12">
      <c r="B183" s="254"/>
      <c r="C183" s="255"/>
      <c r="D183" s="227" t="s">
        <v>212</v>
      </c>
      <c r="E183" s="256" t="s">
        <v>1</v>
      </c>
      <c r="F183" s="257" t="s">
        <v>214</v>
      </c>
      <c r="G183" s="255"/>
      <c r="H183" s="258">
        <v>110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AT183" s="264" t="s">
        <v>212</v>
      </c>
      <c r="AU183" s="264" t="s">
        <v>83</v>
      </c>
      <c r="AV183" s="13" t="s">
        <v>133</v>
      </c>
      <c r="AW183" s="13" t="s">
        <v>31</v>
      </c>
      <c r="AX183" s="13" t="s">
        <v>81</v>
      </c>
      <c r="AY183" s="264" t="s">
        <v>128</v>
      </c>
    </row>
    <row r="184" spans="2:65" s="1" customFormat="1" ht="16.5" customHeight="1">
      <c r="B184" s="37"/>
      <c r="C184" s="214" t="s">
        <v>159</v>
      </c>
      <c r="D184" s="214" t="s">
        <v>129</v>
      </c>
      <c r="E184" s="215" t="s">
        <v>306</v>
      </c>
      <c r="F184" s="216" t="s">
        <v>307</v>
      </c>
      <c r="G184" s="217" t="s">
        <v>210</v>
      </c>
      <c r="H184" s="218">
        <v>604</v>
      </c>
      <c r="I184" s="219"/>
      <c r="J184" s="220">
        <f>ROUND(I184*H184,2)</f>
        <v>0</v>
      </c>
      <c r="K184" s="216" t="s">
        <v>211</v>
      </c>
      <c r="L184" s="42"/>
      <c r="M184" s="221" t="s">
        <v>1</v>
      </c>
      <c r="N184" s="222" t="s">
        <v>38</v>
      </c>
      <c r="O184" s="85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AR184" s="225" t="s">
        <v>133</v>
      </c>
      <c r="AT184" s="225" t="s">
        <v>129</v>
      </c>
      <c r="AU184" s="225" t="s">
        <v>83</v>
      </c>
      <c r="AY184" s="16" t="s">
        <v>128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6" t="s">
        <v>81</v>
      </c>
      <c r="BK184" s="226">
        <f>ROUND(I184*H184,2)</f>
        <v>0</v>
      </c>
      <c r="BL184" s="16" t="s">
        <v>133</v>
      </c>
      <c r="BM184" s="225" t="s">
        <v>264</v>
      </c>
    </row>
    <row r="185" spans="2:47" s="1" customFormat="1" ht="12">
      <c r="B185" s="37"/>
      <c r="C185" s="38"/>
      <c r="D185" s="227" t="s">
        <v>134</v>
      </c>
      <c r="E185" s="38"/>
      <c r="F185" s="228" t="s">
        <v>307</v>
      </c>
      <c r="G185" s="38"/>
      <c r="H185" s="38"/>
      <c r="I185" s="138"/>
      <c r="J185" s="38"/>
      <c r="K185" s="38"/>
      <c r="L185" s="42"/>
      <c r="M185" s="229"/>
      <c r="N185" s="85"/>
      <c r="O185" s="85"/>
      <c r="P185" s="85"/>
      <c r="Q185" s="85"/>
      <c r="R185" s="85"/>
      <c r="S185" s="85"/>
      <c r="T185" s="86"/>
      <c r="AT185" s="16" t="s">
        <v>134</v>
      </c>
      <c r="AU185" s="16" t="s">
        <v>83</v>
      </c>
    </row>
    <row r="186" spans="2:51" s="12" customFormat="1" ht="12">
      <c r="B186" s="243"/>
      <c r="C186" s="244"/>
      <c r="D186" s="227" t="s">
        <v>212</v>
      </c>
      <c r="E186" s="245" t="s">
        <v>1</v>
      </c>
      <c r="F186" s="246" t="s">
        <v>693</v>
      </c>
      <c r="G186" s="244"/>
      <c r="H186" s="247">
        <v>235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212</v>
      </c>
      <c r="AU186" s="253" t="s">
        <v>83</v>
      </c>
      <c r="AV186" s="12" t="s">
        <v>83</v>
      </c>
      <c r="AW186" s="12" t="s">
        <v>31</v>
      </c>
      <c r="AX186" s="12" t="s">
        <v>73</v>
      </c>
      <c r="AY186" s="253" t="s">
        <v>128</v>
      </c>
    </row>
    <row r="187" spans="2:51" s="12" customFormat="1" ht="12">
      <c r="B187" s="243"/>
      <c r="C187" s="244"/>
      <c r="D187" s="227" t="s">
        <v>212</v>
      </c>
      <c r="E187" s="245" t="s">
        <v>1</v>
      </c>
      <c r="F187" s="246" t="s">
        <v>694</v>
      </c>
      <c r="G187" s="244"/>
      <c r="H187" s="247">
        <v>150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212</v>
      </c>
      <c r="AU187" s="253" t="s">
        <v>83</v>
      </c>
      <c r="AV187" s="12" t="s">
        <v>83</v>
      </c>
      <c r="AW187" s="12" t="s">
        <v>31</v>
      </c>
      <c r="AX187" s="12" t="s">
        <v>73</v>
      </c>
      <c r="AY187" s="253" t="s">
        <v>128</v>
      </c>
    </row>
    <row r="188" spans="2:51" s="12" customFormat="1" ht="12">
      <c r="B188" s="243"/>
      <c r="C188" s="244"/>
      <c r="D188" s="227" t="s">
        <v>212</v>
      </c>
      <c r="E188" s="245" t="s">
        <v>1</v>
      </c>
      <c r="F188" s="246" t="s">
        <v>695</v>
      </c>
      <c r="G188" s="244"/>
      <c r="H188" s="247">
        <v>90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212</v>
      </c>
      <c r="AU188" s="253" t="s">
        <v>83</v>
      </c>
      <c r="AV188" s="12" t="s">
        <v>83</v>
      </c>
      <c r="AW188" s="12" t="s">
        <v>31</v>
      </c>
      <c r="AX188" s="12" t="s">
        <v>73</v>
      </c>
      <c r="AY188" s="253" t="s">
        <v>128</v>
      </c>
    </row>
    <row r="189" spans="2:51" s="12" customFormat="1" ht="12">
      <c r="B189" s="243"/>
      <c r="C189" s="244"/>
      <c r="D189" s="227" t="s">
        <v>212</v>
      </c>
      <c r="E189" s="245" t="s">
        <v>1</v>
      </c>
      <c r="F189" s="246" t="s">
        <v>696</v>
      </c>
      <c r="G189" s="244"/>
      <c r="H189" s="247">
        <v>120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AT189" s="253" t="s">
        <v>212</v>
      </c>
      <c r="AU189" s="253" t="s">
        <v>83</v>
      </c>
      <c r="AV189" s="12" t="s">
        <v>83</v>
      </c>
      <c r="AW189" s="12" t="s">
        <v>31</v>
      </c>
      <c r="AX189" s="12" t="s">
        <v>73</v>
      </c>
      <c r="AY189" s="253" t="s">
        <v>128</v>
      </c>
    </row>
    <row r="190" spans="2:51" s="12" customFormat="1" ht="12">
      <c r="B190" s="243"/>
      <c r="C190" s="244"/>
      <c r="D190" s="227" t="s">
        <v>212</v>
      </c>
      <c r="E190" s="245" t="s">
        <v>1</v>
      </c>
      <c r="F190" s="246" t="s">
        <v>697</v>
      </c>
      <c r="G190" s="244"/>
      <c r="H190" s="247">
        <v>2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212</v>
      </c>
      <c r="AU190" s="253" t="s">
        <v>83</v>
      </c>
      <c r="AV190" s="12" t="s">
        <v>83</v>
      </c>
      <c r="AW190" s="12" t="s">
        <v>31</v>
      </c>
      <c r="AX190" s="12" t="s">
        <v>73</v>
      </c>
      <c r="AY190" s="253" t="s">
        <v>128</v>
      </c>
    </row>
    <row r="191" spans="2:51" s="12" customFormat="1" ht="12">
      <c r="B191" s="243"/>
      <c r="C191" s="244"/>
      <c r="D191" s="227" t="s">
        <v>212</v>
      </c>
      <c r="E191" s="245" t="s">
        <v>1</v>
      </c>
      <c r="F191" s="246" t="s">
        <v>698</v>
      </c>
      <c r="G191" s="244"/>
      <c r="H191" s="247">
        <v>7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AT191" s="253" t="s">
        <v>212</v>
      </c>
      <c r="AU191" s="253" t="s">
        <v>83</v>
      </c>
      <c r="AV191" s="12" t="s">
        <v>83</v>
      </c>
      <c r="AW191" s="12" t="s">
        <v>31</v>
      </c>
      <c r="AX191" s="12" t="s">
        <v>73</v>
      </c>
      <c r="AY191" s="253" t="s">
        <v>128</v>
      </c>
    </row>
    <row r="192" spans="2:51" s="14" customFormat="1" ht="12">
      <c r="B192" s="275"/>
      <c r="C192" s="276"/>
      <c r="D192" s="227" t="s">
        <v>212</v>
      </c>
      <c r="E192" s="277" t="s">
        <v>1</v>
      </c>
      <c r="F192" s="278" t="s">
        <v>295</v>
      </c>
      <c r="G192" s="276"/>
      <c r="H192" s="277" t="s">
        <v>1</v>
      </c>
      <c r="I192" s="279"/>
      <c r="J192" s="276"/>
      <c r="K192" s="276"/>
      <c r="L192" s="280"/>
      <c r="M192" s="281"/>
      <c r="N192" s="282"/>
      <c r="O192" s="282"/>
      <c r="P192" s="282"/>
      <c r="Q192" s="282"/>
      <c r="R192" s="282"/>
      <c r="S192" s="282"/>
      <c r="T192" s="283"/>
      <c r="AT192" s="284" t="s">
        <v>212</v>
      </c>
      <c r="AU192" s="284" t="s">
        <v>83</v>
      </c>
      <c r="AV192" s="14" t="s">
        <v>81</v>
      </c>
      <c r="AW192" s="14" t="s">
        <v>31</v>
      </c>
      <c r="AX192" s="14" t="s">
        <v>73</v>
      </c>
      <c r="AY192" s="284" t="s">
        <v>128</v>
      </c>
    </row>
    <row r="193" spans="2:51" s="13" customFormat="1" ht="12">
      <c r="B193" s="254"/>
      <c r="C193" s="255"/>
      <c r="D193" s="227" t="s">
        <v>212</v>
      </c>
      <c r="E193" s="256" t="s">
        <v>1</v>
      </c>
      <c r="F193" s="257" t="s">
        <v>214</v>
      </c>
      <c r="G193" s="255"/>
      <c r="H193" s="258">
        <v>604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AT193" s="264" t="s">
        <v>212</v>
      </c>
      <c r="AU193" s="264" t="s">
        <v>83</v>
      </c>
      <c r="AV193" s="13" t="s">
        <v>133</v>
      </c>
      <c r="AW193" s="13" t="s">
        <v>31</v>
      </c>
      <c r="AX193" s="13" t="s">
        <v>81</v>
      </c>
      <c r="AY193" s="264" t="s">
        <v>128</v>
      </c>
    </row>
    <row r="194" spans="2:65" s="1" customFormat="1" ht="24" customHeight="1">
      <c r="B194" s="37"/>
      <c r="C194" s="214" t="s">
        <v>8</v>
      </c>
      <c r="D194" s="214" t="s">
        <v>129</v>
      </c>
      <c r="E194" s="215" t="s">
        <v>317</v>
      </c>
      <c r="F194" s="216" t="s">
        <v>318</v>
      </c>
      <c r="G194" s="217" t="s">
        <v>210</v>
      </c>
      <c r="H194" s="218">
        <v>110</v>
      </c>
      <c r="I194" s="219"/>
      <c r="J194" s="220">
        <f>ROUND(I194*H194,2)</f>
        <v>0</v>
      </c>
      <c r="K194" s="216" t="s">
        <v>211</v>
      </c>
      <c r="L194" s="42"/>
      <c r="M194" s="221" t="s">
        <v>1</v>
      </c>
      <c r="N194" s="222" t="s">
        <v>38</v>
      </c>
      <c r="O194" s="85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AR194" s="225" t="s">
        <v>133</v>
      </c>
      <c r="AT194" s="225" t="s">
        <v>129</v>
      </c>
      <c r="AU194" s="225" t="s">
        <v>83</v>
      </c>
      <c r="AY194" s="16" t="s">
        <v>128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6" t="s">
        <v>81</v>
      </c>
      <c r="BK194" s="226">
        <f>ROUND(I194*H194,2)</f>
        <v>0</v>
      </c>
      <c r="BL194" s="16" t="s">
        <v>133</v>
      </c>
      <c r="BM194" s="225" t="s">
        <v>268</v>
      </c>
    </row>
    <row r="195" spans="2:47" s="1" customFormat="1" ht="12">
      <c r="B195" s="37"/>
      <c r="C195" s="38"/>
      <c r="D195" s="227" t="s">
        <v>134</v>
      </c>
      <c r="E195" s="38"/>
      <c r="F195" s="228" t="s">
        <v>318</v>
      </c>
      <c r="G195" s="38"/>
      <c r="H195" s="38"/>
      <c r="I195" s="138"/>
      <c r="J195" s="38"/>
      <c r="K195" s="38"/>
      <c r="L195" s="42"/>
      <c r="M195" s="229"/>
      <c r="N195" s="85"/>
      <c r="O195" s="85"/>
      <c r="P195" s="85"/>
      <c r="Q195" s="85"/>
      <c r="R195" s="85"/>
      <c r="S195" s="85"/>
      <c r="T195" s="86"/>
      <c r="AT195" s="16" t="s">
        <v>134</v>
      </c>
      <c r="AU195" s="16" t="s">
        <v>83</v>
      </c>
    </row>
    <row r="196" spans="2:51" s="12" customFormat="1" ht="12">
      <c r="B196" s="243"/>
      <c r="C196" s="244"/>
      <c r="D196" s="227" t="s">
        <v>212</v>
      </c>
      <c r="E196" s="245" t="s">
        <v>1</v>
      </c>
      <c r="F196" s="246" t="s">
        <v>692</v>
      </c>
      <c r="G196" s="244"/>
      <c r="H196" s="247">
        <v>110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AT196" s="253" t="s">
        <v>212</v>
      </c>
      <c r="AU196" s="253" t="s">
        <v>83</v>
      </c>
      <c r="AV196" s="12" t="s">
        <v>83</v>
      </c>
      <c r="AW196" s="12" t="s">
        <v>31</v>
      </c>
      <c r="AX196" s="12" t="s">
        <v>73</v>
      </c>
      <c r="AY196" s="253" t="s">
        <v>128</v>
      </c>
    </row>
    <row r="197" spans="2:51" s="14" customFormat="1" ht="12">
      <c r="B197" s="275"/>
      <c r="C197" s="276"/>
      <c r="D197" s="227" t="s">
        <v>212</v>
      </c>
      <c r="E197" s="277" t="s">
        <v>1</v>
      </c>
      <c r="F197" s="278" t="s">
        <v>295</v>
      </c>
      <c r="G197" s="276"/>
      <c r="H197" s="277" t="s">
        <v>1</v>
      </c>
      <c r="I197" s="279"/>
      <c r="J197" s="276"/>
      <c r="K197" s="276"/>
      <c r="L197" s="280"/>
      <c r="M197" s="281"/>
      <c r="N197" s="282"/>
      <c r="O197" s="282"/>
      <c r="P197" s="282"/>
      <c r="Q197" s="282"/>
      <c r="R197" s="282"/>
      <c r="S197" s="282"/>
      <c r="T197" s="283"/>
      <c r="AT197" s="284" t="s">
        <v>212</v>
      </c>
      <c r="AU197" s="284" t="s">
        <v>83</v>
      </c>
      <c r="AV197" s="14" t="s">
        <v>81</v>
      </c>
      <c r="AW197" s="14" t="s">
        <v>31</v>
      </c>
      <c r="AX197" s="14" t="s">
        <v>73</v>
      </c>
      <c r="AY197" s="284" t="s">
        <v>128</v>
      </c>
    </row>
    <row r="198" spans="2:51" s="13" customFormat="1" ht="12">
      <c r="B198" s="254"/>
      <c r="C198" s="255"/>
      <c r="D198" s="227" t="s">
        <v>212</v>
      </c>
      <c r="E198" s="256" t="s">
        <v>1</v>
      </c>
      <c r="F198" s="257" t="s">
        <v>214</v>
      </c>
      <c r="G198" s="255"/>
      <c r="H198" s="258">
        <v>110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AT198" s="264" t="s">
        <v>212</v>
      </c>
      <c r="AU198" s="264" t="s">
        <v>83</v>
      </c>
      <c r="AV198" s="13" t="s">
        <v>133</v>
      </c>
      <c r="AW198" s="13" t="s">
        <v>31</v>
      </c>
      <c r="AX198" s="13" t="s">
        <v>81</v>
      </c>
      <c r="AY198" s="264" t="s">
        <v>128</v>
      </c>
    </row>
    <row r="199" spans="2:65" s="1" customFormat="1" ht="16.5" customHeight="1">
      <c r="B199" s="37"/>
      <c r="C199" s="265" t="s">
        <v>163</v>
      </c>
      <c r="D199" s="265" t="s">
        <v>260</v>
      </c>
      <c r="E199" s="266" t="s">
        <v>321</v>
      </c>
      <c r="F199" s="267" t="s">
        <v>322</v>
      </c>
      <c r="G199" s="268" t="s">
        <v>230</v>
      </c>
      <c r="H199" s="269">
        <v>11</v>
      </c>
      <c r="I199" s="270"/>
      <c r="J199" s="271">
        <f>ROUND(I199*H199,2)</f>
        <v>0</v>
      </c>
      <c r="K199" s="267" t="s">
        <v>211</v>
      </c>
      <c r="L199" s="272"/>
      <c r="M199" s="273" t="s">
        <v>1</v>
      </c>
      <c r="N199" s="274" t="s">
        <v>38</v>
      </c>
      <c r="O199" s="85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AR199" s="225" t="s">
        <v>145</v>
      </c>
      <c r="AT199" s="225" t="s">
        <v>260</v>
      </c>
      <c r="AU199" s="225" t="s">
        <v>83</v>
      </c>
      <c r="AY199" s="16" t="s">
        <v>128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6" t="s">
        <v>81</v>
      </c>
      <c r="BK199" s="226">
        <f>ROUND(I199*H199,2)</f>
        <v>0</v>
      </c>
      <c r="BL199" s="16" t="s">
        <v>133</v>
      </c>
      <c r="BM199" s="225" t="s">
        <v>271</v>
      </c>
    </row>
    <row r="200" spans="2:47" s="1" customFormat="1" ht="12">
      <c r="B200" s="37"/>
      <c r="C200" s="38"/>
      <c r="D200" s="227" t="s">
        <v>134</v>
      </c>
      <c r="E200" s="38"/>
      <c r="F200" s="228" t="s">
        <v>322</v>
      </c>
      <c r="G200" s="38"/>
      <c r="H200" s="38"/>
      <c r="I200" s="138"/>
      <c r="J200" s="38"/>
      <c r="K200" s="38"/>
      <c r="L200" s="42"/>
      <c r="M200" s="229"/>
      <c r="N200" s="85"/>
      <c r="O200" s="85"/>
      <c r="P200" s="85"/>
      <c r="Q200" s="85"/>
      <c r="R200" s="85"/>
      <c r="S200" s="85"/>
      <c r="T200" s="86"/>
      <c r="AT200" s="16" t="s">
        <v>134</v>
      </c>
      <c r="AU200" s="16" t="s">
        <v>83</v>
      </c>
    </row>
    <row r="201" spans="2:51" s="12" customFormat="1" ht="12">
      <c r="B201" s="243"/>
      <c r="C201" s="244"/>
      <c r="D201" s="227" t="s">
        <v>212</v>
      </c>
      <c r="E201" s="245" t="s">
        <v>1</v>
      </c>
      <c r="F201" s="246" t="s">
        <v>699</v>
      </c>
      <c r="G201" s="244"/>
      <c r="H201" s="247">
        <v>11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212</v>
      </c>
      <c r="AU201" s="253" t="s">
        <v>83</v>
      </c>
      <c r="AV201" s="12" t="s">
        <v>83</v>
      </c>
      <c r="AW201" s="12" t="s">
        <v>31</v>
      </c>
      <c r="AX201" s="12" t="s">
        <v>73</v>
      </c>
      <c r="AY201" s="253" t="s">
        <v>128</v>
      </c>
    </row>
    <row r="202" spans="2:51" s="13" customFormat="1" ht="12">
      <c r="B202" s="254"/>
      <c r="C202" s="255"/>
      <c r="D202" s="227" t="s">
        <v>212</v>
      </c>
      <c r="E202" s="256" t="s">
        <v>1</v>
      </c>
      <c r="F202" s="257" t="s">
        <v>214</v>
      </c>
      <c r="G202" s="255"/>
      <c r="H202" s="258">
        <v>11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AT202" s="264" t="s">
        <v>212</v>
      </c>
      <c r="AU202" s="264" t="s">
        <v>83</v>
      </c>
      <c r="AV202" s="13" t="s">
        <v>133</v>
      </c>
      <c r="AW202" s="13" t="s">
        <v>31</v>
      </c>
      <c r="AX202" s="13" t="s">
        <v>81</v>
      </c>
      <c r="AY202" s="264" t="s">
        <v>128</v>
      </c>
    </row>
    <row r="203" spans="2:63" s="10" customFormat="1" ht="22.8" customHeight="1">
      <c r="B203" s="200"/>
      <c r="C203" s="201"/>
      <c r="D203" s="202" t="s">
        <v>72</v>
      </c>
      <c r="E203" s="241" t="s">
        <v>83</v>
      </c>
      <c r="F203" s="241" t="s">
        <v>325</v>
      </c>
      <c r="G203" s="201"/>
      <c r="H203" s="201"/>
      <c r="I203" s="204"/>
      <c r="J203" s="242">
        <f>BK203</f>
        <v>0</v>
      </c>
      <c r="K203" s="201"/>
      <c r="L203" s="206"/>
      <c r="M203" s="207"/>
      <c r="N203" s="208"/>
      <c r="O203" s="208"/>
      <c r="P203" s="209">
        <f>SUM(P204:P223)</f>
        <v>0</v>
      </c>
      <c r="Q203" s="208"/>
      <c r="R203" s="209">
        <f>SUM(R204:R223)</f>
        <v>6.319557728400001</v>
      </c>
      <c r="S203" s="208"/>
      <c r="T203" s="210">
        <f>SUM(T204:T223)</f>
        <v>0</v>
      </c>
      <c r="AR203" s="211" t="s">
        <v>81</v>
      </c>
      <c r="AT203" s="212" t="s">
        <v>72</v>
      </c>
      <c r="AU203" s="212" t="s">
        <v>81</v>
      </c>
      <c r="AY203" s="211" t="s">
        <v>128</v>
      </c>
      <c r="BK203" s="213">
        <f>SUM(BK204:BK223)</f>
        <v>0</v>
      </c>
    </row>
    <row r="204" spans="2:65" s="1" customFormat="1" ht="24" customHeight="1">
      <c r="B204" s="37"/>
      <c r="C204" s="214" t="s">
        <v>273</v>
      </c>
      <c r="D204" s="214" t="s">
        <v>129</v>
      </c>
      <c r="E204" s="215" t="s">
        <v>327</v>
      </c>
      <c r="F204" s="216" t="s">
        <v>328</v>
      </c>
      <c r="G204" s="217" t="s">
        <v>230</v>
      </c>
      <c r="H204" s="218">
        <v>2.16</v>
      </c>
      <c r="I204" s="219"/>
      <c r="J204" s="220">
        <f>ROUND(I204*H204,2)</f>
        <v>0</v>
      </c>
      <c r="K204" s="216" t="s">
        <v>211</v>
      </c>
      <c r="L204" s="42"/>
      <c r="M204" s="221" t="s">
        <v>1</v>
      </c>
      <c r="N204" s="222" t="s">
        <v>38</v>
      </c>
      <c r="O204" s="85"/>
      <c r="P204" s="223">
        <f>O204*H204</f>
        <v>0</v>
      </c>
      <c r="Q204" s="223">
        <v>1.665</v>
      </c>
      <c r="R204" s="223">
        <f>Q204*H204</f>
        <v>3.5964000000000005</v>
      </c>
      <c r="S204" s="223">
        <v>0</v>
      </c>
      <c r="T204" s="224">
        <f>S204*H204</f>
        <v>0</v>
      </c>
      <c r="AR204" s="225" t="s">
        <v>133</v>
      </c>
      <c r="AT204" s="225" t="s">
        <v>129</v>
      </c>
      <c r="AU204" s="225" t="s">
        <v>83</v>
      </c>
      <c r="AY204" s="16" t="s">
        <v>128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6" t="s">
        <v>81</v>
      </c>
      <c r="BK204" s="226">
        <f>ROUND(I204*H204,2)</f>
        <v>0</v>
      </c>
      <c r="BL204" s="16" t="s">
        <v>133</v>
      </c>
      <c r="BM204" s="225" t="s">
        <v>276</v>
      </c>
    </row>
    <row r="205" spans="2:47" s="1" customFormat="1" ht="12">
      <c r="B205" s="37"/>
      <c r="C205" s="38"/>
      <c r="D205" s="227" t="s">
        <v>134</v>
      </c>
      <c r="E205" s="38"/>
      <c r="F205" s="228" t="s">
        <v>328</v>
      </c>
      <c r="G205" s="38"/>
      <c r="H205" s="38"/>
      <c r="I205" s="138"/>
      <c r="J205" s="38"/>
      <c r="K205" s="38"/>
      <c r="L205" s="42"/>
      <c r="M205" s="229"/>
      <c r="N205" s="85"/>
      <c r="O205" s="85"/>
      <c r="P205" s="85"/>
      <c r="Q205" s="85"/>
      <c r="R205" s="85"/>
      <c r="S205" s="85"/>
      <c r="T205" s="86"/>
      <c r="AT205" s="16" t="s">
        <v>134</v>
      </c>
      <c r="AU205" s="16" t="s">
        <v>83</v>
      </c>
    </row>
    <row r="206" spans="2:51" s="12" customFormat="1" ht="12">
      <c r="B206" s="243"/>
      <c r="C206" s="244"/>
      <c r="D206" s="227" t="s">
        <v>212</v>
      </c>
      <c r="E206" s="245" t="s">
        <v>1</v>
      </c>
      <c r="F206" s="246" t="s">
        <v>700</v>
      </c>
      <c r="G206" s="244"/>
      <c r="H206" s="247">
        <v>2.1599999999999997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AT206" s="253" t="s">
        <v>212</v>
      </c>
      <c r="AU206" s="253" t="s">
        <v>83</v>
      </c>
      <c r="AV206" s="12" t="s">
        <v>83</v>
      </c>
      <c r="AW206" s="12" t="s">
        <v>31</v>
      </c>
      <c r="AX206" s="12" t="s">
        <v>73</v>
      </c>
      <c r="AY206" s="253" t="s">
        <v>128</v>
      </c>
    </row>
    <row r="207" spans="2:51" s="13" customFormat="1" ht="12">
      <c r="B207" s="254"/>
      <c r="C207" s="255"/>
      <c r="D207" s="227" t="s">
        <v>212</v>
      </c>
      <c r="E207" s="256" t="s">
        <v>1</v>
      </c>
      <c r="F207" s="257" t="s">
        <v>214</v>
      </c>
      <c r="G207" s="255"/>
      <c r="H207" s="258">
        <v>2.1599999999999997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AT207" s="264" t="s">
        <v>212</v>
      </c>
      <c r="AU207" s="264" t="s">
        <v>83</v>
      </c>
      <c r="AV207" s="13" t="s">
        <v>133</v>
      </c>
      <c r="AW207" s="13" t="s">
        <v>31</v>
      </c>
      <c r="AX207" s="13" t="s">
        <v>81</v>
      </c>
      <c r="AY207" s="264" t="s">
        <v>128</v>
      </c>
    </row>
    <row r="208" spans="2:65" s="1" customFormat="1" ht="24" customHeight="1">
      <c r="B208" s="37"/>
      <c r="C208" s="214" t="s">
        <v>167</v>
      </c>
      <c r="D208" s="214" t="s">
        <v>129</v>
      </c>
      <c r="E208" s="215" t="s">
        <v>330</v>
      </c>
      <c r="F208" s="216" t="s">
        <v>331</v>
      </c>
      <c r="G208" s="217" t="s">
        <v>210</v>
      </c>
      <c r="H208" s="218">
        <v>21.6</v>
      </c>
      <c r="I208" s="219"/>
      <c r="J208" s="220">
        <f>ROUND(I208*H208,2)</f>
        <v>0</v>
      </c>
      <c r="K208" s="216" t="s">
        <v>211</v>
      </c>
      <c r="L208" s="42"/>
      <c r="M208" s="221" t="s">
        <v>1</v>
      </c>
      <c r="N208" s="222" t="s">
        <v>38</v>
      </c>
      <c r="O208" s="85"/>
      <c r="P208" s="223">
        <f>O208*H208</f>
        <v>0</v>
      </c>
      <c r="Q208" s="223">
        <v>0.00016694</v>
      </c>
      <c r="R208" s="223">
        <f>Q208*H208</f>
        <v>0.003605904</v>
      </c>
      <c r="S208" s="223">
        <v>0</v>
      </c>
      <c r="T208" s="224">
        <f>S208*H208</f>
        <v>0</v>
      </c>
      <c r="AR208" s="225" t="s">
        <v>133</v>
      </c>
      <c r="AT208" s="225" t="s">
        <v>129</v>
      </c>
      <c r="AU208" s="225" t="s">
        <v>83</v>
      </c>
      <c r="AY208" s="16" t="s">
        <v>128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6" t="s">
        <v>81</v>
      </c>
      <c r="BK208" s="226">
        <f>ROUND(I208*H208,2)</f>
        <v>0</v>
      </c>
      <c r="BL208" s="16" t="s">
        <v>133</v>
      </c>
      <c r="BM208" s="225" t="s">
        <v>280</v>
      </c>
    </row>
    <row r="209" spans="2:47" s="1" customFormat="1" ht="12">
      <c r="B209" s="37"/>
      <c r="C209" s="38"/>
      <c r="D209" s="227" t="s">
        <v>134</v>
      </c>
      <c r="E209" s="38"/>
      <c r="F209" s="228" t="s">
        <v>331</v>
      </c>
      <c r="G209" s="38"/>
      <c r="H209" s="38"/>
      <c r="I209" s="138"/>
      <c r="J209" s="38"/>
      <c r="K209" s="38"/>
      <c r="L209" s="42"/>
      <c r="M209" s="229"/>
      <c r="N209" s="85"/>
      <c r="O209" s="85"/>
      <c r="P209" s="85"/>
      <c r="Q209" s="85"/>
      <c r="R209" s="85"/>
      <c r="S209" s="85"/>
      <c r="T209" s="86"/>
      <c r="AT209" s="16" t="s">
        <v>134</v>
      </c>
      <c r="AU209" s="16" t="s">
        <v>83</v>
      </c>
    </row>
    <row r="210" spans="2:51" s="12" customFormat="1" ht="12">
      <c r="B210" s="243"/>
      <c r="C210" s="244"/>
      <c r="D210" s="227" t="s">
        <v>212</v>
      </c>
      <c r="E210" s="245" t="s">
        <v>1</v>
      </c>
      <c r="F210" s="246" t="s">
        <v>701</v>
      </c>
      <c r="G210" s="244"/>
      <c r="H210" s="247">
        <v>21.599999999999998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AT210" s="253" t="s">
        <v>212</v>
      </c>
      <c r="AU210" s="253" t="s">
        <v>83</v>
      </c>
      <c r="AV210" s="12" t="s">
        <v>83</v>
      </c>
      <c r="AW210" s="12" t="s">
        <v>31</v>
      </c>
      <c r="AX210" s="12" t="s">
        <v>73</v>
      </c>
      <c r="AY210" s="253" t="s">
        <v>128</v>
      </c>
    </row>
    <row r="211" spans="2:51" s="13" customFormat="1" ht="12">
      <c r="B211" s="254"/>
      <c r="C211" s="255"/>
      <c r="D211" s="227" t="s">
        <v>212</v>
      </c>
      <c r="E211" s="256" t="s">
        <v>1</v>
      </c>
      <c r="F211" s="257" t="s">
        <v>214</v>
      </c>
      <c r="G211" s="255"/>
      <c r="H211" s="258">
        <v>21.599999999999998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AT211" s="264" t="s">
        <v>212</v>
      </c>
      <c r="AU211" s="264" t="s">
        <v>83</v>
      </c>
      <c r="AV211" s="13" t="s">
        <v>133</v>
      </c>
      <c r="AW211" s="13" t="s">
        <v>31</v>
      </c>
      <c r="AX211" s="13" t="s">
        <v>81</v>
      </c>
      <c r="AY211" s="264" t="s">
        <v>128</v>
      </c>
    </row>
    <row r="212" spans="2:65" s="1" customFormat="1" ht="16.5" customHeight="1">
      <c r="B212" s="37"/>
      <c r="C212" s="265" t="s">
        <v>282</v>
      </c>
      <c r="D212" s="265" t="s">
        <v>260</v>
      </c>
      <c r="E212" s="266" t="s">
        <v>335</v>
      </c>
      <c r="F212" s="267" t="s">
        <v>336</v>
      </c>
      <c r="G212" s="268" t="s">
        <v>210</v>
      </c>
      <c r="H212" s="269">
        <v>23.76</v>
      </c>
      <c r="I212" s="270"/>
      <c r="J212" s="271">
        <f>ROUND(I212*H212,2)</f>
        <v>0</v>
      </c>
      <c r="K212" s="267" t="s">
        <v>211</v>
      </c>
      <c r="L212" s="272"/>
      <c r="M212" s="273" t="s">
        <v>1</v>
      </c>
      <c r="N212" s="274" t="s">
        <v>38</v>
      </c>
      <c r="O212" s="85"/>
      <c r="P212" s="223">
        <f>O212*H212</f>
        <v>0</v>
      </c>
      <c r="Q212" s="223">
        <v>0</v>
      </c>
      <c r="R212" s="223">
        <f>Q212*H212</f>
        <v>0</v>
      </c>
      <c r="S212" s="223">
        <v>0</v>
      </c>
      <c r="T212" s="224">
        <f>S212*H212</f>
        <v>0</v>
      </c>
      <c r="AR212" s="225" t="s">
        <v>145</v>
      </c>
      <c r="AT212" s="225" t="s">
        <v>260</v>
      </c>
      <c r="AU212" s="225" t="s">
        <v>83</v>
      </c>
      <c r="AY212" s="16" t="s">
        <v>128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6" t="s">
        <v>81</v>
      </c>
      <c r="BK212" s="226">
        <f>ROUND(I212*H212,2)</f>
        <v>0</v>
      </c>
      <c r="BL212" s="16" t="s">
        <v>133</v>
      </c>
      <c r="BM212" s="225" t="s">
        <v>285</v>
      </c>
    </row>
    <row r="213" spans="2:47" s="1" customFormat="1" ht="12">
      <c r="B213" s="37"/>
      <c r="C213" s="38"/>
      <c r="D213" s="227" t="s">
        <v>134</v>
      </c>
      <c r="E213" s="38"/>
      <c r="F213" s="228" t="s">
        <v>336</v>
      </c>
      <c r="G213" s="38"/>
      <c r="H213" s="38"/>
      <c r="I213" s="138"/>
      <c r="J213" s="38"/>
      <c r="K213" s="38"/>
      <c r="L213" s="42"/>
      <c r="M213" s="229"/>
      <c r="N213" s="85"/>
      <c r="O213" s="85"/>
      <c r="P213" s="85"/>
      <c r="Q213" s="85"/>
      <c r="R213" s="85"/>
      <c r="S213" s="85"/>
      <c r="T213" s="86"/>
      <c r="AT213" s="16" t="s">
        <v>134</v>
      </c>
      <c r="AU213" s="16" t="s">
        <v>83</v>
      </c>
    </row>
    <row r="214" spans="2:51" s="12" customFormat="1" ht="12">
      <c r="B214" s="243"/>
      <c r="C214" s="244"/>
      <c r="D214" s="227" t="s">
        <v>212</v>
      </c>
      <c r="E214" s="245" t="s">
        <v>1</v>
      </c>
      <c r="F214" s="246" t="s">
        <v>702</v>
      </c>
      <c r="G214" s="244"/>
      <c r="H214" s="247">
        <v>23.760000000000005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AT214" s="253" t="s">
        <v>212</v>
      </c>
      <c r="AU214" s="253" t="s">
        <v>83</v>
      </c>
      <c r="AV214" s="12" t="s">
        <v>83</v>
      </c>
      <c r="AW214" s="12" t="s">
        <v>31</v>
      </c>
      <c r="AX214" s="12" t="s">
        <v>73</v>
      </c>
      <c r="AY214" s="253" t="s">
        <v>128</v>
      </c>
    </row>
    <row r="215" spans="2:51" s="13" customFormat="1" ht="12">
      <c r="B215" s="254"/>
      <c r="C215" s="255"/>
      <c r="D215" s="227" t="s">
        <v>212</v>
      </c>
      <c r="E215" s="256" t="s">
        <v>1</v>
      </c>
      <c r="F215" s="257" t="s">
        <v>214</v>
      </c>
      <c r="G215" s="255"/>
      <c r="H215" s="258">
        <v>23.760000000000005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AT215" s="264" t="s">
        <v>212</v>
      </c>
      <c r="AU215" s="264" t="s">
        <v>83</v>
      </c>
      <c r="AV215" s="13" t="s">
        <v>133</v>
      </c>
      <c r="AW215" s="13" t="s">
        <v>31</v>
      </c>
      <c r="AX215" s="13" t="s">
        <v>81</v>
      </c>
      <c r="AY215" s="264" t="s">
        <v>128</v>
      </c>
    </row>
    <row r="216" spans="2:65" s="1" customFormat="1" ht="24" customHeight="1">
      <c r="B216" s="37"/>
      <c r="C216" s="214" t="s">
        <v>170</v>
      </c>
      <c r="D216" s="214" t="s">
        <v>129</v>
      </c>
      <c r="E216" s="215" t="s">
        <v>344</v>
      </c>
      <c r="F216" s="216" t="s">
        <v>345</v>
      </c>
      <c r="G216" s="217" t="s">
        <v>223</v>
      </c>
      <c r="H216" s="218">
        <v>18</v>
      </c>
      <c r="I216" s="219"/>
      <c r="J216" s="220">
        <f>ROUND(I216*H216,2)</f>
        <v>0</v>
      </c>
      <c r="K216" s="216" t="s">
        <v>211</v>
      </c>
      <c r="L216" s="42"/>
      <c r="M216" s="221" t="s">
        <v>1</v>
      </c>
      <c r="N216" s="222" t="s">
        <v>38</v>
      </c>
      <c r="O216" s="85"/>
      <c r="P216" s="223">
        <f>O216*H216</f>
        <v>0</v>
      </c>
      <c r="Q216" s="223">
        <v>0.0011628</v>
      </c>
      <c r="R216" s="223">
        <f>Q216*H216</f>
        <v>0.020930400000000002</v>
      </c>
      <c r="S216" s="223">
        <v>0</v>
      </c>
      <c r="T216" s="224">
        <f>S216*H216</f>
        <v>0</v>
      </c>
      <c r="AR216" s="225" t="s">
        <v>133</v>
      </c>
      <c r="AT216" s="225" t="s">
        <v>129</v>
      </c>
      <c r="AU216" s="225" t="s">
        <v>83</v>
      </c>
      <c r="AY216" s="16" t="s">
        <v>128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6" t="s">
        <v>81</v>
      </c>
      <c r="BK216" s="226">
        <f>ROUND(I216*H216,2)</f>
        <v>0</v>
      </c>
      <c r="BL216" s="16" t="s">
        <v>133</v>
      </c>
      <c r="BM216" s="225" t="s">
        <v>289</v>
      </c>
    </row>
    <row r="217" spans="2:47" s="1" customFormat="1" ht="12">
      <c r="B217" s="37"/>
      <c r="C217" s="38"/>
      <c r="D217" s="227" t="s">
        <v>134</v>
      </c>
      <c r="E217" s="38"/>
      <c r="F217" s="228" t="s">
        <v>345</v>
      </c>
      <c r="G217" s="38"/>
      <c r="H217" s="38"/>
      <c r="I217" s="138"/>
      <c r="J217" s="38"/>
      <c r="K217" s="38"/>
      <c r="L217" s="42"/>
      <c r="M217" s="229"/>
      <c r="N217" s="85"/>
      <c r="O217" s="85"/>
      <c r="P217" s="85"/>
      <c r="Q217" s="85"/>
      <c r="R217" s="85"/>
      <c r="S217" s="85"/>
      <c r="T217" s="86"/>
      <c r="AT217" s="16" t="s">
        <v>134</v>
      </c>
      <c r="AU217" s="16" t="s">
        <v>83</v>
      </c>
    </row>
    <row r="218" spans="2:51" s="12" customFormat="1" ht="12">
      <c r="B218" s="243"/>
      <c r="C218" s="244"/>
      <c r="D218" s="227" t="s">
        <v>212</v>
      </c>
      <c r="E218" s="245" t="s">
        <v>1</v>
      </c>
      <c r="F218" s="246" t="s">
        <v>703</v>
      </c>
      <c r="G218" s="244"/>
      <c r="H218" s="247">
        <v>18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AT218" s="253" t="s">
        <v>212</v>
      </c>
      <c r="AU218" s="253" t="s">
        <v>83</v>
      </c>
      <c r="AV218" s="12" t="s">
        <v>83</v>
      </c>
      <c r="AW218" s="12" t="s">
        <v>31</v>
      </c>
      <c r="AX218" s="12" t="s">
        <v>73</v>
      </c>
      <c r="AY218" s="253" t="s">
        <v>128</v>
      </c>
    </row>
    <row r="219" spans="2:51" s="13" customFormat="1" ht="12">
      <c r="B219" s="254"/>
      <c r="C219" s="255"/>
      <c r="D219" s="227" t="s">
        <v>212</v>
      </c>
      <c r="E219" s="256" t="s">
        <v>1</v>
      </c>
      <c r="F219" s="257" t="s">
        <v>214</v>
      </c>
      <c r="G219" s="255"/>
      <c r="H219" s="258">
        <v>18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AT219" s="264" t="s">
        <v>212</v>
      </c>
      <c r="AU219" s="264" t="s">
        <v>83</v>
      </c>
      <c r="AV219" s="13" t="s">
        <v>133</v>
      </c>
      <c r="AW219" s="13" t="s">
        <v>31</v>
      </c>
      <c r="AX219" s="13" t="s">
        <v>81</v>
      </c>
      <c r="AY219" s="264" t="s">
        <v>128</v>
      </c>
    </row>
    <row r="220" spans="2:65" s="1" customFormat="1" ht="16.5" customHeight="1">
      <c r="B220" s="37"/>
      <c r="C220" s="214" t="s">
        <v>7</v>
      </c>
      <c r="D220" s="214" t="s">
        <v>129</v>
      </c>
      <c r="E220" s="215" t="s">
        <v>371</v>
      </c>
      <c r="F220" s="216" t="s">
        <v>372</v>
      </c>
      <c r="G220" s="217" t="s">
        <v>230</v>
      </c>
      <c r="H220" s="218">
        <v>1.1</v>
      </c>
      <c r="I220" s="219"/>
      <c r="J220" s="220">
        <f>ROUND(I220*H220,2)</f>
        <v>0</v>
      </c>
      <c r="K220" s="216" t="s">
        <v>211</v>
      </c>
      <c r="L220" s="42"/>
      <c r="M220" s="221" t="s">
        <v>1</v>
      </c>
      <c r="N220" s="222" t="s">
        <v>38</v>
      </c>
      <c r="O220" s="85"/>
      <c r="P220" s="223">
        <f>O220*H220</f>
        <v>0</v>
      </c>
      <c r="Q220" s="223">
        <v>2.453292204</v>
      </c>
      <c r="R220" s="223">
        <f>Q220*H220</f>
        <v>2.6986214244</v>
      </c>
      <c r="S220" s="223">
        <v>0</v>
      </c>
      <c r="T220" s="224">
        <f>S220*H220</f>
        <v>0</v>
      </c>
      <c r="AR220" s="225" t="s">
        <v>133</v>
      </c>
      <c r="AT220" s="225" t="s">
        <v>129</v>
      </c>
      <c r="AU220" s="225" t="s">
        <v>83</v>
      </c>
      <c r="AY220" s="16" t="s">
        <v>128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6" t="s">
        <v>81</v>
      </c>
      <c r="BK220" s="226">
        <f>ROUND(I220*H220,2)</f>
        <v>0</v>
      </c>
      <c r="BL220" s="16" t="s">
        <v>133</v>
      </c>
      <c r="BM220" s="225" t="s">
        <v>293</v>
      </c>
    </row>
    <row r="221" spans="2:47" s="1" customFormat="1" ht="12">
      <c r="B221" s="37"/>
      <c r="C221" s="38"/>
      <c r="D221" s="227" t="s">
        <v>134</v>
      </c>
      <c r="E221" s="38"/>
      <c r="F221" s="228" t="s">
        <v>372</v>
      </c>
      <c r="G221" s="38"/>
      <c r="H221" s="38"/>
      <c r="I221" s="138"/>
      <c r="J221" s="38"/>
      <c r="K221" s="38"/>
      <c r="L221" s="42"/>
      <c r="M221" s="229"/>
      <c r="N221" s="85"/>
      <c r="O221" s="85"/>
      <c r="P221" s="85"/>
      <c r="Q221" s="85"/>
      <c r="R221" s="85"/>
      <c r="S221" s="85"/>
      <c r="T221" s="86"/>
      <c r="AT221" s="16" t="s">
        <v>134</v>
      </c>
      <c r="AU221" s="16" t="s">
        <v>83</v>
      </c>
    </row>
    <row r="222" spans="2:51" s="12" customFormat="1" ht="12">
      <c r="B222" s="243"/>
      <c r="C222" s="244"/>
      <c r="D222" s="227" t="s">
        <v>212</v>
      </c>
      <c r="E222" s="245" t="s">
        <v>1</v>
      </c>
      <c r="F222" s="246" t="s">
        <v>687</v>
      </c>
      <c r="G222" s="244"/>
      <c r="H222" s="247">
        <v>1.1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AT222" s="253" t="s">
        <v>212</v>
      </c>
      <c r="AU222" s="253" t="s">
        <v>83</v>
      </c>
      <c r="AV222" s="12" t="s">
        <v>83</v>
      </c>
      <c r="AW222" s="12" t="s">
        <v>31</v>
      </c>
      <c r="AX222" s="12" t="s">
        <v>73</v>
      </c>
      <c r="AY222" s="253" t="s">
        <v>128</v>
      </c>
    </row>
    <row r="223" spans="2:51" s="13" customFormat="1" ht="12">
      <c r="B223" s="254"/>
      <c r="C223" s="255"/>
      <c r="D223" s="227" t="s">
        <v>212</v>
      </c>
      <c r="E223" s="256" t="s">
        <v>1</v>
      </c>
      <c r="F223" s="257" t="s">
        <v>214</v>
      </c>
      <c r="G223" s="255"/>
      <c r="H223" s="258">
        <v>1.1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AT223" s="264" t="s">
        <v>212</v>
      </c>
      <c r="AU223" s="264" t="s">
        <v>83</v>
      </c>
      <c r="AV223" s="13" t="s">
        <v>133</v>
      </c>
      <c r="AW223" s="13" t="s">
        <v>31</v>
      </c>
      <c r="AX223" s="13" t="s">
        <v>81</v>
      </c>
      <c r="AY223" s="264" t="s">
        <v>128</v>
      </c>
    </row>
    <row r="224" spans="2:63" s="10" customFormat="1" ht="22.8" customHeight="1">
      <c r="B224" s="200"/>
      <c r="C224" s="201"/>
      <c r="D224" s="202" t="s">
        <v>72</v>
      </c>
      <c r="E224" s="241" t="s">
        <v>127</v>
      </c>
      <c r="F224" s="241" t="s">
        <v>402</v>
      </c>
      <c r="G224" s="201"/>
      <c r="H224" s="201"/>
      <c r="I224" s="204"/>
      <c r="J224" s="242">
        <f>BK224</f>
        <v>0</v>
      </c>
      <c r="K224" s="201"/>
      <c r="L224" s="206"/>
      <c r="M224" s="207"/>
      <c r="N224" s="208"/>
      <c r="O224" s="208"/>
      <c r="P224" s="209">
        <f>SUM(P225:P300)</f>
        <v>0</v>
      </c>
      <c r="Q224" s="208"/>
      <c r="R224" s="209">
        <f>SUM(R225:R300)</f>
        <v>718.1812160000001</v>
      </c>
      <c r="S224" s="208"/>
      <c r="T224" s="210">
        <f>SUM(T225:T300)</f>
        <v>0</v>
      </c>
      <c r="AR224" s="211" t="s">
        <v>81</v>
      </c>
      <c r="AT224" s="212" t="s">
        <v>72</v>
      </c>
      <c r="AU224" s="212" t="s">
        <v>81</v>
      </c>
      <c r="AY224" s="211" t="s">
        <v>128</v>
      </c>
      <c r="BK224" s="213">
        <f>SUM(BK225:BK300)</f>
        <v>0</v>
      </c>
    </row>
    <row r="225" spans="2:65" s="1" customFormat="1" ht="24" customHeight="1">
      <c r="B225" s="37"/>
      <c r="C225" s="214" t="s">
        <v>256</v>
      </c>
      <c r="D225" s="214" t="s">
        <v>129</v>
      </c>
      <c r="E225" s="215" t="s">
        <v>404</v>
      </c>
      <c r="F225" s="216" t="s">
        <v>405</v>
      </c>
      <c r="G225" s="217" t="s">
        <v>210</v>
      </c>
      <c r="H225" s="218">
        <v>445</v>
      </c>
      <c r="I225" s="219"/>
      <c r="J225" s="220">
        <f>ROUND(I225*H225,2)</f>
        <v>0</v>
      </c>
      <c r="K225" s="216" t="s">
        <v>211</v>
      </c>
      <c r="L225" s="42"/>
      <c r="M225" s="221" t="s">
        <v>1</v>
      </c>
      <c r="N225" s="222" t="s">
        <v>38</v>
      </c>
      <c r="O225" s="85"/>
      <c r="P225" s="223">
        <f>O225*H225</f>
        <v>0</v>
      </c>
      <c r="Q225" s="223">
        <v>0.2916</v>
      </c>
      <c r="R225" s="223">
        <f>Q225*H225</f>
        <v>129.762</v>
      </c>
      <c r="S225" s="223">
        <v>0</v>
      </c>
      <c r="T225" s="224">
        <f>S225*H225</f>
        <v>0</v>
      </c>
      <c r="AR225" s="225" t="s">
        <v>133</v>
      </c>
      <c r="AT225" s="225" t="s">
        <v>129</v>
      </c>
      <c r="AU225" s="225" t="s">
        <v>83</v>
      </c>
      <c r="AY225" s="16" t="s">
        <v>128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6" t="s">
        <v>81</v>
      </c>
      <c r="BK225" s="226">
        <f>ROUND(I225*H225,2)</f>
        <v>0</v>
      </c>
      <c r="BL225" s="16" t="s">
        <v>133</v>
      </c>
      <c r="BM225" s="225" t="s">
        <v>299</v>
      </c>
    </row>
    <row r="226" spans="2:47" s="1" customFormat="1" ht="12">
      <c r="B226" s="37"/>
      <c r="C226" s="38"/>
      <c r="D226" s="227" t="s">
        <v>134</v>
      </c>
      <c r="E226" s="38"/>
      <c r="F226" s="228" t="s">
        <v>405</v>
      </c>
      <c r="G226" s="38"/>
      <c r="H226" s="38"/>
      <c r="I226" s="138"/>
      <c r="J226" s="38"/>
      <c r="K226" s="38"/>
      <c r="L226" s="42"/>
      <c r="M226" s="229"/>
      <c r="N226" s="85"/>
      <c r="O226" s="85"/>
      <c r="P226" s="85"/>
      <c r="Q226" s="85"/>
      <c r="R226" s="85"/>
      <c r="S226" s="85"/>
      <c r="T226" s="86"/>
      <c r="AT226" s="16" t="s">
        <v>134</v>
      </c>
      <c r="AU226" s="16" t="s">
        <v>83</v>
      </c>
    </row>
    <row r="227" spans="2:51" s="12" customFormat="1" ht="12">
      <c r="B227" s="243"/>
      <c r="C227" s="244"/>
      <c r="D227" s="227" t="s">
        <v>212</v>
      </c>
      <c r="E227" s="245" t="s">
        <v>1</v>
      </c>
      <c r="F227" s="246" t="s">
        <v>704</v>
      </c>
      <c r="G227" s="244"/>
      <c r="H227" s="247">
        <v>445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AT227" s="253" t="s">
        <v>212</v>
      </c>
      <c r="AU227" s="253" t="s">
        <v>83</v>
      </c>
      <c r="AV227" s="12" t="s">
        <v>83</v>
      </c>
      <c r="AW227" s="12" t="s">
        <v>31</v>
      </c>
      <c r="AX227" s="12" t="s">
        <v>73</v>
      </c>
      <c r="AY227" s="253" t="s">
        <v>128</v>
      </c>
    </row>
    <row r="228" spans="2:51" s="14" customFormat="1" ht="12">
      <c r="B228" s="275"/>
      <c r="C228" s="276"/>
      <c r="D228" s="227" t="s">
        <v>212</v>
      </c>
      <c r="E228" s="277" t="s">
        <v>1</v>
      </c>
      <c r="F228" s="278" t="s">
        <v>295</v>
      </c>
      <c r="G228" s="276"/>
      <c r="H228" s="277" t="s">
        <v>1</v>
      </c>
      <c r="I228" s="279"/>
      <c r="J228" s="276"/>
      <c r="K228" s="276"/>
      <c r="L228" s="280"/>
      <c r="M228" s="281"/>
      <c r="N228" s="282"/>
      <c r="O228" s="282"/>
      <c r="P228" s="282"/>
      <c r="Q228" s="282"/>
      <c r="R228" s="282"/>
      <c r="S228" s="282"/>
      <c r="T228" s="283"/>
      <c r="AT228" s="284" t="s">
        <v>212</v>
      </c>
      <c r="AU228" s="284" t="s">
        <v>83</v>
      </c>
      <c r="AV228" s="14" t="s">
        <v>81</v>
      </c>
      <c r="AW228" s="14" t="s">
        <v>31</v>
      </c>
      <c r="AX228" s="14" t="s">
        <v>73</v>
      </c>
      <c r="AY228" s="284" t="s">
        <v>128</v>
      </c>
    </row>
    <row r="229" spans="2:51" s="13" customFormat="1" ht="12">
      <c r="B229" s="254"/>
      <c r="C229" s="255"/>
      <c r="D229" s="227" t="s">
        <v>212</v>
      </c>
      <c r="E229" s="256" t="s">
        <v>1</v>
      </c>
      <c r="F229" s="257" t="s">
        <v>214</v>
      </c>
      <c r="G229" s="255"/>
      <c r="H229" s="258">
        <v>445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AT229" s="264" t="s">
        <v>212</v>
      </c>
      <c r="AU229" s="264" t="s">
        <v>83</v>
      </c>
      <c r="AV229" s="13" t="s">
        <v>133</v>
      </c>
      <c r="AW229" s="13" t="s">
        <v>31</v>
      </c>
      <c r="AX229" s="13" t="s">
        <v>81</v>
      </c>
      <c r="AY229" s="264" t="s">
        <v>128</v>
      </c>
    </row>
    <row r="230" spans="2:65" s="1" customFormat="1" ht="16.5" customHeight="1">
      <c r="B230" s="37"/>
      <c r="C230" s="214" t="s">
        <v>316</v>
      </c>
      <c r="D230" s="214" t="s">
        <v>129</v>
      </c>
      <c r="E230" s="215" t="s">
        <v>408</v>
      </c>
      <c r="F230" s="216" t="s">
        <v>409</v>
      </c>
      <c r="G230" s="217" t="s">
        <v>210</v>
      </c>
      <c r="H230" s="218">
        <v>484</v>
      </c>
      <c r="I230" s="219"/>
      <c r="J230" s="220">
        <f>ROUND(I230*H230,2)</f>
        <v>0</v>
      </c>
      <c r="K230" s="216" t="s">
        <v>211</v>
      </c>
      <c r="L230" s="42"/>
      <c r="M230" s="221" t="s">
        <v>1</v>
      </c>
      <c r="N230" s="222" t="s">
        <v>38</v>
      </c>
      <c r="O230" s="85"/>
      <c r="P230" s="223">
        <f>O230*H230</f>
        <v>0</v>
      </c>
      <c r="Q230" s="223">
        <v>0.27994</v>
      </c>
      <c r="R230" s="223">
        <f>Q230*H230</f>
        <v>135.49096</v>
      </c>
      <c r="S230" s="223">
        <v>0</v>
      </c>
      <c r="T230" s="224">
        <f>S230*H230</f>
        <v>0</v>
      </c>
      <c r="AR230" s="225" t="s">
        <v>133</v>
      </c>
      <c r="AT230" s="225" t="s">
        <v>129</v>
      </c>
      <c r="AU230" s="225" t="s">
        <v>83</v>
      </c>
      <c r="AY230" s="16" t="s">
        <v>128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6" t="s">
        <v>81</v>
      </c>
      <c r="BK230" s="226">
        <f>ROUND(I230*H230,2)</f>
        <v>0</v>
      </c>
      <c r="BL230" s="16" t="s">
        <v>133</v>
      </c>
      <c r="BM230" s="225" t="s">
        <v>304</v>
      </c>
    </row>
    <row r="231" spans="2:47" s="1" customFormat="1" ht="12">
      <c r="B231" s="37"/>
      <c r="C231" s="38"/>
      <c r="D231" s="227" t="s">
        <v>134</v>
      </c>
      <c r="E231" s="38"/>
      <c r="F231" s="228" t="s">
        <v>409</v>
      </c>
      <c r="G231" s="38"/>
      <c r="H231" s="38"/>
      <c r="I231" s="138"/>
      <c r="J231" s="38"/>
      <c r="K231" s="38"/>
      <c r="L231" s="42"/>
      <c r="M231" s="229"/>
      <c r="N231" s="85"/>
      <c r="O231" s="85"/>
      <c r="P231" s="85"/>
      <c r="Q231" s="85"/>
      <c r="R231" s="85"/>
      <c r="S231" s="85"/>
      <c r="T231" s="86"/>
      <c r="AT231" s="16" t="s">
        <v>134</v>
      </c>
      <c r="AU231" s="16" t="s">
        <v>83</v>
      </c>
    </row>
    <row r="232" spans="2:51" s="12" customFormat="1" ht="12">
      <c r="B232" s="243"/>
      <c r="C232" s="244"/>
      <c r="D232" s="227" t="s">
        <v>212</v>
      </c>
      <c r="E232" s="245" t="s">
        <v>1</v>
      </c>
      <c r="F232" s="246" t="s">
        <v>693</v>
      </c>
      <c r="G232" s="244"/>
      <c r="H232" s="247">
        <v>235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212</v>
      </c>
      <c r="AU232" s="253" t="s">
        <v>83</v>
      </c>
      <c r="AV232" s="12" t="s">
        <v>83</v>
      </c>
      <c r="AW232" s="12" t="s">
        <v>31</v>
      </c>
      <c r="AX232" s="12" t="s">
        <v>73</v>
      </c>
      <c r="AY232" s="253" t="s">
        <v>128</v>
      </c>
    </row>
    <row r="233" spans="2:51" s="12" customFormat="1" ht="12">
      <c r="B233" s="243"/>
      <c r="C233" s="244"/>
      <c r="D233" s="227" t="s">
        <v>212</v>
      </c>
      <c r="E233" s="245" t="s">
        <v>1</v>
      </c>
      <c r="F233" s="246" t="s">
        <v>705</v>
      </c>
      <c r="G233" s="244"/>
      <c r="H233" s="247">
        <v>150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AT233" s="253" t="s">
        <v>212</v>
      </c>
      <c r="AU233" s="253" t="s">
        <v>83</v>
      </c>
      <c r="AV233" s="12" t="s">
        <v>83</v>
      </c>
      <c r="AW233" s="12" t="s">
        <v>31</v>
      </c>
      <c r="AX233" s="12" t="s">
        <v>73</v>
      </c>
      <c r="AY233" s="253" t="s">
        <v>128</v>
      </c>
    </row>
    <row r="234" spans="2:51" s="12" customFormat="1" ht="12">
      <c r="B234" s="243"/>
      <c r="C234" s="244"/>
      <c r="D234" s="227" t="s">
        <v>212</v>
      </c>
      <c r="E234" s="245" t="s">
        <v>1</v>
      </c>
      <c r="F234" s="246" t="s">
        <v>695</v>
      </c>
      <c r="G234" s="244"/>
      <c r="H234" s="247">
        <v>90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AT234" s="253" t="s">
        <v>212</v>
      </c>
      <c r="AU234" s="253" t="s">
        <v>83</v>
      </c>
      <c r="AV234" s="12" t="s">
        <v>83</v>
      </c>
      <c r="AW234" s="12" t="s">
        <v>31</v>
      </c>
      <c r="AX234" s="12" t="s">
        <v>73</v>
      </c>
      <c r="AY234" s="253" t="s">
        <v>128</v>
      </c>
    </row>
    <row r="235" spans="2:51" s="12" customFormat="1" ht="12">
      <c r="B235" s="243"/>
      <c r="C235" s="244"/>
      <c r="D235" s="227" t="s">
        <v>212</v>
      </c>
      <c r="E235" s="245" t="s">
        <v>1</v>
      </c>
      <c r="F235" s="246" t="s">
        <v>697</v>
      </c>
      <c r="G235" s="244"/>
      <c r="H235" s="247">
        <v>2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AT235" s="253" t="s">
        <v>212</v>
      </c>
      <c r="AU235" s="253" t="s">
        <v>83</v>
      </c>
      <c r="AV235" s="12" t="s">
        <v>83</v>
      </c>
      <c r="AW235" s="12" t="s">
        <v>31</v>
      </c>
      <c r="AX235" s="12" t="s">
        <v>73</v>
      </c>
      <c r="AY235" s="253" t="s">
        <v>128</v>
      </c>
    </row>
    <row r="236" spans="2:51" s="12" customFormat="1" ht="12">
      <c r="B236" s="243"/>
      <c r="C236" s="244"/>
      <c r="D236" s="227" t="s">
        <v>212</v>
      </c>
      <c r="E236" s="245" t="s">
        <v>1</v>
      </c>
      <c r="F236" s="246" t="s">
        <v>698</v>
      </c>
      <c r="G236" s="244"/>
      <c r="H236" s="247">
        <v>7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212</v>
      </c>
      <c r="AU236" s="253" t="s">
        <v>83</v>
      </c>
      <c r="AV236" s="12" t="s">
        <v>83</v>
      </c>
      <c r="AW236" s="12" t="s">
        <v>31</v>
      </c>
      <c r="AX236" s="12" t="s">
        <v>73</v>
      </c>
      <c r="AY236" s="253" t="s">
        <v>128</v>
      </c>
    </row>
    <row r="237" spans="2:51" s="14" customFormat="1" ht="12">
      <c r="B237" s="275"/>
      <c r="C237" s="276"/>
      <c r="D237" s="227" t="s">
        <v>212</v>
      </c>
      <c r="E237" s="277" t="s">
        <v>1</v>
      </c>
      <c r="F237" s="278" t="s">
        <v>295</v>
      </c>
      <c r="G237" s="276"/>
      <c r="H237" s="277" t="s">
        <v>1</v>
      </c>
      <c r="I237" s="279"/>
      <c r="J237" s="276"/>
      <c r="K237" s="276"/>
      <c r="L237" s="280"/>
      <c r="M237" s="281"/>
      <c r="N237" s="282"/>
      <c r="O237" s="282"/>
      <c r="P237" s="282"/>
      <c r="Q237" s="282"/>
      <c r="R237" s="282"/>
      <c r="S237" s="282"/>
      <c r="T237" s="283"/>
      <c r="AT237" s="284" t="s">
        <v>212</v>
      </c>
      <c r="AU237" s="284" t="s">
        <v>83</v>
      </c>
      <c r="AV237" s="14" t="s">
        <v>81</v>
      </c>
      <c r="AW237" s="14" t="s">
        <v>31</v>
      </c>
      <c r="AX237" s="14" t="s">
        <v>73</v>
      </c>
      <c r="AY237" s="284" t="s">
        <v>128</v>
      </c>
    </row>
    <row r="238" spans="2:51" s="13" customFormat="1" ht="12">
      <c r="B238" s="254"/>
      <c r="C238" s="255"/>
      <c r="D238" s="227" t="s">
        <v>212</v>
      </c>
      <c r="E238" s="256" t="s">
        <v>1</v>
      </c>
      <c r="F238" s="257" t="s">
        <v>214</v>
      </c>
      <c r="G238" s="255"/>
      <c r="H238" s="258">
        <v>484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AT238" s="264" t="s">
        <v>212</v>
      </c>
      <c r="AU238" s="264" t="s">
        <v>83</v>
      </c>
      <c r="AV238" s="13" t="s">
        <v>133</v>
      </c>
      <c r="AW238" s="13" t="s">
        <v>31</v>
      </c>
      <c r="AX238" s="13" t="s">
        <v>81</v>
      </c>
      <c r="AY238" s="264" t="s">
        <v>128</v>
      </c>
    </row>
    <row r="239" spans="2:65" s="1" customFormat="1" ht="16.5" customHeight="1">
      <c r="B239" s="37"/>
      <c r="C239" s="214" t="s">
        <v>259</v>
      </c>
      <c r="D239" s="214" t="s">
        <v>129</v>
      </c>
      <c r="E239" s="215" t="s">
        <v>412</v>
      </c>
      <c r="F239" s="216" t="s">
        <v>413</v>
      </c>
      <c r="G239" s="217" t="s">
        <v>210</v>
      </c>
      <c r="H239" s="218">
        <v>514</v>
      </c>
      <c r="I239" s="219"/>
      <c r="J239" s="220">
        <f>ROUND(I239*H239,2)</f>
        <v>0</v>
      </c>
      <c r="K239" s="216" t="s">
        <v>211</v>
      </c>
      <c r="L239" s="42"/>
      <c r="M239" s="221" t="s">
        <v>1</v>
      </c>
      <c r="N239" s="222" t="s">
        <v>38</v>
      </c>
      <c r="O239" s="85"/>
      <c r="P239" s="223">
        <f>O239*H239</f>
        <v>0</v>
      </c>
      <c r="Q239" s="223">
        <v>0.378</v>
      </c>
      <c r="R239" s="223">
        <f>Q239*H239</f>
        <v>194.292</v>
      </c>
      <c r="S239" s="223">
        <v>0</v>
      </c>
      <c r="T239" s="224">
        <f>S239*H239</f>
        <v>0</v>
      </c>
      <c r="AR239" s="225" t="s">
        <v>133</v>
      </c>
      <c r="AT239" s="225" t="s">
        <v>129</v>
      </c>
      <c r="AU239" s="225" t="s">
        <v>83</v>
      </c>
      <c r="AY239" s="16" t="s">
        <v>128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6" t="s">
        <v>81</v>
      </c>
      <c r="BK239" s="226">
        <f>ROUND(I239*H239,2)</f>
        <v>0</v>
      </c>
      <c r="BL239" s="16" t="s">
        <v>133</v>
      </c>
      <c r="BM239" s="225" t="s">
        <v>308</v>
      </c>
    </row>
    <row r="240" spans="2:47" s="1" customFormat="1" ht="12">
      <c r="B240" s="37"/>
      <c r="C240" s="38"/>
      <c r="D240" s="227" t="s">
        <v>134</v>
      </c>
      <c r="E240" s="38"/>
      <c r="F240" s="228" t="s">
        <v>413</v>
      </c>
      <c r="G240" s="38"/>
      <c r="H240" s="38"/>
      <c r="I240" s="138"/>
      <c r="J240" s="38"/>
      <c r="K240" s="38"/>
      <c r="L240" s="42"/>
      <c r="M240" s="229"/>
      <c r="N240" s="85"/>
      <c r="O240" s="85"/>
      <c r="P240" s="85"/>
      <c r="Q240" s="85"/>
      <c r="R240" s="85"/>
      <c r="S240" s="85"/>
      <c r="T240" s="86"/>
      <c r="AT240" s="16" t="s">
        <v>134</v>
      </c>
      <c r="AU240" s="16" t="s">
        <v>83</v>
      </c>
    </row>
    <row r="241" spans="2:51" s="12" customFormat="1" ht="12">
      <c r="B241" s="243"/>
      <c r="C241" s="244"/>
      <c r="D241" s="227" t="s">
        <v>212</v>
      </c>
      <c r="E241" s="245" t="s">
        <v>1</v>
      </c>
      <c r="F241" s="246" t="s">
        <v>693</v>
      </c>
      <c r="G241" s="244"/>
      <c r="H241" s="247">
        <v>235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AT241" s="253" t="s">
        <v>212</v>
      </c>
      <c r="AU241" s="253" t="s">
        <v>83</v>
      </c>
      <c r="AV241" s="12" t="s">
        <v>83</v>
      </c>
      <c r="AW241" s="12" t="s">
        <v>31</v>
      </c>
      <c r="AX241" s="12" t="s">
        <v>73</v>
      </c>
      <c r="AY241" s="253" t="s">
        <v>128</v>
      </c>
    </row>
    <row r="242" spans="2:51" s="12" customFormat="1" ht="12">
      <c r="B242" s="243"/>
      <c r="C242" s="244"/>
      <c r="D242" s="227" t="s">
        <v>212</v>
      </c>
      <c r="E242" s="245" t="s">
        <v>1</v>
      </c>
      <c r="F242" s="246" t="s">
        <v>705</v>
      </c>
      <c r="G242" s="244"/>
      <c r="H242" s="247">
        <v>150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AT242" s="253" t="s">
        <v>212</v>
      </c>
      <c r="AU242" s="253" t="s">
        <v>83</v>
      </c>
      <c r="AV242" s="12" t="s">
        <v>83</v>
      </c>
      <c r="AW242" s="12" t="s">
        <v>31</v>
      </c>
      <c r="AX242" s="12" t="s">
        <v>73</v>
      </c>
      <c r="AY242" s="253" t="s">
        <v>128</v>
      </c>
    </row>
    <row r="243" spans="2:51" s="12" customFormat="1" ht="12">
      <c r="B243" s="243"/>
      <c r="C243" s="244"/>
      <c r="D243" s="227" t="s">
        <v>212</v>
      </c>
      <c r="E243" s="245" t="s">
        <v>1</v>
      </c>
      <c r="F243" s="246" t="s">
        <v>696</v>
      </c>
      <c r="G243" s="244"/>
      <c r="H243" s="247">
        <v>120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AT243" s="253" t="s">
        <v>212</v>
      </c>
      <c r="AU243" s="253" t="s">
        <v>83</v>
      </c>
      <c r="AV243" s="12" t="s">
        <v>83</v>
      </c>
      <c r="AW243" s="12" t="s">
        <v>31</v>
      </c>
      <c r="AX243" s="12" t="s">
        <v>73</v>
      </c>
      <c r="AY243" s="253" t="s">
        <v>128</v>
      </c>
    </row>
    <row r="244" spans="2:51" s="12" customFormat="1" ht="12">
      <c r="B244" s="243"/>
      <c r="C244" s="244"/>
      <c r="D244" s="227" t="s">
        <v>212</v>
      </c>
      <c r="E244" s="245" t="s">
        <v>1</v>
      </c>
      <c r="F244" s="246" t="s">
        <v>697</v>
      </c>
      <c r="G244" s="244"/>
      <c r="H244" s="247">
        <v>2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AT244" s="253" t="s">
        <v>212</v>
      </c>
      <c r="AU244" s="253" t="s">
        <v>83</v>
      </c>
      <c r="AV244" s="12" t="s">
        <v>83</v>
      </c>
      <c r="AW244" s="12" t="s">
        <v>31</v>
      </c>
      <c r="AX244" s="12" t="s">
        <v>73</v>
      </c>
      <c r="AY244" s="253" t="s">
        <v>128</v>
      </c>
    </row>
    <row r="245" spans="2:51" s="12" customFormat="1" ht="12">
      <c r="B245" s="243"/>
      <c r="C245" s="244"/>
      <c r="D245" s="227" t="s">
        <v>212</v>
      </c>
      <c r="E245" s="245" t="s">
        <v>1</v>
      </c>
      <c r="F245" s="246" t="s">
        <v>698</v>
      </c>
      <c r="G245" s="244"/>
      <c r="H245" s="247">
        <v>7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AT245" s="253" t="s">
        <v>212</v>
      </c>
      <c r="AU245" s="253" t="s">
        <v>83</v>
      </c>
      <c r="AV245" s="12" t="s">
        <v>83</v>
      </c>
      <c r="AW245" s="12" t="s">
        <v>31</v>
      </c>
      <c r="AX245" s="12" t="s">
        <v>73</v>
      </c>
      <c r="AY245" s="253" t="s">
        <v>128</v>
      </c>
    </row>
    <row r="246" spans="2:51" s="14" customFormat="1" ht="12">
      <c r="B246" s="275"/>
      <c r="C246" s="276"/>
      <c r="D246" s="227" t="s">
        <v>212</v>
      </c>
      <c r="E246" s="277" t="s">
        <v>1</v>
      </c>
      <c r="F246" s="278" t="s">
        <v>295</v>
      </c>
      <c r="G246" s="276"/>
      <c r="H246" s="277" t="s">
        <v>1</v>
      </c>
      <c r="I246" s="279"/>
      <c r="J246" s="276"/>
      <c r="K246" s="276"/>
      <c r="L246" s="280"/>
      <c r="M246" s="281"/>
      <c r="N246" s="282"/>
      <c r="O246" s="282"/>
      <c r="P246" s="282"/>
      <c r="Q246" s="282"/>
      <c r="R246" s="282"/>
      <c r="S246" s="282"/>
      <c r="T246" s="283"/>
      <c r="AT246" s="284" t="s">
        <v>212</v>
      </c>
      <c r="AU246" s="284" t="s">
        <v>83</v>
      </c>
      <c r="AV246" s="14" t="s">
        <v>81</v>
      </c>
      <c r="AW246" s="14" t="s">
        <v>31</v>
      </c>
      <c r="AX246" s="14" t="s">
        <v>73</v>
      </c>
      <c r="AY246" s="284" t="s">
        <v>128</v>
      </c>
    </row>
    <row r="247" spans="2:51" s="13" customFormat="1" ht="12">
      <c r="B247" s="254"/>
      <c r="C247" s="255"/>
      <c r="D247" s="227" t="s">
        <v>212</v>
      </c>
      <c r="E247" s="256" t="s">
        <v>1</v>
      </c>
      <c r="F247" s="257" t="s">
        <v>214</v>
      </c>
      <c r="G247" s="255"/>
      <c r="H247" s="258">
        <v>514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AT247" s="264" t="s">
        <v>212</v>
      </c>
      <c r="AU247" s="264" t="s">
        <v>83</v>
      </c>
      <c r="AV247" s="13" t="s">
        <v>133</v>
      </c>
      <c r="AW247" s="13" t="s">
        <v>31</v>
      </c>
      <c r="AX247" s="13" t="s">
        <v>81</v>
      </c>
      <c r="AY247" s="264" t="s">
        <v>128</v>
      </c>
    </row>
    <row r="248" spans="2:65" s="1" customFormat="1" ht="24" customHeight="1">
      <c r="B248" s="37"/>
      <c r="C248" s="214" t="s">
        <v>326</v>
      </c>
      <c r="D248" s="214" t="s">
        <v>129</v>
      </c>
      <c r="E248" s="215" t="s">
        <v>415</v>
      </c>
      <c r="F248" s="216" t="s">
        <v>416</v>
      </c>
      <c r="G248" s="217" t="s">
        <v>210</v>
      </c>
      <c r="H248" s="218">
        <v>394</v>
      </c>
      <c r="I248" s="219"/>
      <c r="J248" s="220">
        <f>ROUND(I248*H248,2)</f>
        <v>0</v>
      </c>
      <c r="K248" s="216" t="s">
        <v>211</v>
      </c>
      <c r="L248" s="42"/>
      <c r="M248" s="221" t="s">
        <v>1</v>
      </c>
      <c r="N248" s="222" t="s">
        <v>38</v>
      </c>
      <c r="O248" s="85"/>
      <c r="P248" s="223">
        <f>O248*H248</f>
        <v>0</v>
      </c>
      <c r="Q248" s="223">
        <v>0.371904</v>
      </c>
      <c r="R248" s="223">
        <f>Q248*H248</f>
        <v>146.530176</v>
      </c>
      <c r="S248" s="223">
        <v>0</v>
      </c>
      <c r="T248" s="224">
        <f>S248*H248</f>
        <v>0</v>
      </c>
      <c r="AR248" s="225" t="s">
        <v>133</v>
      </c>
      <c r="AT248" s="225" t="s">
        <v>129</v>
      </c>
      <c r="AU248" s="225" t="s">
        <v>83</v>
      </c>
      <c r="AY248" s="16" t="s">
        <v>128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6" t="s">
        <v>81</v>
      </c>
      <c r="BK248" s="226">
        <f>ROUND(I248*H248,2)</f>
        <v>0</v>
      </c>
      <c r="BL248" s="16" t="s">
        <v>133</v>
      </c>
      <c r="BM248" s="225" t="s">
        <v>319</v>
      </c>
    </row>
    <row r="249" spans="2:47" s="1" customFormat="1" ht="12">
      <c r="B249" s="37"/>
      <c r="C249" s="38"/>
      <c r="D249" s="227" t="s">
        <v>134</v>
      </c>
      <c r="E249" s="38"/>
      <c r="F249" s="228" t="s">
        <v>416</v>
      </c>
      <c r="G249" s="38"/>
      <c r="H249" s="38"/>
      <c r="I249" s="138"/>
      <c r="J249" s="38"/>
      <c r="K249" s="38"/>
      <c r="L249" s="42"/>
      <c r="M249" s="229"/>
      <c r="N249" s="85"/>
      <c r="O249" s="85"/>
      <c r="P249" s="85"/>
      <c r="Q249" s="85"/>
      <c r="R249" s="85"/>
      <c r="S249" s="85"/>
      <c r="T249" s="86"/>
      <c r="AT249" s="16" t="s">
        <v>134</v>
      </c>
      <c r="AU249" s="16" t="s">
        <v>83</v>
      </c>
    </row>
    <row r="250" spans="2:51" s="12" customFormat="1" ht="12">
      <c r="B250" s="243"/>
      <c r="C250" s="244"/>
      <c r="D250" s="227" t="s">
        <v>212</v>
      </c>
      <c r="E250" s="245" t="s">
        <v>1</v>
      </c>
      <c r="F250" s="246" t="s">
        <v>693</v>
      </c>
      <c r="G250" s="244"/>
      <c r="H250" s="247">
        <v>235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AT250" s="253" t="s">
        <v>212</v>
      </c>
      <c r="AU250" s="253" t="s">
        <v>83</v>
      </c>
      <c r="AV250" s="12" t="s">
        <v>83</v>
      </c>
      <c r="AW250" s="12" t="s">
        <v>31</v>
      </c>
      <c r="AX250" s="12" t="s">
        <v>73</v>
      </c>
      <c r="AY250" s="253" t="s">
        <v>128</v>
      </c>
    </row>
    <row r="251" spans="2:51" s="12" customFormat="1" ht="12">
      <c r="B251" s="243"/>
      <c r="C251" s="244"/>
      <c r="D251" s="227" t="s">
        <v>212</v>
      </c>
      <c r="E251" s="245" t="s">
        <v>1</v>
      </c>
      <c r="F251" s="246" t="s">
        <v>705</v>
      </c>
      <c r="G251" s="244"/>
      <c r="H251" s="247">
        <v>150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AT251" s="253" t="s">
        <v>212</v>
      </c>
      <c r="AU251" s="253" t="s">
        <v>83</v>
      </c>
      <c r="AV251" s="12" t="s">
        <v>83</v>
      </c>
      <c r="AW251" s="12" t="s">
        <v>31</v>
      </c>
      <c r="AX251" s="12" t="s">
        <v>73</v>
      </c>
      <c r="AY251" s="253" t="s">
        <v>128</v>
      </c>
    </row>
    <row r="252" spans="2:51" s="12" customFormat="1" ht="12">
      <c r="B252" s="243"/>
      <c r="C252" s="244"/>
      <c r="D252" s="227" t="s">
        <v>212</v>
      </c>
      <c r="E252" s="245" t="s">
        <v>1</v>
      </c>
      <c r="F252" s="246" t="s">
        <v>697</v>
      </c>
      <c r="G252" s="244"/>
      <c r="H252" s="247">
        <v>2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AT252" s="253" t="s">
        <v>212</v>
      </c>
      <c r="AU252" s="253" t="s">
        <v>83</v>
      </c>
      <c r="AV252" s="12" t="s">
        <v>83</v>
      </c>
      <c r="AW252" s="12" t="s">
        <v>31</v>
      </c>
      <c r="AX252" s="12" t="s">
        <v>73</v>
      </c>
      <c r="AY252" s="253" t="s">
        <v>128</v>
      </c>
    </row>
    <row r="253" spans="2:51" s="12" customFormat="1" ht="12">
      <c r="B253" s="243"/>
      <c r="C253" s="244"/>
      <c r="D253" s="227" t="s">
        <v>212</v>
      </c>
      <c r="E253" s="245" t="s">
        <v>1</v>
      </c>
      <c r="F253" s="246" t="s">
        <v>698</v>
      </c>
      <c r="G253" s="244"/>
      <c r="H253" s="247">
        <v>7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AT253" s="253" t="s">
        <v>212</v>
      </c>
      <c r="AU253" s="253" t="s">
        <v>83</v>
      </c>
      <c r="AV253" s="12" t="s">
        <v>83</v>
      </c>
      <c r="AW253" s="12" t="s">
        <v>31</v>
      </c>
      <c r="AX253" s="12" t="s">
        <v>73</v>
      </c>
      <c r="AY253" s="253" t="s">
        <v>128</v>
      </c>
    </row>
    <row r="254" spans="2:51" s="14" customFormat="1" ht="12">
      <c r="B254" s="275"/>
      <c r="C254" s="276"/>
      <c r="D254" s="227" t="s">
        <v>212</v>
      </c>
      <c r="E254" s="277" t="s">
        <v>1</v>
      </c>
      <c r="F254" s="278" t="s">
        <v>295</v>
      </c>
      <c r="G254" s="276"/>
      <c r="H254" s="277" t="s">
        <v>1</v>
      </c>
      <c r="I254" s="279"/>
      <c r="J254" s="276"/>
      <c r="K254" s="276"/>
      <c r="L254" s="280"/>
      <c r="M254" s="281"/>
      <c r="N254" s="282"/>
      <c r="O254" s="282"/>
      <c r="P254" s="282"/>
      <c r="Q254" s="282"/>
      <c r="R254" s="282"/>
      <c r="S254" s="282"/>
      <c r="T254" s="283"/>
      <c r="AT254" s="284" t="s">
        <v>212</v>
      </c>
      <c r="AU254" s="284" t="s">
        <v>83</v>
      </c>
      <c r="AV254" s="14" t="s">
        <v>81</v>
      </c>
      <c r="AW254" s="14" t="s">
        <v>31</v>
      </c>
      <c r="AX254" s="14" t="s">
        <v>73</v>
      </c>
      <c r="AY254" s="284" t="s">
        <v>128</v>
      </c>
    </row>
    <row r="255" spans="2:51" s="13" customFormat="1" ht="12">
      <c r="B255" s="254"/>
      <c r="C255" s="255"/>
      <c r="D255" s="227" t="s">
        <v>212</v>
      </c>
      <c r="E255" s="256" t="s">
        <v>1</v>
      </c>
      <c r="F255" s="257" t="s">
        <v>214</v>
      </c>
      <c r="G255" s="255"/>
      <c r="H255" s="258">
        <v>394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AT255" s="264" t="s">
        <v>212</v>
      </c>
      <c r="AU255" s="264" t="s">
        <v>83</v>
      </c>
      <c r="AV255" s="13" t="s">
        <v>133</v>
      </c>
      <c r="AW255" s="13" t="s">
        <v>31</v>
      </c>
      <c r="AX255" s="13" t="s">
        <v>81</v>
      </c>
      <c r="AY255" s="264" t="s">
        <v>128</v>
      </c>
    </row>
    <row r="256" spans="2:65" s="1" customFormat="1" ht="24" customHeight="1">
      <c r="B256" s="37"/>
      <c r="C256" s="214" t="s">
        <v>264</v>
      </c>
      <c r="D256" s="214" t="s">
        <v>129</v>
      </c>
      <c r="E256" s="215" t="s">
        <v>420</v>
      </c>
      <c r="F256" s="216" t="s">
        <v>421</v>
      </c>
      <c r="G256" s="217" t="s">
        <v>210</v>
      </c>
      <c r="H256" s="218">
        <v>235</v>
      </c>
      <c r="I256" s="219"/>
      <c r="J256" s="220">
        <f>ROUND(I256*H256,2)</f>
        <v>0</v>
      </c>
      <c r="K256" s="216" t="s">
        <v>211</v>
      </c>
      <c r="L256" s="42"/>
      <c r="M256" s="221" t="s">
        <v>1</v>
      </c>
      <c r="N256" s="222" t="s">
        <v>38</v>
      </c>
      <c r="O256" s="85"/>
      <c r="P256" s="223">
        <f>O256*H256</f>
        <v>0</v>
      </c>
      <c r="Q256" s="223">
        <v>0.211</v>
      </c>
      <c r="R256" s="223">
        <f>Q256*H256</f>
        <v>49.585</v>
      </c>
      <c r="S256" s="223">
        <v>0</v>
      </c>
      <c r="T256" s="224">
        <f>S256*H256</f>
        <v>0</v>
      </c>
      <c r="AR256" s="225" t="s">
        <v>133</v>
      </c>
      <c r="AT256" s="225" t="s">
        <v>129</v>
      </c>
      <c r="AU256" s="225" t="s">
        <v>83</v>
      </c>
      <c r="AY256" s="16" t="s">
        <v>128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6" t="s">
        <v>81</v>
      </c>
      <c r="BK256" s="226">
        <f>ROUND(I256*H256,2)</f>
        <v>0</v>
      </c>
      <c r="BL256" s="16" t="s">
        <v>133</v>
      </c>
      <c r="BM256" s="225" t="s">
        <v>323</v>
      </c>
    </row>
    <row r="257" spans="2:47" s="1" customFormat="1" ht="12">
      <c r="B257" s="37"/>
      <c r="C257" s="38"/>
      <c r="D257" s="227" t="s">
        <v>134</v>
      </c>
      <c r="E257" s="38"/>
      <c r="F257" s="228" t="s">
        <v>421</v>
      </c>
      <c r="G257" s="38"/>
      <c r="H257" s="38"/>
      <c r="I257" s="138"/>
      <c r="J257" s="38"/>
      <c r="K257" s="38"/>
      <c r="L257" s="42"/>
      <c r="M257" s="229"/>
      <c r="N257" s="85"/>
      <c r="O257" s="85"/>
      <c r="P257" s="85"/>
      <c r="Q257" s="85"/>
      <c r="R257" s="85"/>
      <c r="S257" s="85"/>
      <c r="T257" s="86"/>
      <c r="AT257" s="16" t="s">
        <v>134</v>
      </c>
      <c r="AU257" s="16" t="s">
        <v>83</v>
      </c>
    </row>
    <row r="258" spans="2:51" s="12" customFormat="1" ht="12">
      <c r="B258" s="243"/>
      <c r="C258" s="244"/>
      <c r="D258" s="227" t="s">
        <v>212</v>
      </c>
      <c r="E258" s="245" t="s">
        <v>1</v>
      </c>
      <c r="F258" s="246" t="s">
        <v>693</v>
      </c>
      <c r="G258" s="244"/>
      <c r="H258" s="247">
        <v>235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AT258" s="253" t="s">
        <v>212</v>
      </c>
      <c r="AU258" s="253" t="s">
        <v>83</v>
      </c>
      <c r="AV258" s="12" t="s">
        <v>83</v>
      </c>
      <c r="AW258" s="12" t="s">
        <v>31</v>
      </c>
      <c r="AX258" s="12" t="s">
        <v>73</v>
      </c>
      <c r="AY258" s="253" t="s">
        <v>128</v>
      </c>
    </row>
    <row r="259" spans="2:51" s="14" customFormat="1" ht="12">
      <c r="B259" s="275"/>
      <c r="C259" s="276"/>
      <c r="D259" s="227" t="s">
        <v>212</v>
      </c>
      <c r="E259" s="277" t="s">
        <v>1</v>
      </c>
      <c r="F259" s="278" t="s">
        <v>295</v>
      </c>
      <c r="G259" s="276"/>
      <c r="H259" s="277" t="s">
        <v>1</v>
      </c>
      <c r="I259" s="279"/>
      <c r="J259" s="276"/>
      <c r="K259" s="276"/>
      <c r="L259" s="280"/>
      <c r="M259" s="281"/>
      <c r="N259" s="282"/>
      <c r="O259" s="282"/>
      <c r="P259" s="282"/>
      <c r="Q259" s="282"/>
      <c r="R259" s="282"/>
      <c r="S259" s="282"/>
      <c r="T259" s="283"/>
      <c r="AT259" s="284" t="s">
        <v>212</v>
      </c>
      <c r="AU259" s="284" t="s">
        <v>83</v>
      </c>
      <c r="AV259" s="14" t="s">
        <v>81</v>
      </c>
      <c r="AW259" s="14" t="s">
        <v>31</v>
      </c>
      <c r="AX259" s="14" t="s">
        <v>73</v>
      </c>
      <c r="AY259" s="284" t="s">
        <v>128</v>
      </c>
    </row>
    <row r="260" spans="2:51" s="13" customFormat="1" ht="12">
      <c r="B260" s="254"/>
      <c r="C260" s="255"/>
      <c r="D260" s="227" t="s">
        <v>212</v>
      </c>
      <c r="E260" s="256" t="s">
        <v>1</v>
      </c>
      <c r="F260" s="257" t="s">
        <v>214</v>
      </c>
      <c r="G260" s="255"/>
      <c r="H260" s="258">
        <v>235</v>
      </c>
      <c r="I260" s="259"/>
      <c r="J260" s="255"/>
      <c r="K260" s="255"/>
      <c r="L260" s="260"/>
      <c r="M260" s="261"/>
      <c r="N260" s="262"/>
      <c r="O260" s="262"/>
      <c r="P260" s="262"/>
      <c r="Q260" s="262"/>
      <c r="R260" s="262"/>
      <c r="S260" s="262"/>
      <c r="T260" s="263"/>
      <c r="AT260" s="264" t="s">
        <v>212</v>
      </c>
      <c r="AU260" s="264" t="s">
        <v>83</v>
      </c>
      <c r="AV260" s="13" t="s">
        <v>133</v>
      </c>
      <c r="AW260" s="13" t="s">
        <v>31</v>
      </c>
      <c r="AX260" s="13" t="s">
        <v>81</v>
      </c>
      <c r="AY260" s="264" t="s">
        <v>128</v>
      </c>
    </row>
    <row r="261" spans="2:65" s="1" customFormat="1" ht="24" customHeight="1">
      <c r="B261" s="37"/>
      <c r="C261" s="214" t="s">
        <v>334</v>
      </c>
      <c r="D261" s="214" t="s">
        <v>129</v>
      </c>
      <c r="E261" s="215" t="s">
        <v>423</v>
      </c>
      <c r="F261" s="216" t="s">
        <v>424</v>
      </c>
      <c r="G261" s="217" t="s">
        <v>210</v>
      </c>
      <c r="H261" s="218">
        <v>235</v>
      </c>
      <c r="I261" s="219"/>
      <c r="J261" s="220">
        <f>ROUND(I261*H261,2)</f>
        <v>0</v>
      </c>
      <c r="K261" s="216" t="s">
        <v>211</v>
      </c>
      <c r="L261" s="42"/>
      <c r="M261" s="221" t="s">
        <v>1</v>
      </c>
      <c r="N261" s="222" t="s">
        <v>38</v>
      </c>
      <c r="O261" s="85"/>
      <c r="P261" s="223">
        <f>O261*H261</f>
        <v>0</v>
      </c>
      <c r="Q261" s="223">
        <v>0.00652</v>
      </c>
      <c r="R261" s="223">
        <f>Q261*H261</f>
        <v>1.5322</v>
      </c>
      <c r="S261" s="223">
        <v>0</v>
      </c>
      <c r="T261" s="224">
        <f>S261*H261</f>
        <v>0</v>
      </c>
      <c r="AR261" s="225" t="s">
        <v>133</v>
      </c>
      <c r="AT261" s="225" t="s">
        <v>129</v>
      </c>
      <c r="AU261" s="225" t="s">
        <v>83</v>
      </c>
      <c r="AY261" s="16" t="s">
        <v>128</v>
      </c>
      <c r="BE261" s="226">
        <f>IF(N261="základní",J261,0)</f>
        <v>0</v>
      </c>
      <c r="BF261" s="226">
        <f>IF(N261="snížená",J261,0)</f>
        <v>0</v>
      </c>
      <c r="BG261" s="226">
        <f>IF(N261="zákl. přenesená",J261,0)</f>
        <v>0</v>
      </c>
      <c r="BH261" s="226">
        <f>IF(N261="sníž. přenesená",J261,0)</f>
        <v>0</v>
      </c>
      <c r="BI261" s="226">
        <f>IF(N261="nulová",J261,0)</f>
        <v>0</v>
      </c>
      <c r="BJ261" s="16" t="s">
        <v>81</v>
      </c>
      <c r="BK261" s="226">
        <f>ROUND(I261*H261,2)</f>
        <v>0</v>
      </c>
      <c r="BL261" s="16" t="s">
        <v>133</v>
      </c>
      <c r="BM261" s="225" t="s">
        <v>329</v>
      </c>
    </row>
    <row r="262" spans="2:47" s="1" customFormat="1" ht="12">
      <c r="B262" s="37"/>
      <c r="C262" s="38"/>
      <c r="D262" s="227" t="s">
        <v>134</v>
      </c>
      <c r="E262" s="38"/>
      <c r="F262" s="228" t="s">
        <v>424</v>
      </c>
      <c r="G262" s="38"/>
      <c r="H262" s="38"/>
      <c r="I262" s="138"/>
      <c r="J262" s="38"/>
      <c r="K262" s="38"/>
      <c r="L262" s="42"/>
      <c r="M262" s="229"/>
      <c r="N262" s="85"/>
      <c r="O262" s="85"/>
      <c r="P262" s="85"/>
      <c r="Q262" s="85"/>
      <c r="R262" s="85"/>
      <c r="S262" s="85"/>
      <c r="T262" s="86"/>
      <c r="AT262" s="16" t="s">
        <v>134</v>
      </c>
      <c r="AU262" s="16" t="s">
        <v>83</v>
      </c>
    </row>
    <row r="263" spans="2:51" s="12" customFormat="1" ht="12">
      <c r="B263" s="243"/>
      <c r="C263" s="244"/>
      <c r="D263" s="227" t="s">
        <v>212</v>
      </c>
      <c r="E263" s="245" t="s">
        <v>1</v>
      </c>
      <c r="F263" s="246" t="s">
        <v>693</v>
      </c>
      <c r="G263" s="244"/>
      <c r="H263" s="247">
        <v>235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AT263" s="253" t="s">
        <v>212</v>
      </c>
      <c r="AU263" s="253" t="s">
        <v>83</v>
      </c>
      <c r="AV263" s="12" t="s">
        <v>83</v>
      </c>
      <c r="AW263" s="12" t="s">
        <v>31</v>
      </c>
      <c r="AX263" s="12" t="s">
        <v>73</v>
      </c>
      <c r="AY263" s="253" t="s">
        <v>128</v>
      </c>
    </row>
    <row r="264" spans="2:51" s="14" customFormat="1" ht="12">
      <c r="B264" s="275"/>
      <c r="C264" s="276"/>
      <c r="D264" s="227" t="s">
        <v>212</v>
      </c>
      <c r="E264" s="277" t="s">
        <v>1</v>
      </c>
      <c r="F264" s="278" t="s">
        <v>295</v>
      </c>
      <c r="G264" s="276"/>
      <c r="H264" s="277" t="s">
        <v>1</v>
      </c>
      <c r="I264" s="279"/>
      <c r="J264" s="276"/>
      <c r="K264" s="276"/>
      <c r="L264" s="280"/>
      <c r="M264" s="281"/>
      <c r="N264" s="282"/>
      <c r="O264" s="282"/>
      <c r="P264" s="282"/>
      <c r="Q264" s="282"/>
      <c r="R264" s="282"/>
      <c r="S264" s="282"/>
      <c r="T264" s="283"/>
      <c r="AT264" s="284" t="s">
        <v>212</v>
      </c>
      <c r="AU264" s="284" t="s">
        <v>83</v>
      </c>
      <c r="AV264" s="14" t="s">
        <v>81</v>
      </c>
      <c r="AW264" s="14" t="s">
        <v>31</v>
      </c>
      <c r="AX264" s="14" t="s">
        <v>73</v>
      </c>
      <c r="AY264" s="284" t="s">
        <v>128</v>
      </c>
    </row>
    <row r="265" spans="2:51" s="13" customFormat="1" ht="12">
      <c r="B265" s="254"/>
      <c r="C265" s="255"/>
      <c r="D265" s="227" t="s">
        <v>212</v>
      </c>
      <c r="E265" s="256" t="s">
        <v>1</v>
      </c>
      <c r="F265" s="257" t="s">
        <v>214</v>
      </c>
      <c r="G265" s="255"/>
      <c r="H265" s="258">
        <v>235</v>
      </c>
      <c r="I265" s="259"/>
      <c r="J265" s="255"/>
      <c r="K265" s="255"/>
      <c r="L265" s="260"/>
      <c r="M265" s="261"/>
      <c r="N265" s="262"/>
      <c r="O265" s="262"/>
      <c r="P265" s="262"/>
      <c r="Q265" s="262"/>
      <c r="R265" s="262"/>
      <c r="S265" s="262"/>
      <c r="T265" s="263"/>
      <c r="AT265" s="264" t="s">
        <v>212</v>
      </c>
      <c r="AU265" s="264" t="s">
        <v>83</v>
      </c>
      <c r="AV265" s="13" t="s">
        <v>133</v>
      </c>
      <c r="AW265" s="13" t="s">
        <v>31</v>
      </c>
      <c r="AX265" s="13" t="s">
        <v>81</v>
      </c>
      <c r="AY265" s="264" t="s">
        <v>128</v>
      </c>
    </row>
    <row r="266" spans="2:65" s="1" customFormat="1" ht="24" customHeight="1">
      <c r="B266" s="37"/>
      <c r="C266" s="214" t="s">
        <v>268</v>
      </c>
      <c r="D266" s="214" t="s">
        <v>129</v>
      </c>
      <c r="E266" s="215" t="s">
        <v>427</v>
      </c>
      <c r="F266" s="216" t="s">
        <v>428</v>
      </c>
      <c r="G266" s="217" t="s">
        <v>210</v>
      </c>
      <c r="H266" s="218">
        <v>235</v>
      </c>
      <c r="I266" s="219"/>
      <c r="J266" s="220">
        <f>ROUND(I266*H266,2)</f>
        <v>0</v>
      </c>
      <c r="K266" s="216" t="s">
        <v>211</v>
      </c>
      <c r="L266" s="42"/>
      <c r="M266" s="221" t="s">
        <v>1</v>
      </c>
      <c r="N266" s="222" t="s">
        <v>38</v>
      </c>
      <c r="O266" s="85"/>
      <c r="P266" s="223">
        <f>O266*H266</f>
        <v>0</v>
      </c>
      <c r="Q266" s="223">
        <v>0.00051</v>
      </c>
      <c r="R266" s="223">
        <f>Q266*H266</f>
        <v>0.11985000000000001</v>
      </c>
      <c r="S266" s="223">
        <v>0</v>
      </c>
      <c r="T266" s="224">
        <f>S266*H266</f>
        <v>0</v>
      </c>
      <c r="AR266" s="225" t="s">
        <v>133</v>
      </c>
      <c r="AT266" s="225" t="s">
        <v>129</v>
      </c>
      <c r="AU266" s="225" t="s">
        <v>83</v>
      </c>
      <c r="AY266" s="16" t="s">
        <v>128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6" t="s">
        <v>81</v>
      </c>
      <c r="BK266" s="226">
        <f>ROUND(I266*H266,2)</f>
        <v>0</v>
      </c>
      <c r="BL266" s="16" t="s">
        <v>133</v>
      </c>
      <c r="BM266" s="225" t="s">
        <v>332</v>
      </c>
    </row>
    <row r="267" spans="2:47" s="1" customFormat="1" ht="12">
      <c r="B267" s="37"/>
      <c r="C267" s="38"/>
      <c r="D267" s="227" t="s">
        <v>134</v>
      </c>
      <c r="E267" s="38"/>
      <c r="F267" s="228" t="s">
        <v>428</v>
      </c>
      <c r="G267" s="38"/>
      <c r="H267" s="38"/>
      <c r="I267" s="138"/>
      <c r="J267" s="38"/>
      <c r="K267" s="38"/>
      <c r="L267" s="42"/>
      <c r="M267" s="229"/>
      <c r="N267" s="85"/>
      <c r="O267" s="85"/>
      <c r="P267" s="85"/>
      <c r="Q267" s="85"/>
      <c r="R267" s="85"/>
      <c r="S267" s="85"/>
      <c r="T267" s="86"/>
      <c r="AT267" s="16" t="s">
        <v>134</v>
      </c>
      <c r="AU267" s="16" t="s">
        <v>83</v>
      </c>
    </row>
    <row r="268" spans="2:51" s="12" customFormat="1" ht="12">
      <c r="B268" s="243"/>
      <c r="C268" s="244"/>
      <c r="D268" s="227" t="s">
        <v>212</v>
      </c>
      <c r="E268" s="245" t="s">
        <v>1</v>
      </c>
      <c r="F268" s="246" t="s">
        <v>693</v>
      </c>
      <c r="G268" s="244"/>
      <c r="H268" s="247">
        <v>235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AT268" s="253" t="s">
        <v>212</v>
      </c>
      <c r="AU268" s="253" t="s">
        <v>83</v>
      </c>
      <c r="AV268" s="12" t="s">
        <v>83</v>
      </c>
      <c r="AW268" s="12" t="s">
        <v>31</v>
      </c>
      <c r="AX268" s="12" t="s">
        <v>73</v>
      </c>
      <c r="AY268" s="253" t="s">
        <v>128</v>
      </c>
    </row>
    <row r="269" spans="2:51" s="14" customFormat="1" ht="12">
      <c r="B269" s="275"/>
      <c r="C269" s="276"/>
      <c r="D269" s="227" t="s">
        <v>212</v>
      </c>
      <c r="E269" s="277" t="s">
        <v>1</v>
      </c>
      <c r="F269" s="278" t="s">
        <v>295</v>
      </c>
      <c r="G269" s="276"/>
      <c r="H269" s="277" t="s">
        <v>1</v>
      </c>
      <c r="I269" s="279"/>
      <c r="J269" s="276"/>
      <c r="K269" s="276"/>
      <c r="L269" s="280"/>
      <c r="M269" s="281"/>
      <c r="N269" s="282"/>
      <c r="O269" s="282"/>
      <c r="P269" s="282"/>
      <c r="Q269" s="282"/>
      <c r="R269" s="282"/>
      <c r="S269" s="282"/>
      <c r="T269" s="283"/>
      <c r="AT269" s="284" t="s">
        <v>212</v>
      </c>
      <c r="AU269" s="284" t="s">
        <v>83</v>
      </c>
      <c r="AV269" s="14" t="s">
        <v>81</v>
      </c>
      <c r="AW269" s="14" t="s">
        <v>31</v>
      </c>
      <c r="AX269" s="14" t="s">
        <v>73</v>
      </c>
      <c r="AY269" s="284" t="s">
        <v>128</v>
      </c>
    </row>
    <row r="270" spans="2:51" s="13" customFormat="1" ht="12">
      <c r="B270" s="254"/>
      <c r="C270" s="255"/>
      <c r="D270" s="227" t="s">
        <v>212</v>
      </c>
      <c r="E270" s="256" t="s">
        <v>1</v>
      </c>
      <c r="F270" s="257" t="s">
        <v>214</v>
      </c>
      <c r="G270" s="255"/>
      <c r="H270" s="258">
        <v>235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AT270" s="264" t="s">
        <v>212</v>
      </c>
      <c r="AU270" s="264" t="s">
        <v>83</v>
      </c>
      <c r="AV270" s="13" t="s">
        <v>133</v>
      </c>
      <c r="AW270" s="13" t="s">
        <v>31</v>
      </c>
      <c r="AX270" s="13" t="s">
        <v>81</v>
      </c>
      <c r="AY270" s="264" t="s">
        <v>128</v>
      </c>
    </row>
    <row r="271" spans="2:65" s="1" customFormat="1" ht="24" customHeight="1">
      <c r="B271" s="37"/>
      <c r="C271" s="214" t="s">
        <v>343</v>
      </c>
      <c r="D271" s="214" t="s">
        <v>129</v>
      </c>
      <c r="E271" s="215" t="s">
        <v>430</v>
      </c>
      <c r="F271" s="216" t="s">
        <v>431</v>
      </c>
      <c r="G271" s="217" t="s">
        <v>210</v>
      </c>
      <c r="H271" s="218">
        <v>235</v>
      </c>
      <c r="I271" s="219"/>
      <c r="J271" s="220">
        <f>ROUND(I271*H271,2)</f>
        <v>0</v>
      </c>
      <c r="K271" s="216" t="s">
        <v>211</v>
      </c>
      <c r="L271" s="42"/>
      <c r="M271" s="221" t="s">
        <v>1</v>
      </c>
      <c r="N271" s="222" t="s">
        <v>38</v>
      </c>
      <c r="O271" s="85"/>
      <c r="P271" s="223">
        <f>O271*H271</f>
        <v>0</v>
      </c>
      <c r="Q271" s="223">
        <v>0.10373</v>
      </c>
      <c r="R271" s="223">
        <f>Q271*H271</f>
        <v>24.37655</v>
      </c>
      <c r="S271" s="223">
        <v>0</v>
      </c>
      <c r="T271" s="224">
        <f>S271*H271</f>
        <v>0</v>
      </c>
      <c r="AR271" s="225" t="s">
        <v>133</v>
      </c>
      <c r="AT271" s="225" t="s">
        <v>129</v>
      </c>
      <c r="AU271" s="225" t="s">
        <v>83</v>
      </c>
      <c r="AY271" s="16" t="s">
        <v>128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6" t="s">
        <v>81</v>
      </c>
      <c r="BK271" s="226">
        <f>ROUND(I271*H271,2)</f>
        <v>0</v>
      </c>
      <c r="BL271" s="16" t="s">
        <v>133</v>
      </c>
      <c r="BM271" s="225" t="s">
        <v>337</v>
      </c>
    </row>
    <row r="272" spans="2:47" s="1" customFormat="1" ht="12">
      <c r="B272" s="37"/>
      <c r="C272" s="38"/>
      <c r="D272" s="227" t="s">
        <v>134</v>
      </c>
      <c r="E272" s="38"/>
      <c r="F272" s="228" t="s">
        <v>431</v>
      </c>
      <c r="G272" s="38"/>
      <c r="H272" s="38"/>
      <c r="I272" s="138"/>
      <c r="J272" s="38"/>
      <c r="K272" s="38"/>
      <c r="L272" s="42"/>
      <c r="M272" s="229"/>
      <c r="N272" s="85"/>
      <c r="O272" s="85"/>
      <c r="P272" s="85"/>
      <c r="Q272" s="85"/>
      <c r="R272" s="85"/>
      <c r="S272" s="85"/>
      <c r="T272" s="86"/>
      <c r="AT272" s="16" t="s">
        <v>134</v>
      </c>
      <c r="AU272" s="16" t="s">
        <v>83</v>
      </c>
    </row>
    <row r="273" spans="2:51" s="12" customFormat="1" ht="12">
      <c r="B273" s="243"/>
      <c r="C273" s="244"/>
      <c r="D273" s="227" t="s">
        <v>212</v>
      </c>
      <c r="E273" s="245" t="s">
        <v>1</v>
      </c>
      <c r="F273" s="246" t="s">
        <v>693</v>
      </c>
      <c r="G273" s="244"/>
      <c r="H273" s="247">
        <v>235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AT273" s="253" t="s">
        <v>212</v>
      </c>
      <c r="AU273" s="253" t="s">
        <v>83</v>
      </c>
      <c r="AV273" s="12" t="s">
        <v>83</v>
      </c>
      <c r="AW273" s="12" t="s">
        <v>31</v>
      </c>
      <c r="AX273" s="12" t="s">
        <v>73</v>
      </c>
      <c r="AY273" s="253" t="s">
        <v>128</v>
      </c>
    </row>
    <row r="274" spans="2:51" s="14" customFormat="1" ht="12">
      <c r="B274" s="275"/>
      <c r="C274" s="276"/>
      <c r="D274" s="227" t="s">
        <v>212</v>
      </c>
      <c r="E274" s="277" t="s">
        <v>1</v>
      </c>
      <c r="F274" s="278" t="s">
        <v>295</v>
      </c>
      <c r="G274" s="276"/>
      <c r="H274" s="277" t="s">
        <v>1</v>
      </c>
      <c r="I274" s="279"/>
      <c r="J274" s="276"/>
      <c r="K274" s="276"/>
      <c r="L274" s="280"/>
      <c r="M274" s="281"/>
      <c r="N274" s="282"/>
      <c r="O274" s="282"/>
      <c r="P274" s="282"/>
      <c r="Q274" s="282"/>
      <c r="R274" s="282"/>
      <c r="S274" s="282"/>
      <c r="T274" s="283"/>
      <c r="AT274" s="284" t="s">
        <v>212</v>
      </c>
      <c r="AU274" s="284" t="s">
        <v>83</v>
      </c>
      <c r="AV274" s="14" t="s">
        <v>81</v>
      </c>
      <c r="AW274" s="14" t="s">
        <v>31</v>
      </c>
      <c r="AX274" s="14" t="s">
        <v>73</v>
      </c>
      <c r="AY274" s="284" t="s">
        <v>128</v>
      </c>
    </row>
    <row r="275" spans="2:51" s="13" customFormat="1" ht="12">
      <c r="B275" s="254"/>
      <c r="C275" s="255"/>
      <c r="D275" s="227" t="s">
        <v>212</v>
      </c>
      <c r="E275" s="256" t="s">
        <v>1</v>
      </c>
      <c r="F275" s="257" t="s">
        <v>214</v>
      </c>
      <c r="G275" s="255"/>
      <c r="H275" s="258">
        <v>235</v>
      </c>
      <c r="I275" s="259"/>
      <c r="J275" s="255"/>
      <c r="K275" s="255"/>
      <c r="L275" s="260"/>
      <c r="M275" s="261"/>
      <c r="N275" s="262"/>
      <c r="O275" s="262"/>
      <c r="P275" s="262"/>
      <c r="Q275" s="262"/>
      <c r="R275" s="262"/>
      <c r="S275" s="262"/>
      <c r="T275" s="263"/>
      <c r="AT275" s="264" t="s">
        <v>212</v>
      </c>
      <c r="AU275" s="264" t="s">
        <v>83</v>
      </c>
      <c r="AV275" s="13" t="s">
        <v>133</v>
      </c>
      <c r="AW275" s="13" t="s">
        <v>31</v>
      </c>
      <c r="AX275" s="13" t="s">
        <v>81</v>
      </c>
      <c r="AY275" s="264" t="s">
        <v>128</v>
      </c>
    </row>
    <row r="276" spans="2:65" s="1" customFormat="1" ht="24" customHeight="1">
      <c r="B276" s="37"/>
      <c r="C276" s="214" t="s">
        <v>271</v>
      </c>
      <c r="D276" s="214" t="s">
        <v>129</v>
      </c>
      <c r="E276" s="215" t="s">
        <v>434</v>
      </c>
      <c r="F276" s="216" t="s">
        <v>435</v>
      </c>
      <c r="G276" s="217" t="s">
        <v>210</v>
      </c>
      <c r="H276" s="218">
        <v>90</v>
      </c>
      <c r="I276" s="219"/>
      <c r="J276" s="220">
        <f>ROUND(I276*H276,2)</f>
        <v>0</v>
      </c>
      <c r="K276" s="216" t="s">
        <v>211</v>
      </c>
      <c r="L276" s="42"/>
      <c r="M276" s="221" t="s">
        <v>1</v>
      </c>
      <c r="N276" s="222" t="s">
        <v>38</v>
      </c>
      <c r="O276" s="85"/>
      <c r="P276" s="223">
        <f>O276*H276</f>
        <v>0</v>
      </c>
      <c r="Q276" s="223">
        <v>0.08425</v>
      </c>
      <c r="R276" s="223">
        <f>Q276*H276</f>
        <v>7.5825000000000005</v>
      </c>
      <c r="S276" s="223">
        <v>0</v>
      </c>
      <c r="T276" s="224">
        <f>S276*H276</f>
        <v>0</v>
      </c>
      <c r="AR276" s="225" t="s">
        <v>133</v>
      </c>
      <c r="AT276" s="225" t="s">
        <v>129</v>
      </c>
      <c r="AU276" s="225" t="s">
        <v>83</v>
      </c>
      <c r="AY276" s="16" t="s">
        <v>128</v>
      </c>
      <c r="BE276" s="226">
        <f>IF(N276="základní",J276,0)</f>
        <v>0</v>
      </c>
      <c r="BF276" s="226">
        <f>IF(N276="snížená",J276,0)</f>
        <v>0</v>
      </c>
      <c r="BG276" s="226">
        <f>IF(N276="zákl. přenesená",J276,0)</f>
        <v>0</v>
      </c>
      <c r="BH276" s="226">
        <f>IF(N276="sníž. přenesená",J276,0)</f>
        <v>0</v>
      </c>
      <c r="BI276" s="226">
        <f>IF(N276="nulová",J276,0)</f>
        <v>0</v>
      </c>
      <c r="BJ276" s="16" t="s">
        <v>81</v>
      </c>
      <c r="BK276" s="226">
        <f>ROUND(I276*H276,2)</f>
        <v>0</v>
      </c>
      <c r="BL276" s="16" t="s">
        <v>133</v>
      </c>
      <c r="BM276" s="225" t="s">
        <v>341</v>
      </c>
    </row>
    <row r="277" spans="2:47" s="1" customFormat="1" ht="12">
      <c r="B277" s="37"/>
      <c r="C277" s="38"/>
      <c r="D277" s="227" t="s">
        <v>134</v>
      </c>
      <c r="E277" s="38"/>
      <c r="F277" s="228" t="s">
        <v>435</v>
      </c>
      <c r="G277" s="38"/>
      <c r="H277" s="38"/>
      <c r="I277" s="138"/>
      <c r="J277" s="38"/>
      <c r="K277" s="38"/>
      <c r="L277" s="42"/>
      <c r="M277" s="229"/>
      <c r="N277" s="85"/>
      <c r="O277" s="85"/>
      <c r="P277" s="85"/>
      <c r="Q277" s="85"/>
      <c r="R277" s="85"/>
      <c r="S277" s="85"/>
      <c r="T277" s="86"/>
      <c r="AT277" s="16" t="s">
        <v>134</v>
      </c>
      <c r="AU277" s="16" t="s">
        <v>83</v>
      </c>
    </row>
    <row r="278" spans="2:51" s="12" customFormat="1" ht="12">
      <c r="B278" s="243"/>
      <c r="C278" s="244"/>
      <c r="D278" s="227" t="s">
        <v>212</v>
      </c>
      <c r="E278" s="245" t="s">
        <v>1</v>
      </c>
      <c r="F278" s="246" t="s">
        <v>695</v>
      </c>
      <c r="G278" s="244"/>
      <c r="H278" s="247">
        <v>90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AT278" s="253" t="s">
        <v>212</v>
      </c>
      <c r="AU278" s="253" t="s">
        <v>83</v>
      </c>
      <c r="AV278" s="12" t="s">
        <v>83</v>
      </c>
      <c r="AW278" s="12" t="s">
        <v>31</v>
      </c>
      <c r="AX278" s="12" t="s">
        <v>73</v>
      </c>
      <c r="AY278" s="253" t="s">
        <v>128</v>
      </c>
    </row>
    <row r="279" spans="2:51" s="14" customFormat="1" ht="12">
      <c r="B279" s="275"/>
      <c r="C279" s="276"/>
      <c r="D279" s="227" t="s">
        <v>212</v>
      </c>
      <c r="E279" s="277" t="s">
        <v>1</v>
      </c>
      <c r="F279" s="278" t="s">
        <v>295</v>
      </c>
      <c r="G279" s="276"/>
      <c r="H279" s="277" t="s">
        <v>1</v>
      </c>
      <c r="I279" s="279"/>
      <c r="J279" s="276"/>
      <c r="K279" s="276"/>
      <c r="L279" s="280"/>
      <c r="M279" s="281"/>
      <c r="N279" s="282"/>
      <c r="O279" s="282"/>
      <c r="P279" s="282"/>
      <c r="Q279" s="282"/>
      <c r="R279" s="282"/>
      <c r="S279" s="282"/>
      <c r="T279" s="283"/>
      <c r="AT279" s="284" t="s">
        <v>212</v>
      </c>
      <c r="AU279" s="284" t="s">
        <v>83</v>
      </c>
      <c r="AV279" s="14" t="s">
        <v>81</v>
      </c>
      <c r="AW279" s="14" t="s">
        <v>31</v>
      </c>
      <c r="AX279" s="14" t="s">
        <v>73</v>
      </c>
      <c r="AY279" s="284" t="s">
        <v>128</v>
      </c>
    </row>
    <row r="280" spans="2:51" s="13" customFormat="1" ht="12">
      <c r="B280" s="254"/>
      <c r="C280" s="255"/>
      <c r="D280" s="227" t="s">
        <v>212</v>
      </c>
      <c r="E280" s="256" t="s">
        <v>1</v>
      </c>
      <c r="F280" s="257" t="s">
        <v>214</v>
      </c>
      <c r="G280" s="255"/>
      <c r="H280" s="258">
        <v>90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AT280" s="264" t="s">
        <v>212</v>
      </c>
      <c r="AU280" s="264" t="s">
        <v>83</v>
      </c>
      <c r="AV280" s="13" t="s">
        <v>133</v>
      </c>
      <c r="AW280" s="13" t="s">
        <v>31</v>
      </c>
      <c r="AX280" s="13" t="s">
        <v>81</v>
      </c>
      <c r="AY280" s="264" t="s">
        <v>128</v>
      </c>
    </row>
    <row r="281" spans="2:65" s="1" customFormat="1" ht="16.5" customHeight="1">
      <c r="B281" s="37"/>
      <c r="C281" s="265" t="s">
        <v>353</v>
      </c>
      <c r="D281" s="265" t="s">
        <v>260</v>
      </c>
      <c r="E281" s="266" t="s">
        <v>437</v>
      </c>
      <c r="F281" s="267" t="s">
        <v>438</v>
      </c>
      <c r="G281" s="268" t="s">
        <v>210</v>
      </c>
      <c r="H281" s="269">
        <v>92.7</v>
      </c>
      <c r="I281" s="270"/>
      <c r="J281" s="271">
        <f>ROUND(I281*H281,2)</f>
        <v>0</v>
      </c>
      <c r="K281" s="267" t="s">
        <v>211</v>
      </c>
      <c r="L281" s="272"/>
      <c r="M281" s="273" t="s">
        <v>1</v>
      </c>
      <c r="N281" s="274" t="s">
        <v>38</v>
      </c>
      <c r="O281" s="85"/>
      <c r="P281" s="223">
        <f>O281*H281</f>
        <v>0</v>
      </c>
      <c r="Q281" s="223">
        <v>0</v>
      </c>
      <c r="R281" s="223">
        <f>Q281*H281</f>
        <v>0</v>
      </c>
      <c r="S281" s="223">
        <v>0</v>
      </c>
      <c r="T281" s="224">
        <f>S281*H281</f>
        <v>0</v>
      </c>
      <c r="AR281" s="225" t="s">
        <v>145</v>
      </c>
      <c r="AT281" s="225" t="s">
        <v>260</v>
      </c>
      <c r="AU281" s="225" t="s">
        <v>83</v>
      </c>
      <c r="AY281" s="16" t="s">
        <v>128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6" t="s">
        <v>81</v>
      </c>
      <c r="BK281" s="226">
        <f>ROUND(I281*H281,2)</f>
        <v>0</v>
      </c>
      <c r="BL281" s="16" t="s">
        <v>133</v>
      </c>
      <c r="BM281" s="225" t="s">
        <v>346</v>
      </c>
    </row>
    <row r="282" spans="2:47" s="1" customFormat="1" ht="12">
      <c r="B282" s="37"/>
      <c r="C282" s="38"/>
      <c r="D282" s="227" t="s">
        <v>134</v>
      </c>
      <c r="E282" s="38"/>
      <c r="F282" s="228" t="s">
        <v>438</v>
      </c>
      <c r="G282" s="38"/>
      <c r="H282" s="38"/>
      <c r="I282" s="138"/>
      <c r="J282" s="38"/>
      <c r="K282" s="38"/>
      <c r="L282" s="42"/>
      <c r="M282" s="229"/>
      <c r="N282" s="85"/>
      <c r="O282" s="85"/>
      <c r="P282" s="85"/>
      <c r="Q282" s="85"/>
      <c r="R282" s="85"/>
      <c r="S282" s="85"/>
      <c r="T282" s="86"/>
      <c r="AT282" s="16" t="s">
        <v>134</v>
      </c>
      <c r="AU282" s="16" t="s">
        <v>83</v>
      </c>
    </row>
    <row r="283" spans="2:51" s="12" customFormat="1" ht="12">
      <c r="B283" s="243"/>
      <c r="C283" s="244"/>
      <c r="D283" s="227" t="s">
        <v>212</v>
      </c>
      <c r="E283" s="245" t="s">
        <v>1</v>
      </c>
      <c r="F283" s="246" t="s">
        <v>706</v>
      </c>
      <c r="G283" s="244"/>
      <c r="H283" s="247">
        <v>92.7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AT283" s="253" t="s">
        <v>212</v>
      </c>
      <c r="AU283" s="253" t="s">
        <v>83</v>
      </c>
      <c r="AV283" s="12" t="s">
        <v>83</v>
      </c>
      <c r="AW283" s="12" t="s">
        <v>31</v>
      </c>
      <c r="AX283" s="12" t="s">
        <v>73</v>
      </c>
      <c r="AY283" s="253" t="s">
        <v>128</v>
      </c>
    </row>
    <row r="284" spans="2:51" s="13" customFormat="1" ht="12">
      <c r="B284" s="254"/>
      <c r="C284" s="255"/>
      <c r="D284" s="227" t="s">
        <v>212</v>
      </c>
      <c r="E284" s="256" t="s">
        <v>1</v>
      </c>
      <c r="F284" s="257" t="s">
        <v>214</v>
      </c>
      <c r="G284" s="255"/>
      <c r="H284" s="258">
        <v>92.7</v>
      </c>
      <c r="I284" s="259"/>
      <c r="J284" s="255"/>
      <c r="K284" s="255"/>
      <c r="L284" s="260"/>
      <c r="M284" s="261"/>
      <c r="N284" s="262"/>
      <c r="O284" s="262"/>
      <c r="P284" s="262"/>
      <c r="Q284" s="262"/>
      <c r="R284" s="262"/>
      <c r="S284" s="262"/>
      <c r="T284" s="263"/>
      <c r="AT284" s="264" t="s">
        <v>212</v>
      </c>
      <c r="AU284" s="264" t="s">
        <v>83</v>
      </c>
      <c r="AV284" s="13" t="s">
        <v>133</v>
      </c>
      <c r="AW284" s="13" t="s">
        <v>31</v>
      </c>
      <c r="AX284" s="13" t="s">
        <v>81</v>
      </c>
      <c r="AY284" s="264" t="s">
        <v>128</v>
      </c>
    </row>
    <row r="285" spans="2:65" s="1" customFormat="1" ht="24" customHeight="1">
      <c r="B285" s="37"/>
      <c r="C285" s="214" t="s">
        <v>276</v>
      </c>
      <c r="D285" s="214" t="s">
        <v>129</v>
      </c>
      <c r="E285" s="215" t="s">
        <v>442</v>
      </c>
      <c r="F285" s="216" t="s">
        <v>443</v>
      </c>
      <c r="G285" s="217" t="s">
        <v>210</v>
      </c>
      <c r="H285" s="218">
        <v>279</v>
      </c>
      <c r="I285" s="219"/>
      <c r="J285" s="220">
        <f>ROUND(I285*H285,2)</f>
        <v>0</v>
      </c>
      <c r="K285" s="216" t="s">
        <v>211</v>
      </c>
      <c r="L285" s="42"/>
      <c r="M285" s="221" t="s">
        <v>1</v>
      </c>
      <c r="N285" s="222" t="s">
        <v>38</v>
      </c>
      <c r="O285" s="85"/>
      <c r="P285" s="223">
        <f>O285*H285</f>
        <v>0</v>
      </c>
      <c r="Q285" s="223">
        <v>0.10362</v>
      </c>
      <c r="R285" s="223">
        <f>Q285*H285</f>
        <v>28.90998</v>
      </c>
      <c r="S285" s="223">
        <v>0</v>
      </c>
      <c r="T285" s="224">
        <f>S285*H285</f>
        <v>0</v>
      </c>
      <c r="AR285" s="225" t="s">
        <v>133</v>
      </c>
      <c r="AT285" s="225" t="s">
        <v>129</v>
      </c>
      <c r="AU285" s="225" t="s">
        <v>83</v>
      </c>
      <c r="AY285" s="16" t="s">
        <v>128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6" t="s">
        <v>81</v>
      </c>
      <c r="BK285" s="226">
        <f>ROUND(I285*H285,2)</f>
        <v>0</v>
      </c>
      <c r="BL285" s="16" t="s">
        <v>133</v>
      </c>
      <c r="BM285" s="225" t="s">
        <v>350</v>
      </c>
    </row>
    <row r="286" spans="2:47" s="1" customFormat="1" ht="12">
      <c r="B286" s="37"/>
      <c r="C286" s="38"/>
      <c r="D286" s="227" t="s">
        <v>134</v>
      </c>
      <c r="E286" s="38"/>
      <c r="F286" s="228" t="s">
        <v>443</v>
      </c>
      <c r="G286" s="38"/>
      <c r="H286" s="38"/>
      <c r="I286" s="138"/>
      <c r="J286" s="38"/>
      <c r="K286" s="38"/>
      <c r="L286" s="42"/>
      <c r="M286" s="229"/>
      <c r="N286" s="85"/>
      <c r="O286" s="85"/>
      <c r="P286" s="85"/>
      <c r="Q286" s="85"/>
      <c r="R286" s="85"/>
      <c r="S286" s="85"/>
      <c r="T286" s="86"/>
      <c r="AT286" s="16" t="s">
        <v>134</v>
      </c>
      <c r="AU286" s="16" t="s">
        <v>83</v>
      </c>
    </row>
    <row r="287" spans="2:51" s="12" customFormat="1" ht="12">
      <c r="B287" s="243"/>
      <c r="C287" s="244"/>
      <c r="D287" s="227" t="s">
        <v>212</v>
      </c>
      <c r="E287" s="245" t="s">
        <v>1</v>
      </c>
      <c r="F287" s="246" t="s">
        <v>705</v>
      </c>
      <c r="G287" s="244"/>
      <c r="H287" s="247">
        <v>150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AT287" s="253" t="s">
        <v>212</v>
      </c>
      <c r="AU287" s="253" t="s">
        <v>83</v>
      </c>
      <c r="AV287" s="12" t="s">
        <v>83</v>
      </c>
      <c r="AW287" s="12" t="s">
        <v>31</v>
      </c>
      <c r="AX287" s="12" t="s">
        <v>73</v>
      </c>
      <c r="AY287" s="253" t="s">
        <v>128</v>
      </c>
    </row>
    <row r="288" spans="2:51" s="12" customFormat="1" ht="12">
      <c r="B288" s="243"/>
      <c r="C288" s="244"/>
      <c r="D288" s="227" t="s">
        <v>212</v>
      </c>
      <c r="E288" s="245" t="s">
        <v>1</v>
      </c>
      <c r="F288" s="246" t="s">
        <v>696</v>
      </c>
      <c r="G288" s="244"/>
      <c r="H288" s="247">
        <v>120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AT288" s="253" t="s">
        <v>212</v>
      </c>
      <c r="AU288" s="253" t="s">
        <v>83</v>
      </c>
      <c r="AV288" s="12" t="s">
        <v>83</v>
      </c>
      <c r="AW288" s="12" t="s">
        <v>31</v>
      </c>
      <c r="AX288" s="12" t="s">
        <v>73</v>
      </c>
      <c r="AY288" s="253" t="s">
        <v>128</v>
      </c>
    </row>
    <row r="289" spans="2:51" s="12" customFormat="1" ht="12">
      <c r="B289" s="243"/>
      <c r="C289" s="244"/>
      <c r="D289" s="227" t="s">
        <v>212</v>
      </c>
      <c r="E289" s="245" t="s">
        <v>1</v>
      </c>
      <c r="F289" s="246" t="s">
        <v>697</v>
      </c>
      <c r="G289" s="244"/>
      <c r="H289" s="247">
        <v>2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AT289" s="253" t="s">
        <v>212</v>
      </c>
      <c r="AU289" s="253" t="s">
        <v>83</v>
      </c>
      <c r="AV289" s="12" t="s">
        <v>83</v>
      </c>
      <c r="AW289" s="12" t="s">
        <v>31</v>
      </c>
      <c r="AX289" s="12" t="s">
        <v>73</v>
      </c>
      <c r="AY289" s="253" t="s">
        <v>128</v>
      </c>
    </row>
    <row r="290" spans="2:51" s="12" customFormat="1" ht="12">
      <c r="B290" s="243"/>
      <c r="C290" s="244"/>
      <c r="D290" s="227" t="s">
        <v>212</v>
      </c>
      <c r="E290" s="245" t="s">
        <v>1</v>
      </c>
      <c r="F290" s="246" t="s">
        <v>698</v>
      </c>
      <c r="G290" s="244"/>
      <c r="H290" s="247">
        <v>7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AT290" s="253" t="s">
        <v>212</v>
      </c>
      <c r="AU290" s="253" t="s">
        <v>83</v>
      </c>
      <c r="AV290" s="12" t="s">
        <v>83</v>
      </c>
      <c r="AW290" s="12" t="s">
        <v>31</v>
      </c>
      <c r="AX290" s="12" t="s">
        <v>73</v>
      </c>
      <c r="AY290" s="253" t="s">
        <v>128</v>
      </c>
    </row>
    <row r="291" spans="2:51" s="14" customFormat="1" ht="12">
      <c r="B291" s="275"/>
      <c r="C291" s="276"/>
      <c r="D291" s="227" t="s">
        <v>212</v>
      </c>
      <c r="E291" s="277" t="s">
        <v>1</v>
      </c>
      <c r="F291" s="278" t="s">
        <v>295</v>
      </c>
      <c r="G291" s="276"/>
      <c r="H291" s="277" t="s">
        <v>1</v>
      </c>
      <c r="I291" s="279"/>
      <c r="J291" s="276"/>
      <c r="K291" s="276"/>
      <c r="L291" s="280"/>
      <c r="M291" s="281"/>
      <c r="N291" s="282"/>
      <c r="O291" s="282"/>
      <c r="P291" s="282"/>
      <c r="Q291" s="282"/>
      <c r="R291" s="282"/>
      <c r="S291" s="282"/>
      <c r="T291" s="283"/>
      <c r="AT291" s="284" t="s">
        <v>212</v>
      </c>
      <c r="AU291" s="284" t="s">
        <v>83</v>
      </c>
      <c r="AV291" s="14" t="s">
        <v>81</v>
      </c>
      <c r="AW291" s="14" t="s">
        <v>31</v>
      </c>
      <c r="AX291" s="14" t="s">
        <v>73</v>
      </c>
      <c r="AY291" s="284" t="s">
        <v>128</v>
      </c>
    </row>
    <row r="292" spans="2:51" s="13" customFormat="1" ht="12">
      <c r="B292" s="254"/>
      <c r="C292" s="255"/>
      <c r="D292" s="227" t="s">
        <v>212</v>
      </c>
      <c r="E292" s="256" t="s">
        <v>1</v>
      </c>
      <c r="F292" s="257" t="s">
        <v>214</v>
      </c>
      <c r="G292" s="255"/>
      <c r="H292" s="258">
        <v>279</v>
      </c>
      <c r="I292" s="259"/>
      <c r="J292" s="255"/>
      <c r="K292" s="255"/>
      <c r="L292" s="260"/>
      <c r="M292" s="261"/>
      <c r="N292" s="262"/>
      <c r="O292" s="262"/>
      <c r="P292" s="262"/>
      <c r="Q292" s="262"/>
      <c r="R292" s="262"/>
      <c r="S292" s="262"/>
      <c r="T292" s="263"/>
      <c r="AT292" s="264" t="s">
        <v>212</v>
      </c>
      <c r="AU292" s="264" t="s">
        <v>83</v>
      </c>
      <c r="AV292" s="13" t="s">
        <v>133</v>
      </c>
      <c r="AW292" s="13" t="s">
        <v>31</v>
      </c>
      <c r="AX292" s="13" t="s">
        <v>81</v>
      </c>
      <c r="AY292" s="264" t="s">
        <v>128</v>
      </c>
    </row>
    <row r="293" spans="2:65" s="1" customFormat="1" ht="16.5" customHeight="1">
      <c r="B293" s="37"/>
      <c r="C293" s="265" t="s">
        <v>362</v>
      </c>
      <c r="D293" s="265" t="s">
        <v>260</v>
      </c>
      <c r="E293" s="266" t="s">
        <v>445</v>
      </c>
      <c r="F293" s="267" t="s">
        <v>446</v>
      </c>
      <c r="G293" s="268" t="s">
        <v>210</v>
      </c>
      <c r="H293" s="269">
        <v>280.16</v>
      </c>
      <c r="I293" s="270"/>
      <c r="J293" s="271">
        <f>ROUND(I293*H293,2)</f>
        <v>0</v>
      </c>
      <c r="K293" s="267" t="s">
        <v>211</v>
      </c>
      <c r="L293" s="272"/>
      <c r="M293" s="273" t="s">
        <v>1</v>
      </c>
      <c r="N293" s="274" t="s">
        <v>38</v>
      </c>
      <c r="O293" s="85"/>
      <c r="P293" s="223">
        <f>O293*H293</f>
        <v>0</v>
      </c>
      <c r="Q293" s="223">
        <v>0</v>
      </c>
      <c r="R293" s="223">
        <f>Q293*H293</f>
        <v>0</v>
      </c>
      <c r="S293" s="223">
        <v>0</v>
      </c>
      <c r="T293" s="224">
        <f>S293*H293</f>
        <v>0</v>
      </c>
      <c r="AR293" s="225" t="s">
        <v>145</v>
      </c>
      <c r="AT293" s="225" t="s">
        <v>260</v>
      </c>
      <c r="AU293" s="225" t="s">
        <v>83</v>
      </c>
      <c r="AY293" s="16" t="s">
        <v>128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6" t="s">
        <v>81</v>
      </c>
      <c r="BK293" s="226">
        <f>ROUND(I293*H293,2)</f>
        <v>0</v>
      </c>
      <c r="BL293" s="16" t="s">
        <v>133</v>
      </c>
      <c r="BM293" s="225" t="s">
        <v>356</v>
      </c>
    </row>
    <row r="294" spans="2:47" s="1" customFormat="1" ht="12">
      <c r="B294" s="37"/>
      <c r="C294" s="38"/>
      <c r="D294" s="227" t="s">
        <v>134</v>
      </c>
      <c r="E294" s="38"/>
      <c r="F294" s="228" t="s">
        <v>446</v>
      </c>
      <c r="G294" s="38"/>
      <c r="H294" s="38"/>
      <c r="I294" s="138"/>
      <c r="J294" s="38"/>
      <c r="K294" s="38"/>
      <c r="L294" s="42"/>
      <c r="M294" s="229"/>
      <c r="N294" s="85"/>
      <c r="O294" s="85"/>
      <c r="P294" s="85"/>
      <c r="Q294" s="85"/>
      <c r="R294" s="85"/>
      <c r="S294" s="85"/>
      <c r="T294" s="86"/>
      <c r="AT294" s="16" t="s">
        <v>134</v>
      </c>
      <c r="AU294" s="16" t="s">
        <v>83</v>
      </c>
    </row>
    <row r="295" spans="2:51" s="12" customFormat="1" ht="12">
      <c r="B295" s="243"/>
      <c r="C295" s="244"/>
      <c r="D295" s="227" t="s">
        <v>212</v>
      </c>
      <c r="E295" s="245" t="s">
        <v>1</v>
      </c>
      <c r="F295" s="246" t="s">
        <v>707</v>
      </c>
      <c r="G295" s="244"/>
      <c r="H295" s="247">
        <v>280.16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AT295" s="253" t="s">
        <v>212</v>
      </c>
      <c r="AU295" s="253" t="s">
        <v>83</v>
      </c>
      <c r="AV295" s="12" t="s">
        <v>83</v>
      </c>
      <c r="AW295" s="12" t="s">
        <v>31</v>
      </c>
      <c r="AX295" s="12" t="s">
        <v>73</v>
      </c>
      <c r="AY295" s="253" t="s">
        <v>128</v>
      </c>
    </row>
    <row r="296" spans="2:51" s="13" customFormat="1" ht="12">
      <c r="B296" s="254"/>
      <c r="C296" s="255"/>
      <c r="D296" s="227" t="s">
        <v>212</v>
      </c>
      <c r="E296" s="256" t="s">
        <v>1</v>
      </c>
      <c r="F296" s="257" t="s">
        <v>214</v>
      </c>
      <c r="G296" s="255"/>
      <c r="H296" s="258">
        <v>280.16</v>
      </c>
      <c r="I296" s="259"/>
      <c r="J296" s="255"/>
      <c r="K296" s="255"/>
      <c r="L296" s="260"/>
      <c r="M296" s="261"/>
      <c r="N296" s="262"/>
      <c r="O296" s="262"/>
      <c r="P296" s="262"/>
      <c r="Q296" s="262"/>
      <c r="R296" s="262"/>
      <c r="S296" s="262"/>
      <c r="T296" s="263"/>
      <c r="AT296" s="264" t="s">
        <v>212</v>
      </c>
      <c r="AU296" s="264" t="s">
        <v>83</v>
      </c>
      <c r="AV296" s="13" t="s">
        <v>133</v>
      </c>
      <c r="AW296" s="13" t="s">
        <v>31</v>
      </c>
      <c r="AX296" s="13" t="s">
        <v>81</v>
      </c>
      <c r="AY296" s="264" t="s">
        <v>128</v>
      </c>
    </row>
    <row r="297" spans="2:65" s="1" customFormat="1" ht="16.5" customHeight="1">
      <c r="B297" s="37"/>
      <c r="C297" s="265" t="s">
        <v>280</v>
      </c>
      <c r="D297" s="265" t="s">
        <v>260</v>
      </c>
      <c r="E297" s="266" t="s">
        <v>450</v>
      </c>
      <c r="F297" s="267" t="s">
        <v>451</v>
      </c>
      <c r="G297" s="268" t="s">
        <v>210</v>
      </c>
      <c r="H297" s="269">
        <v>7.21</v>
      </c>
      <c r="I297" s="270"/>
      <c r="J297" s="271">
        <f>ROUND(I297*H297,2)</f>
        <v>0</v>
      </c>
      <c r="K297" s="267" t="s">
        <v>211</v>
      </c>
      <c r="L297" s="272"/>
      <c r="M297" s="273" t="s">
        <v>1</v>
      </c>
      <c r="N297" s="274" t="s">
        <v>38</v>
      </c>
      <c r="O297" s="85"/>
      <c r="P297" s="223">
        <f>O297*H297</f>
        <v>0</v>
      </c>
      <c r="Q297" s="223">
        <v>0</v>
      </c>
      <c r="R297" s="223">
        <f>Q297*H297</f>
        <v>0</v>
      </c>
      <c r="S297" s="223">
        <v>0</v>
      </c>
      <c r="T297" s="224">
        <f>S297*H297</f>
        <v>0</v>
      </c>
      <c r="AR297" s="225" t="s">
        <v>145</v>
      </c>
      <c r="AT297" s="225" t="s">
        <v>260</v>
      </c>
      <c r="AU297" s="225" t="s">
        <v>83</v>
      </c>
      <c r="AY297" s="16" t="s">
        <v>128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6" t="s">
        <v>81</v>
      </c>
      <c r="BK297" s="226">
        <f>ROUND(I297*H297,2)</f>
        <v>0</v>
      </c>
      <c r="BL297" s="16" t="s">
        <v>133</v>
      </c>
      <c r="BM297" s="225" t="s">
        <v>360</v>
      </c>
    </row>
    <row r="298" spans="2:47" s="1" customFormat="1" ht="12">
      <c r="B298" s="37"/>
      <c r="C298" s="38"/>
      <c r="D298" s="227" t="s">
        <v>134</v>
      </c>
      <c r="E298" s="38"/>
      <c r="F298" s="228" t="s">
        <v>451</v>
      </c>
      <c r="G298" s="38"/>
      <c r="H298" s="38"/>
      <c r="I298" s="138"/>
      <c r="J298" s="38"/>
      <c r="K298" s="38"/>
      <c r="L298" s="42"/>
      <c r="M298" s="229"/>
      <c r="N298" s="85"/>
      <c r="O298" s="85"/>
      <c r="P298" s="85"/>
      <c r="Q298" s="85"/>
      <c r="R298" s="85"/>
      <c r="S298" s="85"/>
      <c r="T298" s="86"/>
      <c r="AT298" s="16" t="s">
        <v>134</v>
      </c>
      <c r="AU298" s="16" t="s">
        <v>83</v>
      </c>
    </row>
    <row r="299" spans="2:51" s="12" customFormat="1" ht="12">
      <c r="B299" s="243"/>
      <c r="C299" s="244"/>
      <c r="D299" s="227" t="s">
        <v>212</v>
      </c>
      <c r="E299" s="245" t="s">
        <v>1</v>
      </c>
      <c r="F299" s="246" t="s">
        <v>708</v>
      </c>
      <c r="G299" s="244"/>
      <c r="H299" s="247">
        <v>7.21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AT299" s="253" t="s">
        <v>212</v>
      </c>
      <c r="AU299" s="253" t="s">
        <v>83</v>
      </c>
      <c r="AV299" s="12" t="s">
        <v>83</v>
      </c>
      <c r="AW299" s="12" t="s">
        <v>31</v>
      </c>
      <c r="AX299" s="12" t="s">
        <v>73</v>
      </c>
      <c r="AY299" s="253" t="s">
        <v>128</v>
      </c>
    </row>
    <row r="300" spans="2:51" s="13" customFormat="1" ht="12">
      <c r="B300" s="254"/>
      <c r="C300" s="255"/>
      <c r="D300" s="227" t="s">
        <v>212</v>
      </c>
      <c r="E300" s="256" t="s">
        <v>1</v>
      </c>
      <c r="F300" s="257" t="s">
        <v>214</v>
      </c>
      <c r="G300" s="255"/>
      <c r="H300" s="258">
        <v>7.21</v>
      </c>
      <c r="I300" s="259"/>
      <c r="J300" s="255"/>
      <c r="K300" s="255"/>
      <c r="L300" s="260"/>
      <c r="M300" s="261"/>
      <c r="N300" s="262"/>
      <c r="O300" s="262"/>
      <c r="P300" s="262"/>
      <c r="Q300" s="262"/>
      <c r="R300" s="262"/>
      <c r="S300" s="262"/>
      <c r="T300" s="263"/>
      <c r="AT300" s="264" t="s">
        <v>212</v>
      </c>
      <c r="AU300" s="264" t="s">
        <v>83</v>
      </c>
      <c r="AV300" s="13" t="s">
        <v>133</v>
      </c>
      <c r="AW300" s="13" t="s">
        <v>31</v>
      </c>
      <c r="AX300" s="13" t="s">
        <v>81</v>
      </c>
      <c r="AY300" s="264" t="s">
        <v>128</v>
      </c>
    </row>
    <row r="301" spans="2:63" s="10" customFormat="1" ht="22.8" customHeight="1">
      <c r="B301" s="200"/>
      <c r="C301" s="201"/>
      <c r="D301" s="202" t="s">
        <v>72</v>
      </c>
      <c r="E301" s="241" t="s">
        <v>164</v>
      </c>
      <c r="F301" s="241" t="s">
        <v>492</v>
      </c>
      <c r="G301" s="201"/>
      <c r="H301" s="201"/>
      <c r="I301" s="204"/>
      <c r="J301" s="242">
        <f>BK301</f>
        <v>0</v>
      </c>
      <c r="K301" s="201"/>
      <c r="L301" s="206"/>
      <c r="M301" s="207"/>
      <c r="N301" s="208"/>
      <c r="O301" s="208"/>
      <c r="P301" s="209">
        <f>SUM(P302:P363)</f>
        <v>0</v>
      </c>
      <c r="Q301" s="208"/>
      <c r="R301" s="209">
        <f>SUM(R302:R363)</f>
        <v>19.02955192</v>
      </c>
      <c r="S301" s="208"/>
      <c r="T301" s="210">
        <f>SUM(T302:T363)</f>
        <v>0</v>
      </c>
      <c r="AR301" s="211" t="s">
        <v>81</v>
      </c>
      <c r="AT301" s="212" t="s">
        <v>72</v>
      </c>
      <c r="AU301" s="212" t="s">
        <v>81</v>
      </c>
      <c r="AY301" s="211" t="s">
        <v>128</v>
      </c>
      <c r="BK301" s="213">
        <f>SUM(BK302:BK363)</f>
        <v>0</v>
      </c>
    </row>
    <row r="302" spans="2:65" s="1" customFormat="1" ht="24" customHeight="1">
      <c r="B302" s="37"/>
      <c r="C302" s="214" t="s">
        <v>370</v>
      </c>
      <c r="D302" s="214" t="s">
        <v>129</v>
      </c>
      <c r="E302" s="215" t="s">
        <v>493</v>
      </c>
      <c r="F302" s="216" t="s">
        <v>494</v>
      </c>
      <c r="G302" s="217" t="s">
        <v>132</v>
      </c>
      <c r="H302" s="218">
        <v>2</v>
      </c>
      <c r="I302" s="219"/>
      <c r="J302" s="220">
        <f>ROUND(I302*H302,2)</f>
        <v>0</v>
      </c>
      <c r="K302" s="216" t="s">
        <v>211</v>
      </c>
      <c r="L302" s="42"/>
      <c r="M302" s="221" t="s">
        <v>1</v>
      </c>
      <c r="N302" s="222" t="s">
        <v>38</v>
      </c>
      <c r="O302" s="85"/>
      <c r="P302" s="223">
        <f>O302*H302</f>
        <v>0</v>
      </c>
      <c r="Q302" s="223">
        <v>0.0007</v>
      </c>
      <c r="R302" s="223">
        <f>Q302*H302</f>
        <v>0.0014</v>
      </c>
      <c r="S302" s="223">
        <v>0</v>
      </c>
      <c r="T302" s="224">
        <f>S302*H302</f>
        <v>0</v>
      </c>
      <c r="AR302" s="225" t="s">
        <v>133</v>
      </c>
      <c r="AT302" s="225" t="s">
        <v>129</v>
      </c>
      <c r="AU302" s="225" t="s">
        <v>83</v>
      </c>
      <c r="AY302" s="16" t="s">
        <v>128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6" t="s">
        <v>81</v>
      </c>
      <c r="BK302" s="226">
        <f>ROUND(I302*H302,2)</f>
        <v>0</v>
      </c>
      <c r="BL302" s="16" t="s">
        <v>133</v>
      </c>
      <c r="BM302" s="225" t="s">
        <v>365</v>
      </c>
    </row>
    <row r="303" spans="2:47" s="1" customFormat="1" ht="12">
      <c r="B303" s="37"/>
      <c r="C303" s="38"/>
      <c r="D303" s="227" t="s">
        <v>134</v>
      </c>
      <c r="E303" s="38"/>
      <c r="F303" s="228" t="s">
        <v>494</v>
      </c>
      <c r="G303" s="38"/>
      <c r="H303" s="38"/>
      <c r="I303" s="138"/>
      <c r="J303" s="38"/>
      <c r="K303" s="38"/>
      <c r="L303" s="42"/>
      <c r="M303" s="229"/>
      <c r="N303" s="85"/>
      <c r="O303" s="85"/>
      <c r="P303" s="85"/>
      <c r="Q303" s="85"/>
      <c r="R303" s="85"/>
      <c r="S303" s="85"/>
      <c r="T303" s="86"/>
      <c r="AT303" s="16" t="s">
        <v>134</v>
      </c>
      <c r="AU303" s="16" t="s">
        <v>83</v>
      </c>
    </row>
    <row r="304" spans="2:51" s="12" customFormat="1" ht="12">
      <c r="B304" s="243"/>
      <c r="C304" s="244"/>
      <c r="D304" s="227" t="s">
        <v>212</v>
      </c>
      <c r="E304" s="245" t="s">
        <v>1</v>
      </c>
      <c r="F304" s="246" t="s">
        <v>83</v>
      </c>
      <c r="G304" s="244"/>
      <c r="H304" s="247">
        <v>2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AT304" s="253" t="s">
        <v>212</v>
      </c>
      <c r="AU304" s="253" t="s">
        <v>83</v>
      </c>
      <c r="AV304" s="12" t="s">
        <v>83</v>
      </c>
      <c r="AW304" s="12" t="s">
        <v>31</v>
      </c>
      <c r="AX304" s="12" t="s">
        <v>73</v>
      </c>
      <c r="AY304" s="253" t="s">
        <v>128</v>
      </c>
    </row>
    <row r="305" spans="2:51" s="13" customFormat="1" ht="12">
      <c r="B305" s="254"/>
      <c r="C305" s="255"/>
      <c r="D305" s="227" t="s">
        <v>212</v>
      </c>
      <c r="E305" s="256" t="s">
        <v>1</v>
      </c>
      <c r="F305" s="257" t="s">
        <v>214</v>
      </c>
      <c r="G305" s="255"/>
      <c r="H305" s="258">
        <v>2</v>
      </c>
      <c r="I305" s="259"/>
      <c r="J305" s="255"/>
      <c r="K305" s="255"/>
      <c r="L305" s="260"/>
      <c r="M305" s="261"/>
      <c r="N305" s="262"/>
      <c r="O305" s="262"/>
      <c r="P305" s="262"/>
      <c r="Q305" s="262"/>
      <c r="R305" s="262"/>
      <c r="S305" s="262"/>
      <c r="T305" s="263"/>
      <c r="AT305" s="264" t="s">
        <v>212</v>
      </c>
      <c r="AU305" s="264" t="s">
        <v>83</v>
      </c>
      <c r="AV305" s="13" t="s">
        <v>133</v>
      </c>
      <c r="AW305" s="13" t="s">
        <v>31</v>
      </c>
      <c r="AX305" s="13" t="s">
        <v>81</v>
      </c>
      <c r="AY305" s="264" t="s">
        <v>128</v>
      </c>
    </row>
    <row r="306" spans="2:65" s="1" customFormat="1" ht="16.5" customHeight="1">
      <c r="B306" s="37"/>
      <c r="C306" s="265" t="s">
        <v>285</v>
      </c>
      <c r="D306" s="265" t="s">
        <v>260</v>
      </c>
      <c r="E306" s="266" t="s">
        <v>709</v>
      </c>
      <c r="F306" s="267" t="s">
        <v>710</v>
      </c>
      <c r="G306" s="268" t="s">
        <v>132</v>
      </c>
      <c r="H306" s="269">
        <v>1</v>
      </c>
      <c r="I306" s="270"/>
      <c r="J306" s="271">
        <f>ROUND(I306*H306,2)</f>
        <v>0</v>
      </c>
      <c r="K306" s="267" t="s">
        <v>211</v>
      </c>
      <c r="L306" s="272"/>
      <c r="M306" s="273" t="s">
        <v>1</v>
      </c>
      <c r="N306" s="274" t="s">
        <v>38</v>
      </c>
      <c r="O306" s="85"/>
      <c r="P306" s="223">
        <f>O306*H306</f>
        <v>0</v>
      </c>
      <c r="Q306" s="223">
        <v>0</v>
      </c>
      <c r="R306" s="223">
        <f>Q306*H306</f>
        <v>0</v>
      </c>
      <c r="S306" s="223">
        <v>0</v>
      </c>
      <c r="T306" s="224">
        <f>S306*H306</f>
        <v>0</v>
      </c>
      <c r="AR306" s="225" t="s">
        <v>145</v>
      </c>
      <c r="AT306" s="225" t="s">
        <v>260</v>
      </c>
      <c r="AU306" s="225" t="s">
        <v>83</v>
      </c>
      <c r="AY306" s="16" t="s">
        <v>128</v>
      </c>
      <c r="BE306" s="226">
        <f>IF(N306="základní",J306,0)</f>
        <v>0</v>
      </c>
      <c r="BF306" s="226">
        <f>IF(N306="snížená",J306,0)</f>
        <v>0</v>
      </c>
      <c r="BG306" s="226">
        <f>IF(N306="zákl. přenesená",J306,0)</f>
        <v>0</v>
      </c>
      <c r="BH306" s="226">
        <f>IF(N306="sníž. přenesená",J306,0)</f>
        <v>0</v>
      </c>
      <c r="BI306" s="226">
        <f>IF(N306="nulová",J306,0)</f>
        <v>0</v>
      </c>
      <c r="BJ306" s="16" t="s">
        <v>81</v>
      </c>
      <c r="BK306" s="226">
        <f>ROUND(I306*H306,2)</f>
        <v>0</v>
      </c>
      <c r="BL306" s="16" t="s">
        <v>133</v>
      </c>
      <c r="BM306" s="225" t="s">
        <v>369</v>
      </c>
    </row>
    <row r="307" spans="2:47" s="1" customFormat="1" ht="12">
      <c r="B307" s="37"/>
      <c r="C307" s="38"/>
      <c r="D307" s="227" t="s">
        <v>134</v>
      </c>
      <c r="E307" s="38"/>
      <c r="F307" s="228" t="s">
        <v>710</v>
      </c>
      <c r="G307" s="38"/>
      <c r="H307" s="38"/>
      <c r="I307" s="138"/>
      <c r="J307" s="38"/>
      <c r="K307" s="38"/>
      <c r="L307" s="42"/>
      <c r="M307" s="229"/>
      <c r="N307" s="85"/>
      <c r="O307" s="85"/>
      <c r="P307" s="85"/>
      <c r="Q307" s="85"/>
      <c r="R307" s="85"/>
      <c r="S307" s="85"/>
      <c r="T307" s="86"/>
      <c r="AT307" s="16" t="s">
        <v>134</v>
      </c>
      <c r="AU307" s="16" t="s">
        <v>83</v>
      </c>
    </row>
    <row r="308" spans="2:65" s="1" customFormat="1" ht="16.5" customHeight="1">
      <c r="B308" s="37"/>
      <c r="C308" s="265" t="s">
        <v>378</v>
      </c>
      <c r="D308" s="265" t="s">
        <v>260</v>
      </c>
      <c r="E308" s="266" t="s">
        <v>711</v>
      </c>
      <c r="F308" s="267" t="s">
        <v>712</v>
      </c>
      <c r="G308" s="268" t="s">
        <v>132</v>
      </c>
      <c r="H308" s="269">
        <v>1</v>
      </c>
      <c r="I308" s="270"/>
      <c r="J308" s="271">
        <f>ROUND(I308*H308,2)</f>
        <v>0</v>
      </c>
      <c r="K308" s="267" t="s">
        <v>1</v>
      </c>
      <c r="L308" s="272"/>
      <c r="M308" s="273" t="s">
        <v>1</v>
      </c>
      <c r="N308" s="274" t="s">
        <v>38</v>
      </c>
      <c r="O308" s="85"/>
      <c r="P308" s="223">
        <f>O308*H308</f>
        <v>0</v>
      </c>
      <c r="Q308" s="223">
        <v>0</v>
      </c>
      <c r="R308" s="223">
        <f>Q308*H308</f>
        <v>0</v>
      </c>
      <c r="S308" s="223">
        <v>0</v>
      </c>
      <c r="T308" s="224">
        <f>S308*H308</f>
        <v>0</v>
      </c>
      <c r="AR308" s="225" t="s">
        <v>145</v>
      </c>
      <c r="AT308" s="225" t="s">
        <v>260</v>
      </c>
      <c r="AU308" s="225" t="s">
        <v>83</v>
      </c>
      <c r="AY308" s="16" t="s">
        <v>128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16" t="s">
        <v>81</v>
      </c>
      <c r="BK308" s="226">
        <f>ROUND(I308*H308,2)</f>
        <v>0</v>
      </c>
      <c r="BL308" s="16" t="s">
        <v>133</v>
      </c>
      <c r="BM308" s="225" t="s">
        <v>373</v>
      </c>
    </row>
    <row r="309" spans="2:47" s="1" customFormat="1" ht="12">
      <c r="B309" s="37"/>
      <c r="C309" s="38"/>
      <c r="D309" s="227" t="s">
        <v>134</v>
      </c>
      <c r="E309" s="38"/>
      <c r="F309" s="228" t="s">
        <v>712</v>
      </c>
      <c r="G309" s="38"/>
      <c r="H309" s="38"/>
      <c r="I309" s="138"/>
      <c r="J309" s="38"/>
      <c r="K309" s="38"/>
      <c r="L309" s="42"/>
      <c r="M309" s="229"/>
      <c r="N309" s="85"/>
      <c r="O309" s="85"/>
      <c r="P309" s="85"/>
      <c r="Q309" s="85"/>
      <c r="R309" s="85"/>
      <c r="S309" s="85"/>
      <c r="T309" s="86"/>
      <c r="AT309" s="16" t="s">
        <v>134</v>
      </c>
      <c r="AU309" s="16" t="s">
        <v>83</v>
      </c>
    </row>
    <row r="310" spans="2:65" s="1" customFormat="1" ht="24" customHeight="1">
      <c r="B310" s="37"/>
      <c r="C310" s="214" t="s">
        <v>289</v>
      </c>
      <c r="D310" s="214" t="s">
        <v>129</v>
      </c>
      <c r="E310" s="215" t="s">
        <v>500</v>
      </c>
      <c r="F310" s="216" t="s">
        <v>501</v>
      </c>
      <c r="G310" s="217" t="s">
        <v>132</v>
      </c>
      <c r="H310" s="218">
        <v>2</v>
      </c>
      <c r="I310" s="219"/>
      <c r="J310" s="220">
        <f>ROUND(I310*H310,2)</f>
        <v>0</v>
      </c>
      <c r="K310" s="216" t="s">
        <v>211</v>
      </c>
      <c r="L310" s="42"/>
      <c r="M310" s="221" t="s">
        <v>1</v>
      </c>
      <c r="N310" s="222" t="s">
        <v>38</v>
      </c>
      <c r="O310" s="85"/>
      <c r="P310" s="223">
        <f>O310*H310</f>
        <v>0</v>
      </c>
      <c r="Q310" s="223">
        <v>0.112405</v>
      </c>
      <c r="R310" s="223">
        <f>Q310*H310</f>
        <v>0.22481</v>
      </c>
      <c r="S310" s="223">
        <v>0</v>
      </c>
      <c r="T310" s="224">
        <f>S310*H310</f>
        <v>0</v>
      </c>
      <c r="AR310" s="225" t="s">
        <v>133</v>
      </c>
      <c r="AT310" s="225" t="s">
        <v>129</v>
      </c>
      <c r="AU310" s="225" t="s">
        <v>83</v>
      </c>
      <c r="AY310" s="16" t="s">
        <v>128</v>
      </c>
      <c r="BE310" s="226">
        <f>IF(N310="základní",J310,0)</f>
        <v>0</v>
      </c>
      <c r="BF310" s="226">
        <f>IF(N310="snížená",J310,0)</f>
        <v>0</v>
      </c>
      <c r="BG310" s="226">
        <f>IF(N310="zákl. přenesená",J310,0)</f>
        <v>0</v>
      </c>
      <c r="BH310" s="226">
        <f>IF(N310="sníž. přenesená",J310,0)</f>
        <v>0</v>
      </c>
      <c r="BI310" s="226">
        <f>IF(N310="nulová",J310,0)</f>
        <v>0</v>
      </c>
      <c r="BJ310" s="16" t="s">
        <v>81</v>
      </c>
      <c r="BK310" s="226">
        <f>ROUND(I310*H310,2)</f>
        <v>0</v>
      </c>
      <c r="BL310" s="16" t="s">
        <v>133</v>
      </c>
      <c r="BM310" s="225" t="s">
        <v>376</v>
      </c>
    </row>
    <row r="311" spans="2:47" s="1" customFormat="1" ht="12">
      <c r="B311" s="37"/>
      <c r="C311" s="38"/>
      <c r="D311" s="227" t="s">
        <v>134</v>
      </c>
      <c r="E311" s="38"/>
      <c r="F311" s="228" t="s">
        <v>501</v>
      </c>
      <c r="G311" s="38"/>
      <c r="H311" s="38"/>
      <c r="I311" s="138"/>
      <c r="J311" s="38"/>
      <c r="K311" s="38"/>
      <c r="L311" s="42"/>
      <c r="M311" s="229"/>
      <c r="N311" s="85"/>
      <c r="O311" s="85"/>
      <c r="P311" s="85"/>
      <c r="Q311" s="85"/>
      <c r="R311" s="85"/>
      <c r="S311" s="85"/>
      <c r="T311" s="86"/>
      <c r="AT311" s="16" t="s">
        <v>134</v>
      </c>
      <c r="AU311" s="16" t="s">
        <v>83</v>
      </c>
    </row>
    <row r="312" spans="2:51" s="12" customFormat="1" ht="12">
      <c r="B312" s="243"/>
      <c r="C312" s="244"/>
      <c r="D312" s="227" t="s">
        <v>212</v>
      </c>
      <c r="E312" s="245" t="s">
        <v>1</v>
      </c>
      <c r="F312" s="246" t="s">
        <v>83</v>
      </c>
      <c r="G312" s="244"/>
      <c r="H312" s="247">
        <v>2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AT312" s="253" t="s">
        <v>212</v>
      </c>
      <c r="AU312" s="253" t="s">
        <v>83</v>
      </c>
      <c r="AV312" s="12" t="s">
        <v>83</v>
      </c>
      <c r="AW312" s="12" t="s">
        <v>31</v>
      </c>
      <c r="AX312" s="12" t="s">
        <v>73</v>
      </c>
      <c r="AY312" s="253" t="s">
        <v>128</v>
      </c>
    </row>
    <row r="313" spans="2:51" s="13" customFormat="1" ht="12">
      <c r="B313" s="254"/>
      <c r="C313" s="255"/>
      <c r="D313" s="227" t="s">
        <v>212</v>
      </c>
      <c r="E313" s="256" t="s">
        <v>1</v>
      </c>
      <c r="F313" s="257" t="s">
        <v>214</v>
      </c>
      <c r="G313" s="255"/>
      <c r="H313" s="258">
        <v>2</v>
      </c>
      <c r="I313" s="259"/>
      <c r="J313" s="255"/>
      <c r="K313" s="255"/>
      <c r="L313" s="260"/>
      <c r="M313" s="261"/>
      <c r="N313" s="262"/>
      <c r="O313" s="262"/>
      <c r="P313" s="262"/>
      <c r="Q313" s="262"/>
      <c r="R313" s="262"/>
      <c r="S313" s="262"/>
      <c r="T313" s="263"/>
      <c r="AT313" s="264" t="s">
        <v>212</v>
      </c>
      <c r="AU313" s="264" t="s">
        <v>83</v>
      </c>
      <c r="AV313" s="13" t="s">
        <v>133</v>
      </c>
      <c r="AW313" s="13" t="s">
        <v>31</v>
      </c>
      <c r="AX313" s="13" t="s">
        <v>81</v>
      </c>
      <c r="AY313" s="264" t="s">
        <v>128</v>
      </c>
    </row>
    <row r="314" spans="2:65" s="1" customFormat="1" ht="16.5" customHeight="1">
      <c r="B314" s="37"/>
      <c r="C314" s="265" t="s">
        <v>386</v>
      </c>
      <c r="D314" s="265" t="s">
        <v>260</v>
      </c>
      <c r="E314" s="266" t="s">
        <v>504</v>
      </c>
      <c r="F314" s="267" t="s">
        <v>505</v>
      </c>
      <c r="G314" s="268" t="s">
        <v>132</v>
      </c>
      <c r="H314" s="269">
        <v>2</v>
      </c>
      <c r="I314" s="270"/>
      <c r="J314" s="271">
        <f>ROUND(I314*H314,2)</f>
        <v>0</v>
      </c>
      <c r="K314" s="267" t="s">
        <v>211</v>
      </c>
      <c r="L314" s="272"/>
      <c r="M314" s="273" t="s">
        <v>1</v>
      </c>
      <c r="N314" s="274" t="s">
        <v>38</v>
      </c>
      <c r="O314" s="85"/>
      <c r="P314" s="223">
        <f>O314*H314</f>
        <v>0</v>
      </c>
      <c r="Q314" s="223">
        <v>0</v>
      </c>
      <c r="R314" s="223">
        <f>Q314*H314</f>
        <v>0</v>
      </c>
      <c r="S314" s="223">
        <v>0</v>
      </c>
      <c r="T314" s="224">
        <f>S314*H314</f>
        <v>0</v>
      </c>
      <c r="AR314" s="225" t="s">
        <v>145</v>
      </c>
      <c r="AT314" s="225" t="s">
        <v>260</v>
      </c>
      <c r="AU314" s="225" t="s">
        <v>83</v>
      </c>
      <c r="AY314" s="16" t="s">
        <v>128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6" t="s">
        <v>81</v>
      </c>
      <c r="BK314" s="226">
        <f>ROUND(I314*H314,2)</f>
        <v>0</v>
      </c>
      <c r="BL314" s="16" t="s">
        <v>133</v>
      </c>
      <c r="BM314" s="225" t="s">
        <v>381</v>
      </c>
    </row>
    <row r="315" spans="2:47" s="1" customFormat="1" ht="12">
      <c r="B315" s="37"/>
      <c r="C315" s="38"/>
      <c r="D315" s="227" t="s">
        <v>134</v>
      </c>
      <c r="E315" s="38"/>
      <c r="F315" s="228" t="s">
        <v>505</v>
      </c>
      <c r="G315" s="38"/>
      <c r="H315" s="38"/>
      <c r="I315" s="138"/>
      <c r="J315" s="38"/>
      <c r="K315" s="38"/>
      <c r="L315" s="42"/>
      <c r="M315" s="229"/>
      <c r="N315" s="85"/>
      <c r="O315" s="85"/>
      <c r="P315" s="85"/>
      <c r="Q315" s="85"/>
      <c r="R315" s="85"/>
      <c r="S315" s="85"/>
      <c r="T315" s="86"/>
      <c r="AT315" s="16" t="s">
        <v>134</v>
      </c>
      <c r="AU315" s="16" t="s">
        <v>83</v>
      </c>
    </row>
    <row r="316" spans="2:65" s="1" customFormat="1" ht="16.5" customHeight="1">
      <c r="B316" s="37"/>
      <c r="C316" s="265" t="s">
        <v>293</v>
      </c>
      <c r="D316" s="265" t="s">
        <v>260</v>
      </c>
      <c r="E316" s="266" t="s">
        <v>507</v>
      </c>
      <c r="F316" s="267" t="s">
        <v>508</v>
      </c>
      <c r="G316" s="268" t="s">
        <v>132</v>
      </c>
      <c r="H316" s="269">
        <v>2</v>
      </c>
      <c r="I316" s="270"/>
      <c r="J316" s="271">
        <f>ROUND(I316*H316,2)</f>
        <v>0</v>
      </c>
      <c r="K316" s="267" t="s">
        <v>211</v>
      </c>
      <c r="L316" s="272"/>
      <c r="M316" s="273" t="s">
        <v>1</v>
      </c>
      <c r="N316" s="274" t="s">
        <v>38</v>
      </c>
      <c r="O316" s="85"/>
      <c r="P316" s="223">
        <f>O316*H316</f>
        <v>0</v>
      </c>
      <c r="Q316" s="223">
        <v>0</v>
      </c>
      <c r="R316" s="223">
        <f>Q316*H316</f>
        <v>0</v>
      </c>
      <c r="S316" s="223">
        <v>0</v>
      </c>
      <c r="T316" s="224">
        <f>S316*H316</f>
        <v>0</v>
      </c>
      <c r="AR316" s="225" t="s">
        <v>145</v>
      </c>
      <c r="AT316" s="225" t="s">
        <v>260</v>
      </c>
      <c r="AU316" s="225" t="s">
        <v>83</v>
      </c>
      <c r="AY316" s="16" t="s">
        <v>128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6" t="s">
        <v>81</v>
      </c>
      <c r="BK316" s="226">
        <f>ROUND(I316*H316,2)</f>
        <v>0</v>
      </c>
      <c r="BL316" s="16" t="s">
        <v>133</v>
      </c>
      <c r="BM316" s="225" t="s">
        <v>384</v>
      </c>
    </row>
    <row r="317" spans="2:47" s="1" customFormat="1" ht="12">
      <c r="B317" s="37"/>
      <c r="C317" s="38"/>
      <c r="D317" s="227" t="s">
        <v>134</v>
      </c>
      <c r="E317" s="38"/>
      <c r="F317" s="228" t="s">
        <v>508</v>
      </c>
      <c r="G317" s="38"/>
      <c r="H317" s="38"/>
      <c r="I317" s="138"/>
      <c r="J317" s="38"/>
      <c r="K317" s="38"/>
      <c r="L317" s="42"/>
      <c r="M317" s="229"/>
      <c r="N317" s="85"/>
      <c r="O317" s="85"/>
      <c r="P317" s="85"/>
      <c r="Q317" s="85"/>
      <c r="R317" s="85"/>
      <c r="S317" s="85"/>
      <c r="T317" s="86"/>
      <c r="AT317" s="16" t="s">
        <v>134</v>
      </c>
      <c r="AU317" s="16" t="s">
        <v>83</v>
      </c>
    </row>
    <row r="318" spans="2:65" s="1" customFormat="1" ht="16.5" customHeight="1">
      <c r="B318" s="37"/>
      <c r="C318" s="265" t="s">
        <v>395</v>
      </c>
      <c r="D318" s="265" t="s">
        <v>260</v>
      </c>
      <c r="E318" s="266" t="s">
        <v>511</v>
      </c>
      <c r="F318" s="267" t="s">
        <v>512</v>
      </c>
      <c r="G318" s="268" t="s">
        <v>132</v>
      </c>
      <c r="H318" s="269">
        <v>2</v>
      </c>
      <c r="I318" s="270"/>
      <c r="J318" s="271">
        <f>ROUND(I318*H318,2)</f>
        <v>0</v>
      </c>
      <c r="K318" s="267" t="s">
        <v>211</v>
      </c>
      <c r="L318" s="272"/>
      <c r="M318" s="273" t="s">
        <v>1</v>
      </c>
      <c r="N318" s="274" t="s">
        <v>38</v>
      </c>
      <c r="O318" s="85"/>
      <c r="P318" s="223">
        <f>O318*H318</f>
        <v>0</v>
      </c>
      <c r="Q318" s="223">
        <v>0</v>
      </c>
      <c r="R318" s="223">
        <f>Q318*H318</f>
        <v>0</v>
      </c>
      <c r="S318" s="223">
        <v>0</v>
      </c>
      <c r="T318" s="224">
        <f>S318*H318</f>
        <v>0</v>
      </c>
      <c r="AR318" s="225" t="s">
        <v>145</v>
      </c>
      <c r="AT318" s="225" t="s">
        <v>260</v>
      </c>
      <c r="AU318" s="225" t="s">
        <v>83</v>
      </c>
      <c r="AY318" s="16" t="s">
        <v>128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6" t="s">
        <v>81</v>
      </c>
      <c r="BK318" s="226">
        <f>ROUND(I318*H318,2)</f>
        <v>0</v>
      </c>
      <c r="BL318" s="16" t="s">
        <v>133</v>
      </c>
      <c r="BM318" s="225" t="s">
        <v>389</v>
      </c>
    </row>
    <row r="319" spans="2:47" s="1" customFormat="1" ht="12">
      <c r="B319" s="37"/>
      <c r="C319" s="38"/>
      <c r="D319" s="227" t="s">
        <v>134</v>
      </c>
      <c r="E319" s="38"/>
      <c r="F319" s="228" t="s">
        <v>512</v>
      </c>
      <c r="G319" s="38"/>
      <c r="H319" s="38"/>
      <c r="I319" s="138"/>
      <c r="J319" s="38"/>
      <c r="K319" s="38"/>
      <c r="L319" s="42"/>
      <c r="M319" s="229"/>
      <c r="N319" s="85"/>
      <c r="O319" s="85"/>
      <c r="P319" s="85"/>
      <c r="Q319" s="85"/>
      <c r="R319" s="85"/>
      <c r="S319" s="85"/>
      <c r="T319" s="86"/>
      <c r="AT319" s="16" t="s">
        <v>134</v>
      </c>
      <c r="AU319" s="16" t="s">
        <v>83</v>
      </c>
    </row>
    <row r="320" spans="2:65" s="1" customFormat="1" ht="16.5" customHeight="1">
      <c r="B320" s="37"/>
      <c r="C320" s="265" t="s">
        <v>299</v>
      </c>
      <c r="D320" s="265" t="s">
        <v>260</v>
      </c>
      <c r="E320" s="266" t="s">
        <v>514</v>
      </c>
      <c r="F320" s="267" t="s">
        <v>515</v>
      </c>
      <c r="G320" s="268" t="s">
        <v>132</v>
      </c>
      <c r="H320" s="269">
        <v>4</v>
      </c>
      <c r="I320" s="270"/>
      <c r="J320" s="271">
        <f>ROUND(I320*H320,2)</f>
        <v>0</v>
      </c>
      <c r="K320" s="267" t="s">
        <v>211</v>
      </c>
      <c r="L320" s="272"/>
      <c r="M320" s="273" t="s">
        <v>1</v>
      </c>
      <c r="N320" s="274" t="s">
        <v>38</v>
      </c>
      <c r="O320" s="85"/>
      <c r="P320" s="223">
        <f>O320*H320</f>
        <v>0</v>
      </c>
      <c r="Q320" s="223">
        <v>0</v>
      </c>
      <c r="R320" s="223">
        <f>Q320*H320</f>
        <v>0</v>
      </c>
      <c r="S320" s="223">
        <v>0</v>
      </c>
      <c r="T320" s="224">
        <f>S320*H320</f>
        <v>0</v>
      </c>
      <c r="AR320" s="225" t="s">
        <v>145</v>
      </c>
      <c r="AT320" s="225" t="s">
        <v>260</v>
      </c>
      <c r="AU320" s="225" t="s">
        <v>83</v>
      </c>
      <c r="AY320" s="16" t="s">
        <v>128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6" t="s">
        <v>81</v>
      </c>
      <c r="BK320" s="226">
        <f>ROUND(I320*H320,2)</f>
        <v>0</v>
      </c>
      <c r="BL320" s="16" t="s">
        <v>133</v>
      </c>
      <c r="BM320" s="225" t="s">
        <v>393</v>
      </c>
    </row>
    <row r="321" spans="2:47" s="1" customFormat="1" ht="12">
      <c r="B321" s="37"/>
      <c r="C321" s="38"/>
      <c r="D321" s="227" t="s">
        <v>134</v>
      </c>
      <c r="E321" s="38"/>
      <c r="F321" s="228" t="s">
        <v>515</v>
      </c>
      <c r="G321" s="38"/>
      <c r="H321" s="38"/>
      <c r="I321" s="138"/>
      <c r="J321" s="38"/>
      <c r="K321" s="38"/>
      <c r="L321" s="42"/>
      <c r="M321" s="229"/>
      <c r="N321" s="85"/>
      <c r="O321" s="85"/>
      <c r="P321" s="85"/>
      <c r="Q321" s="85"/>
      <c r="R321" s="85"/>
      <c r="S321" s="85"/>
      <c r="T321" s="86"/>
      <c r="AT321" s="16" t="s">
        <v>134</v>
      </c>
      <c r="AU321" s="16" t="s">
        <v>83</v>
      </c>
    </row>
    <row r="322" spans="2:65" s="1" customFormat="1" ht="24" customHeight="1">
      <c r="B322" s="37"/>
      <c r="C322" s="214" t="s">
        <v>403</v>
      </c>
      <c r="D322" s="214" t="s">
        <v>129</v>
      </c>
      <c r="E322" s="215" t="s">
        <v>518</v>
      </c>
      <c r="F322" s="216" t="s">
        <v>519</v>
      </c>
      <c r="G322" s="217" t="s">
        <v>223</v>
      </c>
      <c r="H322" s="218">
        <v>56</v>
      </c>
      <c r="I322" s="219"/>
      <c r="J322" s="220">
        <f>ROUND(I322*H322,2)</f>
        <v>0</v>
      </c>
      <c r="K322" s="216" t="s">
        <v>211</v>
      </c>
      <c r="L322" s="42"/>
      <c r="M322" s="221" t="s">
        <v>1</v>
      </c>
      <c r="N322" s="222" t="s">
        <v>38</v>
      </c>
      <c r="O322" s="85"/>
      <c r="P322" s="223">
        <f>O322*H322</f>
        <v>0</v>
      </c>
      <c r="Q322" s="223">
        <v>0.15539952</v>
      </c>
      <c r="R322" s="223">
        <f>Q322*H322</f>
        <v>8.70237312</v>
      </c>
      <c r="S322" s="223">
        <v>0</v>
      </c>
      <c r="T322" s="224">
        <f>S322*H322</f>
        <v>0</v>
      </c>
      <c r="AR322" s="225" t="s">
        <v>133</v>
      </c>
      <c r="AT322" s="225" t="s">
        <v>129</v>
      </c>
      <c r="AU322" s="225" t="s">
        <v>83</v>
      </c>
      <c r="AY322" s="16" t="s">
        <v>128</v>
      </c>
      <c r="BE322" s="226">
        <f>IF(N322="základní",J322,0)</f>
        <v>0</v>
      </c>
      <c r="BF322" s="226">
        <f>IF(N322="snížená",J322,0)</f>
        <v>0</v>
      </c>
      <c r="BG322" s="226">
        <f>IF(N322="zákl. přenesená",J322,0)</f>
        <v>0</v>
      </c>
      <c r="BH322" s="226">
        <f>IF(N322="sníž. přenesená",J322,0)</f>
        <v>0</v>
      </c>
      <c r="BI322" s="226">
        <f>IF(N322="nulová",J322,0)</f>
        <v>0</v>
      </c>
      <c r="BJ322" s="16" t="s">
        <v>81</v>
      </c>
      <c r="BK322" s="226">
        <f>ROUND(I322*H322,2)</f>
        <v>0</v>
      </c>
      <c r="BL322" s="16" t="s">
        <v>133</v>
      </c>
      <c r="BM322" s="225" t="s">
        <v>398</v>
      </c>
    </row>
    <row r="323" spans="2:47" s="1" customFormat="1" ht="12">
      <c r="B323" s="37"/>
      <c r="C323" s="38"/>
      <c r="D323" s="227" t="s">
        <v>134</v>
      </c>
      <c r="E323" s="38"/>
      <c r="F323" s="228" t="s">
        <v>519</v>
      </c>
      <c r="G323" s="38"/>
      <c r="H323" s="38"/>
      <c r="I323" s="138"/>
      <c r="J323" s="38"/>
      <c r="K323" s="38"/>
      <c r="L323" s="42"/>
      <c r="M323" s="229"/>
      <c r="N323" s="85"/>
      <c r="O323" s="85"/>
      <c r="P323" s="85"/>
      <c r="Q323" s="85"/>
      <c r="R323" s="85"/>
      <c r="S323" s="85"/>
      <c r="T323" s="86"/>
      <c r="AT323" s="16" t="s">
        <v>134</v>
      </c>
      <c r="AU323" s="16" t="s">
        <v>83</v>
      </c>
    </row>
    <row r="324" spans="2:51" s="12" customFormat="1" ht="12">
      <c r="B324" s="243"/>
      <c r="C324" s="244"/>
      <c r="D324" s="227" t="s">
        <v>212</v>
      </c>
      <c r="E324" s="245" t="s">
        <v>1</v>
      </c>
      <c r="F324" s="246" t="s">
        <v>332</v>
      </c>
      <c r="G324" s="244"/>
      <c r="H324" s="247">
        <v>56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AT324" s="253" t="s">
        <v>212</v>
      </c>
      <c r="AU324" s="253" t="s">
        <v>83</v>
      </c>
      <c r="AV324" s="12" t="s">
        <v>83</v>
      </c>
      <c r="AW324" s="12" t="s">
        <v>31</v>
      </c>
      <c r="AX324" s="12" t="s">
        <v>73</v>
      </c>
      <c r="AY324" s="253" t="s">
        <v>128</v>
      </c>
    </row>
    <row r="325" spans="2:51" s="13" customFormat="1" ht="12">
      <c r="B325" s="254"/>
      <c r="C325" s="255"/>
      <c r="D325" s="227" t="s">
        <v>212</v>
      </c>
      <c r="E325" s="256" t="s">
        <v>1</v>
      </c>
      <c r="F325" s="257" t="s">
        <v>214</v>
      </c>
      <c r="G325" s="255"/>
      <c r="H325" s="258">
        <v>56</v>
      </c>
      <c r="I325" s="259"/>
      <c r="J325" s="255"/>
      <c r="K325" s="255"/>
      <c r="L325" s="260"/>
      <c r="M325" s="261"/>
      <c r="N325" s="262"/>
      <c r="O325" s="262"/>
      <c r="P325" s="262"/>
      <c r="Q325" s="262"/>
      <c r="R325" s="262"/>
      <c r="S325" s="262"/>
      <c r="T325" s="263"/>
      <c r="AT325" s="264" t="s">
        <v>212</v>
      </c>
      <c r="AU325" s="264" t="s">
        <v>83</v>
      </c>
      <c r="AV325" s="13" t="s">
        <v>133</v>
      </c>
      <c r="AW325" s="13" t="s">
        <v>31</v>
      </c>
      <c r="AX325" s="13" t="s">
        <v>81</v>
      </c>
      <c r="AY325" s="264" t="s">
        <v>128</v>
      </c>
    </row>
    <row r="326" spans="2:65" s="1" customFormat="1" ht="16.5" customHeight="1">
      <c r="B326" s="37"/>
      <c r="C326" s="265" t="s">
        <v>304</v>
      </c>
      <c r="D326" s="265" t="s">
        <v>260</v>
      </c>
      <c r="E326" s="266" t="s">
        <v>522</v>
      </c>
      <c r="F326" s="267" t="s">
        <v>523</v>
      </c>
      <c r="G326" s="268" t="s">
        <v>223</v>
      </c>
      <c r="H326" s="269">
        <v>57.12</v>
      </c>
      <c r="I326" s="270"/>
      <c r="J326" s="271">
        <f>ROUND(I326*H326,2)</f>
        <v>0</v>
      </c>
      <c r="K326" s="267" t="s">
        <v>211</v>
      </c>
      <c r="L326" s="272"/>
      <c r="M326" s="273" t="s">
        <v>1</v>
      </c>
      <c r="N326" s="274" t="s">
        <v>38</v>
      </c>
      <c r="O326" s="85"/>
      <c r="P326" s="223">
        <f>O326*H326</f>
        <v>0</v>
      </c>
      <c r="Q326" s="223">
        <v>0</v>
      </c>
      <c r="R326" s="223">
        <f>Q326*H326</f>
        <v>0</v>
      </c>
      <c r="S326" s="223">
        <v>0</v>
      </c>
      <c r="T326" s="224">
        <f>S326*H326</f>
        <v>0</v>
      </c>
      <c r="AR326" s="225" t="s">
        <v>145</v>
      </c>
      <c r="AT326" s="225" t="s">
        <v>260</v>
      </c>
      <c r="AU326" s="225" t="s">
        <v>83</v>
      </c>
      <c r="AY326" s="16" t="s">
        <v>128</v>
      </c>
      <c r="BE326" s="226">
        <f>IF(N326="základní",J326,0)</f>
        <v>0</v>
      </c>
      <c r="BF326" s="226">
        <f>IF(N326="snížená",J326,0)</f>
        <v>0</v>
      </c>
      <c r="BG326" s="226">
        <f>IF(N326="zákl. přenesená",J326,0)</f>
        <v>0</v>
      </c>
      <c r="BH326" s="226">
        <f>IF(N326="sníž. přenesená",J326,0)</f>
        <v>0</v>
      </c>
      <c r="BI326" s="226">
        <f>IF(N326="nulová",J326,0)</f>
        <v>0</v>
      </c>
      <c r="BJ326" s="16" t="s">
        <v>81</v>
      </c>
      <c r="BK326" s="226">
        <f>ROUND(I326*H326,2)</f>
        <v>0</v>
      </c>
      <c r="BL326" s="16" t="s">
        <v>133</v>
      </c>
      <c r="BM326" s="225" t="s">
        <v>401</v>
      </c>
    </row>
    <row r="327" spans="2:47" s="1" customFormat="1" ht="12">
      <c r="B327" s="37"/>
      <c r="C327" s="38"/>
      <c r="D327" s="227" t="s">
        <v>134</v>
      </c>
      <c r="E327" s="38"/>
      <c r="F327" s="228" t="s">
        <v>523</v>
      </c>
      <c r="G327" s="38"/>
      <c r="H327" s="38"/>
      <c r="I327" s="138"/>
      <c r="J327" s="38"/>
      <c r="K327" s="38"/>
      <c r="L327" s="42"/>
      <c r="M327" s="229"/>
      <c r="N327" s="85"/>
      <c r="O327" s="85"/>
      <c r="P327" s="85"/>
      <c r="Q327" s="85"/>
      <c r="R327" s="85"/>
      <c r="S327" s="85"/>
      <c r="T327" s="86"/>
      <c r="AT327" s="16" t="s">
        <v>134</v>
      </c>
      <c r="AU327" s="16" t="s">
        <v>83</v>
      </c>
    </row>
    <row r="328" spans="2:51" s="12" customFormat="1" ht="12">
      <c r="B328" s="243"/>
      <c r="C328" s="244"/>
      <c r="D328" s="227" t="s">
        <v>212</v>
      </c>
      <c r="E328" s="245" t="s">
        <v>1</v>
      </c>
      <c r="F328" s="246" t="s">
        <v>713</v>
      </c>
      <c r="G328" s="244"/>
      <c r="H328" s="247">
        <v>57.120000000000005</v>
      </c>
      <c r="I328" s="248"/>
      <c r="J328" s="244"/>
      <c r="K328" s="244"/>
      <c r="L328" s="249"/>
      <c r="M328" s="250"/>
      <c r="N328" s="251"/>
      <c r="O328" s="251"/>
      <c r="P328" s="251"/>
      <c r="Q328" s="251"/>
      <c r="R328" s="251"/>
      <c r="S328" s="251"/>
      <c r="T328" s="252"/>
      <c r="AT328" s="253" t="s">
        <v>212</v>
      </c>
      <c r="AU328" s="253" t="s">
        <v>83</v>
      </c>
      <c r="AV328" s="12" t="s">
        <v>83</v>
      </c>
      <c r="AW328" s="12" t="s">
        <v>31</v>
      </c>
      <c r="AX328" s="12" t="s">
        <v>73</v>
      </c>
      <c r="AY328" s="253" t="s">
        <v>128</v>
      </c>
    </row>
    <row r="329" spans="2:51" s="13" customFormat="1" ht="12">
      <c r="B329" s="254"/>
      <c r="C329" s="255"/>
      <c r="D329" s="227" t="s">
        <v>212</v>
      </c>
      <c r="E329" s="256" t="s">
        <v>1</v>
      </c>
      <c r="F329" s="257" t="s">
        <v>214</v>
      </c>
      <c r="G329" s="255"/>
      <c r="H329" s="258">
        <v>57.120000000000005</v>
      </c>
      <c r="I329" s="259"/>
      <c r="J329" s="255"/>
      <c r="K329" s="255"/>
      <c r="L329" s="260"/>
      <c r="M329" s="261"/>
      <c r="N329" s="262"/>
      <c r="O329" s="262"/>
      <c r="P329" s="262"/>
      <c r="Q329" s="262"/>
      <c r="R329" s="262"/>
      <c r="S329" s="262"/>
      <c r="T329" s="263"/>
      <c r="AT329" s="264" t="s">
        <v>212</v>
      </c>
      <c r="AU329" s="264" t="s">
        <v>83</v>
      </c>
      <c r="AV329" s="13" t="s">
        <v>133</v>
      </c>
      <c r="AW329" s="13" t="s">
        <v>31</v>
      </c>
      <c r="AX329" s="13" t="s">
        <v>81</v>
      </c>
      <c r="AY329" s="264" t="s">
        <v>128</v>
      </c>
    </row>
    <row r="330" spans="2:65" s="1" customFormat="1" ht="24" customHeight="1">
      <c r="B330" s="37"/>
      <c r="C330" s="214" t="s">
        <v>411</v>
      </c>
      <c r="D330" s="214" t="s">
        <v>129</v>
      </c>
      <c r="E330" s="215" t="s">
        <v>531</v>
      </c>
      <c r="F330" s="216" t="s">
        <v>532</v>
      </c>
      <c r="G330" s="217" t="s">
        <v>223</v>
      </c>
      <c r="H330" s="218">
        <v>78</v>
      </c>
      <c r="I330" s="219"/>
      <c r="J330" s="220">
        <f>ROUND(I330*H330,2)</f>
        <v>0</v>
      </c>
      <c r="K330" s="216" t="s">
        <v>211</v>
      </c>
      <c r="L330" s="42"/>
      <c r="M330" s="221" t="s">
        <v>1</v>
      </c>
      <c r="N330" s="222" t="s">
        <v>38</v>
      </c>
      <c r="O330" s="85"/>
      <c r="P330" s="223">
        <f>O330*H330</f>
        <v>0</v>
      </c>
      <c r="Q330" s="223">
        <v>0.1294996</v>
      </c>
      <c r="R330" s="223">
        <f>Q330*H330</f>
        <v>10.100968799999999</v>
      </c>
      <c r="S330" s="223">
        <v>0</v>
      </c>
      <c r="T330" s="224">
        <f>S330*H330</f>
        <v>0</v>
      </c>
      <c r="AR330" s="225" t="s">
        <v>133</v>
      </c>
      <c r="AT330" s="225" t="s">
        <v>129</v>
      </c>
      <c r="AU330" s="225" t="s">
        <v>83</v>
      </c>
      <c r="AY330" s="16" t="s">
        <v>128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6" t="s">
        <v>81</v>
      </c>
      <c r="BK330" s="226">
        <f>ROUND(I330*H330,2)</f>
        <v>0</v>
      </c>
      <c r="BL330" s="16" t="s">
        <v>133</v>
      </c>
      <c r="BM330" s="225" t="s">
        <v>406</v>
      </c>
    </row>
    <row r="331" spans="2:47" s="1" customFormat="1" ht="12">
      <c r="B331" s="37"/>
      <c r="C331" s="38"/>
      <c r="D331" s="227" t="s">
        <v>134</v>
      </c>
      <c r="E331" s="38"/>
      <c r="F331" s="228" t="s">
        <v>532</v>
      </c>
      <c r="G331" s="38"/>
      <c r="H331" s="38"/>
      <c r="I331" s="138"/>
      <c r="J331" s="38"/>
      <c r="K331" s="38"/>
      <c r="L331" s="42"/>
      <c r="M331" s="229"/>
      <c r="N331" s="85"/>
      <c r="O331" s="85"/>
      <c r="P331" s="85"/>
      <c r="Q331" s="85"/>
      <c r="R331" s="85"/>
      <c r="S331" s="85"/>
      <c r="T331" s="86"/>
      <c r="AT331" s="16" t="s">
        <v>134</v>
      </c>
      <c r="AU331" s="16" t="s">
        <v>83</v>
      </c>
    </row>
    <row r="332" spans="2:51" s="12" customFormat="1" ht="12">
      <c r="B332" s="243"/>
      <c r="C332" s="244"/>
      <c r="D332" s="227" t="s">
        <v>212</v>
      </c>
      <c r="E332" s="245" t="s">
        <v>1</v>
      </c>
      <c r="F332" s="246" t="s">
        <v>714</v>
      </c>
      <c r="G332" s="244"/>
      <c r="H332" s="247">
        <v>78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AT332" s="253" t="s">
        <v>212</v>
      </c>
      <c r="AU332" s="253" t="s">
        <v>83</v>
      </c>
      <c r="AV332" s="12" t="s">
        <v>83</v>
      </c>
      <c r="AW332" s="12" t="s">
        <v>31</v>
      </c>
      <c r="AX332" s="12" t="s">
        <v>73</v>
      </c>
      <c r="AY332" s="253" t="s">
        <v>128</v>
      </c>
    </row>
    <row r="333" spans="2:51" s="13" customFormat="1" ht="12">
      <c r="B333" s="254"/>
      <c r="C333" s="255"/>
      <c r="D333" s="227" t="s">
        <v>212</v>
      </c>
      <c r="E333" s="256" t="s">
        <v>1</v>
      </c>
      <c r="F333" s="257" t="s">
        <v>214</v>
      </c>
      <c r="G333" s="255"/>
      <c r="H333" s="258">
        <v>78</v>
      </c>
      <c r="I333" s="259"/>
      <c r="J333" s="255"/>
      <c r="K333" s="255"/>
      <c r="L333" s="260"/>
      <c r="M333" s="261"/>
      <c r="N333" s="262"/>
      <c r="O333" s="262"/>
      <c r="P333" s="262"/>
      <c r="Q333" s="262"/>
      <c r="R333" s="262"/>
      <c r="S333" s="262"/>
      <c r="T333" s="263"/>
      <c r="AT333" s="264" t="s">
        <v>212</v>
      </c>
      <c r="AU333" s="264" t="s">
        <v>83</v>
      </c>
      <c r="AV333" s="13" t="s">
        <v>133</v>
      </c>
      <c r="AW333" s="13" t="s">
        <v>31</v>
      </c>
      <c r="AX333" s="13" t="s">
        <v>81</v>
      </c>
      <c r="AY333" s="264" t="s">
        <v>128</v>
      </c>
    </row>
    <row r="334" spans="2:65" s="1" customFormat="1" ht="16.5" customHeight="1">
      <c r="B334" s="37"/>
      <c r="C334" s="265" t="s">
        <v>308</v>
      </c>
      <c r="D334" s="265" t="s">
        <v>260</v>
      </c>
      <c r="E334" s="266" t="s">
        <v>536</v>
      </c>
      <c r="F334" s="267" t="s">
        <v>537</v>
      </c>
      <c r="G334" s="268" t="s">
        <v>223</v>
      </c>
      <c r="H334" s="269">
        <v>16.32</v>
      </c>
      <c r="I334" s="270"/>
      <c r="J334" s="271">
        <f>ROUND(I334*H334,2)</f>
        <v>0</v>
      </c>
      <c r="K334" s="267" t="s">
        <v>211</v>
      </c>
      <c r="L334" s="272"/>
      <c r="M334" s="273" t="s">
        <v>1</v>
      </c>
      <c r="N334" s="274" t="s">
        <v>38</v>
      </c>
      <c r="O334" s="85"/>
      <c r="P334" s="223">
        <f>O334*H334</f>
        <v>0</v>
      </c>
      <c r="Q334" s="223">
        <v>0</v>
      </c>
      <c r="R334" s="223">
        <f>Q334*H334</f>
        <v>0</v>
      </c>
      <c r="S334" s="223">
        <v>0</v>
      </c>
      <c r="T334" s="224">
        <f>S334*H334</f>
        <v>0</v>
      </c>
      <c r="AR334" s="225" t="s">
        <v>145</v>
      </c>
      <c r="AT334" s="225" t="s">
        <v>260</v>
      </c>
      <c r="AU334" s="225" t="s">
        <v>83</v>
      </c>
      <c r="AY334" s="16" t="s">
        <v>128</v>
      </c>
      <c r="BE334" s="226">
        <f>IF(N334="základní",J334,0)</f>
        <v>0</v>
      </c>
      <c r="BF334" s="226">
        <f>IF(N334="snížená",J334,0)</f>
        <v>0</v>
      </c>
      <c r="BG334" s="226">
        <f>IF(N334="zákl. přenesená",J334,0)</f>
        <v>0</v>
      </c>
      <c r="BH334" s="226">
        <f>IF(N334="sníž. přenesená",J334,0)</f>
        <v>0</v>
      </c>
      <c r="BI334" s="226">
        <f>IF(N334="nulová",J334,0)</f>
        <v>0</v>
      </c>
      <c r="BJ334" s="16" t="s">
        <v>81</v>
      </c>
      <c r="BK334" s="226">
        <f>ROUND(I334*H334,2)</f>
        <v>0</v>
      </c>
      <c r="BL334" s="16" t="s">
        <v>133</v>
      </c>
      <c r="BM334" s="225" t="s">
        <v>410</v>
      </c>
    </row>
    <row r="335" spans="2:47" s="1" customFormat="1" ht="12">
      <c r="B335" s="37"/>
      <c r="C335" s="38"/>
      <c r="D335" s="227" t="s">
        <v>134</v>
      </c>
      <c r="E335" s="38"/>
      <c r="F335" s="228" t="s">
        <v>537</v>
      </c>
      <c r="G335" s="38"/>
      <c r="H335" s="38"/>
      <c r="I335" s="138"/>
      <c r="J335" s="38"/>
      <c r="K335" s="38"/>
      <c r="L335" s="42"/>
      <c r="M335" s="229"/>
      <c r="N335" s="85"/>
      <c r="O335" s="85"/>
      <c r="P335" s="85"/>
      <c r="Q335" s="85"/>
      <c r="R335" s="85"/>
      <c r="S335" s="85"/>
      <c r="T335" s="86"/>
      <c r="AT335" s="16" t="s">
        <v>134</v>
      </c>
      <c r="AU335" s="16" t="s">
        <v>83</v>
      </c>
    </row>
    <row r="336" spans="2:51" s="12" customFormat="1" ht="12">
      <c r="B336" s="243"/>
      <c r="C336" s="244"/>
      <c r="D336" s="227" t="s">
        <v>212</v>
      </c>
      <c r="E336" s="245" t="s">
        <v>1</v>
      </c>
      <c r="F336" s="246" t="s">
        <v>715</v>
      </c>
      <c r="G336" s="244"/>
      <c r="H336" s="247">
        <v>16.32</v>
      </c>
      <c r="I336" s="248"/>
      <c r="J336" s="244"/>
      <c r="K336" s="244"/>
      <c r="L336" s="249"/>
      <c r="M336" s="250"/>
      <c r="N336" s="251"/>
      <c r="O336" s="251"/>
      <c r="P336" s="251"/>
      <c r="Q336" s="251"/>
      <c r="R336" s="251"/>
      <c r="S336" s="251"/>
      <c r="T336" s="252"/>
      <c r="AT336" s="253" t="s">
        <v>212</v>
      </c>
      <c r="AU336" s="253" t="s">
        <v>83</v>
      </c>
      <c r="AV336" s="12" t="s">
        <v>83</v>
      </c>
      <c r="AW336" s="12" t="s">
        <v>31</v>
      </c>
      <c r="AX336" s="12" t="s">
        <v>73</v>
      </c>
      <c r="AY336" s="253" t="s">
        <v>128</v>
      </c>
    </row>
    <row r="337" spans="2:51" s="13" customFormat="1" ht="12">
      <c r="B337" s="254"/>
      <c r="C337" s="255"/>
      <c r="D337" s="227" t="s">
        <v>212</v>
      </c>
      <c r="E337" s="256" t="s">
        <v>1</v>
      </c>
      <c r="F337" s="257" t="s">
        <v>214</v>
      </c>
      <c r="G337" s="255"/>
      <c r="H337" s="258">
        <v>16.32</v>
      </c>
      <c r="I337" s="259"/>
      <c r="J337" s="255"/>
      <c r="K337" s="255"/>
      <c r="L337" s="260"/>
      <c r="M337" s="261"/>
      <c r="N337" s="262"/>
      <c r="O337" s="262"/>
      <c r="P337" s="262"/>
      <c r="Q337" s="262"/>
      <c r="R337" s="262"/>
      <c r="S337" s="262"/>
      <c r="T337" s="263"/>
      <c r="AT337" s="264" t="s">
        <v>212</v>
      </c>
      <c r="AU337" s="264" t="s">
        <v>83</v>
      </c>
      <c r="AV337" s="13" t="s">
        <v>133</v>
      </c>
      <c r="AW337" s="13" t="s">
        <v>31</v>
      </c>
      <c r="AX337" s="13" t="s">
        <v>81</v>
      </c>
      <c r="AY337" s="264" t="s">
        <v>128</v>
      </c>
    </row>
    <row r="338" spans="2:65" s="1" customFormat="1" ht="24" customHeight="1">
      <c r="B338" s="37"/>
      <c r="C338" s="265" t="s">
        <v>419</v>
      </c>
      <c r="D338" s="265" t="s">
        <v>260</v>
      </c>
      <c r="E338" s="266" t="s">
        <v>540</v>
      </c>
      <c r="F338" s="267" t="s">
        <v>541</v>
      </c>
      <c r="G338" s="268" t="s">
        <v>132</v>
      </c>
      <c r="H338" s="269">
        <v>4.08</v>
      </c>
      <c r="I338" s="270"/>
      <c r="J338" s="271">
        <f>ROUND(I338*H338,2)</f>
        <v>0</v>
      </c>
      <c r="K338" s="267" t="s">
        <v>1</v>
      </c>
      <c r="L338" s="272"/>
      <c r="M338" s="273" t="s">
        <v>1</v>
      </c>
      <c r="N338" s="274" t="s">
        <v>38</v>
      </c>
      <c r="O338" s="85"/>
      <c r="P338" s="223">
        <f>O338*H338</f>
        <v>0</v>
      </c>
      <c r="Q338" s="223">
        <v>0</v>
      </c>
      <c r="R338" s="223">
        <f>Q338*H338</f>
        <v>0</v>
      </c>
      <c r="S338" s="223">
        <v>0</v>
      </c>
      <c r="T338" s="224">
        <f>S338*H338</f>
        <v>0</v>
      </c>
      <c r="AR338" s="225" t="s">
        <v>145</v>
      </c>
      <c r="AT338" s="225" t="s">
        <v>260</v>
      </c>
      <c r="AU338" s="225" t="s">
        <v>83</v>
      </c>
      <c r="AY338" s="16" t="s">
        <v>128</v>
      </c>
      <c r="BE338" s="226">
        <f>IF(N338="základní",J338,0)</f>
        <v>0</v>
      </c>
      <c r="BF338" s="226">
        <f>IF(N338="snížená",J338,0)</f>
        <v>0</v>
      </c>
      <c r="BG338" s="226">
        <f>IF(N338="zákl. přenesená",J338,0)</f>
        <v>0</v>
      </c>
      <c r="BH338" s="226">
        <f>IF(N338="sníž. přenesená",J338,0)</f>
        <v>0</v>
      </c>
      <c r="BI338" s="226">
        <f>IF(N338="nulová",J338,0)</f>
        <v>0</v>
      </c>
      <c r="BJ338" s="16" t="s">
        <v>81</v>
      </c>
      <c r="BK338" s="226">
        <f>ROUND(I338*H338,2)</f>
        <v>0</v>
      </c>
      <c r="BL338" s="16" t="s">
        <v>133</v>
      </c>
      <c r="BM338" s="225" t="s">
        <v>414</v>
      </c>
    </row>
    <row r="339" spans="2:47" s="1" customFormat="1" ht="12">
      <c r="B339" s="37"/>
      <c r="C339" s="38"/>
      <c r="D339" s="227" t="s">
        <v>134</v>
      </c>
      <c r="E339" s="38"/>
      <c r="F339" s="228" t="s">
        <v>541</v>
      </c>
      <c r="G339" s="38"/>
      <c r="H339" s="38"/>
      <c r="I339" s="138"/>
      <c r="J339" s="38"/>
      <c r="K339" s="38"/>
      <c r="L339" s="42"/>
      <c r="M339" s="229"/>
      <c r="N339" s="85"/>
      <c r="O339" s="85"/>
      <c r="P339" s="85"/>
      <c r="Q339" s="85"/>
      <c r="R339" s="85"/>
      <c r="S339" s="85"/>
      <c r="T339" s="86"/>
      <c r="AT339" s="16" t="s">
        <v>134</v>
      </c>
      <c r="AU339" s="16" t="s">
        <v>83</v>
      </c>
    </row>
    <row r="340" spans="2:51" s="12" customFormat="1" ht="12">
      <c r="B340" s="243"/>
      <c r="C340" s="244"/>
      <c r="D340" s="227" t="s">
        <v>212</v>
      </c>
      <c r="E340" s="245" t="s">
        <v>1</v>
      </c>
      <c r="F340" s="246" t="s">
        <v>716</v>
      </c>
      <c r="G340" s="244"/>
      <c r="H340" s="247">
        <v>4.08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AT340" s="253" t="s">
        <v>212</v>
      </c>
      <c r="AU340" s="253" t="s">
        <v>83</v>
      </c>
      <c r="AV340" s="12" t="s">
        <v>83</v>
      </c>
      <c r="AW340" s="12" t="s">
        <v>31</v>
      </c>
      <c r="AX340" s="12" t="s">
        <v>73</v>
      </c>
      <c r="AY340" s="253" t="s">
        <v>128</v>
      </c>
    </row>
    <row r="341" spans="2:51" s="13" customFormat="1" ht="12">
      <c r="B341" s="254"/>
      <c r="C341" s="255"/>
      <c r="D341" s="227" t="s">
        <v>212</v>
      </c>
      <c r="E341" s="256" t="s">
        <v>1</v>
      </c>
      <c r="F341" s="257" t="s">
        <v>214</v>
      </c>
      <c r="G341" s="255"/>
      <c r="H341" s="258">
        <v>4.08</v>
      </c>
      <c r="I341" s="259"/>
      <c r="J341" s="255"/>
      <c r="K341" s="255"/>
      <c r="L341" s="260"/>
      <c r="M341" s="261"/>
      <c r="N341" s="262"/>
      <c r="O341" s="262"/>
      <c r="P341" s="262"/>
      <c r="Q341" s="262"/>
      <c r="R341" s="262"/>
      <c r="S341" s="262"/>
      <c r="T341" s="263"/>
      <c r="AT341" s="264" t="s">
        <v>212</v>
      </c>
      <c r="AU341" s="264" t="s">
        <v>83</v>
      </c>
      <c r="AV341" s="13" t="s">
        <v>133</v>
      </c>
      <c r="AW341" s="13" t="s">
        <v>31</v>
      </c>
      <c r="AX341" s="13" t="s">
        <v>81</v>
      </c>
      <c r="AY341" s="264" t="s">
        <v>128</v>
      </c>
    </row>
    <row r="342" spans="2:65" s="1" customFormat="1" ht="16.5" customHeight="1">
      <c r="B342" s="37"/>
      <c r="C342" s="265" t="s">
        <v>319</v>
      </c>
      <c r="D342" s="265" t="s">
        <v>260</v>
      </c>
      <c r="E342" s="266" t="s">
        <v>545</v>
      </c>
      <c r="F342" s="267" t="s">
        <v>546</v>
      </c>
      <c r="G342" s="268" t="s">
        <v>132</v>
      </c>
      <c r="H342" s="269">
        <v>2.04</v>
      </c>
      <c r="I342" s="270"/>
      <c r="J342" s="271">
        <f>ROUND(I342*H342,2)</f>
        <v>0</v>
      </c>
      <c r="K342" s="267" t="s">
        <v>1</v>
      </c>
      <c r="L342" s="272"/>
      <c r="M342" s="273" t="s">
        <v>1</v>
      </c>
      <c r="N342" s="274" t="s">
        <v>38</v>
      </c>
      <c r="O342" s="85"/>
      <c r="P342" s="223">
        <f>O342*H342</f>
        <v>0</v>
      </c>
      <c r="Q342" s="223">
        <v>0</v>
      </c>
      <c r="R342" s="223">
        <f>Q342*H342</f>
        <v>0</v>
      </c>
      <c r="S342" s="223">
        <v>0</v>
      </c>
      <c r="T342" s="224">
        <f>S342*H342</f>
        <v>0</v>
      </c>
      <c r="AR342" s="225" t="s">
        <v>145</v>
      </c>
      <c r="AT342" s="225" t="s">
        <v>260</v>
      </c>
      <c r="AU342" s="225" t="s">
        <v>83</v>
      </c>
      <c r="AY342" s="16" t="s">
        <v>128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6" t="s">
        <v>81</v>
      </c>
      <c r="BK342" s="226">
        <f>ROUND(I342*H342,2)</f>
        <v>0</v>
      </c>
      <c r="BL342" s="16" t="s">
        <v>133</v>
      </c>
      <c r="BM342" s="225" t="s">
        <v>417</v>
      </c>
    </row>
    <row r="343" spans="2:47" s="1" customFormat="1" ht="12">
      <c r="B343" s="37"/>
      <c r="C343" s="38"/>
      <c r="D343" s="227" t="s">
        <v>134</v>
      </c>
      <c r="E343" s="38"/>
      <c r="F343" s="228" t="s">
        <v>546</v>
      </c>
      <c r="G343" s="38"/>
      <c r="H343" s="38"/>
      <c r="I343" s="138"/>
      <c r="J343" s="38"/>
      <c r="K343" s="38"/>
      <c r="L343" s="42"/>
      <c r="M343" s="229"/>
      <c r="N343" s="85"/>
      <c r="O343" s="85"/>
      <c r="P343" s="85"/>
      <c r="Q343" s="85"/>
      <c r="R343" s="85"/>
      <c r="S343" s="85"/>
      <c r="T343" s="86"/>
      <c r="AT343" s="16" t="s">
        <v>134</v>
      </c>
      <c r="AU343" s="16" t="s">
        <v>83</v>
      </c>
    </row>
    <row r="344" spans="2:51" s="12" customFormat="1" ht="12">
      <c r="B344" s="243"/>
      <c r="C344" s="244"/>
      <c r="D344" s="227" t="s">
        <v>212</v>
      </c>
      <c r="E344" s="245" t="s">
        <v>1</v>
      </c>
      <c r="F344" s="246" t="s">
        <v>717</v>
      </c>
      <c r="G344" s="244"/>
      <c r="H344" s="247">
        <v>2.04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AT344" s="253" t="s">
        <v>212</v>
      </c>
      <c r="AU344" s="253" t="s">
        <v>83</v>
      </c>
      <c r="AV344" s="12" t="s">
        <v>83</v>
      </c>
      <c r="AW344" s="12" t="s">
        <v>31</v>
      </c>
      <c r="AX344" s="12" t="s">
        <v>73</v>
      </c>
      <c r="AY344" s="253" t="s">
        <v>128</v>
      </c>
    </row>
    <row r="345" spans="2:51" s="13" customFormat="1" ht="12">
      <c r="B345" s="254"/>
      <c r="C345" s="255"/>
      <c r="D345" s="227" t="s">
        <v>212</v>
      </c>
      <c r="E345" s="256" t="s">
        <v>1</v>
      </c>
      <c r="F345" s="257" t="s">
        <v>214</v>
      </c>
      <c r="G345" s="255"/>
      <c r="H345" s="258">
        <v>2.04</v>
      </c>
      <c r="I345" s="259"/>
      <c r="J345" s="255"/>
      <c r="K345" s="255"/>
      <c r="L345" s="260"/>
      <c r="M345" s="261"/>
      <c r="N345" s="262"/>
      <c r="O345" s="262"/>
      <c r="P345" s="262"/>
      <c r="Q345" s="262"/>
      <c r="R345" s="262"/>
      <c r="S345" s="262"/>
      <c r="T345" s="263"/>
      <c r="AT345" s="264" t="s">
        <v>212</v>
      </c>
      <c r="AU345" s="264" t="s">
        <v>83</v>
      </c>
      <c r="AV345" s="13" t="s">
        <v>133</v>
      </c>
      <c r="AW345" s="13" t="s">
        <v>31</v>
      </c>
      <c r="AX345" s="13" t="s">
        <v>81</v>
      </c>
      <c r="AY345" s="264" t="s">
        <v>128</v>
      </c>
    </row>
    <row r="346" spans="2:65" s="1" customFormat="1" ht="16.5" customHeight="1">
      <c r="B346" s="37"/>
      <c r="C346" s="265" t="s">
        <v>426</v>
      </c>
      <c r="D346" s="265" t="s">
        <v>260</v>
      </c>
      <c r="E346" s="266" t="s">
        <v>549</v>
      </c>
      <c r="F346" s="267" t="s">
        <v>550</v>
      </c>
      <c r="G346" s="268" t="s">
        <v>223</v>
      </c>
      <c r="H346" s="269">
        <v>57.12</v>
      </c>
      <c r="I346" s="270"/>
      <c r="J346" s="271">
        <f>ROUND(I346*H346,2)</f>
        <v>0</v>
      </c>
      <c r="K346" s="267" t="s">
        <v>211</v>
      </c>
      <c r="L346" s="272"/>
      <c r="M346" s="273" t="s">
        <v>1</v>
      </c>
      <c r="N346" s="274" t="s">
        <v>38</v>
      </c>
      <c r="O346" s="85"/>
      <c r="P346" s="223">
        <f>O346*H346</f>
        <v>0</v>
      </c>
      <c r="Q346" s="223">
        <v>0</v>
      </c>
      <c r="R346" s="223">
        <f>Q346*H346</f>
        <v>0</v>
      </c>
      <c r="S346" s="223">
        <v>0</v>
      </c>
      <c r="T346" s="224">
        <f>S346*H346</f>
        <v>0</v>
      </c>
      <c r="AR346" s="225" t="s">
        <v>145</v>
      </c>
      <c r="AT346" s="225" t="s">
        <v>260</v>
      </c>
      <c r="AU346" s="225" t="s">
        <v>83</v>
      </c>
      <c r="AY346" s="16" t="s">
        <v>128</v>
      </c>
      <c r="BE346" s="226">
        <f>IF(N346="základní",J346,0)</f>
        <v>0</v>
      </c>
      <c r="BF346" s="226">
        <f>IF(N346="snížená",J346,0)</f>
        <v>0</v>
      </c>
      <c r="BG346" s="226">
        <f>IF(N346="zákl. přenesená",J346,0)</f>
        <v>0</v>
      </c>
      <c r="BH346" s="226">
        <f>IF(N346="sníž. přenesená",J346,0)</f>
        <v>0</v>
      </c>
      <c r="BI346" s="226">
        <f>IF(N346="nulová",J346,0)</f>
        <v>0</v>
      </c>
      <c r="BJ346" s="16" t="s">
        <v>81</v>
      </c>
      <c r="BK346" s="226">
        <f>ROUND(I346*H346,2)</f>
        <v>0</v>
      </c>
      <c r="BL346" s="16" t="s">
        <v>133</v>
      </c>
      <c r="BM346" s="225" t="s">
        <v>422</v>
      </c>
    </row>
    <row r="347" spans="2:47" s="1" customFormat="1" ht="12">
      <c r="B347" s="37"/>
      <c r="C347" s="38"/>
      <c r="D347" s="227" t="s">
        <v>134</v>
      </c>
      <c r="E347" s="38"/>
      <c r="F347" s="228" t="s">
        <v>550</v>
      </c>
      <c r="G347" s="38"/>
      <c r="H347" s="38"/>
      <c r="I347" s="138"/>
      <c r="J347" s="38"/>
      <c r="K347" s="38"/>
      <c r="L347" s="42"/>
      <c r="M347" s="229"/>
      <c r="N347" s="85"/>
      <c r="O347" s="85"/>
      <c r="P347" s="85"/>
      <c r="Q347" s="85"/>
      <c r="R347" s="85"/>
      <c r="S347" s="85"/>
      <c r="T347" s="86"/>
      <c r="AT347" s="16" t="s">
        <v>134</v>
      </c>
      <c r="AU347" s="16" t="s">
        <v>83</v>
      </c>
    </row>
    <row r="348" spans="2:51" s="12" customFormat="1" ht="12">
      <c r="B348" s="243"/>
      <c r="C348" s="244"/>
      <c r="D348" s="227" t="s">
        <v>212</v>
      </c>
      <c r="E348" s="245" t="s">
        <v>1</v>
      </c>
      <c r="F348" s="246" t="s">
        <v>713</v>
      </c>
      <c r="G348" s="244"/>
      <c r="H348" s="247">
        <v>57.120000000000005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AT348" s="253" t="s">
        <v>212</v>
      </c>
      <c r="AU348" s="253" t="s">
        <v>83</v>
      </c>
      <c r="AV348" s="12" t="s">
        <v>83</v>
      </c>
      <c r="AW348" s="12" t="s">
        <v>31</v>
      </c>
      <c r="AX348" s="12" t="s">
        <v>73</v>
      </c>
      <c r="AY348" s="253" t="s">
        <v>128</v>
      </c>
    </row>
    <row r="349" spans="2:51" s="13" customFormat="1" ht="12">
      <c r="B349" s="254"/>
      <c r="C349" s="255"/>
      <c r="D349" s="227" t="s">
        <v>212</v>
      </c>
      <c r="E349" s="256" t="s">
        <v>1</v>
      </c>
      <c r="F349" s="257" t="s">
        <v>214</v>
      </c>
      <c r="G349" s="255"/>
      <c r="H349" s="258">
        <v>57.120000000000005</v>
      </c>
      <c r="I349" s="259"/>
      <c r="J349" s="255"/>
      <c r="K349" s="255"/>
      <c r="L349" s="260"/>
      <c r="M349" s="261"/>
      <c r="N349" s="262"/>
      <c r="O349" s="262"/>
      <c r="P349" s="262"/>
      <c r="Q349" s="262"/>
      <c r="R349" s="262"/>
      <c r="S349" s="262"/>
      <c r="T349" s="263"/>
      <c r="AT349" s="264" t="s">
        <v>212</v>
      </c>
      <c r="AU349" s="264" t="s">
        <v>83</v>
      </c>
      <c r="AV349" s="13" t="s">
        <v>133</v>
      </c>
      <c r="AW349" s="13" t="s">
        <v>31</v>
      </c>
      <c r="AX349" s="13" t="s">
        <v>81</v>
      </c>
      <c r="AY349" s="264" t="s">
        <v>128</v>
      </c>
    </row>
    <row r="350" spans="2:65" s="1" customFormat="1" ht="24" customHeight="1">
      <c r="B350" s="37"/>
      <c r="C350" s="214" t="s">
        <v>323</v>
      </c>
      <c r="D350" s="214" t="s">
        <v>129</v>
      </c>
      <c r="E350" s="215" t="s">
        <v>718</v>
      </c>
      <c r="F350" s="216" t="s">
        <v>719</v>
      </c>
      <c r="G350" s="217" t="s">
        <v>223</v>
      </c>
      <c r="H350" s="218">
        <v>9</v>
      </c>
      <c r="I350" s="219"/>
      <c r="J350" s="220">
        <f>ROUND(I350*H350,2)</f>
        <v>0</v>
      </c>
      <c r="K350" s="216" t="s">
        <v>211</v>
      </c>
      <c r="L350" s="42"/>
      <c r="M350" s="221" t="s">
        <v>1</v>
      </c>
      <c r="N350" s="222" t="s">
        <v>38</v>
      </c>
      <c r="O350" s="85"/>
      <c r="P350" s="223">
        <f>O350*H350</f>
        <v>0</v>
      </c>
      <c r="Q350" s="223">
        <v>0</v>
      </c>
      <c r="R350" s="223">
        <f>Q350*H350</f>
        <v>0</v>
      </c>
      <c r="S350" s="223">
        <v>0</v>
      </c>
      <c r="T350" s="224">
        <f>S350*H350</f>
        <v>0</v>
      </c>
      <c r="AR350" s="225" t="s">
        <v>133</v>
      </c>
      <c r="AT350" s="225" t="s">
        <v>129</v>
      </c>
      <c r="AU350" s="225" t="s">
        <v>83</v>
      </c>
      <c r="AY350" s="16" t="s">
        <v>128</v>
      </c>
      <c r="BE350" s="226">
        <f>IF(N350="základní",J350,0)</f>
        <v>0</v>
      </c>
      <c r="BF350" s="226">
        <f>IF(N350="snížená",J350,0)</f>
        <v>0</v>
      </c>
      <c r="BG350" s="226">
        <f>IF(N350="zákl. přenesená",J350,0)</f>
        <v>0</v>
      </c>
      <c r="BH350" s="226">
        <f>IF(N350="sníž. přenesená",J350,0)</f>
        <v>0</v>
      </c>
      <c r="BI350" s="226">
        <f>IF(N350="nulová",J350,0)</f>
        <v>0</v>
      </c>
      <c r="BJ350" s="16" t="s">
        <v>81</v>
      </c>
      <c r="BK350" s="226">
        <f>ROUND(I350*H350,2)</f>
        <v>0</v>
      </c>
      <c r="BL350" s="16" t="s">
        <v>133</v>
      </c>
      <c r="BM350" s="225" t="s">
        <v>425</v>
      </c>
    </row>
    <row r="351" spans="2:47" s="1" customFormat="1" ht="12">
      <c r="B351" s="37"/>
      <c r="C351" s="38"/>
      <c r="D351" s="227" t="s">
        <v>134</v>
      </c>
      <c r="E351" s="38"/>
      <c r="F351" s="228" t="s">
        <v>719</v>
      </c>
      <c r="G351" s="38"/>
      <c r="H351" s="38"/>
      <c r="I351" s="138"/>
      <c r="J351" s="38"/>
      <c r="K351" s="38"/>
      <c r="L351" s="42"/>
      <c r="M351" s="229"/>
      <c r="N351" s="85"/>
      <c r="O351" s="85"/>
      <c r="P351" s="85"/>
      <c r="Q351" s="85"/>
      <c r="R351" s="85"/>
      <c r="S351" s="85"/>
      <c r="T351" s="86"/>
      <c r="AT351" s="16" t="s">
        <v>134</v>
      </c>
      <c r="AU351" s="16" t="s">
        <v>83</v>
      </c>
    </row>
    <row r="352" spans="2:51" s="12" customFormat="1" ht="12">
      <c r="B352" s="243"/>
      <c r="C352" s="244"/>
      <c r="D352" s="227" t="s">
        <v>212</v>
      </c>
      <c r="E352" s="245" t="s">
        <v>1</v>
      </c>
      <c r="F352" s="246" t="s">
        <v>720</v>
      </c>
      <c r="G352" s="244"/>
      <c r="H352" s="247">
        <v>9</v>
      </c>
      <c r="I352" s="248"/>
      <c r="J352" s="244"/>
      <c r="K352" s="244"/>
      <c r="L352" s="249"/>
      <c r="M352" s="250"/>
      <c r="N352" s="251"/>
      <c r="O352" s="251"/>
      <c r="P352" s="251"/>
      <c r="Q352" s="251"/>
      <c r="R352" s="251"/>
      <c r="S352" s="251"/>
      <c r="T352" s="252"/>
      <c r="AT352" s="253" t="s">
        <v>212</v>
      </c>
      <c r="AU352" s="253" t="s">
        <v>83</v>
      </c>
      <c r="AV352" s="12" t="s">
        <v>83</v>
      </c>
      <c r="AW352" s="12" t="s">
        <v>31</v>
      </c>
      <c r="AX352" s="12" t="s">
        <v>73</v>
      </c>
      <c r="AY352" s="253" t="s">
        <v>128</v>
      </c>
    </row>
    <row r="353" spans="2:51" s="13" customFormat="1" ht="12">
      <c r="B353" s="254"/>
      <c r="C353" s="255"/>
      <c r="D353" s="227" t="s">
        <v>212</v>
      </c>
      <c r="E353" s="256" t="s">
        <v>1</v>
      </c>
      <c r="F353" s="257" t="s">
        <v>214</v>
      </c>
      <c r="G353" s="255"/>
      <c r="H353" s="258">
        <v>9</v>
      </c>
      <c r="I353" s="259"/>
      <c r="J353" s="255"/>
      <c r="K353" s="255"/>
      <c r="L353" s="260"/>
      <c r="M353" s="261"/>
      <c r="N353" s="262"/>
      <c r="O353" s="262"/>
      <c r="P353" s="262"/>
      <c r="Q353" s="262"/>
      <c r="R353" s="262"/>
      <c r="S353" s="262"/>
      <c r="T353" s="263"/>
      <c r="AT353" s="264" t="s">
        <v>212</v>
      </c>
      <c r="AU353" s="264" t="s">
        <v>83</v>
      </c>
      <c r="AV353" s="13" t="s">
        <v>133</v>
      </c>
      <c r="AW353" s="13" t="s">
        <v>31</v>
      </c>
      <c r="AX353" s="13" t="s">
        <v>81</v>
      </c>
      <c r="AY353" s="264" t="s">
        <v>128</v>
      </c>
    </row>
    <row r="354" spans="2:65" s="1" customFormat="1" ht="16.5" customHeight="1">
      <c r="B354" s="37"/>
      <c r="C354" s="265" t="s">
        <v>433</v>
      </c>
      <c r="D354" s="265" t="s">
        <v>260</v>
      </c>
      <c r="E354" s="266" t="s">
        <v>721</v>
      </c>
      <c r="F354" s="267" t="s">
        <v>722</v>
      </c>
      <c r="G354" s="268" t="s">
        <v>223</v>
      </c>
      <c r="H354" s="269">
        <v>8</v>
      </c>
      <c r="I354" s="270"/>
      <c r="J354" s="271">
        <f>ROUND(I354*H354,2)</f>
        <v>0</v>
      </c>
      <c r="K354" s="267" t="s">
        <v>1</v>
      </c>
      <c r="L354" s="272"/>
      <c r="M354" s="273" t="s">
        <v>1</v>
      </c>
      <c r="N354" s="274" t="s">
        <v>38</v>
      </c>
      <c r="O354" s="85"/>
      <c r="P354" s="223">
        <f>O354*H354</f>
        <v>0</v>
      </c>
      <c r="Q354" s="223">
        <v>0</v>
      </c>
      <c r="R354" s="223">
        <f>Q354*H354</f>
        <v>0</v>
      </c>
      <c r="S354" s="223">
        <v>0</v>
      </c>
      <c r="T354" s="224">
        <f>S354*H354</f>
        <v>0</v>
      </c>
      <c r="AR354" s="225" t="s">
        <v>145</v>
      </c>
      <c r="AT354" s="225" t="s">
        <v>260</v>
      </c>
      <c r="AU354" s="225" t="s">
        <v>83</v>
      </c>
      <c r="AY354" s="16" t="s">
        <v>128</v>
      </c>
      <c r="BE354" s="226">
        <f>IF(N354="základní",J354,0)</f>
        <v>0</v>
      </c>
      <c r="BF354" s="226">
        <f>IF(N354="snížená",J354,0)</f>
        <v>0</v>
      </c>
      <c r="BG354" s="226">
        <f>IF(N354="zákl. přenesená",J354,0)</f>
        <v>0</v>
      </c>
      <c r="BH354" s="226">
        <f>IF(N354="sníž. přenesená",J354,0)</f>
        <v>0</v>
      </c>
      <c r="BI354" s="226">
        <f>IF(N354="nulová",J354,0)</f>
        <v>0</v>
      </c>
      <c r="BJ354" s="16" t="s">
        <v>81</v>
      </c>
      <c r="BK354" s="226">
        <f>ROUND(I354*H354,2)</f>
        <v>0</v>
      </c>
      <c r="BL354" s="16" t="s">
        <v>133</v>
      </c>
      <c r="BM354" s="225" t="s">
        <v>429</v>
      </c>
    </row>
    <row r="355" spans="2:47" s="1" customFormat="1" ht="12">
      <c r="B355" s="37"/>
      <c r="C355" s="38"/>
      <c r="D355" s="227" t="s">
        <v>134</v>
      </c>
      <c r="E355" s="38"/>
      <c r="F355" s="228" t="s">
        <v>722</v>
      </c>
      <c r="G355" s="38"/>
      <c r="H355" s="38"/>
      <c r="I355" s="138"/>
      <c r="J355" s="38"/>
      <c r="K355" s="38"/>
      <c r="L355" s="42"/>
      <c r="M355" s="229"/>
      <c r="N355" s="85"/>
      <c r="O355" s="85"/>
      <c r="P355" s="85"/>
      <c r="Q355" s="85"/>
      <c r="R355" s="85"/>
      <c r="S355" s="85"/>
      <c r="T355" s="86"/>
      <c r="AT355" s="16" t="s">
        <v>134</v>
      </c>
      <c r="AU355" s="16" t="s">
        <v>83</v>
      </c>
    </row>
    <row r="356" spans="2:65" s="1" customFormat="1" ht="16.5" customHeight="1">
      <c r="B356" s="37"/>
      <c r="C356" s="265" t="s">
        <v>329</v>
      </c>
      <c r="D356" s="265" t="s">
        <v>260</v>
      </c>
      <c r="E356" s="266" t="s">
        <v>723</v>
      </c>
      <c r="F356" s="267" t="s">
        <v>724</v>
      </c>
      <c r="G356" s="268" t="s">
        <v>132</v>
      </c>
      <c r="H356" s="269">
        <v>1</v>
      </c>
      <c r="I356" s="270"/>
      <c r="J356" s="271">
        <f>ROUND(I356*H356,2)</f>
        <v>0</v>
      </c>
      <c r="K356" s="267" t="s">
        <v>1</v>
      </c>
      <c r="L356" s="272"/>
      <c r="M356" s="273" t="s">
        <v>1</v>
      </c>
      <c r="N356" s="274" t="s">
        <v>38</v>
      </c>
      <c r="O356" s="85"/>
      <c r="P356" s="223">
        <f>O356*H356</f>
        <v>0</v>
      </c>
      <c r="Q356" s="223">
        <v>0</v>
      </c>
      <c r="R356" s="223">
        <f>Q356*H356</f>
        <v>0</v>
      </c>
      <c r="S356" s="223">
        <v>0</v>
      </c>
      <c r="T356" s="224">
        <f>S356*H356</f>
        <v>0</v>
      </c>
      <c r="AR356" s="225" t="s">
        <v>145</v>
      </c>
      <c r="AT356" s="225" t="s">
        <v>260</v>
      </c>
      <c r="AU356" s="225" t="s">
        <v>83</v>
      </c>
      <c r="AY356" s="16" t="s">
        <v>128</v>
      </c>
      <c r="BE356" s="226">
        <f>IF(N356="základní",J356,0)</f>
        <v>0</v>
      </c>
      <c r="BF356" s="226">
        <f>IF(N356="snížená",J356,0)</f>
        <v>0</v>
      </c>
      <c r="BG356" s="226">
        <f>IF(N356="zákl. přenesená",J356,0)</f>
        <v>0</v>
      </c>
      <c r="BH356" s="226">
        <f>IF(N356="sníž. přenesená",J356,0)</f>
        <v>0</v>
      </c>
      <c r="BI356" s="226">
        <f>IF(N356="nulová",J356,0)</f>
        <v>0</v>
      </c>
      <c r="BJ356" s="16" t="s">
        <v>81</v>
      </c>
      <c r="BK356" s="226">
        <f>ROUND(I356*H356,2)</f>
        <v>0</v>
      </c>
      <c r="BL356" s="16" t="s">
        <v>133</v>
      </c>
      <c r="BM356" s="225" t="s">
        <v>432</v>
      </c>
    </row>
    <row r="357" spans="2:47" s="1" customFormat="1" ht="12">
      <c r="B357" s="37"/>
      <c r="C357" s="38"/>
      <c r="D357" s="227" t="s">
        <v>134</v>
      </c>
      <c r="E357" s="38"/>
      <c r="F357" s="228" t="s">
        <v>724</v>
      </c>
      <c r="G357" s="38"/>
      <c r="H357" s="38"/>
      <c r="I357" s="138"/>
      <c r="J357" s="38"/>
      <c r="K357" s="38"/>
      <c r="L357" s="42"/>
      <c r="M357" s="229"/>
      <c r="N357" s="85"/>
      <c r="O357" s="85"/>
      <c r="P357" s="85"/>
      <c r="Q357" s="85"/>
      <c r="R357" s="85"/>
      <c r="S357" s="85"/>
      <c r="T357" s="86"/>
      <c r="AT357" s="16" t="s">
        <v>134</v>
      </c>
      <c r="AU357" s="16" t="s">
        <v>83</v>
      </c>
    </row>
    <row r="358" spans="2:65" s="1" customFormat="1" ht="16.5" customHeight="1">
      <c r="B358" s="37"/>
      <c r="C358" s="265" t="s">
        <v>441</v>
      </c>
      <c r="D358" s="265" t="s">
        <v>260</v>
      </c>
      <c r="E358" s="266" t="s">
        <v>725</v>
      </c>
      <c r="F358" s="267" t="s">
        <v>726</v>
      </c>
      <c r="G358" s="268" t="s">
        <v>132</v>
      </c>
      <c r="H358" s="269">
        <v>1</v>
      </c>
      <c r="I358" s="270"/>
      <c r="J358" s="271">
        <f>ROUND(I358*H358,2)</f>
        <v>0</v>
      </c>
      <c r="K358" s="267" t="s">
        <v>1</v>
      </c>
      <c r="L358" s="272"/>
      <c r="M358" s="273" t="s">
        <v>1</v>
      </c>
      <c r="N358" s="274" t="s">
        <v>38</v>
      </c>
      <c r="O358" s="85"/>
      <c r="P358" s="223">
        <f>O358*H358</f>
        <v>0</v>
      </c>
      <c r="Q358" s="223">
        <v>0</v>
      </c>
      <c r="R358" s="223">
        <f>Q358*H358</f>
        <v>0</v>
      </c>
      <c r="S358" s="223">
        <v>0</v>
      </c>
      <c r="T358" s="224">
        <f>S358*H358</f>
        <v>0</v>
      </c>
      <c r="AR358" s="225" t="s">
        <v>145</v>
      </c>
      <c r="AT358" s="225" t="s">
        <v>260</v>
      </c>
      <c r="AU358" s="225" t="s">
        <v>83</v>
      </c>
      <c r="AY358" s="16" t="s">
        <v>128</v>
      </c>
      <c r="BE358" s="226">
        <f>IF(N358="základní",J358,0)</f>
        <v>0</v>
      </c>
      <c r="BF358" s="226">
        <f>IF(N358="snížená",J358,0)</f>
        <v>0</v>
      </c>
      <c r="BG358" s="226">
        <f>IF(N358="zákl. přenesená",J358,0)</f>
        <v>0</v>
      </c>
      <c r="BH358" s="226">
        <f>IF(N358="sníž. přenesená",J358,0)</f>
        <v>0</v>
      </c>
      <c r="BI358" s="226">
        <f>IF(N358="nulová",J358,0)</f>
        <v>0</v>
      </c>
      <c r="BJ358" s="16" t="s">
        <v>81</v>
      </c>
      <c r="BK358" s="226">
        <f>ROUND(I358*H358,2)</f>
        <v>0</v>
      </c>
      <c r="BL358" s="16" t="s">
        <v>133</v>
      </c>
      <c r="BM358" s="225" t="s">
        <v>436</v>
      </c>
    </row>
    <row r="359" spans="2:47" s="1" customFormat="1" ht="12">
      <c r="B359" s="37"/>
      <c r="C359" s="38"/>
      <c r="D359" s="227" t="s">
        <v>134</v>
      </c>
      <c r="E359" s="38"/>
      <c r="F359" s="228" t="s">
        <v>726</v>
      </c>
      <c r="G359" s="38"/>
      <c r="H359" s="38"/>
      <c r="I359" s="138"/>
      <c r="J359" s="38"/>
      <c r="K359" s="38"/>
      <c r="L359" s="42"/>
      <c r="M359" s="229"/>
      <c r="N359" s="85"/>
      <c r="O359" s="85"/>
      <c r="P359" s="85"/>
      <c r="Q359" s="85"/>
      <c r="R359" s="85"/>
      <c r="S359" s="85"/>
      <c r="T359" s="86"/>
      <c r="AT359" s="16" t="s">
        <v>134</v>
      </c>
      <c r="AU359" s="16" t="s">
        <v>83</v>
      </c>
    </row>
    <row r="360" spans="2:65" s="1" customFormat="1" ht="36" customHeight="1">
      <c r="B360" s="37"/>
      <c r="C360" s="214" t="s">
        <v>332</v>
      </c>
      <c r="D360" s="214" t="s">
        <v>129</v>
      </c>
      <c r="E360" s="215" t="s">
        <v>554</v>
      </c>
      <c r="F360" s="216" t="s">
        <v>555</v>
      </c>
      <c r="G360" s="217" t="s">
        <v>230</v>
      </c>
      <c r="H360" s="218">
        <v>5.25</v>
      </c>
      <c r="I360" s="219"/>
      <c r="J360" s="220">
        <f>ROUND(I360*H360,2)</f>
        <v>0</v>
      </c>
      <c r="K360" s="216" t="s">
        <v>211</v>
      </c>
      <c r="L360" s="42"/>
      <c r="M360" s="221" t="s">
        <v>1</v>
      </c>
      <c r="N360" s="222" t="s">
        <v>38</v>
      </c>
      <c r="O360" s="85"/>
      <c r="P360" s="223">
        <f>O360*H360</f>
        <v>0</v>
      </c>
      <c r="Q360" s="223">
        <v>0</v>
      </c>
      <c r="R360" s="223">
        <f>Q360*H360</f>
        <v>0</v>
      </c>
      <c r="S360" s="223">
        <v>0</v>
      </c>
      <c r="T360" s="224">
        <f>S360*H360</f>
        <v>0</v>
      </c>
      <c r="AR360" s="225" t="s">
        <v>133</v>
      </c>
      <c r="AT360" s="225" t="s">
        <v>129</v>
      </c>
      <c r="AU360" s="225" t="s">
        <v>83</v>
      </c>
      <c r="AY360" s="16" t="s">
        <v>128</v>
      </c>
      <c r="BE360" s="226">
        <f>IF(N360="základní",J360,0)</f>
        <v>0</v>
      </c>
      <c r="BF360" s="226">
        <f>IF(N360="snížená",J360,0)</f>
        <v>0</v>
      </c>
      <c r="BG360" s="226">
        <f>IF(N360="zákl. přenesená",J360,0)</f>
        <v>0</v>
      </c>
      <c r="BH360" s="226">
        <f>IF(N360="sníž. přenesená",J360,0)</f>
        <v>0</v>
      </c>
      <c r="BI360" s="226">
        <f>IF(N360="nulová",J360,0)</f>
        <v>0</v>
      </c>
      <c r="BJ360" s="16" t="s">
        <v>81</v>
      </c>
      <c r="BK360" s="226">
        <f>ROUND(I360*H360,2)</f>
        <v>0</v>
      </c>
      <c r="BL360" s="16" t="s">
        <v>133</v>
      </c>
      <c r="BM360" s="225" t="s">
        <v>439</v>
      </c>
    </row>
    <row r="361" spans="2:47" s="1" customFormat="1" ht="12">
      <c r="B361" s="37"/>
      <c r="C361" s="38"/>
      <c r="D361" s="227" t="s">
        <v>134</v>
      </c>
      <c r="E361" s="38"/>
      <c r="F361" s="228" t="s">
        <v>555</v>
      </c>
      <c r="G361" s="38"/>
      <c r="H361" s="38"/>
      <c r="I361" s="138"/>
      <c r="J361" s="38"/>
      <c r="K361" s="38"/>
      <c r="L361" s="42"/>
      <c r="M361" s="229"/>
      <c r="N361" s="85"/>
      <c r="O361" s="85"/>
      <c r="P361" s="85"/>
      <c r="Q361" s="85"/>
      <c r="R361" s="85"/>
      <c r="S361" s="85"/>
      <c r="T361" s="86"/>
      <c r="AT361" s="16" t="s">
        <v>134</v>
      </c>
      <c r="AU361" s="16" t="s">
        <v>83</v>
      </c>
    </row>
    <row r="362" spans="2:51" s="12" customFormat="1" ht="12">
      <c r="B362" s="243"/>
      <c r="C362" s="244"/>
      <c r="D362" s="227" t="s">
        <v>212</v>
      </c>
      <c r="E362" s="245" t="s">
        <v>1</v>
      </c>
      <c r="F362" s="246" t="s">
        <v>727</v>
      </c>
      <c r="G362" s="244"/>
      <c r="H362" s="247">
        <v>5.25</v>
      </c>
      <c r="I362" s="248"/>
      <c r="J362" s="244"/>
      <c r="K362" s="244"/>
      <c r="L362" s="249"/>
      <c r="M362" s="250"/>
      <c r="N362" s="251"/>
      <c r="O362" s="251"/>
      <c r="P362" s="251"/>
      <c r="Q362" s="251"/>
      <c r="R362" s="251"/>
      <c r="S362" s="251"/>
      <c r="T362" s="252"/>
      <c r="AT362" s="253" t="s">
        <v>212</v>
      </c>
      <c r="AU362" s="253" t="s">
        <v>83</v>
      </c>
      <c r="AV362" s="12" t="s">
        <v>83</v>
      </c>
      <c r="AW362" s="12" t="s">
        <v>31</v>
      </c>
      <c r="AX362" s="12" t="s">
        <v>73</v>
      </c>
      <c r="AY362" s="253" t="s">
        <v>128</v>
      </c>
    </row>
    <row r="363" spans="2:51" s="13" customFormat="1" ht="12">
      <c r="B363" s="254"/>
      <c r="C363" s="255"/>
      <c r="D363" s="227" t="s">
        <v>212</v>
      </c>
      <c r="E363" s="256" t="s">
        <v>1</v>
      </c>
      <c r="F363" s="257" t="s">
        <v>214</v>
      </c>
      <c r="G363" s="255"/>
      <c r="H363" s="258">
        <v>5.25</v>
      </c>
      <c r="I363" s="259"/>
      <c r="J363" s="255"/>
      <c r="K363" s="255"/>
      <c r="L363" s="260"/>
      <c r="M363" s="261"/>
      <c r="N363" s="262"/>
      <c r="O363" s="262"/>
      <c r="P363" s="262"/>
      <c r="Q363" s="262"/>
      <c r="R363" s="262"/>
      <c r="S363" s="262"/>
      <c r="T363" s="263"/>
      <c r="AT363" s="264" t="s">
        <v>212</v>
      </c>
      <c r="AU363" s="264" t="s">
        <v>83</v>
      </c>
      <c r="AV363" s="13" t="s">
        <v>133</v>
      </c>
      <c r="AW363" s="13" t="s">
        <v>31</v>
      </c>
      <c r="AX363" s="13" t="s">
        <v>81</v>
      </c>
      <c r="AY363" s="264" t="s">
        <v>128</v>
      </c>
    </row>
    <row r="364" spans="2:63" s="10" customFormat="1" ht="22.8" customHeight="1">
      <c r="B364" s="200"/>
      <c r="C364" s="201"/>
      <c r="D364" s="202" t="s">
        <v>72</v>
      </c>
      <c r="E364" s="241" t="s">
        <v>558</v>
      </c>
      <c r="F364" s="241" t="s">
        <v>559</v>
      </c>
      <c r="G364" s="201"/>
      <c r="H364" s="201"/>
      <c r="I364" s="204"/>
      <c r="J364" s="242">
        <f>BK364</f>
        <v>0</v>
      </c>
      <c r="K364" s="201"/>
      <c r="L364" s="206"/>
      <c r="M364" s="207"/>
      <c r="N364" s="208"/>
      <c r="O364" s="208"/>
      <c r="P364" s="209">
        <f>SUM(P365:P374)</f>
        <v>0</v>
      </c>
      <c r="Q364" s="208"/>
      <c r="R364" s="209">
        <f>SUM(R365:R374)</f>
        <v>0</v>
      </c>
      <c r="S364" s="208"/>
      <c r="T364" s="210">
        <f>SUM(T365:T374)</f>
        <v>0</v>
      </c>
      <c r="AR364" s="211" t="s">
        <v>81</v>
      </c>
      <c r="AT364" s="212" t="s">
        <v>72</v>
      </c>
      <c r="AU364" s="212" t="s">
        <v>81</v>
      </c>
      <c r="AY364" s="211" t="s">
        <v>128</v>
      </c>
      <c r="BK364" s="213">
        <f>SUM(BK365:BK374)</f>
        <v>0</v>
      </c>
    </row>
    <row r="365" spans="2:65" s="1" customFormat="1" ht="16.5" customHeight="1">
      <c r="B365" s="37"/>
      <c r="C365" s="214" t="s">
        <v>341</v>
      </c>
      <c r="D365" s="214" t="s">
        <v>129</v>
      </c>
      <c r="E365" s="215" t="s">
        <v>560</v>
      </c>
      <c r="F365" s="216" t="s">
        <v>561</v>
      </c>
      <c r="G365" s="217" t="s">
        <v>263</v>
      </c>
      <c r="H365" s="218">
        <v>85.272</v>
      </c>
      <c r="I365" s="219"/>
      <c r="J365" s="220">
        <f>ROUND(I365*H365,2)</f>
        <v>0</v>
      </c>
      <c r="K365" s="216" t="s">
        <v>211</v>
      </c>
      <c r="L365" s="42"/>
      <c r="M365" s="221" t="s">
        <v>1</v>
      </c>
      <c r="N365" s="222" t="s">
        <v>38</v>
      </c>
      <c r="O365" s="85"/>
      <c r="P365" s="223">
        <f>O365*H365</f>
        <v>0</v>
      </c>
      <c r="Q365" s="223">
        <v>0</v>
      </c>
      <c r="R365" s="223">
        <f>Q365*H365</f>
        <v>0</v>
      </c>
      <c r="S365" s="223">
        <v>0</v>
      </c>
      <c r="T365" s="224">
        <f>S365*H365</f>
        <v>0</v>
      </c>
      <c r="AR365" s="225" t="s">
        <v>133</v>
      </c>
      <c r="AT365" s="225" t="s">
        <v>129</v>
      </c>
      <c r="AU365" s="225" t="s">
        <v>83</v>
      </c>
      <c r="AY365" s="16" t="s">
        <v>128</v>
      </c>
      <c r="BE365" s="226">
        <f>IF(N365="základní",J365,0)</f>
        <v>0</v>
      </c>
      <c r="BF365" s="226">
        <f>IF(N365="snížená",J365,0)</f>
        <v>0</v>
      </c>
      <c r="BG365" s="226">
        <f>IF(N365="zákl. přenesená",J365,0)</f>
        <v>0</v>
      </c>
      <c r="BH365" s="226">
        <f>IF(N365="sníž. přenesená",J365,0)</f>
        <v>0</v>
      </c>
      <c r="BI365" s="226">
        <f>IF(N365="nulová",J365,0)</f>
        <v>0</v>
      </c>
      <c r="BJ365" s="16" t="s">
        <v>81</v>
      </c>
      <c r="BK365" s="226">
        <f>ROUND(I365*H365,2)</f>
        <v>0</v>
      </c>
      <c r="BL365" s="16" t="s">
        <v>133</v>
      </c>
      <c r="BM365" s="225" t="s">
        <v>444</v>
      </c>
    </row>
    <row r="366" spans="2:47" s="1" customFormat="1" ht="12">
      <c r="B366" s="37"/>
      <c r="C366" s="38"/>
      <c r="D366" s="227" t="s">
        <v>134</v>
      </c>
      <c r="E366" s="38"/>
      <c r="F366" s="228" t="s">
        <v>561</v>
      </c>
      <c r="G366" s="38"/>
      <c r="H366" s="38"/>
      <c r="I366" s="138"/>
      <c r="J366" s="38"/>
      <c r="K366" s="38"/>
      <c r="L366" s="42"/>
      <c r="M366" s="229"/>
      <c r="N366" s="85"/>
      <c r="O366" s="85"/>
      <c r="P366" s="85"/>
      <c r="Q366" s="85"/>
      <c r="R366" s="85"/>
      <c r="S366" s="85"/>
      <c r="T366" s="86"/>
      <c r="AT366" s="16" t="s">
        <v>134</v>
      </c>
      <c r="AU366" s="16" t="s">
        <v>83</v>
      </c>
    </row>
    <row r="367" spans="2:65" s="1" customFormat="1" ht="24" customHeight="1">
      <c r="B367" s="37"/>
      <c r="C367" s="214" t="s">
        <v>466</v>
      </c>
      <c r="D367" s="214" t="s">
        <v>129</v>
      </c>
      <c r="E367" s="215" t="s">
        <v>564</v>
      </c>
      <c r="F367" s="216" t="s">
        <v>565</v>
      </c>
      <c r="G367" s="217" t="s">
        <v>263</v>
      </c>
      <c r="H367" s="218">
        <v>2472.888</v>
      </c>
      <c r="I367" s="219"/>
      <c r="J367" s="220">
        <f>ROUND(I367*H367,2)</f>
        <v>0</v>
      </c>
      <c r="K367" s="216" t="s">
        <v>211</v>
      </c>
      <c r="L367" s="42"/>
      <c r="M367" s="221" t="s">
        <v>1</v>
      </c>
      <c r="N367" s="222" t="s">
        <v>38</v>
      </c>
      <c r="O367" s="85"/>
      <c r="P367" s="223">
        <f>O367*H367</f>
        <v>0</v>
      </c>
      <c r="Q367" s="223">
        <v>0</v>
      </c>
      <c r="R367" s="223">
        <f>Q367*H367</f>
        <v>0</v>
      </c>
      <c r="S367" s="223">
        <v>0</v>
      </c>
      <c r="T367" s="224">
        <f>S367*H367</f>
        <v>0</v>
      </c>
      <c r="AR367" s="225" t="s">
        <v>133</v>
      </c>
      <c r="AT367" s="225" t="s">
        <v>129</v>
      </c>
      <c r="AU367" s="225" t="s">
        <v>83</v>
      </c>
      <c r="AY367" s="16" t="s">
        <v>128</v>
      </c>
      <c r="BE367" s="226">
        <f>IF(N367="základní",J367,0)</f>
        <v>0</v>
      </c>
      <c r="BF367" s="226">
        <f>IF(N367="snížená",J367,0)</f>
        <v>0</v>
      </c>
      <c r="BG367" s="226">
        <f>IF(N367="zákl. přenesená",J367,0)</f>
        <v>0</v>
      </c>
      <c r="BH367" s="226">
        <f>IF(N367="sníž. přenesená",J367,0)</f>
        <v>0</v>
      </c>
      <c r="BI367" s="226">
        <f>IF(N367="nulová",J367,0)</f>
        <v>0</v>
      </c>
      <c r="BJ367" s="16" t="s">
        <v>81</v>
      </c>
      <c r="BK367" s="226">
        <f>ROUND(I367*H367,2)</f>
        <v>0</v>
      </c>
      <c r="BL367" s="16" t="s">
        <v>133</v>
      </c>
      <c r="BM367" s="225" t="s">
        <v>447</v>
      </c>
    </row>
    <row r="368" spans="2:47" s="1" customFormat="1" ht="12">
      <c r="B368" s="37"/>
      <c r="C368" s="38"/>
      <c r="D368" s="227" t="s">
        <v>134</v>
      </c>
      <c r="E368" s="38"/>
      <c r="F368" s="228" t="s">
        <v>565</v>
      </c>
      <c r="G368" s="38"/>
      <c r="H368" s="38"/>
      <c r="I368" s="138"/>
      <c r="J368" s="38"/>
      <c r="K368" s="38"/>
      <c r="L368" s="42"/>
      <c r="M368" s="229"/>
      <c r="N368" s="85"/>
      <c r="O368" s="85"/>
      <c r="P368" s="85"/>
      <c r="Q368" s="85"/>
      <c r="R368" s="85"/>
      <c r="S368" s="85"/>
      <c r="T368" s="86"/>
      <c r="AT368" s="16" t="s">
        <v>134</v>
      </c>
      <c r="AU368" s="16" t="s">
        <v>83</v>
      </c>
    </row>
    <row r="369" spans="2:51" s="12" customFormat="1" ht="12">
      <c r="B369" s="243"/>
      <c r="C369" s="244"/>
      <c r="D369" s="227" t="s">
        <v>212</v>
      </c>
      <c r="E369" s="245" t="s">
        <v>1</v>
      </c>
      <c r="F369" s="246" t="s">
        <v>728</v>
      </c>
      <c r="G369" s="244"/>
      <c r="H369" s="247">
        <v>2472.8880000000004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AT369" s="253" t="s">
        <v>212</v>
      </c>
      <c r="AU369" s="253" t="s">
        <v>83</v>
      </c>
      <c r="AV369" s="12" t="s">
        <v>83</v>
      </c>
      <c r="AW369" s="12" t="s">
        <v>31</v>
      </c>
      <c r="AX369" s="12" t="s">
        <v>73</v>
      </c>
      <c r="AY369" s="253" t="s">
        <v>128</v>
      </c>
    </row>
    <row r="370" spans="2:51" s="13" customFormat="1" ht="12">
      <c r="B370" s="254"/>
      <c r="C370" s="255"/>
      <c r="D370" s="227" t="s">
        <v>212</v>
      </c>
      <c r="E370" s="256" t="s">
        <v>1</v>
      </c>
      <c r="F370" s="257" t="s">
        <v>214</v>
      </c>
      <c r="G370" s="255"/>
      <c r="H370" s="258">
        <v>2472.8880000000004</v>
      </c>
      <c r="I370" s="259"/>
      <c r="J370" s="255"/>
      <c r="K370" s="255"/>
      <c r="L370" s="260"/>
      <c r="M370" s="261"/>
      <c r="N370" s="262"/>
      <c r="O370" s="262"/>
      <c r="P370" s="262"/>
      <c r="Q370" s="262"/>
      <c r="R370" s="262"/>
      <c r="S370" s="262"/>
      <c r="T370" s="263"/>
      <c r="AT370" s="264" t="s">
        <v>212</v>
      </c>
      <c r="AU370" s="264" t="s">
        <v>83</v>
      </c>
      <c r="AV370" s="13" t="s">
        <v>133</v>
      </c>
      <c r="AW370" s="13" t="s">
        <v>31</v>
      </c>
      <c r="AX370" s="13" t="s">
        <v>81</v>
      </c>
      <c r="AY370" s="264" t="s">
        <v>128</v>
      </c>
    </row>
    <row r="371" spans="2:65" s="1" customFormat="1" ht="24" customHeight="1">
      <c r="B371" s="37"/>
      <c r="C371" s="214" t="s">
        <v>346</v>
      </c>
      <c r="D371" s="214" t="s">
        <v>129</v>
      </c>
      <c r="E371" s="215" t="s">
        <v>568</v>
      </c>
      <c r="F371" s="216" t="s">
        <v>569</v>
      </c>
      <c r="G371" s="217" t="s">
        <v>263</v>
      </c>
      <c r="H371" s="218">
        <v>59.16</v>
      </c>
      <c r="I371" s="219"/>
      <c r="J371" s="220">
        <f>ROUND(I371*H371,2)</f>
        <v>0</v>
      </c>
      <c r="K371" s="216" t="s">
        <v>211</v>
      </c>
      <c r="L371" s="42"/>
      <c r="M371" s="221" t="s">
        <v>1</v>
      </c>
      <c r="N371" s="222" t="s">
        <v>38</v>
      </c>
      <c r="O371" s="85"/>
      <c r="P371" s="223">
        <f>O371*H371</f>
        <v>0</v>
      </c>
      <c r="Q371" s="223">
        <v>0</v>
      </c>
      <c r="R371" s="223">
        <f>Q371*H371</f>
        <v>0</v>
      </c>
      <c r="S371" s="223">
        <v>0</v>
      </c>
      <c r="T371" s="224">
        <f>S371*H371</f>
        <v>0</v>
      </c>
      <c r="AR371" s="225" t="s">
        <v>133</v>
      </c>
      <c r="AT371" s="225" t="s">
        <v>129</v>
      </c>
      <c r="AU371" s="225" t="s">
        <v>83</v>
      </c>
      <c r="AY371" s="16" t="s">
        <v>128</v>
      </c>
      <c r="BE371" s="226">
        <f>IF(N371="základní",J371,0)</f>
        <v>0</v>
      </c>
      <c r="BF371" s="226">
        <f>IF(N371="snížená",J371,0)</f>
        <v>0</v>
      </c>
      <c r="BG371" s="226">
        <f>IF(N371="zákl. přenesená",J371,0)</f>
        <v>0</v>
      </c>
      <c r="BH371" s="226">
        <f>IF(N371="sníž. přenesená",J371,0)</f>
        <v>0</v>
      </c>
      <c r="BI371" s="226">
        <f>IF(N371="nulová",J371,0)</f>
        <v>0</v>
      </c>
      <c r="BJ371" s="16" t="s">
        <v>81</v>
      </c>
      <c r="BK371" s="226">
        <f>ROUND(I371*H371,2)</f>
        <v>0</v>
      </c>
      <c r="BL371" s="16" t="s">
        <v>133</v>
      </c>
      <c r="BM371" s="225" t="s">
        <v>452</v>
      </c>
    </row>
    <row r="372" spans="2:47" s="1" customFormat="1" ht="12">
      <c r="B372" s="37"/>
      <c r="C372" s="38"/>
      <c r="D372" s="227" t="s">
        <v>134</v>
      </c>
      <c r="E372" s="38"/>
      <c r="F372" s="228" t="s">
        <v>569</v>
      </c>
      <c r="G372" s="38"/>
      <c r="H372" s="38"/>
      <c r="I372" s="138"/>
      <c r="J372" s="38"/>
      <c r="K372" s="38"/>
      <c r="L372" s="42"/>
      <c r="M372" s="229"/>
      <c r="N372" s="85"/>
      <c r="O372" s="85"/>
      <c r="P372" s="85"/>
      <c r="Q372" s="85"/>
      <c r="R372" s="85"/>
      <c r="S372" s="85"/>
      <c r="T372" s="86"/>
      <c r="AT372" s="16" t="s">
        <v>134</v>
      </c>
      <c r="AU372" s="16" t="s">
        <v>83</v>
      </c>
    </row>
    <row r="373" spans="2:65" s="1" customFormat="1" ht="24" customHeight="1">
      <c r="B373" s="37"/>
      <c r="C373" s="214" t="s">
        <v>473</v>
      </c>
      <c r="D373" s="214" t="s">
        <v>129</v>
      </c>
      <c r="E373" s="215" t="s">
        <v>572</v>
      </c>
      <c r="F373" s="216" t="s">
        <v>573</v>
      </c>
      <c r="G373" s="217" t="s">
        <v>263</v>
      </c>
      <c r="H373" s="218">
        <v>26.112</v>
      </c>
      <c r="I373" s="219"/>
      <c r="J373" s="220">
        <f>ROUND(I373*H373,2)</f>
        <v>0</v>
      </c>
      <c r="K373" s="216" t="s">
        <v>211</v>
      </c>
      <c r="L373" s="42"/>
      <c r="M373" s="221" t="s">
        <v>1</v>
      </c>
      <c r="N373" s="222" t="s">
        <v>38</v>
      </c>
      <c r="O373" s="85"/>
      <c r="P373" s="223">
        <f>O373*H373</f>
        <v>0</v>
      </c>
      <c r="Q373" s="223">
        <v>0</v>
      </c>
      <c r="R373" s="223">
        <f>Q373*H373</f>
        <v>0</v>
      </c>
      <c r="S373" s="223">
        <v>0</v>
      </c>
      <c r="T373" s="224">
        <f>S373*H373</f>
        <v>0</v>
      </c>
      <c r="AR373" s="225" t="s">
        <v>133</v>
      </c>
      <c r="AT373" s="225" t="s">
        <v>129</v>
      </c>
      <c r="AU373" s="225" t="s">
        <v>83</v>
      </c>
      <c r="AY373" s="16" t="s">
        <v>128</v>
      </c>
      <c r="BE373" s="226">
        <f>IF(N373="základní",J373,0)</f>
        <v>0</v>
      </c>
      <c r="BF373" s="226">
        <f>IF(N373="snížená",J373,0)</f>
        <v>0</v>
      </c>
      <c r="BG373" s="226">
        <f>IF(N373="zákl. přenesená",J373,0)</f>
        <v>0</v>
      </c>
      <c r="BH373" s="226">
        <f>IF(N373="sníž. přenesená",J373,0)</f>
        <v>0</v>
      </c>
      <c r="BI373" s="226">
        <f>IF(N373="nulová",J373,0)</f>
        <v>0</v>
      </c>
      <c r="BJ373" s="16" t="s">
        <v>81</v>
      </c>
      <c r="BK373" s="226">
        <f>ROUND(I373*H373,2)</f>
        <v>0</v>
      </c>
      <c r="BL373" s="16" t="s">
        <v>133</v>
      </c>
      <c r="BM373" s="225" t="s">
        <v>457</v>
      </c>
    </row>
    <row r="374" spans="2:47" s="1" customFormat="1" ht="12">
      <c r="B374" s="37"/>
      <c r="C374" s="38"/>
      <c r="D374" s="227" t="s">
        <v>134</v>
      </c>
      <c r="E374" s="38"/>
      <c r="F374" s="228" t="s">
        <v>573</v>
      </c>
      <c r="G374" s="38"/>
      <c r="H374" s="38"/>
      <c r="I374" s="138"/>
      <c r="J374" s="38"/>
      <c r="K374" s="38"/>
      <c r="L374" s="42"/>
      <c r="M374" s="229"/>
      <c r="N374" s="85"/>
      <c r="O374" s="85"/>
      <c r="P374" s="85"/>
      <c r="Q374" s="85"/>
      <c r="R374" s="85"/>
      <c r="S374" s="85"/>
      <c r="T374" s="86"/>
      <c r="AT374" s="16" t="s">
        <v>134</v>
      </c>
      <c r="AU374" s="16" t="s">
        <v>83</v>
      </c>
    </row>
    <row r="375" spans="2:63" s="10" customFormat="1" ht="22.8" customHeight="1">
      <c r="B375" s="200"/>
      <c r="C375" s="201"/>
      <c r="D375" s="202" t="s">
        <v>72</v>
      </c>
      <c r="E375" s="241" t="s">
        <v>575</v>
      </c>
      <c r="F375" s="241" t="s">
        <v>576</v>
      </c>
      <c r="G375" s="201"/>
      <c r="H375" s="201"/>
      <c r="I375" s="204"/>
      <c r="J375" s="242">
        <f>BK375</f>
        <v>0</v>
      </c>
      <c r="K375" s="201"/>
      <c r="L375" s="206"/>
      <c r="M375" s="207"/>
      <c r="N375" s="208"/>
      <c r="O375" s="208"/>
      <c r="P375" s="209">
        <f>SUM(P376:P377)</f>
        <v>0</v>
      </c>
      <c r="Q375" s="208"/>
      <c r="R375" s="209">
        <f>SUM(R376:R377)</f>
        <v>0</v>
      </c>
      <c r="S375" s="208"/>
      <c r="T375" s="210">
        <f>SUM(T376:T377)</f>
        <v>0</v>
      </c>
      <c r="AR375" s="211" t="s">
        <v>81</v>
      </c>
      <c r="AT375" s="212" t="s">
        <v>72</v>
      </c>
      <c r="AU375" s="212" t="s">
        <v>81</v>
      </c>
      <c r="AY375" s="211" t="s">
        <v>128</v>
      </c>
      <c r="BK375" s="213">
        <f>SUM(BK376:BK377)</f>
        <v>0</v>
      </c>
    </row>
    <row r="376" spans="2:65" s="1" customFormat="1" ht="24" customHeight="1">
      <c r="B376" s="37"/>
      <c r="C376" s="214" t="s">
        <v>350</v>
      </c>
      <c r="D376" s="214" t="s">
        <v>129</v>
      </c>
      <c r="E376" s="215" t="s">
        <v>577</v>
      </c>
      <c r="F376" s="216" t="s">
        <v>578</v>
      </c>
      <c r="G376" s="217" t="s">
        <v>263</v>
      </c>
      <c r="H376" s="218">
        <v>175.588</v>
      </c>
      <c r="I376" s="219"/>
      <c r="J376" s="220">
        <f>ROUND(I376*H376,2)</f>
        <v>0</v>
      </c>
      <c r="K376" s="216" t="s">
        <v>211</v>
      </c>
      <c r="L376" s="42"/>
      <c r="M376" s="221" t="s">
        <v>1</v>
      </c>
      <c r="N376" s="222" t="s">
        <v>38</v>
      </c>
      <c r="O376" s="85"/>
      <c r="P376" s="223">
        <f>O376*H376</f>
        <v>0</v>
      </c>
      <c r="Q376" s="223">
        <v>0</v>
      </c>
      <c r="R376" s="223">
        <f>Q376*H376</f>
        <v>0</v>
      </c>
      <c r="S376" s="223">
        <v>0</v>
      </c>
      <c r="T376" s="224">
        <f>S376*H376</f>
        <v>0</v>
      </c>
      <c r="AR376" s="225" t="s">
        <v>133</v>
      </c>
      <c r="AT376" s="225" t="s">
        <v>129</v>
      </c>
      <c r="AU376" s="225" t="s">
        <v>83</v>
      </c>
      <c r="AY376" s="16" t="s">
        <v>128</v>
      </c>
      <c r="BE376" s="226">
        <f>IF(N376="základní",J376,0)</f>
        <v>0</v>
      </c>
      <c r="BF376" s="226">
        <f>IF(N376="snížená",J376,0)</f>
        <v>0</v>
      </c>
      <c r="BG376" s="226">
        <f>IF(N376="zákl. přenesená",J376,0)</f>
        <v>0</v>
      </c>
      <c r="BH376" s="226">
        <f>IF(N376="sníž. přenesená",J376,0)</f>
        <v>0</v>
      </c>
      <c r="BI376" s="226">
        <f>IF(N376="nulová",J376,0)</f>
        <v>0</v>
      </c>
      <c r="BJ376" s="16" t="s">
        <v>81</v>
      </c>
      <c r="BK376" s="226">
        <f>ROUND(I376*H376,2)</f>
        <v>0</v>
      </c>
      <c r="BL376" s="16" t="s">
        <v>133</v>
      </c>
      <c r="BM376" s="225" t="s">
        <v>462</v>
      </c>
    </row>
    <row r="377" spans="2:47" s="1" customFormat="1" ht="12">
      <c r="B377" s="37"/>
      <c r="C377" s="38"/>
      <c r="D377" s="227" t="s">
        <v>134</v>
      </c>
      <c r="E377" s="38"/>
      <c r="F377" s="228" t="s">
        <v>578</v>
      </c>
      <c r="G377" s="38"/>
      <c r="H377" s="38"/>
      <c r="I377" s="138"/>
      <c r="J377" s="38"/>
      <c r="K377" s="38"/>
      <c r="L377" s="42"/>
      <c r="M377" s="229"/>
      <c r="N377" s="85"/>
      <c r="O377" s="85"/>
      <c r="P377" s="85"/>
      <c r="Q377" s="85"/>
      <c r="R377" s="85"/>
      <c r="S377" s="85"/>
      <c r="T377" s="86"/>
      <c r="AT377" s="16" t="s">
        <v>134</v>
      </c>
      <c r="AU377" s="16" t="s">
        <v>83</v>
      </c>
    </row>
    <row r="378" spans="2:63" s="10" customFormat="1" ht="25.9" customHeight="1">
      <c r="B378" s="200"/>
      <c r="C378" s="201"/>
      <c r="D378" s="202" t="s">
        <v>72</v>
      </c>
      <c r="E378" s="203" t="s">
        <v>580</v>
      </c>
      <c r="F378" s="203" t="s">
        <v>581</v>
      </c>
      <c r="G378" s="201"/>
      <c r="H378" s="201"/>
      <c r="I378" s="204"/>
      <c r="J378" s="205">
        <f>BK378</f>
        <v>0</v>
      </c>
      <c r="K378" s="201"/>
      <c r="L378" s="206"/>
      <c r="M378" s="207"/>
      <c r="N378" s="208"/>
      <c r="O378" s="208"/>
      <c r="P378" s="209">
        <f>P379+P394</f>
        <v>0</v>
      </c>
      <c r="Q378" s="208"/>
      <c r="R378" s="209">
        <f>R379+R394</f>
        <v>0</v>
      </c>
      <c r="S378" s="208"/>
      <c r="T378" s="210">
        <f>T379+T394</f>
        <v>0</v>
      </c>
      <c r="AR378" s="211" t="s">
        <v>83</v>
      </c>
      <c r="AT378" s="212" t="s">
        <v>72</v>
      </c>
      <c r="AU378" s="212" t="s">
        <v>73</v>
      </c>
      <c r="AY378" s="211" t="s">
        <v>128</v>
      </c>
      <c r="BK378" s="213">
        <f>BK379+BK394</f>
        <v>0</v>
      </c>
    </row>
    <row r="379" spans="2:63" s="10" customFormat="1" ht="22.8" customHeight="1">
      <c r="B379" s="200"/>
      <c r="C379" s="201"/>
      <c r="D379" s="202" t="s">
        <v>72</v>
      </c>
      <c r="E379" s="241" t="s">
        <v>582</v>
      </c>
      <c r="F379" s="241" t="s">
        <v>583</v>
      </c>
      <c r="G379" s="201"/>
      <c r="H379" s="201"/>
      <c r="I379" s="204"/>
      <c r="J379" s="242">
        <f>BK379</f>
        <v>0</v>
      </c>
      <c r="K379" s="201"/>
      <c r="L379" s="206"/>
      <c r="M379" s="207"/>
      <c r="N379" s="208"/>
      <c r="O379" s="208"/>
      <c r="P379" s="209">
        <f>SUM(P380:P393)</f>
        <v>0</v>
      </c>
      <c r="Q379" s="208"/>
      <c r="R379" s="209">
        <f>SUM(R380:R393)</f>
        <v>0</v>
      </c>
      <c r="S379" s="208"/>
      <c r="T379" s="210">
        <f>SUM(T380:T393)</f>
        <v>0</v>
      </c>
      <c r="AR379" s="211" t="s">
        <v>83</v>
      </c>
      <c r="AT379" s="212" t="s">
        <v>72</v>
      </c>
      <c r="AU379" s="212" t="s">
        <v>81</v>
      </c>
      <c r="AY379" s="211" t="s">
        <v>128</v>
      </c>
      <c r="BK379" s="213">
        <f>SUM(BK380:BK393)</f>
        <v>0</v>
      </c>
    </row>
    <row r="380" spans="2:65" s="1" customFormat="1" ht="24" customHeight="1">
      <c r="B380" s="37"/>
      <c r="C380" s="214" t="s">
        <v>481</v>
      </c>
      <c r="D380" s="214" t="s">
        <v>129</v>
      </c>
      <c r="E380" s="215" t="s">
        <v>585</v>
      </c>
      <c r="F380" s="216" t="s">
        <v>586</v>
      </c>
      <c r="G380" s="217" t="s">
        <v>210</v>
      </c>
      <c r="H380" s="218">
        <v>394</v>
      </c>
      <c r="I380" s="219"/>
      <c r="J380" s="220">
        <f>ROUND(I380*H380,2)</f>
        <v>0</v>
      </c>
      <c r="K380" s="216" t="s">
        <v>211</v>
      </c>
      <c r="L380" s="42"/>
      <c r="M380" s="221" t="s">
        <v>1</v>
      </c>
      <c r="N380" s="222" t="s">
        <v>38</v>
      </c>
      <c r="O380" s="85"/>
      <c r="P380" s="223">
        <f>O380*H380</f>
        <v>0</v>
      </c>
      <c r="Q380" s="223">
        <v>0</v>
      </c>
      <c r="R380" s="223">
        <f>Q380*H380</f>
        <v>0</v>
      </c>
      <c r="S380" s="223">
        <v>0</v>
      </c>
      <c r="T380" s="224">
        <f>S380*H380</f>
        <v>0</v>
      </c>
      <c r="AR380" s="225" t="s">
        <v>163</v>
      </c>
      <c r="AT380" s="225" t="s">
        <v>129</v>
      </c>
      <c r="AU380" s="225" t="s">
        <v>83</v>
      </c>
      <c r="AY380" s="16" t="s">
        <v>128</v>
      </c>
      <c r="BE380" s="226">
        <f>IF(N380="základní",J380,0)</f>
        <v>0</v>
      </c>
      <c r="BF380" s="226">
        <f>IF(N380="snížená",J380,0)</f>
        <v>0</v>
      </c>
      <c r="BG380" s="226">
        <f>IF(N380="zákl. přenesená",J380,0)</f>
        <v>0</v>
      </c>
      <c r="BH380" s="226">
        <f>IF(N380="sníž. přenesená",J380,0)</f>
        <v>0</v>
      </c>
      <c r="BI380" s="226">
        <f>IF(N380="nulová",J380,0)</f>
        <v>0</v>
      </c>
      <c r="BJ380" s="16" t="s">
        <v>81</v>
      </c>
      <c r="BK380" s="226">
        <f>ROUND(I380*H380,2)</f>
        <v>0</v>
      </c>
      <c r="BL380" s="16" t="s">
        <v>163</v>
      </c>
      <c r="BM380" s="225" t="s">
        <v>465</v>
      </c>
    </row>
    <row r="381" spans="2:47" s="1" customFormat="1" ht="12">
      <c r="B381" s="37"/>
      <c r="C381" s="38"/>
      <c r="D381" s="227" t="s">
        <v>134</v>
      </c>
      <c r="E381" s="38"/>
      <c r="F381" s="228" t="s">
        <v>586</v>
      </c>
      <c r="G381" s="38"/>
      <c r="H381" s="38"/>
      <c r="I381" s="138"/>
      <c r="J381" s="38"/>
      <c r="K381" s="38"/>
      <c r="L381" s="42"/>
      <c r="M381" s="229"/>
      <c r="N381" s="85"/>
      <c r="O381" s="85"/>
      <c r="P381" s="85"/>
      <c r="Q381" s="85"/>
      <c r="R381" s="85"/>
      <c r="S381" s="85"/>
      <c r="T381" s="86"/>
      <c r="AT381" s="16" t="s">
        <v>134</v>
      </c>
      <c r="AU381" s="16" t="s">
        <v>83</v>
      </c>
    </row>
    <row r="382" spans="2:51" s="12" customFormat="1" ht="12">
      <c r="B382" s="243"/>
      <c r="C382" s="244"/>
      <c r="D382" s="227" t="s">
        <v>212</v>
      </c>
      <c r="E382" s="245" t="s">
        <v>1</v>
      </c>
      <c r="F382" s="246" t="s">
        <v>693</v>
      </c>
      <c r="G382" s="244"/>
      <c r="H382" s="247">
        <v>235</v>
      </c>
      <c r="I382" s="248"/>
      <c r="J382" s="244"/>
      <c r="K382" s="244"/>
      <c r="L382" s="249"/>
      <c r="M382" s="250"/>
      <c r="N382" s="251"/>
      <c r="O382" s="251"/>
      <c r="P382" s="251"/>
      <c r="Q382" s="251"/>
      <c r="R382" s="251"/>
      <c r="S382" s="251"/>
      <c r="T382" s="252"/>
      <c r="AT382" s="253" t="s">
        <v>212</v>
      </c>
      <c r="AU382" s="253" t="s">
        <v>83</v>
      </c>
      <c r="AV382" s="12" t="s">
        <v>83</v>
      </c>
      <c r="AW382" s="12" t="s">
        <v>31</v>
      </c>
      <c r="AX382" s="12" t="s">
        <v>73</v>
      </c>
      <c r="AY382" s="253" t="s">
        <v>128</v>
      </c>
    </row>
    <row r="383" spans="2:51" s="12" customFormat="1" ht="12">
      <c r="B383" s="243"/>
      <c r="C383" s="244"/>
      <c r="D383" s="227" t="s">
        <v>212</v>
      </c>
      <c r="E383" s="245" t="s">
        <v>1</v>
      </c>
      <c r="F383" s="246" t="s">
        <v>705</v>
      </c>
      <c r="G383" s="244"/>
      <c r="H383" s="247">
        <v>150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2"/>
      <c r="AT383" s="253" t="s">
        <v>212</v>
      </c>
      <c r="AU383" s="253" t="s">
        <v>83</v>
      </c>
      <c r="AV383" s="12" t="s">
        <v>83</v>
      </c>
      <c r="AW383" s="12" t="s">
        <v>31</v>
      </c>
      <c r="AX383" s="12" t="s">
        <v>73</v>
      </c>
      <c r="AY383" s="253" t="s">
        <v>128</v>
      </c>
    </row>
    <row r="384" spans="2:51" s="12" customFormat="1" ht="12">
      <c r="B384" s="243"/>
      <c r="C384" s="244"/>
      <c r="D384" s="227" t="s">
        <v>212</v>
      </c>
      <c r="E384" s="245" t="s">
        <v>1</v>
      </c>
      <c r="F384" s="246" t="s">
        <v>697</v>
      </c>
      <c r="G384" s="244"/>
      <c r="H384" s="247">
        <v>2</v>
      </c>
      <c r="I384" s="248"/>
      <c r="J384" s="244"/>
      <c r="K384" s="244"/>
      <c r="L384" s="249"/>
      <c r="M384" s="250"/>
      <c r="N384" s="251"/>
      <c r="O384" s="251"/>
      <c r="P384" s="251"/>
      <c r="Q384" s="251"/>
      <c r="R384" s="251"/>
      <c r="S384" s="251"/>
      <c r="T384" s="252"/>
      <c r="AT384" s="253" t="s">
        <v>212</v>
      </c>
      <c r="AU384" s="253" t="s">
        <v>83</v>
      </c>
      <c r="AV384" s="12" t="s">
        <v>83</v>
      </c>
      <c r="AW384" s="12" t="s">
        <v>31</v>
      </c>
      <c r="AX384" s="12" t="s">
        <v>73</v>
      </c>
      <c r="AY384" s="253" t="s">
        <v>128</v>
      </c>
    </row>
    <row r="385" spans="2:51" s="12" customFormat="1" ht="12">
      <c r="B385" s="243"/>
      <c r="C385" s="244"/>
      <c r="D385" s="227" t="s">
        <v>212</v>
      </c>
      <c r="E385" s="245" t="s">
        <v>1</v>
      </c>
      <c r="F385" s="246" t="s">
        <v>698</v>
      </c>
      <c r="G385" s="244"/>
      <c r="H385" s="247">
        <v>7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AT385" s="253" t="s">
        <v>212</v>
      </c>
      <c r="AU385" s="253" t="s">
        <v>83</v>
      </c>
      <c r="AV385" s="12" t="s">
        <v>83</v>
      </c>
      <c r="AW385" s="12" t="s">
        <v>31</v>
      </c>
      <c r="AX385" s="12" t="s">
        <v>73</v>
      </c>
      <c r="AY385" s="253" t="s">
        <v>128</v>
      </c>
    </row>
    <row r="386" spans="2:51" s="14" customFormat="1" ht="12">
      <c r="B386" s="275"/>
      <c r="C386" s="276"/>
      <c r="D386" s="227" t="s">
        <v>212</v>
      </c>
      <c r="E386" s="277" t="s">
        <v>1</v>
      </c>
      <c r="F386" s="278" t="s">
        <v>295</v>
      </c>
      <c r="G386" s="276"/>
      <c r="H386" s="277" t="s">
        <v>1</v>
      </c>
      <c r="I386" s="279"/>
      <c r="J386" s="276"/>
      <c r="K386" s="276"/>
      <c r="L386" s="280"/>
      <c r="M386" s="281"/>
      <c r="N386" s="282"/>
      <c r="O386" s="282"/>
      <c r="P386" s="282"/>
      <c r="Q386" s="282"/>
      <c r="R386" s="282"/>
      <c r="S386" s="282"/>
      <c r="T386" s="283"/>
      <c r="AT386" s="284" t="s">
        <v>212</v>
      </c>
      <c r="AU386" s="284" t="s">
        <v>83</v>
      </c>
      <c r="AV386" s="14" t="s">
        <v>81</v>
      </c>
      <c r="AW386" s="14" t="s">
        <v>31</v>
      </c>
      <c r="AX386" s="14" t="s">
        <v>73</v>
      </c>
      <c r="AY386" s="284" t="s">
        <v>128</v>
      </c>
    </row>
    <row r="387" spans="2:51" s="13" customFormat="1" ht="12">
      <c r="B387" s="254"/>
      <c r="C387" s="255"/>
      <c r="D387" s="227" t="s">
        <v>212</v>
      </c>
      <c r="E387" s="256" t="s">
        <v>1</v>
      </c>
      <c r="F387" s="257" t="s">
        <v>214</v>
      </c>
      <c r="G387" s="255"/>
      <c r="H387" s="258">
        <v>394</v>
      </c>
      <c r="I387" s="259"/>
      <c r="J387" s="255"/>
      <c r="K387" s="255"/>
      <c r="L387" s="260"/>
      <c r="M387" s="261"/>
      <c r="N387" s="262"/>
      <c r="O387" s="262"/>
      <c r="P387" s="262"/>
      <c r="Q387" s="262"/>
      <c r="R387" s="262"/>
      <c r="S387" s="262"/>
      <c r="T387" s="263"/>
      <c r="AT387" s="264" t="s">
        <v>212</v>
      </c>
      <c r="AU387" s="264" t="s">
        <v>83</v>
      </c>
      <c r="AV387" s="13" t="s">
        <v>133</v>
      </c>
      <c r="AW387" s="13" t="s">
        <v>31</v>
      </c>
      <c r="AX387" s="13" t="s">
        <v>81</v>
      </c>
      <c r="AY387" s="264" t="s">
        <v>128</v>
      </c>
    </row>
    <row r="388" spans="2:65" s="1" customFormat="1" ht="16.5" customHeight="1">
      <c r="B388" s="37"/>
      <c r="C388" s="265" t="s">
        <v>356</v>
      </c>
      <c r="D388" s="265" t="s">
        <v>260</v>
      </c>
      <c r="E388" s="266" t="s">
        <v>588</v>
      </c>
      <c r="F388" s="267" t="s">
        <v>589</v>
      </c>
      <c r="G388" s="268" t="s">
        <v>210</v>
      </c>
      <c r="H388" s="269">
        <v>433.4</v>
      </c>
      <c r="I388" s="270"/>
      <c r="J388" s="271">
        <f>ROUND(I388*H388,2)</f>
        <v>0</v>
      </c>
      <c r="K388" s="267" t="s">
        <v>211</v>
      </c>
      <c r="L388" s="272"/>
      <c r="M388" s="273" t="s">
        <v>1</v>
      </c>
      <c r="N388" s="274" t="s">
        <v>38</v>
      </c>
      <c r="O388" s="85"/>
      <c r="P388" s="223">
        <f>O388*H388</f>
        <v>0</v>
      </c>
      <c r="Q388" s="223">
        <v>0</v>
      </c>
      <c r="R388" s="223">
        <f>Q388*H388</f>
        <v>0</v>
      </c>
      <c r="S388" s="223">
        <v>0</v>
      </c>
      <c r="T388" s="224">
        <f>S388*H388</f>
        <v>0</v>
      </c>
      <c r="AR388" s="225" t="s">
        <v>271</v>
      </c>
      <c r="AT388" s="225" t="s">
        <v>260</v>
      </c>
      <c r="AU388" s="225" t="s">
        <v>83</v>
      </c>
      <c r="AY388" s="16" t="s">
        <v>128</v>
      </c>
      <c r="BE388" s="226">
        <f>IF(N388="základní",J388,0)</f>
        <v>0</v>
      </c>
      <c r="BF388" s="226">
        <f>IF(N388="snížená",J388,0)</f>
        <v>0</v>
      </c>
      <c r="BG388" s="226">
        <f>IF(N388="zákl. přenesená",J388,0)</f>
        <v>0</v>
      </c>
      <c r="BH388" s="226">
        <f>IF(N388="sníž. přenesená",J388,0)</f>
        <v>0</v>
      </c>
      <c r="BI388" s="226">
        <f>IF(N388="nulová",J388,0)</f>
        <v>0</v>
      </c>
      <c r="BJ388" s="16" t="s">
        <v>81</v>
      </c>
      <c r="BK388" s="226">
        <f>ROUND(I388*H388,2)</f>
        <v>0</v>
      </c>
      <c r="BL388" s="16" t="s">
        <v>163</v>
      </c>
      <c r="BM388" s="225" t="s">
        <v>469</v>
      </c>
    </row>
    <row r="389" spans="2:47" s="1" customFormat="1" ht="12">
      <c r="B389" s="37"/>
      <c r="C389" s="38"/>
      <c r="D389" s="227" t="s">
        <v>134</v>
      </c>
      <c r="E389" s="38"/>
      <c r="F389" s="228" t="s">
        <v>589</v>
      </c>
      <c r="G389" s="38"/>
      <c r="H389" s="38"/>
      <c r="I389" s="138"/>
      <c r="J389" s="38"/>
      <c r="K389" s="38"/>
      <c r="L389" s="42"/>
      <c r="M389" s="229"/>
      <c r="N389" s="85"/>
      <c r="O389" s="85"/>
      <c r="P389" s="85"/>
      <c r="Q389" s="85"/>
      <c r="R389" s="85"/>
      <c r="S389" s="85"/>
      <c r="T389" s="86"/>
      <c r="AT389" s="16" t="s">
        <v>134</v>
      </c>
      <c r="AU389" s="16" t="s">
        <v>83</v>
      </c>
    </row>
    <row r="390" spans="2:51" s="12" customFormat="1" ht="12">
      <c r="B390" s="243"/>
      <c r="C390" s="244"/>
      <c r="D390" s="227" t="s">
        <v>212</v>
      </c>
      <c r="E390" s="245" t="s">
        <v>1</v>
      </c>
      <c r="F390" s="246" t="s">
        <v>729</v>
      </c>
      <c r="G390" s="244"/>
      <c r="H390" s="247">
        <v>433.40000000000003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AT390" s="253" t="s">
        <v>212</v>
      </c>
      <c r="AU390" s="253" t="s">
        <v>83</v>
      </c>
      <c r="AV390" s="12" t="s">
        <v>83</v>
      </c>
      <c r="AW390" s="12" t="s">
        <v>31</v>
      </c>
      <c r="AX390" s="12" t="s">
        <v>73</v>
      </c>
      <c r="AY390" s="253" t="s">
        <v>128</v>
      </c>
    </row>
    <row r="391" spans="2:51" s="13" customFormat="1" ht="12">
      <c r="B391" s="254"/>
      <c r="C391" s="255"/>
      <c r="D391" s="227" t="s">
        <v>212</v>
      </c>
      <c r="E391" s="256" t="s">
        <v>1</v>
      </c>
      <c r="F391" s="257" t="s">
        <v>214</v>
      </c>
      <c r="G391" s="255"/>
      <c r="H391" s="258">
        <v>433.40000000000003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AT391" s="264" t="s">
        <v>212</v>
      </c>
      <c r="AU391" s="264" t="s">
        <v>83</v>
      </c>
      <c r="AV391" s="13" t="s">
        <v>133</v>
      </c>
      <c r="AW391" s="13" t="s">
        <v>31</v>
      </c>
      <c r="AX391" s="13" t="s">
        <v>81</v>
      </c>
      <c r="AY391" s="264" t="s">
        <v>128</v>
      </c>
    </row>
    <row r="392" spans="2:65" s="1" customFormat="1" ht="24" customHeight="1">
      <c r="B392" s="37"/>
      <c r="C392" s="214" t="s">
        <v>488</v>
      </c>
      <c r="D392" s="214" t="s">
        <v>129</v>
      </c>
      <c r="E392" s="215" t="s">
        <v>593</v>
      </c>
      <c r="F392" s="216" t="s">
        <v>594</v>
      </c>
      <c r="G392" s="217" t="s">
        <v>595</v>
      </c>
      <c r="H392" s="285"/>
      <c r="I392" s="219"/>
      <c r="J392" s="220">
        <f>ROUND(I392*H392,2)</f>
        <v>0</v>
      </c>
      <c r="K392" s="216" t="s">
        <v>211</v>
      </c>
      <c r="L392" s="42"/>
      <c r="M392" s="221" t="s">
        <v>1</v>
      </c>
      <c r="N392" s="222" t="s">
        <v>38</v>
      </c>
      <c r="O392" s="85"/>
      <c r="P392" s="223">
        <f>O392*H392</f>
        <v>0</v>
      </c>
      <c r="Q392" s="223">
        <v>0</v>
      </c>
      <c r="R392" s="223">
        <f>Q392*H392</f>
        <v>0</v>
      </c>
      <c r="S392" s="223">
        <v>0</v>
      </c>
      <c r="T392" s="224">
        <f>S392*H392</f>
        <v>0</v>
      </c>
      <c r="AR392" s="225" t="s">
        <v>163</v>
      </c>
      <c r="AT392" s="225" t="s">
        <v>129</v>
      </c>
      <c r="AU392" s="225" t="s">
        <v>83</v>
      </c>
      <c r="AY392" s="16" t="s">
        <v>128</v>
      </c>
      <c r="BE392" s="226">
        <f>IF(N392="základní",J392,0)</f>
        <v>0</v>
      </c>
      <c r="BF392" s="226">
        <f>IF(N392="snížená",J392,0)</f>
        <v>0</v>
      </c>
      <c r="BG392" s="226">
        <f>IF(N392="zákl. přenesená",J392,0)</f>
        <v>0</v>
      </c>
      <c r="BH392" s="226">
        <f>IF(N392="sníž. přenesená",J392,0)</f>
        <v>0</v>
      </c>
      <c r="BI392" s="226">
        <f>IF(N392="nulová",J392,0)</f>
        <v>0</v>
      </c>
      <c r="BJ392" s="16" t="s">
        <v>81</v>
      </c>
      <c r="BK392" s="226">
        <f>ROUND(I392*H392,2)</f>
        <v>0</v>
      </c>
      <c r="BL392" s="16" t="s">
        <v>163</v>
      </c>
      <c r="BM392" s="225" t="s">
        <v>472</v>
      </c>
    </row>
    <row r="393" spans="2:47" s="1" customFormat="1" ht="12">
      <c r="B393" s="37"/>
      <c r="C393" s="38"/>
      <c r="D393" s="227" t="s">
        <v>134</v>
      </c>
      <c r="E393" s="38"/>
      <c r="F393" s="228" t="s">
        <v>594</v>
      </c>
      <c r="G393" s="38"/>
      <c r="H393" s="38"/>
      <c r="I393" s="138"/>
      <c r="J393" s="38"/>
      <c r="K393" s="38"/>
      <c r="L393" s="42"/>
      <c r="M393" s="229"/>
      <c r="N393" s="85"/>
      <c r="O393" s="85"/>
      <c r="P393" s="85"/>
      <c r="Q393" s="85"/>
      <c r="R393" s="85"/>
      <c r="S393" s="85"/>
      <c r="T393" s="86"/>
      <c r="AT393" s="16" t="s">
        <v>134</v>
      </c>
      <c r="AU393" s="16" t="s">
        <v>83</v>
      </c>
    </row>
    <row r="394" spans="2:63" s="10" customFormat="1" ht="22.8" customHeight="1">
      <c r="B394" s="200"/>
      <c r="C394" s="201"/>
      <c r="D394" s="202" t="s">
        <v>72</v>
      </c>
      <c r="E394" s="241" t="s">
        <v>597</v>
      </c>
      <c r="F394" s="241" t="s">
        <v>598</v>
      </c>
      <c r="G394" s="201"/>
      <c r="H394" s="201"/>
      <c r="I394" s="204"/>
      <c r="J394" s="242">
        <f>BK394</f>
        <v>0</v>
      </c>
      <c r="K394" s="201"/>
      <c r="L394" s="206"/>
      <c r="M394" s="207"/>
      <c r="N394" s="208"/>
      <c r="O394" s="208"/>
      <c r="P394" s="209">
        <f>SUM(P395:P402)</f>
        <v>0</v>
      </c>
      <c r="Q394" s="208"/>
      <c r="R394" s="209">
        <f>SUM(R395:R402)</f>
        <v>0</v>
      </c>
      <c r="S394" s="208"/>
      <c r="T394" s="210">
        <f>SUM(T395:T402)</f>
        <v>0</v>
      </c>
      <c r="AR394" s="211" t="s">
        <v>83</v>
      </c>
      <c r="AT394" s="212" t="s">
        <v>72</v>
      </c>
      <c r="AU394" s="212" t="s">
        <v>81</v>
      </c>
      <c r="AY394" s="211" t="s">
        <v>128</v>
      </c>
      <c r="BK394" s="213">
        <f>SUM(BK395:BK402)</f>
        <v>0</v>
      </c>
    </row>
    <row r="395" spans="2:65" s="1" customFormat="1" ht="16.5" customHeight="1">
      <c r="B395" s="37"/>
      <c r="C395" s="214" t="s">
        <v>360</v>
      </c>
      <c r="D395" s="214" t="s">
        <v>129</v>
      </c>
      <c r="E395" s="215" t="s">
        <v>730</v>
      </c>
      <c r="F395" s="216" t="s">
        <v>731</v>
      </c>
      <c r="G395" s="217" t="s">
        <v>132</v>
      </c>
      <c r="H395" s="218">
        <v>7</v>
      </c>
      <c r="I395" s="219"/>
      <c r="J395" s="220">
        <f>ROUND(I395*H395,2)</f>
        <v>0</v>
      </c>
      <c r="K395" s="216" t="s">
        <v>1</v>
      </c>
      <c r="L395" s="42"/>
      <c r="M395" s="221" t="s">
        <v>1</v>
      </c>
      <c r="N395" s="222" t="s">
        <v>38</v>
      </c>
      <c r="O395" s="85"/>
      <c r="P395" s="223">
        <f>O395*H395</f>
        <v>0</v>
      </c>
      <c r="Q395" s="223">
        <v>0</v>
      </c>
      <c r="R395" s="223">
        <f>Q395*H395</f>
        <v>0</v>
      </c>
      <c r="S395" s="223">
        <v>0</v>
      </c>
      <c r="T395" s="224">
        <f>S395*H395</f>
        <v>0</v>
      </c>
      <c r="AR395" s="225" t="s">
        <v>163</v>
      </c>
      <c r="AT395" s="225" t="s">
        <v>129</v>
      </c>
      <c r="AU395" s="225" t="s">
        <v>83</v>
      </c>
      <c r="AY395" s="16" t="s">
        <v>128</v>
      </c>
      <c r="BE395" s="226">
        <f>IF(N395="základní",J395,0)</f>
        <v>0</v>
      </c>
      <c r="BF395" s="226">
        <f>IF(N395="snížená",J395,0)</f>
        <v>0</v>
      </c>
      <c r="BG395" s="226">
        <f>IF(N395="zákl. přenesená",J395,0)</f>
        <v>0</v>
      </c>
      <c r="BH395" s="226">
        <f>IF(N395="sníž. přenesená",J395,0)</f>
        <v>0</v>
      </c>
      <c r="BI395" s="226">
        <f>IF(N395="nulová",J395,0)</f>
        <v>0</v>
      </c>
      <c r="BJ395" s="16" t="s">
        <v>81</v>
      </c>
      <c r="BK395" s="226">
        <f>ROUND(I395*H395,2)</f>
        <v>0</v>
      </c>
      <c r="BL395" s="16" t="s">
        <v>163</v>
      </c>
      <c r="BM395" s="225" t="s">
        <v>476</v>
      </c>
    </row>
    <row r="396" spans="2:47" s="1" customFormat="1" ht="12">
      <c r="B396" s="37"/>
      <c r="C396" s="38"/>
      <c r="D396" s="227" t="s">
        <v>134</v>
      </c>
      <c r="E396" s="38"/>
      <c r="F396" s="228" t="s">
        <v>731</v>
      </c>
      <c r="G396" s="38"/>
      <c r="H396" s="38"/>
      <c r="I396" s="138"/>
      <c r="J396" s="38"/>
      <c r="K396" s="38"/>
      <c r="L396" s="42"/>
      <c r="M396" s="229"/>
      <c r="N396" s="85"/>
      <c r="O396" s="85"/>
      <c r="P396" s="85"/>
      <c r="Q396" s="85"/>
      <c r="R396" s="85"/>
      <c r="S396" s="85"/>
      <c r="T396" s="86"/>
      <c r="AT396" s="16" t="s">
        <v>134</v>
      </c>
      <c r="AU396" s="16" t="s">
        <v>83</v>
      </c>
    </row>
    <row r="397" spans="2:51" s="12" customFormat="1" ht="12">
      <c r="B397" s="243"/>
      <c r="C397" s="244"/>
      <c r="D397" s="227" t="s">
        <v>212</v>
      </c>
      <c r="E397" s="245" t="s">
        <v>1</v>
      </c>
      <c r="F397" s="246" t="s">
        <v>732</v>
      </c>
      <c r="G397" s="244"/>
      <c r="H397" s="247">
        <v>7</v>
      </c>
      <c r="I397" s="248"/>
      <c r="J397" s="244"/>
      <c r="K397" s="244"/>
      <c r="L397" s="249"/>
      <c r="M397" s="250"/>
      <c r="N397" s="251"/>
      <c r="O397" s="251"/>
      <c r="P397" s="251"/>
      <c r="Q397" s="251"/>
      <c r="R397" s="251"/>
      <c r="S397" s="251"/>
      <c r="T397" s="252"/>
      <c r="AT397" s="253" t="s">
        <v>212</v>
      </c>
      <c r="AU397" s="253" t="s">
        <v>83</v>
      </c>
      <c r="AV397" s="12" t="s">
        <v>83</v>
      </c>
      <c r="AW397" s="12" t="s">
        <v>31</v>
      </c>
      <c r="AX397" s="12" t="s">
        <v>73</v>
      </c>
      <c r="AY397" s="253" t="s">
        <v>128</v>
      </c>
    </row>
    <row r="398" spans="2:51" s="13" customFormat="1" ht="12">
      <c r="B398" s="254"/>
      <c r="C398" s="255"/>
      <c r="D398" s="227" t="s">
        <v>212</v>
      </c>
      <c r="E398" s="256" t="s">
        <v>1</v>
      </c>
      <c r="F398" s="257" t="s">
        <v>214</v>
      </c>
      <c r="G398" s="255"/>
      <c r="H398" s="258">
        <v>7</v>
      </c>
      <c r="I398" s="259"/>
      <c r="J398" s="255"/>
      <c r="K398" s="255"/>
      <c r="L398" s="260"/>
      <c r="M398" s="261"/>
      <c r="N398" s="262"/>
      <c r="O398" s="262"/>
      <c r="P398" s="262"/>
      <c r="Q398" s="262"/>
      <c r="R398" s="262"/>
      <c r="S398" s="262"/>
      <c r="T398" s="263"/>
      <c r="AT398" s="264" t="s">
        <v>212</v>
      </c>
      <c r="AU398" s="264" t="s">
        <v>83</v>
      </c>
      <c r="AV398" s="13" t="s">
        <v>133</v>
      </c>
      <c r="AW398" s="13" t="s">
        <v>31</v>
      </c>
      <c r="AX398" s="13" t="s">
        <v>81</v>
      </c>
      <c r="AY398" s="264" t="s">
        <v>128</v>
      </c>
    </row>
    <row r="399" spans="2:65" s="1" customFormat="1" ht="16.5" customHeight="1">
      <c r="B399" s="37"/>
      <c r="C399" s="265" t="s">
        <v>496</v>
      </c>
      <c r="D399" s="265" t="s">
        <v>260</v>
      </c>
      <c r="E399" s="266" t="s">
        <v>733</v>
      </c>
      <c r="F399" s="267" t="s">
        <v>734</v>
      </c>
      <c r="G399" s="268" t="s">
        <v>132</v>
      </c>
      <c r="H399" s="269">
        <v>7</v>
      </c>
      <c r="I399" s="270"/>
      <c r="J399" s="271">
        <f>ROUND(I399*H399,2)</f>
        <v>0</v>
      </c>
      <c r="K399" s="267" t="s">
        <v>1</v>
      </c>
      <c r="L399" s="272"/>
      <c r="M399" s="273" t="s">
        <v>1</v>
      </c>
      <c r="N399" s="274" t="s">
        <v>38</v>
      </c>
      <c r="O399" s="85"/>
      <c r="P399" s="223">
        <f>O399*H399</f>
        <v>0</v>
      </c>
      <c r="Q399" s="223">
        <v>0</v>
      </c>
      <c r="R399" s="223">
        <f>Q399*H399</f>
        <v>0</v>
      </c>
      <c r="S399" s="223">
        <v>0</v>
      </c>
      <c r="T399" s="224">
        <f>S399*H399</f>
        <v>0</v>
      </c>
      <c r="AR399" s="225" t="s">
        <v>271</v>
      </c>
      <c r="AT399" s="225" t="s">
        <v>260</v>
      </c>
      <c r="AU399" s="225" t="s">
        <v>83</v>
      </c>
      <c r="AY399" s="16" t="s">
        <v>128</v>
      </c>
      <c r="BE399" s="226">
        <f>IF(N399="základní",J399,0)</f>
        <v>0</v>
      </c>
      <c r="BF399" s="226">
        <f>IF(N399="snížená",J399,0)</f>
        <v>0</v>
      </c>
      <c r="BG399" s="226">
        <f>IF(N399="zákl. přenesená",J399,0)</f>
        <v>0</v>
      </c>
      <c r="BH399" s="226">
        <f>IF(N399="sníž. přenesená",J399,0)</f>
        <v>0</v>
      </c>
      <c r="BI399" s="226">
        <f>IF(N399="nulová",J399,0)</f>
        <v>0</v>
      </c>
      <c r="BJ399" s="16" t="s">
        <v>81</v>
      </c>
      <c r="BK399" s="226">
        <f>ROUND(I399*H399,2)</f>
        <v>0</v>
      </c>
      <c r="BL399" s="16" t="s">
        <v>163</v>
      </c>
      <c r="BM399" s="225" t="s">
        <v>480</v>
      </c>
    </row>
    <row r="400" spans="2:47" s="1" customFormat="1" ht="12">
      <c r="B400" s="37"/>
      <c r="C400" s="38"/>
      <c r="D400" s="227" t="s">
        <v>134</v>
      </c>
      <c r="E400" s="38"/>
      <c r="F400" s="228" t="s">
        <v>734</v>
      </c>
      <c r="G400" s="38"/>
      <c r="H400" s="38"/>
      <c r="I400" s="138"/>
      <c r="J400" s="38"/>
      <c r="K400" s="38"/>
      <c r="L400" s="42"/>
      <c r="M400" s="229"/>
      <c r="N400" s="85"/>
      <c r="O400" s="85"/>
      <c r="P400" s="85"/>
      <c r="Q400" s="85"/>
      <c r="R400" s="85"/>
      <c r="S400" s="85"/>
      <c r="T400" s="86"/>
      <c r="AT400" s="16" t="s">
        <v>134</v>
      </c>
      <c r="AU400" s="16" t="s">
        <v>83</v>
      </c>
    </row>
    <row r="401" spans="2:65" s="1" customFormat="1" ht="24" customHeight="1">
      <c r="B401" s="37"/>
      <c r="C401" s="214" t="s">
        <v>365</v>
      </c>
      <c r="D401" s="214" t="s">
        <v>129</v>
      </c>
      <c r="E401" s="215" t="s">
        <v>652</v>
      </c>
      <c r="F401" s="216" t="s">
        <v>653</v>
      </c>
      <c r="G401" s="217" t="s">
        <v>595</v>
      </c>
      <c r="H401" s="285"/>
      <c r="I401" s="219"/>
      <c r="J401" s="220">
        <f>ROUND(I401*H401,2)</f>
        <v>0</v>
      </c>
      <c r="K401" s="216" t="s">
        <v>211</v>
      </c>
      <c r="L401" s="42"/>
      <c r="M401" s="221" t="s">
        <v>1</v>
      </c>
      <c r="N401" s="222" t="s">
        <v>38</v>
      </c>
      <c r="O401" s="85"/>
      <c r="P401" s="223">
        <f>O401*H401</f>
        <v>0</v>
      </c>
      <c r="Q401" s="223">
        <v>0</v>
      </c>
      <c r="R401" s="223">
        <f>Q401*H401</f>
        <v>0</v>
      </c>
      <c r="S401" s="223">
        <v>0</v>
      </c>
      <c r="T401" s="224">
        <f>S401*H401</f>
        <v>0</v>
      </c>
      <c r="AR401" s="225" t="s">
        <v>163</v>
      </c>
      <c r="AT401" s="225" t="s">
        <v>129</v>
      </c>
      <c r="AU401" s="225" t="s">
        <v>83</v>
      </c>
      <c r="AY401" s="16" t="s">
        <v>128</v>
      </c>
      <c r="BE401" s="226">
        <f>IF(N401="základní",J401,0)</f>
        <v>0</v>
      </c>
      <c r="BF401" s="226">
        <f>IF(N401="snížená",J401,0)</f>
        <v>0</v>
      </c>
      <c r="BG401" s="226">
        <f>IF(N401="zákl. přenesená",J401,0)</f>
        <v>0</v>
      </c>
      <c r="BH401" s="226">
        <f>IF(N401="sníž. přenesená",J401,0)</f>
        <v>0</v>
      </c>
      <c r="BI401" s="226">
        <f>IF(N401="nulová",J401,0)</f>
        <v>0</v>
      </c>
      <c r="BJ401" s="16" t="s">
        <v>81</v>
      </c>
      <c r="BK401" s="226">
        <f>ROUND(I401*H401,2)</f>
        <v>0</v>
      </c>
      <c r="BL401" s="16" t="s">
        <v>163</v>
      </c>
      <c r="BM401" s="225" t="s">
        <v>484</v>
      </c>
    </row>
    <row r="402" spans="2:47" s="1" customFormat="1" ht="12">
      <c r="B402" s="37"/>
      <c r="C402" s="38"/>
      <c r="D402" s="227" t="s">
        <v>134</v>
      </c>
      <c r="E402" s="38"/>
      <c r="F402" s="228" t="s">
        <v>653</v>
      </c>
      <c r="G402" s="38"/>
      <c r="H402" s="38"/>
      <c r="I402" s="138"/>
      <c r="J402" s="38"/>
      <c r="K402" s="38"/>
      <c r="L402" s="42"/>
      <c r="M402" s="229"/>
      <c r="N402" s="85"/>
      <c r="O402" s="85"/>
      <c r="P402" s="85"/>
      <c r="Q402" s="85"/>
      <c r="R402" s="85"/>
      <c r="S402" s="85"/>
      <c r="T402" s="86"/>
      <c r="AT402" s="16" t="s">
        <v>134</v>
      </c>
      <c r="AU402" s="16" t="s">
        <v>83</v>
      </c>
    </row>
    <row r="403" spans="2:63" s="10" customFormat="1" ht="25.9" customHeight="1">
      <c r="B403" s="200"/>
      <c r="C403" s="201"/>
      <c r="D403" s="202" t="s">
        <v>72</v>
      </c>
      <c r="E403" s="203" t="s">
        <v>260</v>
      </c>
      <c r="F403" s="203" t="s">
        <v>655</v>
      </c>
      <c r="G403" s="201"/>
      <c r="H403" s="201"/>
      <c r="I403" s="204"/>
      <c r="J403" s="205">
        <f>BK403</f>
        <v>0</v>
      </c>
      <c r="K403" s="201"/>
      <c r="L403" s="206"/>
      <c r="M403" s="207"/>
      <c r="N403" s="208"/>
      <c r="O403" s="208"/>
      <c r="P403" s="209">
        <f>P404</f>
        <v>0</v>
      </c>
      <c r="Q403" s="208"/>
      <c r="R403" s="209">
        <f>R404</f>
        <v>0</v>
      </c>
      <c r="S403" s="208"/>
      <c r="T403" s="210">
        <f>T404</f>
        <v>0</v>
      </c>
      <c r="AR403" s="211" t="s">
        <v>138</v>
      </c>
      <c r="AT403" s="212" t="s">
        <v>72</v>
      </c>
      <c r="AU403" s="212" t="s">
        <v>73</v>
      </c>
      <c r="AY403" s="211" t="s">
        <v>128</v>
      </c>
      <c r="BK403" s="213">
        <f>BK404</f>
        <v>0</v>
      </c>
    </row>
    <row r="404" spans="2:63" s="10" customFormat="1" ht="22.8" customHeight="1">
      <c r="B404" s="200"/>
      <c r="C404" s="201"/>
      <c r="D404" s="202" t="s">
        <v>72</v>
      </c>
      <c r="E404" s="241" t="s">
        <v>662</v>
      </c>
      <c r="F404" s="241" t="s">
        <v>663</v>
      </c>
      <c r="G404" s="201"/>
      <c r="H404" s="201"/>
      <c r="I404" s="204"/>
      <c r="J404" s="242">
        <f>BK404</f>
        <v>0</v>
      </c>
      <c r="K404" s="201"/>
      <c r="L404" s="206"/>
      <c r="M404" s="207"/>
      <c r="N404" s="208"/>
      <c r="O404" s="208"/>
      <c r="P404" s="209">
        <f>SUM(P405:P412)</f>
        <v>0</v>
      </c>
      <c r="Q404" s="208"/>
      <c r="R404" s="209">
        <f>SUM(R405:R412)</f>
        <v>0</v>
      </c>
      <c r="S404" s="208"/>
      <c r="T404" s="210">
        <f>SUM(T405:T412)</f>
        <v>0</v>
      </c>
      <c r="AR404" s="211" t="s">
        <v>138</v>
      </c>
      <c r="AT404" s="212" t="s">
        <v>72</v>
      </c>
      <c r="AU404" s="212" t="s">
        <v>81</v>
      </c>
      <c r="AY404" s="211" t="s">
        <v>128</v>
      </c>
      <c r="BK404" s="213">
        <f>SUM(BK405:BK412)</f>
        <v>0</v>
      </c>
    </row>
    <row r="405" spans="2:65" s="1" customFormat="1" ht="16.5" customHeight="1">
      <c r="B405" s="37"/>
      <c r="C405" s="214" t="s">
        <v>503</v>
      </c>
      <c r="D405" s="214" t="s">
        <v>129</v>
      </c>
      <c r="E405" s="215" t="s">
        <v>665</v>
      </c>
      <c r="F405" s="216" t="s">
        <v>666</v>
      </c>
      <c r="G405" s="217" t="s">
        <v>223</v>
      </c>
      <c r="H405" s="218">
        <v>230</v>
      </c>
      <c r="I405" s="219"/>
      <c r="J405" s="220">
        <f>ROUND(I405*H405,2)</f>
        <v>0</v>
      </c>
      <c r="K405" s="216" t="s">
        <v>211</v>
      </c>
      <c r="L405" s="42"/>
      <c r="M405" s="221" t="s">
        <v>1</v>
      </c>
      <c r="N405" s="222" t="s">
        <v>38</v>
      </c>
      <c r="O405" s="85"/>
      <c r="P405" s="223">
        <f>O405*H405</f>
        <v>0</v>
      </c>
      <c r="Q405" s="223">
        <v>0</v>
      </c>
      <c r="R405" s="223">
        <f>Q405*H405</f>
        <v>0</v>
      </c>
      <c r="S405" s="223">
        <v>0</v>
      </c>
      <c r="T405" s="224">
        <f>S405*H405</f>
        <v>0</v>
      </c>
      <c r="AR405" s="225" t="s">
        <v>350</v>
      </c>
      <c r="AT405" s="225" t="s">
        <v>129</v>
      </c>
      <c r="AU405" s="225" t="s">
        <v>83</v>
      </c>
      <c r="AY405" s="16" t="s">
        <v>128</v>
      </c>
      <c r="BE405" s="226">
        <f>IF(N405="základní",J405,0)</f>
        <v>0</v>
      </c>
      <c r="BF405" s="226">
        <f>IF(N405="snížená",J405,0)</f>
        <v>0</v>
      </c>
      <c r="BG405" s="226">
        <f>IF(N405="zákl. přenesená",J405,0)</f>
        <v>0</v>
      </c>
      <c r="BH405" s="226">
        <f>IF(N405="sníž. přenesená",J405,0)</f>
        <v>0</v>
      </c>
      <c r="BI405" s="226">
        <f>IF(N405="nulová",J405,0)</f>
        <v>0</v>
      </c>
      <c r="BJ405" s="16" t="s">
        <v>81</v>
      </c>
      <c r="BK405" s="226">
        <f>ROUND(I405*H405,2)</f>
        <v>0</v>
      </c>
      <c r="BL405" s="16" t="s">
        <v>350</v>
      </c>
      <c r="BM405" s="225" t="s">
        <v>487</v>
      </c>
    </row>
    <row r="406" spans="2:47" s="1" customFormat="1" ht="12">
      <c r="B406" s="37"/>
      <c r="C406" s="38"/>
      <c r="D406" s="227" t="s">
        <v>134</v>
      </c>
      <c r="E406" s="38"/>
      <c r="F406" s="228" t="s">
        <v>666</v>
      </c>
      <c r="G406" s="38"/>
      <c r="H406" s="38"/>
      <c r="I406" s="138"/>
      <c r="J406" s="38"/>
      <c r="K406" s="38"/>
      <c r="L406" s="42"/>
      <c r="M406" s="229"/>
      <c r="N406" s="85"/>
      <c r="O406" s="85"/>
      <c r="P406" s="85"/>
      <c r="Q406" s="85"/>
      <c r="R406" s="85"/>
      <c r="S406" s="85"/>
      <c r="T406" s="86"/>
      <c r="AT406" s="16" t="s">
        <v>134</v>
      </c>
      <c r="AU406" s="16" t="s">
        <v>83</v>
      </c>
    </row>
    <row r="407" spans="2:51" s="12" customFormat="1" ht="12">
      <c r="B407" s="243"/>
      <c r="C407" s="244"/>
      <c r="D407" s="227" t="s">
        <v>212</v>
      </c>
      <c r="E407" s="245" t="s">
        <v>1</v>
      </c>
      <c r="F407" s="246" t="s">
        <v>735</v>
      </c>
      <c r="G407" s="244"/>
      <c r="H407" s="247">
        <v>230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AT407" s="253" t="s">
        <v>212</v>
      </c>
      <c r="AU407" s="253" t="s">
        <v>83</v>
      </c>
      <c r="AV407" s="12" t="s">
        <v>83</v>
      </c>
      <c r="AW407" s="12" t="s">
        <v>31</v>
      </c>
      <c r="AX407" s="12" t="s">
        <v>73</v>
      </c>
      <c r="AY407" s="253" t="s">
        <v>128</v>
      </c>
    </row>
    <row r="408" spans="2:51" s="13" customFormat="1" ht="12">
      <c r="B408" s="254"/>
      <c r="C408" s="255"/>
      <c r="D408" s="227" t="s">
        <v>212</v>
      </c>
      <c r="E408" s="256" t="s">
        <v>1</v>
      </c>
      <c r="F408" s="257" t="s">
        <v>214</v>
      </c>
      <c r="G408" s="255"/>
      <c r="H408" s="258">
        <v>230</v>
      </c>
      <c r="I408" s="259"/>
      <c r="J408" s="255"/>
      <c r="K408" s="255"/>
      <c r="L408" s="260"/>
      <c r="M408" s="261"/>
      <c r="N408" s="262"/>
      <c r="O408" s="262"/>
      <c r="P408" s="262"/>
      <c r="Q408" s="262"/>
      <c r="R408" s="262"/>
      <c r="S408" s="262"/>
      <c r="T408" s="263"/>
      <c r="AT408" s="264" t="s">
        <v>212</v>
      </c>
      <c r="AU408" s="264" t="s">
        <v>83</v>
      </c>
      <c r="AV408" s="13" t="s">
        <v>133</v>
      </c>
      <c r="AW408" s="13" t="s">
        <v>31</v>
      </c>
      <c r="AX408" s="13" t="s">
        <v>81</v>
      </c>
      <c r="AY408" s="264" t="s">
        <v>128</v>
      </c>
    </row>
    <row r="409" spans="2:65" s="1" customFormat="1" ht="16.5" customHeight="1">
      <c r="B409" s="37"/>
      <c r="C409" s="265" t="s">
        <v>369</v>
      </c>
      <c r="D409" s="265" t="s">
        <v>260</v>
      </c>
      <c r="E409" s="266" t="s">
        <v>669</v>
      </c>
      <c r="F409" s="267" t="s">
        <v>670</v>
      </c>
      <c r="G409" s="268" t="s">
        <v>223</v>
      </c>
      <c r="H409" s="269">
        <v>253</v>
      </c>
      <c r="I409" s="270"/>
      <c r="J409" s="271">
        <f>ROUND(I409*H409,2)</f>
        <v>0</v>
      </c>
      <c r="K409" s="267" t="s">
        <v>1</v>
      </c>
      <c r="L409" s="272"/>
      <c r="M409" s="273" t="s">
        <v>1</v>
      </c>
      <c r="N409" s="274" t="s">
        <v>38</v>
      </c>
      <c r="O409" s="85"/>
      <c r="P409" s="223">
        <f>O409*H409</f>
        <v>0</v>
      </c>
      <c r="Q409" s="223">
        <v>0</v>
      </c>
      <c r="R409" s="223">
        <f>Q409*H409</f>
        <v>0</v>
      </c>
      <c r="S409" s="223">
        <v>0</v>
      </c>
      <c r="T409" s="224">
        <f>S409*H409</f>
        <v>0</v>
      </c>
      <c r="AR409" s="225" t="s">
        <v>671</v>
      </c>
      <c r="AT409" s="225" t="s">
        <v>260</v>
      </c>
      <c r="AU409" s="225" t="s">
        <v>83</v>
      </c>
      <c r="AY409" s="16" t="s">
        <v>128</v>
      </c>
      <c r="BE409" s="226">
        <f>IF(N409="základní",J409,0)</f>
        <v>0</v>
      </c>
      <c r="BF409" s="226">
        <f>IF(N409="snížená",J409,0)</f>
        <v>0</v>
      </c>
      <c r="BG409" s="226">
        <f>IF(N409="zákl. přenesená",J409,0)</f>
        <v>0</v>
      </c>
      <c r="BH409" s="226">
        <f>IF(N409="sníž. přenesená",J409,0)</f>
        <v>0</v>
      </c>
      <c r="BI409" s="226">
        <f>IF(N409="nulová",J409,0)</f>
        <v>0</v>
      </c>
      <c r="BJ409" s="16" t="s">
        <v>81</v>
      </c>
      <c r="BK409" s="226">
        <f>ROUND(I409*H409,2)</f>
        <v>0</v>
      </c>
      <c r="BL409" s="16" t="s">
        <v>350</v>
      </c>
      <c r="BM409" s="225" t="s">
        <v>491</v>
      </c>
    </row>
    <row r="410" spans="2:47" s="1" customFormat="1" ht="12">
      <c r="B410" s="37"/>
      <c r="C410" s="38"/>
      <c r="D410" s="227" t="s">
        <v>134</v>
      </c>
      <c r="E410" s="38"/>
      <c r="F410" s="228" t="s">
        <v>670</v>
      </c>
      <c r="G410" s="38"/>
      <c r="H410" s="38"/>
      <c r="I410" s="138"/>
      <c r="J410" s="38"/>
      <c r="K410" s="38"/>
      <c r="L410" s="42"/>
      <c r="M410" s="229"/>
      <c r="N410" s="85"/>
      <c r="O410" s="85"/>
      <c r="P410" s="85"/>
      <c r="Q410" s="85"/>
      <c r="R410" s="85"/>
      <c r="S410" s="85"/>
      <c r="T410" s="86"/>
      <c r="AT410" s="16" t="s">
        <v>134</v>
      </c>
      <c r="AU410" s="16" t="s">
        <v>83</v>
      </c>
    </row>
    <row r="411" spans="2:51" s="12" customFormat="1" ht="12">
      <c r="B411" s="243"/>
      <c r="C411" s="244"/>
      <c r="D411" s="227" t="s">
        <v>212</v>
      </c>
      <c r="E411" s="245" t="s">
        <v>1</v>
      </c>
      <c r="F411" s="246" t="s">
        <v>736</v>
      </c>
      <c r="G411" s="244"/>
      <c r="H411" s="247">
        <v>253.00000000000003</v>
      </c>
      <c r="I411" s="248"/>
      <c r="J411" s="244"/>
      <c r="K411" s="244"/>
      <c r="L411" s="249"/>
      <c r="M411" s="250"/>
      <c r="N411" s="251"/>
      <c r="O411" s="251"/>
      <c r="P411" s="251"/>
      <c r="Q411" s="251"/>
      <c r="R411" s="251"/>
      <c r="S411" s="251"/>
      <c r="T411" s="252"/>
      <c r="AT411" s="253" t="s">
        <v>212</v>
      </c>
      <c r="AU411" s="253" t="s">
        <v>83</v>
      </c>
      <c r="AV411" s="12" t="s">
        <v>83</v>
      </c>
      <c r="AW411" s="12" t="s">
        <v>31</v>
      </c>
      <c r="AX411" s="12" t="s">
        <v>73</v>
      </c>
      <c r="AY411" s="253" t="s">
        <v>128</v>
      </c>
    </row>
    <row r="412" spans="2:51" s="13" customFormat="1" ht="12">
      <c r="B412" s="254"/>
      <c r="C412" s="255"/>
      <c r="D412" s="227" t="s">
        <v>212</v>
      </c>
      <c r="E412" s="256" t="s">
        <v>1</v>
      </c>
      <c r="F412" s="257" t="s">
        <v>214</v>
      </c>
      <c r="G412" s="255"/>
      <c r="H412" s="258">
        <v>253.00000000000003</v>
      </c>
      <c r="I412" s="259"/>
      <c r="J412" s="255"/>
      <c r="K412" s="255"/>
      <c r="L412" s="260"/>
      <c r="M412" s="286"/>
      <c r="N412" s="287"/>
      <c r="O412" s="287"/>
      <c r="P412" s="287"/>
      <c r="Q412" s="287"/>
      <c r="R412" s="287"/>
      <c r="S412" s="287"/>
      <c r="T412" s="288"/>
      <c r="AT412" s="264" t="s">
        <v>212</v>
      </c>
      <c r="AU412" s="264" t="s">
        <v>83</v>
      </c>
      <c r="AV412" s="13" t="s">
        <v>133</v>
      </c>
      <c r="AW412" s="13" t="s">
        <v>31</v>
      </c>
      <c r="AX412" s="13" t="s">
        <v>81</v>
      </c>
      <c r="AY412" s="264" t="s">
        <v>128</v>
      </c>
    </row>
    <row r="413" spans="2:12" s="1" customFormat="1" ht="6.95" customHeight="1">
      <c r="B413" s="60"/>
      <c r="C413" s="61"/>
      <c r="D413" s="61"/>
      <c r="E413" s="61"/>
      <c r="F413" s="61"/>
      <c r="G413" s="61"/>
      <c r="H413" s="61"/>
      <c r="I413" s="172"/>
      <c r="J413" s="61"/>
      <c r="K413" s="61"/>
      <c r="L413" s="42"/>
    </row>
  </sheetData>
  <sheetProtection password="CC35" sheet="1" objects="1" scenarios="1" formatColumns="0" formatRows="0" autoFilter="0"/>
  <autoFilter ref="C127:K41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92</v>
      </c>
    </row>
    <row r="3" spans="2:46" ht="6.95" customHeight="1" hidden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83</v>
      </c>
    </row>
    <row r="4" spans="2:46" ht="24.95" customHeight="1" hidden="1">
      <c r="B4" s="19"/>
      <c r="D4" s="134" t="s">
        <v>103</v>
      </c>
      <c r="L4" s="19"/>
      <c r="M4" s="135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36" t="s">
        <v>16</v>
      </c>
      <c r="L6" s="19"/>
    </row>
    <row r="7" spans="2:12" ht="16.5" customHeight="1" hidden="1">
      <c r="B7" s="19"/>
      <c r="E7" s="137" t="str">
        <f>'Rekapitulace stavby'!K6</f>
        <v>Úprava vnitrobloku ulice Sadová - Cheb</v>
      </c>
      <c r="F7" s="136"/>
      <c r="G7" s="136"/>
      <c r="H7" s="136"/>
      <c r="L7" s="19"/>
    </row>
    <row r="8" spans="2:12" s="1" customFormat="1" ht="12" customHeight="1" hidden="1">
      <c r="B8" s="42"/>
      <c r="D8" s="136" t="s">
        <v>104</v>
      </c>
      <c r="I8" s="138"/>
      <c r="L8" s="42"/>
    </row>
    <row r="9" spans="2:12" s="1" customFormat="1" ht="36.95" customHeight="1" hidden="1">
      <c r="B9" s="42"/>
      <c r="E9" s="139" t="s">
        <v>737</v>
      </c>
      <c r="F9" s="1"/>
      <c r="G9" s="1"/>
      <c r="H9" s="1"/>
      <c r="I9" s="138"/>
      <c r="L9" s="42"/>
    </row>
    <row r="10" spans="2:12" s="1" customFormat="1" ht="12" hidden="1">
      <c r="B10" s="42"/>
      <c r="I10" s="138"/>
      <c r="L10" s="42"/>
    </row>
    <row r="11" spans="2:12" s="1" customFormat="1" ht="12" customHeight="1" hidden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 hidden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23. 9. 2019</v>
      </c>
      <c r="L12" s="42"/>
    </row>
    <row r="13" spans="2:12" s="1" customFormat="1" ht="10.8" customHeight="1" hidden="1">
      <c r="B13" s="42"/>
      <c r="I13" s="138"/>
      <c r="L13" s="42"/>
    </row>
    <row r="14" spans="2:12" s="1" customFormat="1" ht="12" customHeight="1" hidden="1">
      <c r="B14" s="42"/>
      <c r="D14" s="136" t="s">
        <v>24</v>
      </c>
      <c r="I14" s="141" t="s">
        <v>25</v>
      </c>
      <c r="J14" s="140" t="str">
        <f>IF('Rekapitulace stavby'!AN10="","",'Rekapitulace stavby'!AN10)</f>
        <v/>
      </c>
      <c r="L14" s="42"/>
    </row>
    <row r="15" spans="2:12" s="1" customFormat="1" ht="18" customHeight="1" hidden="1">
      <c r="B15" s="42"/>
      <c r="E15" s="140" t="str">
        <f>IF('Rekapitulace stavby'!E11="","",'Rekapitulace stavby'!E11)</f>
        <v xml:space="preserve"> </v>
      </c>
      <c r="I15" s="141" t="s">
        <v>26</v>
      </c>
      <c r="J15" s="140" t="str">
        <f>IF('Rekapitulace stavby'!AN11="","",'Rekapitulace stavby'!AN11)</f>
        <v/>
      </c>
      <c r="L15" s="42"/>
    </row>
    <row r="16" spans="2:12" s="1" customFormat="1" ht="6.95" customHeight="1" hidden="1">
      <c r="B16" s="42"/>
      <c r="I16" s="138"/>
      <c r="L16" s="42"/>
    </row>
    <row r="17" spans="2:12" s="1" customFormat="1" ht="12" customHeight="1" hidden="1">
      <c r="B17" s="42"/>
      <c r="D17" s="136" t="s">
        <v>27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40"/>
      <c r="G18" s="140"/>
      <c r="H18" s="140"/>
      <c r="I18" s="141" t="s">
        <v>26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38"/>
      <c r="L19" s="42"/>
    </row>
    <row r="20" spans="2:12" s="1" customFormat="1" ht="12" customHeight="1" hidden="1">
      <c r="B20" s="42"/>
      <c r="D20" s="136" t="s">
        <v>29</v>
      </c>
      <c r="I20" s="141" t="s">
        <v>25</v>
      </c>
      <c r="J20" s="140" t="str">
        <f>IF('Rekapitulace stavby'!AN16="","",'Rekapitulace stavby'!AN16)</f>
        <v/>
      </c>
      <c r="L20" s="42"/>
    </row>
    <row r="21" spans="2:12" s="1" customFormat="1" ht="18" customHeight="1" hidden="1">
      <c r="B21" s="42"/>
      <c r="E21" s="140" t="str">
        <f>IF('Rekapitulace stavby'!E17="","",'Rekapitulace stavby'!E17)</f>
        <v xml:space="preserve"> </v>
      </c>
      <c r="I21" s="141" t="s">
        <v>26</v>
      </c>
      <c r="J21" s="140" t="str">
        <f>IF('Rekapitulace stavby'!AN17="","",'Rekapitulace stavby'!AN17)</f>
        <v/>
      </c>
      <c r="L21" s="42"/>
    </row>
    <row r="22" spans="2:12" s="1" customFormat="1" ht="6.95" customHeight="1" hidden="1">
      <c r="B22" s="42"/>
      <c r="I22" s="138"/>
      <c r="L22" s="42"/>
    </row>
    <row r="23" spans="2:12" s="1" customFormat="1" ht="12" customHeight="1" hidden="1">
      <c r="B23" s="42"/>
      <c r="D23" s="136" t="s">
        <v>30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 hidden="1">
      <c r="B24" s="42"/>
      <c r="E24" s="140" t="str">
        <f>IF('Rekapitulace stavby'!E20="","",'Rekapitulace stavby'!E20)</f>
        <v xml:space="preserve"> </v>
      </c>
      <c r="I24" s="141" t="s">
        <v>26</v>
      </c>
      <c r="J24" s="140" t="str">
        <f>IF('Rekapitulace stavby'!AN20="","",'Rekapitulace stavby'!AN20)</f>
        <v/>
      </c>
      <c r="L24" s="42"/>
    </row>
    <row r="25" spans="2:12" s="1" customFormat="1" ht="6.95" customHeight="1" hidden="1">
      <c r="B25" s="42"/>
      <c r="I25" s="138"/>
      <c r="L25" s="42"/>
    </row>
    <row r="26" spans="2:12" s="1" customFormat="1" ht="12" customHeight="1" hidden="1">
      <c r="B26" s="42"/>
      <c r="D26" s="136" t="s">
        <v>32</v>
      </c>
      <c r="I26" s="138"/>
      <c r="L26" s="42"/>
    </row>
    <row r="27" spans="2:12" s="7" customFormat="1" ht="16.5" customHeight="1" hidden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 hidden="1">
      <c r="B28" s="42"/>
      <c r="I28" s="138"/>
      <c r="L28" s="42"/>
    </row>
    <row r="29" spans="2:12" s="1" customFormat="1" ht="6.95" customHeight="1" hidden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 hidden="1">
      <c r="B30" s="42"/>
      <c r="D30" s="147" t="s">
        <v>33</v>
      </c>
      <c r="I30" s="138"/>
      <c r="J30" s="148">
        <f>ROUND(J128,2)</f>
        <v>0</v>
      </c>
      <c r="L30" s="42"/>
    </row>
    <row r="31" spans="2:12" s="1" customFormat="1" ht="6.95" customHeight="1" hidden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 hidden="1">
      <c r="B32" s="42"/>
      <c r="F32" s="149" t="s">
        <v>35</v>
      </c>
      <c r="I32" s="150" t="s">
        <v>34</v>
      </c>
      <c r="J32" s="149" t="s">
        <v>36</v>
      </c>
      <c r="L32" s="42"/>
    </row>
    <row r="33" spans="2:12" s="1" customFormat="1" ht="14.4" customHeight="1" hidden="1">
      <c r="B33" s="42"/>
      <c r="D33" s="151" t="s">
        <v>37</v>
      </c>
      <c r="E33" s="136" t="s">
        <v>38</v>
      </c>
      <c r="F33" s="152">
        <f>ROUND((SUM(BE128:BE395)),2)</f>
        <v>0</v>
      </c>
      <c r="I33" s="153">
        <v>0.21</v>
      </c>
      <c r="J33" s="152">
        <f>ROUND(((SUM(BE128:BE395))*I33),2)</f>
        <v>0</v>
      </c>
      <c r="L33" s="42"/>
    </row>
    <row r="34" spans="2:12" s="1" customFormat="1" ht="14.4" customHeight="1" hidden="1">
      <c r="B34" s="42"/>
      <c r="E34" s="136" t="s">
        <v>39</v>
      </c>
      <c r="F34" s="152">
        <f>ROUND((SUM(BF128:BF395)),2)</f>
        <v>0</v>
      </c>
      <c r="I34" s="153">
        <v>0.15</v>
      </c>
      <c r="J34" s="152">
        <f>ROUND(((SUM(BF128:BF395))*I34),2)</f>
        <v>0</v>
      </c>
      <c r="L34" s="42"/>
    </row>
    <row r="35" spans="2:12" s="1" customFormat="1" ht="14.4" customHeight="1" hidden="1">
      <c r="B35" s="42"/>
      <c r="E35" s="136" t="s">
        <v>40</v>
      </c>
      <c r="F35" s="152">
        <f>ROUND((SUM(BG128:BG395)),2)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41</v>
      </c>
      <c r="F36" s="152">
        <f>ROUND((SUM(BH128:BH395)),2)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42</v>
      </c>
      <c r="F37" s="152">
        <f>ROUND((SUM(BI128:BI395)),2)</f>
        <v>0</v>
      </c>
      <c r="I37" s="153">
        <v>0</v>
      </c>
      <c r="J37" s="152">
        <f>0</f>
        <v>0</v>
      </c>
      <c r="L37" s="42"/>
    </row>
    <row r="38" spans="2:12" s="1" customFormat="1" ht="6.95" customHeight="1" hidden="1">
      <c r="B38" s="42"/>
      <c r="I38" s="138"/>
      <c r="L38" s="42"/>
    </row>
    <row r="39" spans="2:12" s="1" customFormat="1" ht="25.4" customHeight="1" hidden="1"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9"/>
      <c r="J39" s="160">
        <f>SUM(J30:J37)</f>
        <v>0</v>
      </c>
      <c r="K39" s="161"/>
      <c r="L39" s="42"/>
    </row>
    <row r="40" spans="2:12" s="1" customFormat="1" ht="14.4" customHeight="1" hidden="1">
      <c r="B40" s="42"/>
      <c r="I40" s="138"/>
      <c r="L40" s="42"/>
    </row>
    <row r="41" spans="2:12" ht="14.4" customHeight="1" hidden="1">
      <c r="B41" s="19"/>
      <c r="L41" s="19"/>
    </row>
    <row r="42" spans="2:12" ht="14.4" customHeight="1" hidden="1">
      <c r="B42" s="19"/>
      <c r="L42" s="19"/>
    </row>
    <row r="43" spans="2:12" ht="14.4" customHeight="1" hidden="1">
      <c r="B43" s="19"/>
      <c r="L43" s="19"/>
    </row>
    <row r="44" spans="2:12" ht="14.4" customHeight="1" hidden="1">
      <c r="B44" s="19"/>
      <c r="L44" s="19"/>
    </row>
    <row r="45" spans="2:12" ht="14.4" customHeight="1" hidden="1">
      <c r="B45" s="19"/>
      <c r="L45" s="19"/>
    </row>
    <row r="46" spans="2:12" ht="14.4" customHeight="1" hidden="1">
      <c r="B46" s="19"/>
      <c r="L46" s="19"/>
    </row>
    <row r="47" spans="2:12" ht="14.4" customHeight="1" hidden="1">
      <c r="B47" s="19"/>
      <c r="L47" s="19"/>
    </row>
    <row r="48" spans="2:12" ht="14.4" customHeight="1" hidden="1">
      <c r="B48" s="19"/>
      <c r="L48" s="19"/>
    </row>
    <row r="49" spans="2:12" ht="14.4" customHeight="1" hidden="1">
      <c r="B49" s="19"/>
      <c r="L49" s="19"/>
    </row>
    <row r="50" spans="2:12" s="1" customFormat="1" ht="14.4" customHeight="1" hidden="1">
      <c r="B50" s="42"/>
      <c r="D50" s="162" t="s">
        <v>46</v>
      </c>
      <c r="E50" s="163"/>
      <c r="F50" s="163"/>
      <c r="G50" s="162" t="s">
        <v>47</v>
      </c>
      <c r="H50" s="163"/>
      <c r="I50" s="164"/>
      <c r="J50" s="163"/>
      <c r="K50" s="163"/>
      <c r="L50" s="4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2:12" s="1" customFormat="1" ht="12" hidden="1">
      <c r="B61" s="42"/>
      <c r="D61" s="165" t="s">
        <v>48</v>
      </c>
      <c r="E61" s="166"/>
      <c r="F61" s="167" t="s">
        <v>49</v>
      </c>
      <c r="G61" s="165" t="s">
        <v>48</v>
      </c>
      <c r="H61" s="166"/>
      <c r="I61" s="168"/>
      <c r="J61" s="169" t="s">
        <v>49</v>
      </c>
      <c r="K61" s="166"/>
      <c r="L61" s="42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2:12" s="1" customFormat="1" ht="12" hidden="1">
      <c r="B65" s="42"/>
      <c r="D65" s="162" t="s">
        <v>50</v>
      </c>
      <c r="E65" s="163"/>
      <c r="F65" s="163"/>
      <c r="G65" s="162" t="s">
        <v>51</v>
      </c>
      <c r="H65" s="163"/>
      <c r="I65" s="164"/>
      <c r="J65" s="163"/>
      <c r="K65" s="163"/>
      <c r="L65" s="42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2:12" s="1" customFormat="1" ht="12" hidden="1">
      <c r="B76" s="42"/>
      <c r="D76" s="165" t="s">
        <v>48</v>
      </c>
      <c r="E76" s="166"/>
      <c r="F76" s="167" t="s">
        <v>49</v>
      </c>
      <c r="G76" s="165" t="s">
        <v>48</v>
      </c>
      <c r="H76" s="166"/>
      <c r="I76" s="168"/>
      <c r="J76" s="169" t="s">
        <v>49</v>
      </c>
      <c r="K76" s="166"/>
      <c r="L76" s="42"/>
    </row>
    <row r="77" spans="2:12" s="1" customFormat="1" ht="14.4" customHeight="1" hidden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78" ht="12" hidden="1"/>
    <row r="79" ht="12" hidden="1"/>
    <row r="80" ht="12" hidden="1"/>
    <row r="81" spans="2:12" s="1" customFormat="1" ht="6.95" customHeight="1" hidden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 hidden="1">
      <c r="B82" s="37"/>
      <c r="C82" s="22" t="s">
        <v>106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 hidden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 hidden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 hidden="1">
      <c r="B85" s="37"/>
      <c r="C85" s="38"/>
      <c r="D85" s="38"/>
      <c r="E85" s="176" t="str">
        <f>E7</f>
        <v>Úprava vnitrobloku ulice Sadová - Cheb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 hidden="1">
      <c r="B86" s="37"/>
      <c r="C86" s="31" t="s">
        <v>104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 hidden="1">
      <c r="B87" s="37"/>
      <c r="C87" s="38"/>
      <c r="D87" s="38"/>
      <c r="E87" s="70" t="str">
        <f>E9</f>
        <v>30 - Dopravní část - - 30 - Dopravní část - cykl...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 hidden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 hidden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23. 9. 2019</v>
      </c>
      <c r="K89" s="38"/>
      <c r="L89" s="42"/>
    </row>
    <row r="90" spans="2:12" s="1" customFormat="1" ht="6.95" customHeight="1" hidden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15.15" customHeight="1" hidden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41" t="s">
        <v>29</v>
      </c>
      <c r="J91" s="35" t="str">
        <f>E21</f>
        <v xml:space="preserve"> </v>
      </c>
      <c r="K91" s="38"/>
      <c r="L91" s="42"/>
    </row>
    <row r="92" spans="2:12" s="1" customFormat="1" ht="15.15" customHeight="1" hidden="1">
      <c r="B92" s="37"/>
      <c r="C92" s="31" t="s">
        <v>27</v>
      </c>
      <c r="D92" s="38"/>
      <c r="E92" s="38"/>
      <c r="F92" s="26" t="str">
        <f>IF(E18="","",E18)</f>
        <v>Vyplň údaj</v>
      </c>
      <c r="G92" s="38"/>
      <c r="H92" s="38"/>
      <c r="I92" s="141" t="s">
        <v>30</v>
      </c>
      <c r="J92" s="35" t="str">
        <f>E24</f>
        <v xml:space="preserve"> </v>
      </c>
      <c r="K92" s="38"/>
      <c r="L92" s="42"/>
    </row>
    <row r="93" spans="2:12" s="1" customFormat="1" ht="10.3" customHeight="1" hidden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 hidden="1">
      <c r="B94" s="37"/>
      <c r="C94" s="177" t="s">
        <v>107</v>
      </c>
      <c r="D94" s="178"/>
      <c r="E94" s="178"/>
      <c r="F94" s="178"/>
      <c r="G94" s="178"/>
      <c r="H94" s="178"/>
      <c r="I94" s="179"/>
      <c r="J94" s="180" t="s">
        <v>108</v>
      </c>
      <c r="K94" s="178"/>
      <c r="L94" s="42"/>
    </row>
    <row r="95" spans="2:12" s="1" customFormat="1" ht="10.3" customHeight="1" hidden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 hidden="1">
      <c r="B96" s="37"/>
      <c r="C96" s="181" t="s">
        <v>109</v>
      </c>
      <c r="D96" s="38"/>
      <c r="E96" s="38"/>
      <c r="F96" s="38"/>
      <c r="G96" s="38"/>
      <c r="H96" s="38"/>
      <c r="I96" s="138"/>
      <c r="J96" s="104">
        <f>J128</f>
        <v>0</v>
      </c>
      <c r="K96" s="38"/>
      <c r="L96" s="42"/>
      <c r="AU96" s="16" t="s">
        <v>110</v>
      </c>
    </row>
    <row r="97" spans="2:12" s="8" customFormat="1" ht="24.95" customHeight="1" hidden="1">
      <c r="B97" s="182"/>
      <c r="C97" s="183"/>
      <c r="D97" s="184" t="s">
        <v>190</v>
      </c>
      <c r="E97" s="185"/>
      <c r="F97" s="185"/>
      <c r="G97" s="185"/>
      <c r="H97" s="185"/>
      <c r="I97" s="186"/>
      <c r="J97" s="187">
        <f>J129</f>
        <v>0</v>
      </c>
      <c r="K97" s="183"/>
      <c r="L97" s="188"/>
    </row>
    <row r="98" spans="2:12" s="11" customFormat="1" ht="19.9" customHeight="1" hidden="1">
      <c r="B98" s="234"/>
      <c r="C98" s="235"/>
      <c r="D98" s="236" t="s">
        <v>191</v>
      </c>
      <c r="E98" s="237"/>
      <c r="F98" s="237"/>
      <c r="G98" s="237"/>
      <c r="H98" s="237"/>
      <c r="I98" s="238"/>
      <c r="J98" s="239">
        <f>J130</f>
        <v>0</v>
      </c>
      <c r="K98" s="235"/>
      <c r="L98" s="240"/>
    </row>
    <row r="99" spans="2:12" s="11" customFormat="1" ht="19.9" customHeight="1" hidden="1">
      <c r="B99" s="234"/>
      <c r="C99" s="235"/>
      <c r="D99" s="236" t="s">
        <v>192</v>
      </c>
      <c r="E99" s="237"/>
      <c r="F99" s="237"/>
      <c r="G99" s="237"/>
      <c r="H99" s="237"/>
      <c r="I99" s="238"/>
      <c r="J99" s="239">
        <f>J194</f>
        <v>0</v>
      </c>
      <c r="K99" s="235"/>
      <c r="L99" s="240"/>
    </row>
    <row r="100" spans="2:12" s="11" customFormat="1" ht="19.9" customHeight="1" hidden="1">
      <c r="B100" s="234"/>
      <c r="C100" s="235"/>
      <c r="D100" s="236" t="s">
        <v>194</v>
      </c>
      <c r="E100" s="237"/>
      <c r="F100" s="237"/>
      <c r="G100" s="237"/>
      <c r="H100" s="237"/>
      <c r="I100" s="238"/>
      <c r="J100" s="239">
        <f>J211</f>
        <v>0</v>
      </c>
      <c r="K100" s="235"/>
      <c r="L100" s="240"/>
    </row>
    <row r="101" spans="2:12" s="11" customFormat="1" ht="19.9" customHeight="1" hidden="1">
      <c r="B101" s="234"/>
      <c r="C101" s="235"/>
      <c r="D101" s="236" t="s">
        <v>195</v>
      </c>
      <c r="E101" s="237"/>
      <c r="F101" s="237"/>
      <c r="G101" s="237"/>
      <c r="H101" s="237"/>
      <c r="I101" s="238"/>
      <c r="J101" s="239">
        <f>J302</f>
        <v>0</v>
      </c>
      <c r="K101" s="235"/>
      <c r="L101" s="240"/>
    </row>
    <row r="102" spans="2:12" s="11" customFormat="1" ht="19.9" customHeight="1" hidden="1">
      <c r="B102" s="234"/>
      <c r="C102" s="235"/>
      <c r="D102" s="236" t="s">
        <v>196</v>
      </c>
      <c r="E102" s="237"/>
      <c r="F102" s="237"/>
      <c r="G102" s="237"/>
      <c r="H102" s="237"/>
      <c r="I102" s="238"/>
      <c r="J102" s="239">
        <f>J319</f>
        <v>0</v>
      </c>
      <c r="K102" s="235"/>
      <c r="L102" s="240"/>
    </row>
    <row r="103" spans="2:12" s="11" customFormat="1" ht="19.9" customHeight="1" hidden="1">
      <c r="B103" s="234"/>
      <c r="C103" s="235"/>
      <c r="D103" s="236" t="s">
        <v>197</v>
      </c>
      <c r="E103" s="237"/>
      <c r="F103" s="237"/>
      <c r="G103" s="237"/>
      <c r="H103" s="237"/>
      <c r="I103" s="238"/>
      <c r="J103" s="239">
        <f>J360</f>
        <v>0</v>
      </c>
      <c r="K103" s="235"/>
      <c r="L103" s="240"/>
    </row>
    <row r="104" spans="2:12" s="11" customFormat="1" ht="19.9" customHeight="1" hidden="1">
      <c r="B104" s="234"/>
      <c r="C104" s="235"/>
      <c r="D104" s="236" t="s">
        <v>198</v>
      </c>
      <c r="E104" s="237"/>
      <c r="F104" s="237"/>
      <c r="G104" s="237"/>
      <c r="H104" s="237"/>
      <c r="I104" s="238"/>
      <c r="J104" s="239">
        <f>J369</f>
        <v>0</v>
      </c>
      <c r="K104" s="235"/>
      <c r="L104" s="240"/>
    </row>
    <row r="105" spans="2:12" s="8" customFormat="1" ht="24.95" customHeight="1" hidden="1">
      <c r="B105" s="182"/>
      <c r="C105" s="183"/>
      <c r="D105" s="184" t="s">
        <v>199</v>
      </c>
      <c r="E105" s="185"/>
      <c r="F105" s="185"/>
      <c r="G105" s="185"/>
      <c r="H105" s="185"/>
      <c r="I105" s="186"/>
      <c r="J105" s="187">
        <f>J372</f>
        <v>0</v>
      </c>
      <c r="K105" s="183"/>
      <c r="L105" s="188"/>
    </row>
    <row r="106" spans="2:12" s="11" customFormat="1" ht="19.9" customHeight="1" hidden="1">
      <c r="B106" s="234"/>
      <c r="C106" s="235"/>
      <c r="D106" s="236" t="s">
        <v>200</v>
      </c>
      <c r="E106" s="237"/>
      <c r="F106" s="237"/>
      <c r="G106" s="237"/>
      <c r="H106" s="237"/>
      <c r="I106" s="238"/>
      <c r="J106" s="239">
        <f>J373</f>
        <v>0</v>
      </c>
      <c r="K106" s="235"/>
      <c r="L106" s="240"/>
    </row>
    <row r="107" spans="2:12" s="8" customFormat="1" ht="24.95" customHeight="1" hidden="1">
      <c r="B107" s="182"/>
      <c r="C107" s="183"/>
      <c r="D107" s="184" t="s">
        <v>202</v>
      </c>
      <c r="E107" s="185"/>
      <c r="F107" s="185"/>
      <c r="G107" s="185"/>
      <c r="H107" s="185"/>
      <c r="I107" s="186"/>
      <c r="J107" s="187">
        <f>J386</f>
        <v>0</v>
      </c>
      <c r="K107" s="183"/>
      <c r="L107" s="188"/>
    </row>
    <row r="108" spans="2:12" s="11" customFormat="1" ht="19.9" customHeight="1" hidden="1">
      <c r="B108" s="234"/>
      <c r="C108" s="235"/>
      <c r="D108" s="236" t="s">
        <v>204</v>
      </c>
      <c r="E108" s="237"/>
      <c r="F108" s="237"/>
      <c r="G108" s="237"/>
      <c r="H108" s="237"/>
      <c r="I108" s="238"/>
      <c r="J108" s="239">
        <f>J387</f>
        <v>0</v>
      </c>
      <c r="K108" s="235"/>
      <c r="L108" s="240"/>
    </row>
    <row r="109" spans="2:12" s="1" customFormat="1" ht="21.8" customHeight="1" hidden="1">
      <c r="B109" s="37"/>
      <c r="C109" s="38"/>
      <c r="D109" s="38"/>
      <c r="E109" s="38"/>
      <c r="F109" s="38"/>
      <c r="G109" s="38"/>
      <c r="H109" s="38"/>
      <c r="I109" s="138"/>
      <c r="J109" s="38"/>
      <c r="K109" s="38"/>
      <c r="L109" s="42"/>
    </row>
    <row r="110" spans="2:12" s="1" customFormat="1" ht="6.95" customHeight="1" hidden="1">
      <c r="B110" s="60"/>
      <c r="C110" s="61"/>
      <c r="D110" s="61"/>
      <c r="E110" s="61"/>
      <c r="F110" s="61"/>
      <c r="G110" s="61"/>
      <c r="H110" s="61"/>
      <c r="I110" s="172"/>
      <c r="J110" s="61"/>
      <c r="K110" s="61"/>
      <c r="L110" s="42"/>
    </row>
    <row r="111" ht="12" hidden="1"/>
    <row r="112" ht="12" hidden="1"/>
    <row r="113" ht="12" hidden="1"/>
    <row r="114" spans="2:12" s="1" customFormat="1" ht="6.95" customHeight="1">
      <c r="B114" s="62"/>
      <c r="C114" s="63"/>
      <c r="D114" s="63"/>
      <c r="E114" s="63"/>
      <c r="F114" s="63"/>
      <c r="G114" s="63"/>
      <c r="H114" s="63"/>
      <c r="I114" s="175"/>
      <c r="J114" s="63"/>
      <c r="K114" s="63"/>
      <c r="L114" s="42"/>
    </row>
    <row r="115" spans="2:12" s="1" customFormat="1" ht="24.95" customHeight="1">
      <c r="B115" s="37"/>
      <c r="C115" s="22" t="s">
        <v>112</v>
      </c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38"/>
      <c r="J116" s="38"/>
      <c r="K116" s="38"/>
      <c r="L116" s="42"/>
    </row>
    <row r="117" spans="2:12" s="1" customFormat="1" ht="12" customHeight="1">
      <c r="B117" s="37"/>
      <c r="C117" s="31" t="s">
        <v>16</v>
      </c>
      <c r="D117" s="38"/>
      <c r="E117" s="38"/>
      <c r="F117" s="38"/>
      <c r="G117" s="38"/>
      <c r="H117" s="38"/>
      <c r="I117" s="138"/>
      <c r="J117" s="38"/>
      <c r="K117" s="38"/>
      <c r="L117" s="42"/>
    </row>
    <row r="118" spans="2:12" s="1" customFormat="1" ht="16.5" customHeight="1">
      <c r="B118" s="37"/>
      <c r="C118" s="38"/>
      <c r="D118" s="38"/>
      <c r="E118" s="176" t="str">
        <f>E7</f>
        <v>Úprava vnitrobloku ulice Sadová - Cheb</v>
      </c>
      <c r="F118" s="31"/>
      <c r="G118" s="31"/>
      <c r="H118" s="31"/>
      <c r="I118" s="138"/>
      <c r="J118" s="38"/>
      <c r="K118" s="38"/>
      <c r="L118" s="42"/>
    </row>
    <row r="119" spans="2:12" s="1" customFormat="1" ht="12" customHeight="1">
      <c r="B119" s="37"/>
      <c r="C119" s="31" t="s">
        <v>104</v>
      </c>
      <c r="D119" s="38"/>
      <c r="E119" s="38"/>
      <c r="F119" s="38"/>
      <c r="G119" s="38"/>
      <c r="H119" s="38"/>
      <c r="I119" s="138"/>
      <c r="J119" s="38"/>
      <c r="K119" s="38"/>
      <c r="L119" s="42"/>
    </row>
    <row r="120" spans="2:12" s="1" customFormat="1" ht="16.5" customHeight="1">
      <c r="B120" s="37"/>
      <c r="C120" s="38"/>
      <c r="D120" s="38"/>
      <c r="E120" s="70" t="str">
        <f>E9</f>
        <v>30 - Dopravní část - - 30 - Dopravní část - cykl...</v>
      </c>
      <c r="F120" s="38"/>
      <c r="G120" s="38"/>
      <c r="H120" s="38"/>
      <c r="I120" s="138"/>
      <c r="J120" s="38"/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38"/>
      <c r="J121" s="38"/>
      <c r="K121" s="38"/>
      <c r="L121" s="42"/>
    </row>
    <row r="122" spans="2:12" s="1" customFormat="1" ht="12" customHeight="1">
      <c r="B122" s="37"/>
      <c r="C122" s="31" t="s">
        <v>20</v>
      </c>
      <c r="D122" s="38"/>
      <c r="E122" s="38"/>
      <c r="F122" s="26" t="str">
        <f>F12</f>
        <v xml:space="preserve"> </v>
      </c>
      <c r="G122" s="38"/>
      <c r="H122" s="38"/>
      <c r="I122" s="141" t="s">
        <v>22</v>
      </c>
      <c r="J122" s="73" t="str">
        <f>IF(J12="","",J12)</f>
        <v>23. 9. 2019</v>
      </c>
      <c r="K122" s="38"/>
      <c r="L122" s="42"/>
    </row>
    <row r="123" spans="2:12" s="1" customFormat="1" ht="6.95" customHeight="1">
      <c r="B123" s="37"/>
      <c r="C123" s="38"/>
      <c r="D123" s="38"/>
      <c r="E123" s="38"/>
      <c r="F123" s="38"/>
      <c r="G123" s="38"/>
      <c r="H123" s="38"/>
      <c r="I123" s="138"/>
      <c r="J123" s="38"/>
      <c r="K123" s="38"/>
      <c r="L123" s="42"/>
    </row>
    <row r="124" spans="2:12" s="1" customFormat="1" ht="15.15" customHeight="1">
      <c r="B124" s="37"/>
      <c r="C124" s="31" t="s">
        <v>24</v>
      </c>
      <c r="D124" s="38"/>
      <c r="E124" s="38"/>
      <c r="F124" s="26" t="str">
        <f>E15</f>
        <v xml:space="preserve"> </v>
      </c>
      <c r="G124" s="38"/>
      <c r="H124" s="38"/>
      <c r="I124" s="141" t="s">
        <v>29</v>
      </c>
      <c r="J124" s="35" t="str">
        <f>E21</f>
        <v xml:space="preserve"> </v>
      </c>
      <c r="K124" s="38"/>
      <c r="L124" s="42"/>
    </row>
    <row r="125" spans="2:12" s="1" customFormat="1" ht="15.15" customHeight="1">
      <c r="B125" s="37"/>
      <c r="C125" s="31" t="s">
        <v>27</v>
      </c>
      <c r="D125" s="38"/>
      <c r="E125" s="38"/>
      <c r="F125" s="26" t="str">
        <f>IF(E18="","",E18)</f>
        <v>Vyplň údaj</v>
      </c>
      <c r="G125" s="38"/>
      <c r="H125" s="38"/>
      <c r="I125" s="141" t="s">
        <v>30</v>
      </c>
      <c r="J125" s="35" t="str">
        <f>E24</f>
        <v xml:space="preserve"> </v>
      </c>
      <c r="K125" s="38"/>
      <c r="L125" s="42"/>
    </row>
    <row r="126" spans="2:12" s="1" customFormat="1" ht="10.3" customHeight="1">
      <c r="B126" s="37"/>
      <c r="C126" s="38"/>
      <c r="D126" s="38"/>
      <c r="E126" s="38"/>
      <c r="F126" s="38"/>
      <c r="G126" s="38"/>
      <c r="H126" s="38"/>
      <c r="I126" s="138"/>
      <c r="J126" s="38"/>
      <c r="K126" s="38"/>
      <c r="L126" s="42"/>
    </row>
    <row r="127" spans="2:20" s="9" customFormat="1" ht="29.25" customHeight="1">
      <c r="B127" s="189"/>
      <c r="C127" s="190" t="s">
        <v>113</v>
      </c>
      <c r="D127" s="191" t="s">
        <v>58</v>
      </c>
      <c r="E127" s="191" t="s">
        <v>54</v>
      </c>
      <c r="F127" s="191" t="s">
        <v>55</v>
      </c>
      <c r="G127" s="191" t="s">
        <v>114</v>
      </c>
      <c r="H127" s="191" t="s">
        <v>115</v>
      </c>
      <c r="I127" s="192" t="s">
        <v>116</v>
      </c>
      <c r="J127" s="193" t="s">
        <v>108</v>
      </c>
      <c r="K127" s="194" t="s">
        <v>117</v>
      </c>
      <c r="L127" s="195"/>
      <c r="M127" s="94" t="s">
        <v>1</v>
      </c>
      <c r="N127" s="95" t="s">
        <v>37</v>
      </c>
      <c r="O127" s="95" t="s">
        <v>118</v>
      </c>
      <c r="P127" s="95" t="s">
        <v>119</v>
      </c>
      <c r="Q127" s="95" t="s">
        <v>120</v>
      </c>
      <c r="R127" s="95" t="s">
        <v>121</v>
      </c>
      <c r="S127" s="95" t="s">
        <v>122</v>
      </c>
      <c r="T127" s="96" t="s">
        <v>123</v>
      </c>
    </row>
    <row r="128" spans="2:63" s="1" customFormat="1" ht="22.8" customHeight="1">
      <c r="B128" s="37"/>
      <c r="C128" s="101" t="s">
        <v>124</v>
      </c>
      <c r="D128" s="38"/>
      <c r="E128" s="38"/>
      <c r="F128" s="38"/>
      <c r="G128" s="38"/>
      <c r="H128" s="38"/>
      <c r="I128" s="138"/>
      <c r="J128" s="196">
        <f>BK128</f>
        <v>0</v>
      </c>
      <c r="K128" s="38"/>
      <c r="L128" s="42"/>
      <c r="M128" s="97"/>
      <c r="N128" s="98"/>
      <c r="O128" s="98"/>
      <c r="P128" s="197">
        <f>P129+P372+P386</f>
        <v>0</v>
      </c>
      <c r="Q128" s="98"/>
      <c r="R128" s="197">
        <f>R129+R372+R386</f>
        <v>880.6619205759999</v>
      </c>
      <c r="S128" s="98"/>
      <c r="T128" s="198">
        <f>T129+T372+T386</f>
        <v>0</v>
      </c>
      <c r="AT128" s="16" t="s">
        <v>72</v>
      </c>
      <c r="AU128" s="16" t="s">
        <v>110</v>
      </c>
      <c r="BK128" s="199">
        <f>BK129+BK372+BK386</f>
        <v>0</v>
      </c>
    </row>
    <row r="129" spans="2:63" s="10" customFormat="1" ht="25.9" customHeight="1">
      <c r="B129" s="200"/>
      <c r="C129" s="201"/>
      <c r="D129" s="202" t="s">
        <v>72</v>
      </c>
      <c r="E129" s="203" t="s">
        <v>205</v>
      </c>
      <c r="F129" s="203" t="s">
        <v>206</v>
      </c>
      <c r="G129" s="201"/>
      <c r="H129" s="201"/>
      <c r="I129" s="204"/>
      <c r="J129" s="205">
        <f>BK129</f>
        <v>0</v>
      </c>
      <c r="K129" s="201"/>
      <c r="L129" s="206"/>
      <c r="M129" s="207"/>
      <c r="N129" s="208"/>
      <c r="O129" s="208"/>
      <c r="P129" s="209">
        <f>P130+P194+P211+P302+P319+P360+P369</f>
        <v>0</v>
      </c>
      <c r="Q129" s="208"/>
      <c r="R129" s="209">
        <f>R130+R194+R211+R302+R319+R360+R369</f>
        <v>880.6619205759999</v>
      </c>
      <c r="S129" s="208"/>
      <c r="T129" s="210">
        <f>T130+T194+T211+T302+T319+T360+T369</f>
        <v>0</v>
      </c>
      <c r="AR129" s="211" t="s">
        <v>81</v>
      </c>
      <c r="AT129" s="212" t="s">
        <v>72</v>
      </c>
      <c r="AU129" s="212" t="s">
        <v>73</v>
      </c>
      <c r="AY129" s="211" t="s">
        <v>128</v>
      </c>
      <c r="BK129" s="213">
        <f>BK130+BK194+BK211+BK302+BK319+BK360+BK369</f>
        <v>0</v>
      </c>
    </row>
    <row r="130" spans="2:63" s="10" customFormat="1" ht="22.8" customHeight="1">
      <c r="B130" s="200"/>
      <c r="C130" s="201"/>
      <c r="D130" s="202" t="s">
        <v>72</v>
      </c>
      <c r="E130" s="241" t="s">
        <v>81</v>
      </c>
      <c r="F130" s="241" t="s">
        <v>207</v>
      </c>
      <c r="G130" s="201"/>
      <c r="H130" s="201"/>
      <c r="I130" s="204"/>
      <c r="J130" s="242">
        <f>BK130</f>
        <v>0</v>
      </c>
      <c r="K130" s="201"/>
      <c r="L130" s="206"/>
      <c r="M130" s="207"/>
      <c r="N130" s="208"/>
      <c r="O130" s="208"/>
      <c r="P130" s="209">
        <f>SUM(P131:P193)</f>
        <v>0</v>
      </c>
      <c r="Q130" s="208"/>
      <c r="R130" s="209">
        <f>SUM(R131:R193)</f>
        <v>0</v>
      </c>
      <c r="S130" s="208"/>
      <c r="T130" s="210">
        <f>SUM(T131:T193)</f>
        <v>0</v>
      </c>
      <c r="AR130" s="211" t="s">
        <v>81</v>
      </c>
      <c r="AT130" s="212" t="s">
        <v>72</v>
      </c>
      <c r="AU130" s="212" t="s">
        <v>81</v>
      </c>
      <c r="AY130" s="211" t="s">
        <v>128</v>
      </c>
      <c r="BK130" s="213">
        <f>SUM(BK131:BK193)</f>
        <v>0</v>
      </c>
    </row>
    <row r="131" spans="2:65" s="1" customFormat="1" ht="24" customHeight="1">
      <c r="B131" s="37"/>
      <c r="C131" s="214" t="s">
        <v>81</v>
      </c>
      <c r="D131" s="214" t="s">
        <v>129</v>
      </c>
      <c r="E131" s="215" t="s">
        <v>738</v>
      </c>
      <c r="F131" s="216" t="s">
        <v>739</v>
      </c>
      <c r="G131" s="217" t="s">
        <v>210</v>
      </c>
      <c r="H131" s="218">
        <v>60</v>
      </c>
      <c r="I131" s="219"/>
      <c r="J131" s="220">
        <f>ROUND(I131*H131,2)</f>
        <v>0</v>
      </c>
      <c r="K131" s="216" t="s">
        <v>211</v>
      </c>
      <c r="L131" s="42"/>
      <c r="M131" s="221" t="s">
        <v>1</v>
      </c>
      <c r="N131" s="222" t="s">
        <v>38</v>
      </c>
      <c r="O131" s="85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AR131" s="225" t="s">
        <v>133</v>
      </c>
      <c r="AT131" s="225" t="s">
        <v>129</v>
      </c>
      <c r="AU131" s="225" t="s">
        <v>83</v>
      </c>
      <c r="AY131" s="16" t="s">
        <v>128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6" t="s">
        <v>81</v>
      </c>
      <c r="BK131" s="226">
        <f>ROUND(I131*H131,2)</f>
        <v>0</v>
      </c>
      <c r="BL131" s="16" t="s">
        <v>133</v>
      </c>
      <c r="BM131" s="225" t="s">
        <v>83</v>
      </c>
    </row>
    <row r="132" spans="2:47" s="1" customFormat="1" ht="12">
      <c r="B132" s="37"/>
      <c r="C132" s="38"/>
      <c r="D132" s="227" t="s">
        <v>134</v>
      </c>
      <c r="E132" s="38"/>
      <c r="F132" s="228" t="s">
        <v>739</v>
      </c>
      <c r="G132" s="38"/>
      <c r="H132" s="38"/>
      <c r="I132" s="138"/>
      <c r="J132" s="38"/>
      <c r="K132" s="38"/>
      <c r="L132" s="42"/>
      <c r="M132" s="229"/>
      <c r="N132" s="85"/>
      <c r="O132" s="85"/>
      <c r="P132" s="85"/>
      <c r="Q132" s="85"/>
      <c r="R132" s="85"/>
      <c r="S132" s="85"/>
      <c r="T132" s="86"/>
      <c r="AT132" s="16" t="s">
        <v>134</v>
      </c>
      <c r="AU132" s="16" t="s">
        <v>83</v>
      </c>
    </row>
    <row r="133" spans="2:51" s="12" customFormat="1" ht="12">
      <c r="B133" s="243"/>
      <c r="C133" s="244"/>
      <c r="D133" s="227" t="s">
        <v>212</v>
      </c>
      <c r="E133" s="245" t="s">
        <v>1</v>
      </c>
      <c r="F133" s="246" t="s">
        <v>740</v>
      </c>
      <c r="G133" s="244"/>
      <c r="H133" s="247">
        <v>40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212</v>
      </c>
      <c r="AU133" s="253" t="s">
        <v>83</v>
      </c>
      <c r="AV133" s="12" t="s">
        <v>83</v>
      </c>
      <c r="AW133" s="12" t="s">
        <v>31</v>
      </c>
      <c r="AX133" s="12" t="s">
        <v>73</v>
      </c>
      <c r="AY133" s="253" t="s">
        <v>128</v>
      </c>
    </row>
    <row r="134" spans="2:51" s="12" customFormat="1" ht="12">
      <c r="B134" s="243"/>
      <c r="C134" s="244"/>
      <c r="D134" s="227" t="s">
        <v>212</v>
      </c>
      <c r="E134" s="245" t="s">
        <v>1</v>
      </c>
      <c r="F134" s="246" t="s">
        <v>741</v>
      </c>
      <c r="G134" s="244"/>
      <c r="H134" s="247">
        <v>20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212</v>
      </c>
      <c r="AU134" s="253" t="s">
        <v>83</v>
      </c>
      <c r="AV134" s="12" t="s">
        <v>83</v>
      </c>
      <c r="AW134" s="12" t="s">
        <v>31</v>
      </c>
      <c r="AX134" s="12" t="s">
        <v>73</v>
      </c>
      <c r="AY134" s="253" t="s">
        <v>128</v>
      </c>
    </row>
    <row r="135" spans="2:51" s="13" customFormat="1" ht="12">
      <c r="B135" s="254"/>
      <c r="C135" s="255"/>
      <c r="D135" s="227" t="s">
        <v>212</v>
      </c>
      <c r="E135" s="256" t="s">
        <v>1</v>
      </c>
      <c r="F135" s="257" t="s">
        <v>214</v>
      </c>
      <c r="G135" s="255"/>
      <c r="H135" s="258">
        <v>60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AT135" s="264" t="s">
        <v>212</v>
      </c>
      <c r="AU135" s="264" t="s">
        <v>83</v>
      </c>
      <c r="AV135" s="13" t="s">
        <v>133</v>
      </c>
      <c r="AW135" s="13" t="s">
        <v>31</v>
      </c>
      <c r="AX135" s="13" t="s">
        <v>81</v>
      </c>
      <c r="AY135" s="264" t="s">
        <v>128</v>
      </c>
    </row>
    <row r="136" spans="2:65" s="1" customFormat="1" ht="16.5" customHeight="1">
      <c r="B136" s="37"/>
      <c r="C136" s="214" t="s">
        <v>83</v>
      </c>
      <c r="D136" s="214" t="s">
        <v>129</v>
      </c>
      <c r="E136" s="215" t="s">
        <v>221</v>
      </c>
      <c r="F136" s="216" t="s">
        <v>222</v>
      </c>
      <c r="G136" s="217" t="s">
        <v>223</v>
      </c>
      <c r="H136" s="218">
        <v>80</v>
      </c>
      <c r="I136" s="219"/>
      <c r="J136" s="220">
        <f>ROUND(I136*H136,2)</f>
        <v>0</v>
      </c>
      <c r="K136" s="216" t="s">
        <v>211</v>
      </c>
      <c r="L136" s="42"/>
      <c r="M136" s="221" t="s">
        <v>1</v>
      </c>
      <c r="N136" s="222" t="s">
        <v>38</v>
      </c>
      <c r="O136" s="85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AR136" s="225" t="s">
        <v>133</v>
      </c>
      <c r="AT136" s="225" t="s">
        <v>129</v>
      </c>
      <c r="AU136" s="225" t="s">
        <v>83</v>
      </c>
      <c r="AY136" s="16" t="s">
        <v>128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6" t="s">
        <v>81</v>
      </c>
      <c r="BK136" s="226">
        <f>ROUND(I136*H136,2)</f>
        <v>0</v>
      </c>
      <c r="BL136" s="16" t="s">
        <v>133</v>
      </c>
      <c r="BM136" s="225" t="s">
        <v>133</v>
      </c>
    </row>
    <row r="137" spans="2:47" s="1" customFormat="1" ht="12">
      <c r="B137" s="37"/>
      <c r="C137" s="38"/>
      <c r="D137" s="227" t="s">
        <v>134</v>
      </c>
      <c r="E137" s="38"/>
      <c r="F137" s="228" t="s">
        <v>222</v>
      </c>
      <c r="G137" s="38"/>
      <c r="H137" s="38"/>
      <c r="I137" s="138"/>
      <c r="J137" s="38"/>
      <c r="K137" s="38"/>
      <c r="L137" s="42"/>
      <c r="M137" s="229"/>
      <c r="N137" s="85"/>
      <c r="O137" s="85"/>
      <c r="P137" s="85"/>
      <c r="Q137" s="85"/>
      <c r="R137" s="85"/>
      <c r="S137" s="85"/>
      <c r="T137" s="86"/>
      <c r="AT137" s="16" t="s">
        <v>134</v>
      </c>
      <c r="AU137" s="16" t="s">
        <v>83</v>
      </c>
    </row>
    <row r="138" spans="2:51" s="12" customFormat="1" ht="12">
      <c r="B138" s="243"/>
      <c r="C138" s="244"/>
      <c r="D138" s="227" t="s">
        <v>212</v>
      </c>
      <c r="E138" s="245" t="s">
        <v>1</v>
      </c>
      <c r="F138" s="246" t="s">
        <v>384</v>
      </c>
      <c r="G138" s="244"/>
      <c r="H138" s="247">
        <v>80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212</v>
      </c>
      <c r="AU138" s="253" t="s">
        <v>83</v>
      </c>
      <c r="AV138" s="12" t="s">
        <v>83</v>
      </c>
      <c r="AW138" s="12" t="s">
        <v>31</v>
      </c>
      <c r="AX138" s="12" t="s">
        <v>73</v>
      </c>
      <c r="AY138" s="253" t="s">
        <v>128</v>
      </c>
    </row>
    <row r="139" spans="2:51" s="13" customFormat="1" ht="12">
      <c r="B139" s="254"/>
      <c r="C139" s="255"/>
      <c r="D139" s="227" t="s">
        <v>212</v>
      </c>
      <c r="E139" s="256" t="s">
        <v>1</v>
      </c>
      <c r="F139" s="257" t="s">
        <v>214</v>
      </c>
      <c r="G139" s="255"/>
      <c r="H139" s="258">
        <v>80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AT139" s="264" t="s">
        <v>212</v>
      </c>
      <c r="AU139" s="264" t="s">
        <v>83</v>
      </c>
      <c r="AV139" s="13" t="s">
        <v>133</v>
      </c>
      <c r="AW139" s="13" t="s">
        <v>31</v>
      </c>
      <c r="AX139" s="13" t="s">
        <v>81</v>
      </c>
      <c r="AY139" s="264" t="s">
        <v>128</v>
      </c>
    </row>
    <row r="140" spans="2:65" s="1" customFormat="1" ht="24" customHeight="1">
      <c r="B140" s="37"/>
      <c r="C140" s="214" t="s">
        <v>138</v>
      </c>
      <c r="D140" s="214" t="s">
        <v>129</v>
      </c>
      <c r="E140" s="215" t="s">
        <v>677</v>
      </c>
      <c r="F140" s="216" t="s">
        <v>678</v>
      </c>
      <c r="G140" s="217" t="s">
        <v>230</v>
      </c>
      <c r="H140" s="218">
        <v>409</v>
      </c>
      <c r="I140" s="219"/>
      <c r="J140" s="220">
        <f>ROUND(I140*H140,2)</f>
        <v>0</v>
      </c>
      <c r="K140" s="216" t="s">
        <v>211</v>
      </c>
      <c r="L140" s="42"/>
      <c r="M140" s="221" t="s">
        <v>1</v>
      </c>
      <c r="N140" s="222" t="s">
        <v>38</v>
      </c>
      <c r="O140" s="85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AR140" s="225" t="s">
        <v>133</v>
      </c>
      <c r="AT140" s="225" t="s">
        <v>129</v>
      </c>
      <c r="AU140" s="225" t="s">
        <v>83</v>
      </c>
      <c r="AY140" s="16" t="s">
        <v>128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6" t="s">
        <v>81</v>
      </c>
      <c r="BK140" s="226">
        <f>ROUND(I140*H140,2)</f>
        <v>0</v>
      </c>
      <c r="BL140" s="16" t="s">
        <v>133</v>
      </c>
      <c r="BM140" s="225" t="s">
        <v>141</v>
      </c>
    </row>
    <row r="141" spans="2:47" s="1" customFormat="1" ht="12">
      <c r="B141" s="37"/>
      <c r="C141" s="38"/>
      <c r="D141" s="227" t="s">
        <v>134</v>
      </c>
      <c r="E141" s="38"/>
      <c r="F141" s="228" t="s">
        <v>678</v>
      </c>
      <c r="G141" s="38"/>
      <c r="H141" s="38"/>
      <c r="I141" s="138"/>
      <c r="J141" s="38"/>
      <c r="K141" s="38"/>
      <c r="L141" s="42"/>
      <c r="M141" s="229"/>
      <c r="N141" s="85"/>
      <c r="O141" s="85"/>
      <c r="P141" s="85"/>
      <c r="Q141" s="85"/>
      <c r="R141" s="85"/>
      <c r="S141" s="85"/>
      <c r="T141" s="86"/>
      <c r="AT141" s="16" t="s">
        <v>134</v>
      </c>
      <c r="AU141" s="16" t="s">
        <v>83</v>
      </c>
    </row>
    <row r="142" spans="2:51" s="12" customFormat="1" ht="12">
      <c r="B142" s="243"/>
      <c r="C142" s="244"/>
      <c r="D142" s="227" t="s">
        <v>212</v>
      </c>
      <c r="E142" s="245" t="s">
        <v>1</v>
      </c>
      <c r="F142" s="246" t="s">
        <v>742</v>
      </c>
      <c r="G142" s="244"/>
      <c r="H142" s="247">
        <v>340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212</v>
      </c>
      <c r="AU142" s="253" t="s">
        <v>83</v>
      </c>
      <c r="AV142" s="12" t="s">
        <v>83</v>
      </c>
      <c r="AW142" s="12" t="s">
        <v>31</v>
      </c>
      <c r="AX142" s="12" t="s">
        <v>73</v>
      </c>
      <c r="AY142" s="253" t="s">
        <v>128</v>
      </c>
    </row>
    <row r="143" spans="2:51" s="12" customFormat="1" ht="12">
      <c r="B143" s="243"/>
      <c r="C143" s="244"/>
      <c r="D143" s="227" t="s">
        <v>212</v>
      </c>
      <c r="E143" s="245" t="s">
        <v>1</v>
      </c>
      <c r="F143" s="246" t="s">
        <v>743</v>
      </c>
      <c r="G143" s="244"/>
      <c r="H143" s="247">
        <v>69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AT143" s="253" t="s">
        <v>212</v>
      </c>
      <c r="AU143" s="253" t="s">
        <v>83</v>
      </c>
      <c r="AV143" s="12" t="s">
        <v>83</v>
      </c>
      <c r="AW143" s="12" t="s">
        <v>31</v>
      </c>
      <c r="AX143" s="12" t="s">
        <v>73</v>
      </c>
      <c r="AY143" s="253" t="s">
        <v>128</v>
      </c>
    </row>
    <row r="144" spans="2:51" s="13" customFormat="1" ht="12">
      <c r="B144" s="254"/>
      <c r="C144" s="255"/>
      <c r="D144" s="227" t="s">
        <v>212</v>
      </c>
      <c r="E144" s="256" t="s">
        <v>1</v>
      </c>
      <c r="F144" s="257" t="s">
        <v>214</v>
      </c>
      <c r="G144" s="255"/>
      <c r="H144" s="258">
        <v>409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AT144" s="264" t="s">
        <v>212</v>
      </c>
      <c r="AU144" s="264" t="s">
        <v>83</v>
      </c>
      <c r="AV144" s="13" t="s">
        <v>133</v>
      </c>
      <c r="AW144" s="13" t="s">
        <v>31</v>
      </c>
      <c r="AX144" s="13" t="s">
        <v>81</v>
      </c>
      <c r="AY144" s="264" t="s">
        <v>128</v>
      </c>
    </row>
    <row r="145" spans="2:65" s="1" customFormat="1" ht="24" customHeight="1">
      <c r="B145" s="37"/>
      <c r="C145" s="214" t="s">
        <v>133</v>
      </c>
      <c r="D145" s="214" t="s">
        <v>129</v>
      </c>
      <c r="E145" s="215" t="s">
        <v>245</v>
      </c>
      <c r="F145" s="216" t="s">
        <v>246</v>
      </c>
      <c r="G145" s="217" t="s">
        <v>230</v>
      </c>
      <c r="H145" s="218">
        <v>3.24</v>
      </c>
      <c r="I145" s="219"/>
      <c r="J145" s="220">
        <f>ROUND(I145*H145,2)</f>
        <v>0</v>
      </c>
      <c r="K145" s="216" t="s">
        <v>211</v>
      </c>
      <c r="L145" s="42"/>
      <c r="M145" s="221" t="s">
        <v>1</v>
      </c>
      <c r="N145" s="222" t="s">
        <v>38</v>
      </c>
      <c r="O145" s="85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AR145" s="225" t="s">
        <v>133</v>
      </c>
      <c r="AT145" s="225" t="s">
        <v>129</v>
      </c>
      <c r="AU145" s="225" t="s">
        <v>83</v>
      </c>
      <c r="AY145" s="16" t="s">
        <v>128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6" t="s">
        <v>81</v>
      </c>
      <c r="BK145" s="226">
        <f>ROUND(I145*H145,2)</f>
        <v>0</v>
      </c>
      <c r="BL145" s="16" t="s">
        <v>133</v>
      </c>
      <c r="BM145" s="225" t="s">
        <v>145</v>
      </c>
    </row>
    <row r="146" spans="2:47" s="1" customFormat="1" ht="12">
      <c r="B146" s="37"/>
      <c r="C146" s="38"/>
      <c r="D146" s="227" t="s">
        <v>134</v>
      </c>
      <c r="E146" s="38"/>
      <c r="F146" s="228" t="s">
        <v>246</v>
      </c>
      <c r="G146" s="38"/>
      <c r="H146" s="38"/>
      <c r="I146" s="138"/>
      <c r="J146" s="38"/>
      <c r="K146" s="38"/>
      <c r="L146" s="42"/>
      <c r="M146" s="229"/>
      <c r="N146" s="85"/>
      <c r="O146" s="85"/>
      <c r="P146" s="85"/>
      <c r="Q146" s="85"/>
      <c r="R146" s="85"/>
      <c r="S146" s="85"/>
      <c r="T146" s="86"/>
      <c r="AT146" s="16" t="s">
        <v>134</v>
      </c>
      <c r="AU146" s="16" t="s">
        <v>83</v>
      </c>
    </row>
    <row r="147" spans="2:51" s="12" customFormat="1" ht="12">
      <c r="B147" s="243"/>
      <c r="C147" s="244"/>
      <c r="D147" s="227" t="s">
        <v>212</v>
      </c>
      <c r="E147" s="245" t="s">
        <v>1</v>
      </c>
      <c r="F147" s="246" t="s">
        <v>744</v>
      </c>
      <c r="G147" s="244"/>
      <c r="H147" s="247">
        <v>3.24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212</v>
      </c>
      <c r="AU147" s="253" t="s">
        <v>83</v>
      </c>
      <c r="AV147" s="12" t="s">
        <v>83</v>
      </c>
      <c r="AW147" s="12" t="s">
        <v>31</v>
      </c>
      <c r="AX147" s="12" t="s">
        <v>73</v>
      </c>
      <c r="AY147" s="253" t="s">
        <v>128</v>
      </c>
    </row>
    <row r="148" spans="2:51" s="13" customFormat="1" ht="12">
      <c r="B148" s="254"/>
      <c r="C148" s="255"/>
      <c r="D148" s="227" t="s">
        <v>212</v>
      </c>
      <c r="E148" s="256" t="s">
        <v>1</v>
      </c>
      <c r="F148" s="257" t="s">
        <v>214</v>
      </c>
      <c r="G148" s="255"/>
      <c r="H148" s="258">
        <v>3.24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AT148" s="264" t="s">
        <v>212</v>
      </c>
      <c r="AU148" s="264" t="s">
        <v>83</v>
      </c>
      <c r="AV148" s="13" t="s">
        <v>133</v>
      </c>
      <c r="AW148" s="13" t="s">
        <v>31</v>
      </c>
      <c r="AX148" s="13" t="s">
        <v>81</v>
      </c>
      <c r="AY148" s="264" t="s">
        <v>128</v>
      </c>
    </row>
    <row r="149" spans="2:65" s="1" customFormat="1" ht="24" customHeight="1">
      <c r="B149" s="37"/>
      <c r="C149" s="214" t="s">
        <v>127</v>
      </c>
      <c r="D149" s="214" t="s">
        <v>129</v>
      </c>
      <c r="E149" s="215" t="s">
        <v>250</v>
      </c>
      <c r="F149" s="216" t="s">
        <v>251</v>
      </c>
      <c r="G149" s="217" t="s">
        <v>230</v>
      </c>
      <c r="H149" s="218">
        <v>412.24</v>
      </c>
      <c r="I149" s="219"/>
      <c r="J149" s="220">
        <f>ROUND(I149*H149,2)</f>
        <v>0</v>
      </c>
      <c r="K149" s="216" t="s">
        <v>211</v>
      </c>
      <c r="L149" s="42"/>
      <c r="M149" s="221" t="s">
        <v>1</v>
      </c>
      <c r="N149" s="222" t="s">
        <v>38</v>
      </c>
      <c r="O149" s="8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AR149" s="225" t="s">
        <v>133</v>
      </c>
      <c r="AT149" s="225" t="s">
        <v>129</v>
      </c>
      <c r="AU149" s="225" t="s">
        <v>83</v>
      </c>
      <c r="AY149" s="16" t="s">
        <v>128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6" t="s">
        <v>81</v>
      </c>
      <c r="BK149" s="226">
        <f>ROUND(I149*H149,2)</f>
        <v>0</v>
      </c>
      <c r="BL149" s="16" t="s">
        <v>133</v>
      </c>
      <c r="BM149" s="225" t="s">
        <v>150</v>
      </c>
    </row>
    <row r="150" spans="2:47" s="1" customFormat="1" ht="12">
      <c r="B150" s="37"/>
      <c r="C150" s="38"/>
      <c r="D150" s="227" t="s">
        <v>134</v>
      </c>
      <c r="E150" s="38"/>
      <c r="F150" s="228" t="s">
        <v>251</v>
      </c>
      <c r="G150" s="38"/>
      <c r="H150" s="38"/>
      <c r="I150" s="138"/>
      <c r="J150" s="38"/>
      <c r="K150" s="38"/>
      <c r="L150" s="42"/>
      <c r="M150" s="229"/>
      <c r="N150" s="85"/>
      <c r="O150" s="85"/>
      <c r="P150" s="85"/>
      <c r="Q150" s="85"/>
      <c r="R150" s="85"/>
      <c r="S150" s="85"/>
      <c r="T150" s="86"/>
      <c r="AT150" s="16" t="s">
        <v>134</v>
      </c>
      <c r="AU150" s="16" t="s">
        <v>83</v>
      </c>
    </row>
    <row r="151" spans="2:51" s="12" customFormat="1" ht="12">
      <c r="B151" s="243"/>
      <c r="C151" s="244"/>
      <c r="D151" s="227" t="s">
        <v>212</v>
      </c>
      <c r="E151" s="245" t="s">
        <v>1</v>
      </c>
      <c r="F151" s="246" t="s">
        <v>745</v>
      </c>
      <c r="G151" s="244"/>
      <c r="H151" s="247">
        <v>412.24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AT151" s="253" t="s">
        <v>212</v>
      </c>
      <c r="AU151" s="253" t="s">
        <v>83</v>
      </c>
      <c r="AV151" s="12" t="s">
        <v>83</v>
      </c>
      <c r="AW151" s="12" t="s">
        <v>31</v>
      </c>
      <c r="AX151" s="12" t="s">
        <v>73</v>
      </c>
      <c r="AY151" s="253" t="s">
        <v>128</v>
      </c>
    </row>
    <row r="152" spans="2:51" s="13" customFormat="1" ht="12">
      <c r="B152" s="254"/>
      <c r="C152" s="255"/>
      <c r="D152" s="227" t="s">
        <v>212</v>
      </c>
      <c r="E152" s="256" t="s">
        <v>1</v>
      </c>
      <c r="F152" s="257" t="s">
        <v>214</v>
      </c>
      <c r="G152" s="255"/>
      <c r="H152" s="258">
        <v>412.24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AT152" s="264" t="s">
        <v>212</v>
      </c>
      <c r="AU152" s="264" t="s">
        <v>83</v>
      </c>
      <c r="AV152" s="13" t="s">
        <v>133</v>
      </c>
      <c r="AW152" s="13" t="s">
        <v>31</v>
      </c>
      <c r="AX152" s="13" t="s">
        <v>81</v>
      </c>
      <c r="AY152" s="264" t="s">
        <v>128</v>
      </c>
    </row>
    <row r="153" spans="2:65" s="1" customFormat="1" ht="24" customHeight="1">
      <c r="B153" s="37"/>
      <c r="C153" s="214" t="s">
        <v>141</v>
      </c>
      <c r="D153" s="214" t="s">
        <v>129</v>
      </c>
      <c r="E153" s="215" t="s">
        <v>254</v>
      </c>
      <c r="F153" s="216" t="s">
        <v>255</v>
      </c>
      <c r="G153" s="217" t="s">
        <v>230</v>
      </c>
      <c r="H153" s="218">
        <v>412.24</v>
      </c>
      <c r="I153" s="219"/>
      <c r="J153" s="220">
        <f>ROUND(I153*H153,2)</f>
        <v>0</v>
      </c>
      <c r="K153" s="216" t="s">
        <v>211</v>
      </c>
      <c r="L153" s="42"/>
      <c r="M153" s="221" t="s">
        <v>1</v>
      </c>
      <c r="N153" s="222" t="s">
        <v>38</v>
      </c>
      <c r="O153" s="85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AR153" s="225" t="s">
        <v>133</v>
      </c>
      <c r="AT153" s="225" t="s">
        <v>129</v>
      </c>
      <c r="AU153" s="225" t="s">
        <v>83</v>
      </c>
      <c r="AY153" s="16" t="s">
        <v>128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6" t="s">
        <v>81</v>
      </c>
      <c r="BK153" s="226">
        <f>ROUND(I153*H153,2)</f>
        <v>0</v>
      </c>
      <c r="BL153" s="16" t="s">
        <v>133</v>
      </c>
      <c r="BM153" s="225" t="s">
        <v>155</v>
      </c>
    </row>
    <row r="154" spans="2:47" s="1" customFormat="1" ht="12">
      <c r="B154" s="37"/>
      <c r="C154" s="38"/>
      <c r="D154" s="227" t="s">
        <v>134</v>
      </c>
      <c r="E154" s="38"/>
      <c r="F154" s="228" t="s">
        <v>255</v>
      </c>
      <c r="G154" s="38"/>
      <c r="H154" s="38"/>
      <c r="I154" s="138"/>
      <c r="J154" s="38"/>
      <c r="K154" s="38"/>
      <c r="L154" s="42"/>
      <c r="M154" s="229"/>
      <c r="N154" s="85"/>
      <c r="O154" s="85"/>
      <c r="P154" s="85"/>
      <c r="Q154" s="85"/>
      <c r="R154" s="85"/>
      <c r="S154" s="85"/>
      <c r="T154" s="86"/>
      <c r="AT154" s="16" t="s">
        <v>134</v>
      </c>
      <c r="AU154" s="16" t="s">
        <v>83</v>
      </c>
    </row>
    <row r="155" spans="2:65" s="1" customFormat="1" ht="16.5" customHeight="1">
      <c r="B155" s="37"/>
      <c r="C155" s="214" t="s">
        <v>156</v>
      </c>
      <c r="D155" s="214" t="s">
        <v>129</v>
      </c>
      <c r="E155" s="215" t="s">
        <v>266</v>
      </c>
      <c r="F155" s="216" t="s">
        <v>267</v>
      </c>
      <c r="G155" s="217" t="s">
        <v>230</v>
      </c>
      <c r="H155" s="218">
        <v>412.24</v>
      </c>
      <c r="I155" s="219"/>
      <c r="J155" s="220">
        <f>ROUND(I155*H155,2)</f>
        <v>0</v>
      </c>
      <c r="K155" s="216" t="s">
        <v>211</v>
      </c>
      <c r="L155" s="42"/>
      <c r="M155" s="221" t="s">
        <v>1</v>
      </c>
      <c r="N155" s="222" t="s">
        <v>38</v>
      </c>
      <c r="O155" s="85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AR155" s="225" t="s">
        <v>133</v>
      </c>
      <c r="AT155" s="225" t="s">
        <v>129</v>
      </c>
      <c r="AU155" s="225" t="s">
        <v>83</v>
      </c>
      <c r="AY155" s="16" t="s">
        <v>128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6" t="s">
        <v>81</v>
      </c>
      <c r="BK155" s="226">
        <f>ROUND(I155*H155,2)</f>
        <v>0</v>
      </c>
      <c r="BL155" s="16" t="s">
        <v>133</v>
      </c>
      <c r="BM155" s="225" t="s">
        <v>159</v>
      </c>
    </row>
    <row r="156" spans="2:47" s="1" customFormat="1" ht="12">
      <c r="B156" s="37"/>
      <c r="C156" s="38"/>
      <c r="D156" s="227" t="s">
        <v>134</v>
      </c>
      <c r="E156" s="38"/>
      <c r="F156" s="228" t="s">
        <v>267</v>
      </c>
      <c r="G156" s="38"/>
      <c r="H156" s="38"/>
      <c r="I156" s="138"/>
      <c r="J156" s="38"/>
      <c r="K156" s="38"/>
      <c r="L156" s="42"/>
      <c r="M156" s="229"/>
      <c r="N156" s="85"/>
      <c r="O156" s="85"/>
      <c r="P156" s="85"/>
      <c r="Q156" s="85"/>
      <c r="R156" s="85"/>
      <c r="S156" s="85"/>
      <c r="T156" s="86"/>
      <c r="AT156" s="16" t="s">
        <v>134</v>
      </c>
      <c r="AU156" s="16" t="s">
        <v>83</v>
      </c>
    </row>
    <row r="157" spans="2:65" s="1" customFormat="1" ht="24" customHeight="1">
      <c r="B157" s="37"/>
      <c r="C157" s="214" t="s">
        <v>145</v>
      </c>
      <c r="D157" s="214" t="s">
        <v>129</v>
      </c>
      <c r="E157" s="215" t="s">
        <v>269</v>
      </c>
      <c r="F157" s="216" t="s">
        <v>270</v>
      </c>
      <c r="G157" s="217" t="s">
        <v>263</v>
      </c>
      <c r="H157" s="218">
        <v>824.48</v>
      </c>
      <c r="I157" s="219"/>
      <c r="J157" s="220">
        <f>ROUND(I157*H157,2)</f>
        <v>0</v>
      </c>
      <c r="K157" s="216" t="s">
        <v>211</v>
      </c>
      <c r="L157" s="42"/>
      <c r="M157" s="221" t="s">
        <v>1</v>
      </c>
      <c r="N157" s="222" t="s">
        <v>38</v>
      </c>
      <c r="O157" s="85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AR157" s="225" t="s">
        <v>133</v>
      </c>
      <c r="AT157" s="225" t="s">
        <v>129</v>
      </c>
      <c r="AU157" s="225" t="s">
        <v>83</v>
      </c>
      <c r="AY157" s="16" t="s">
        <v>128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6" t="s">
        <v>81</v>
      </c>
      <c r="BK157" s="226">
        <f>ROUND(I157*H157,2)</f>
        <v>0</v>
      </c>
      <c r="BL157" s="16" t="s">
        <v>133</v>
      </c>
      <c r="BM157" s="225" t="s">
        <v>163</v>
      </c>
    </row>
    <row r="158" spans="2:47" s="1" customFormat="1" ht="12">
      <c r="B158" s="37"/>
      <c r="C158" s="38"/>
      <c r="D158" s="227" t="s">
        <v>134</v>
      </c>
      <c r="E158" s="38"/>
      <c r="F158" s="228" t="s">
        <v>270</v>
      </c>
      <c r="G158" s="38"/>
      <c r="H158" s="38"/>
      <c r="I158" s="138"/>
      <c r="J158" s="38"/>
      <c r="K158" s="38"/>
      <c r="L158" s="42"/>
      <c r="M158" s="229"/>
      <c r="N158" s="85"/>
      <c r="O158" s="85"/>
      <c r="P158" s="85"/>
      <c r="Q158" s="85"/>
      <c r="R158" s="85"/>
      <c r="S158" s="85"/>
      <c r="T158" s="86"/>
      <c r="AT158" s="16" t="s">
        <v>134</v>
      </c>
      <c r="AU158" s="16" t="s">
        <v>83</v>
      </c>
    </row>
    <row r="159" spans="2:51" s="12" customFormat="1" ht="12">
      <c r="B159" s="243"/>
      <c r="C159" s="244"/>
      <c r="D159" s="227" t="s">
        <v>212</v>
      </c>
      <c r="E159" s="245" t="s">
        <v>1</v>
      </c>
      <c r="F159" s="246" t="s">
        <v>746</v>
      </c>
      <c r="G159" s="244"/>
      <c r="H159" s="247">
        <v>824.48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AT159" s="253" t="s">
        <v>212</v>
      </c>
      <c r="AU159" s="253" t="s">
        <v>83</v>
      </c>
      <c r="AV159" s="12" t="s">
        <v>83</v>
      </c>
      <c r="AW159" s="12" t="s">
        <v>31</v>
      </c>
      <c r="AX159" s="12" t="s">
        <v>73</v>
      </c>
      <c r="AY159" s="253" t="s">
        <v>128</v>
      </c>
    </row>
    <row r="160" spans="2:51" s="13" customFormat="1" ht="12">
      <c r="B160" s="254"/>
      <c r="C160" s="255"/>
      <c r="D160" s="227" t="s">
        <v>212</v>
      </c>
      <c r="E160" s="256" t="s">
        <v>1</v>
      </c>
      <c r="F160" s="257" t="s">
        <v>214</v>
      </c>
      <c r="G160" s="255"/>
      <c r="H160" s="258">
        <v>824.48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AT160" s="264" t="s">
        <v>212</v>
      </c>
      <c r="AU160" s="264" t="s">
        <v>83</v>
      </c>
      <c r="AV160" s="13" t="s">
        <v>133</v>
      </c>
      <c r="AW160" s="13" t="s">
        <v>31</v>
      </c>
      <c r="AX160" s="13" t="s">
        <v>81</v>
      </c>
      <c r="AY160" s="264" t="s">
        <v>128</v>
      </c>
    </row>
    <row r="161" spans="2:65" s="1" customFormat="1" ht="24" customHeight="1">
      <c r="B161" s="37"/>
      <c r="C161" s="214" t="s">
        <v>164</v>
      </c>
      <c r="D161" s="214" t="s">
        <v>129</v>
      </c>
      <c r="E161" s="215" t="s">
        <v>291</v>
      </c>
      <c r="F161" s="216" t="s">
        <v>292</v>
      </c>
      <c r="G161" s="217" t="s">
        <v>210</v>
      </c>
      <c r="H161" s="218">
        <v>20</v>
      </c>
      <c r="I161" s="219"/>
      <c r="J161" s="220">
        <f>ROUND(I161*H161,2)</f>
        <v>0</v>
      </c>
      <c r="K161" s="216" t="s">
        <v>211</v>
      </c>
      <c r="L161" s="42"/>
      <c r="M161" s="221" t="s">
        <v>1</v>
      </c>
      <c r="N161" s="222" t="s">
        <v>38</v>
      </c>
      <c r="O161" s="85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AR161" s="225" t="s">
        <v>133</v>
      </c>
      <c r="AT161" s="225" t="s">
        <v>129</v>
      </c>
      <c r="AU161" s="225" t="s">
        <v>83</v>
      </c>
      <c r="AY161" s="16" t="s">
        <v>128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6" t="s">
        <v>81</v>
      </c>
      <c r="BK161" s="226">
        <f>ROUND(I161*H161,2)</f>
        <v>0</v>
      </c>
      <c r="BL161" s="16" t="s">
        <v>133</v>
      </c>
      <c r="BM161" s="225" t="s">
        <v>167</v>
      </c>
    </row>
    <row r="162" spans="2:47" s="1" customFormat="1" ht="12">
      <c r="B162" s="37"/>
      <c r="C162" s="38"/>
      <c r="D162" s="227" t="s">
        <v>134</v>
      </c>
      <c r="E162" s="38"/>
      <c r="F162" s="228" t="s">
        <v>292</v>
      </c>
      <c r="G162" s="38"/>
      <c r="H162" s="38"/>
      <c r="I162" s="138"/>
      <c r="J162" s="38"/>
      <c r="K162" s="38"/>
      <c r="L162" s="42"/>
      <c r="M162" s="229"/>
      <c r="N162" s="85"/>
      <c r="O162" s="85"/>
      <c r="P162" s="85"/>
      <c r="Q162" s="85"/>
      <c r="R162" s="85"/>
      <c r="S162" s="85"/>
      <c r="T162" s="86"/>
      <c r="AT162" s="16" t="s">
        <v>134</v>
      </c>
      <c r="AU162" s="16" t="s">
        <v>83</v>
      </c>
    </row>
    <row r="163" spans="2:51" s="12" customFormat="1" ht="12">
      <c r="B163" s="243"/>
      <c r="C163" s="244"/>
      <c r="D163" s="227" t="s">
        <v>212</v>
      </c>
      <c r="E163" s="245" t="s">
        <v>1</v>
      </c>
      <c r="F163" s="246" t="s">
        <v>747</v>
      </c>
      <c r="G163" s="244"/>
      <c r="H163" s="247">
        <v>20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212</v>
      </c>
      <c r="AU163" s="253" t="s">
        <v>83</v>
      </c>
      <c r="AV163" s="12" t="s">
        <v>83</v>
      </c>
      <c r="AW163" s="12" t="s">
        <v>31</v>
      </c>
      <c r="AX163" s="12" t="s">
        <v>73</v>
      </c>
      <c r="AY163" s="253" t="s">
        <v>128</v>
      </c>
    </row>
    <row r="164" spans="2:51" s="14" customFormat="1" ht="12">
      <c r="B164" s="275"/>
      <c r="C164" s="276"/>
      <c r="D164" s="227" t="s">
        <v>212</v>
      </c>
      <c r="E164" s="277" t="s">
        <v>1</v>
      </c>
      <c r="F164" s="278" t="s">
        <v>295</v>
      </c>
      <c r="G164" s="276"/>
      <c r="H164" s="277" t="s">
        <v>1</v>
      </c>
      <c r="I164" s="279"/>
      <c r="J164" s="276"/>
      <c r="K164" s="276"/>
      <c r="L164" s="280"/>
      <c r="M164" s="281"/>
      <c r="N164" s="282"/>
      <c r="O164" s="282"/>
      <c r="P164" s="282"/>
      <c r="Q164" s="282"/>
      <c r="R164" s="282"/>
      <c r="S164" s="282"/>
      <c r="T164" s="283"/>
      <c r="AT164" s="284" t="s">
        <v>212</v>
      </c>
      <c r="AU164" s="284" t="s">
        <v>83</v>
      </c>
      <c r="AV164" s="14" t="s">
        <v>81</v>
      </c>
      <c r="AW164" s="14" t="s">
        <v>31</v>
      </c>
      <c r="AX164" s="14" t="s">
        <v>73</v>
      </c>
      <c r="AY164" s="284" t="s">
        <v>128</v>
      </c>
    </row>
    <row r="165" spans="2:51" s="13" customFormat="1" ht="12">
      <c r="B165" s="254"/>
      <c r="C165" s="255"/>
      <c r="D165" s="227" t="s">
        <v>212</v>
      </c>
      <c r="E165" s="256" t="s">
        <v>1</v>
      </c>
      <c r="F165" s="257" t="s">
        <v>214</v>
      </c>
      <c r="G165" s="255"/>
      <c r="H165" s="258">
        <v>20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AT165" s="264" t="s">
        <v>212</v>
      </c>
      <c r="AU165" s="264" t="s">
        <v>83</v>
      </c>
      <c r="AV165" s="13" t="s">
        <v>133</v>
      </c>
      <c r="AW165" s="13" t="s">
        <v>31</v>
      </c>
      <c r="AX165" s="13" t="s">
        <v>81</v>
      </c>
      <c r="AY165" s="264" t="s">
        <v>128</v>
      </c>
    </row>
    <row r="166" spans="2:65" s="1" customFormat="1" ht="16.5" customHeight="1">
      <c r="B166" s="37"/>
      <c r="C166" s="265" t="s">
        <v>150</v>
      </c>
      <c r="D166" s="265" t="s">
        <v>260</v>
      </c>
      <c r="E166" s="266" t="s">
        <v>296</v>
      </c>
      <c r="F166" s="267" t="s">
        <v>297</v>
      </c>
      <c r="G166" s="268" t="s">
        <v>298</v>
      </c>
      <c r="H166" s="269">
        <v>0.3</v>
      </c>
      <c r="I166" s="270"/>
      <c r="J166" s="271">
        <f>ROUND(I166*H166,2)</f>
        <v>0</v>
      </c>
      <c r="K166" s="267" t="s">
        <v>211</v>
      </c>
      <c r="L166" s="272"/>
      <c r="M166" s="273" t="s">
        <v>1</v>
      </c>
      <c r="N166" s="274" t="s">
        <v>38</v>
      </c>
      <c r="O166" s="85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AR166" s="225" t="s">
        <v>145</v>
      </c>
      <c r="AT166" s="225" t="s">
        <v>260</v>
      </c>
      <c r="AU166" s="225" t="s">
        <v>83</v>
      </c>
      <c r="AY166" s="16" t="s">
        <v>128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6" t="s">
        <v>81</v>
      </c>
      <c r="BK166" s="226">
        <f>ROUND(I166*H166,2)</f>
        <v>0</v>
      </c>
      <c r="BL166" s="16" t="s">
        <v>133</v>
      </c>
      <c r="BM166" s="225" t="s">
        <v>170</v>
      </c>
    </row>
    <row r="167" spans="2:47" s="1" customFormat="1" ht="12">
      <c r="B167" s="37"/>
      <c r="C167" s="38"/>
      <c r="D167" s="227" t="s">
        <v>134</v>
      </c>
      <c r="E167" s="38"/>
      <c r="F167" s="228" t="s">
        <v>297</v>
      </c>
      <c r="G167" s="38"/>
      <c r="H167" s="38"/>
      <c r="I167" s="138"/>
      <c r="J167" s="38"/>
      <c r="K167" s="38"/>
      <c r="L167" s="42"/>
      <c r="M167" s="229"/>
      <c r="N167" s="85"/>
      <c r="O167" s="85"/>
      <c r="P167" s="85"/>
      <c r="Q167" s="85"/>
      <c r="R167" s="85"/>
      <c r="S167" s="85"/>
      <c r="T167" s="86"/>
      <c r="AT167" s="16" t="s">
        <v>134</v>
      </c>
      <c r="AU167" s="16" t="s">
        <v>83</v>
      </c>
    </row>
    <row r="168" spans="2:51" s="12" customFormat="1" ht="12">
      <c r="B168" s="243"/>
      <c r="C168" s="244"/>
      <c r="D168" s="227" t="s">
        <v>212</v>
      </c>
      <c r="E168" s="245" t="s">
        <v>1</v>
      </c>
      <c r="F168" s="246" t="s">
        <v>748</v>
      </c>
      <c r="G168" s="244"/>
      <c r="H168" s="247">
        <v>0.3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212</v>
      </c>
      <c r="AU168" s="253" t="s">
        <v>83</v>
      </c>
      <c r="AV168" s="12" t="s">
        <v>83</v>
      </c>
      <c r="AW168" s="12" t="s">
        <v>31</v>
      </c>
      <c r="AX168" s="12" t="s">
        <v>73</v>
      </c>
      <c r="AY168" s="253" t="s">
        <v>128</v>
      </c>
    </row>
    <row r="169" spans="2:51" s="13" customFormat="1" ht="12">
      <c r="B169" s="254"/>
      <c r="C169" s="255"/>
      <c r="D169" s="227" t="s">
        <v>212</v>
      </c>
      <c r="E169" s="256" t="s">
        <v>1</v>
      </c>
      <c r="F169" s="257" t="s">
        <v>214</v>
      </c>
      <c r="G169" s="255"/>
      <c r="H169" s="258">
        <v>0.3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AT169" s="264" t="s">
        <v>212</v>
      </c>
      <c r="AU169" s="264" t="s">
        <v>83</v>
      </c>
      <c r="AV169" s="13" t="s">
        <v>133</v>
      </c>
      <c r="AW169" s="13" t="s">
        <v>31</v>
      </c>
      <c r="AX169" s="13" t="s">
        <v>81</v>
      </c>
      <c r="AY169" s="264" t="s">
        <v>128</v>
      </c>
    </row>
    <row r="170" spans="2:65" s="1" customFormat="1" ht="16.5" customHeight="1">
      <c r="B170" s="37"/>
      <c r="C170" s="214" t="s">
        <v>171</v>
      </c>
      <c r="D170" s="214" t="s">
        <v>129</v>
      </c>
      <c r="E170" s="215" t="s">
        <v>302</v>
      </c>
      <c r="F170" s="216" t="s">
        <v>303</v>
      </c>
      <c r="G170" s="217" t="s">
        <v>210</v>
      </c>
      <c r="H170" s="218">
        <v>20</v>
      </c>
      <c r="I170" s="219"/>
      <c r="J170" s="220">
        <f>ROUND(I170*H170,2)</f>
        <v>0</v>
      </c>
      <c r="K170" s="216" t="s">
        <v>211</v>
      </c>
      <c r="L170" s="42"/>
      <c r="M170" s="221" t="s">
        <v>1</v>
      </c>
      <c r="N170" s="222" t="s">
        <v>38</v>
      </c>
      <c r="O170" s="85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AR170" s="225" t="s">
        <v>133</v>
      </c>
      <c r="AT170" s="225" t="s">
        <v>129</v>
      </c>
      <c r="AU170" s="225" t="s">
        <v>83</v>
      </c>
      <c r="AY170" s="16" t="s">
        <v>128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6" t="s">
        <v>81</v>
      </c>
      <c r="BK170" s="226">
        <f>ROUND(I170*H170,2)</f>
        <v>0</v>
      </c>
      <c r="BL170" s="16" t="s">
        <v>133</v>
      </c>
      <c r="BM170" s="225" t="s">
        <v>252</v>
      </c>
    </row>
    <row r="171" spans="2:47" s="1" customFormat="1" ht="12">
      <c r="B171" s="37"/>
      <c r="C171" s="38"/>
      <c r="D171" s="227" t="s">
        <v>134</v>
      </c>
      <c r="E171" s="38"/>
      <c r="F171" s="228" t="s">
        <v>303</v>
      </c>
      <c r="G171" s="38"/>
      <c r="H171" s="38"/>
      <c r="I171" s="138"/>
      <c r="J171" s="38"/>
      <c r="K171" s="38"/>
      <c r="L171" s="42"/>
      <c r="M171" s="229"/>
      <c r="N171" s="85"/>
      <c r="O171" s="85"/>
      <c r="P171" s="85"/>
      <c r="Q171" s="85"/>
      <c r="R171" s="85"/>
      <c r="S171" s="85"/>
      <c r="T171" s="86"/>
      <c r="AT171" s="16" t="s">
        <v>134</v>
      </c>
      <c r="AU171" s="16" t="s">
        <v>83</v>
      </c>
    </row>
    <row r="172" spans="2:51" s="12" customFormat="1" ht="12">
      <c r="B172" s="243"/>
      <c r="C172" s="244"/>
      <c r="D172" s="227" t="s">
        <v>212</v>
      </c>
      <c r="E172" s="245" t="s">
        <v>1</v>
      </c>
      <c r="F172" s="246" t="s">
        <v>749</v>
      </c>
      <c r="G172" s="244"/>
      <c r="H172" s="247">
        <v>20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212</v>
      </c>
      <c r="AU172" s="253" t="s">
        <v>83</v>
      </c>
      <c r="AV172" s="12" t="s">
        <v>83</v>
      </c>
      <c r="AW172" s="12" t="s">
        <v>31</v>
      </c>
      <c r="AX172" s="12" t="s">
        <v>73</v>
      </c>
      <c r="AY172" s="253" t="s">
        <v>128</v>
      </c>
    </row>
    <row r="173" spans="2:51" s="14" customFormat="1" ht="12">
      <c r="B173" s="275"/>
      <c r="C173" s="276"/>
      <c r="D173" s="227" t="s">
        <v>212</v>
      </c>
      <c r="E173" s="277" t="s">
        <v>1</v>
      </c>
      <c r="F173" s="278" t="s">
        <v>295</v>
      </c>
      <c r="G173" s="276"/>
      <c r="H173" s="277" t="s">
        <v>1</v>
      </c>
      <c r="I173" s="279"/>
      <c r="J173" s="276"/>
      <c r="K173" s="276"/>
      <c r="L173" s="280"/>
      <c r="M173" s="281"/>
      <c r="N173" s="282"/>
      <c r="O173" s="282"/>
      <c r="P173" s="282"/>
      <c r="Q173" s="282"/>
      <c r="R173" s="282"/>
      <c r="S173" s="282"/>
      <c r="T173" s="283"/>
      <c r="AT173" s="284" t="s">
        <v>212</v>
      </c>
      <c r="AU173" s="284" t="s">
        <v>83</v>
      </c>
      <c r="AV173" s="14" t="s">
        <v>81</v>
      </c>
      <c r="AW173" s="14" t="s">
        <v>31</v>
      </c>
      <c r="AX173" s="14" t="s">
        <v>73</v>
      </c>
      <c r="AY173" s="284" t="s">
        <v>128</v>
      </c>
    </row>
    <row r="174" spans="2:51" s="13" customFormat="1" ht="12">
      <c r="B174" s="254"/>
      <c r="C174" s="255"/>
      <c r="D174" s="227" t="s">
        <v>212</v>
      </c>
      <c r="E174" s="256" t="s">
        <v>1</v>
      </c>
      <c r="F174" s="257" t="s">
        <v>214</v>
      </c>
      <c r="G174" s="255"/>
      <c r="H174" s="258">
        <v>20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AT174" s="264" t="s">
        <v>212</v>
      </c>
      <c r="AU174" s="264" t="s">
        <v>83</v>
      </c>
      <c r="AV174" s="13" t="s">
        <v>133</v>
      </c>
      <c r="AW174" s="13" t="s">
        <v>31</v>
      </c>
      <c r="AX174" s="13" t="s">
        <v>81</v>
      </c>
      <c r="AY174" s="264" t="s">
        <v>128</v>
      </c>
    </row>
    <row r="175" spans="2:65" s="1" customFormat="1" ht="16.5" customHeight="1">
      <c r="B175" s="37"/>
      <c r="C175" s="214" t="s">
        <v>155</v>
      </c>
      <c r="D175" s="214" t="s">
        <v>129</v>
      </c>
      <c r="E175" s="215" t="s">
        <v>306</v>
      </c>
      <c r="F175" s="216" t="s">
        <v>307</v>
      </c>
      <c r="G175" s="217" t="s">
        <v>210</v>
      </c>
      <c r="H175" s="218">
        <v>676</v>
      </c>
      <c r="I175" s="219"/>
      <c r="J175" s="220">
        <f>ROUND(I175*H175,2)</f>
        <v>0</v>
      </c>
      <c r="K175" s="216" t="s">
        <v>211</v>
      </c>
      <c r="L175" s="42"/>
      <c r="M175" s="221" t="s">
        <v>1</v>
      </c>
      <c r="N175" s="222" t="s">
        <v>38</v>
      </c>
      <c r="O175" s="85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AR175" s="225" t="s">
        <v>133</v>
      </c>
      <c r="AT175" s="225" t="s">
        <v>129</v>
      </c>
      <c r="AU175" s="225" t="s">
        <v>83</v>
      </c>
      <c r="AY175" s="16" t="s">
        <v>128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6" t="s">
        <v>81</v>
      </c>
      <c r="BK175" s="226">
        <f>ROUND(I175*H175,2)</f>
        <v>0</v>
      </c>
      <c r="BL175" s="16" t="s">
        <v>133</v>
      </c>
      <c r="BM175" s="225" t="s">
        <v>256</v>
      </c>
    </row>
    <row r="176" spans="2:47" s="1" customFormat="1" ht="12">
      <c r="B176" s="37"/>
      <c r="C176" s="38"/>
      <c r="D176" s="227" t="s">
        <v>134</v>
      </c>
      <c r="E176" s="38"/>
      <c r="F176" s="228" t="s">
        <v>307</v>
      </c>
      <c r="G176" s="38"/>
      <c r="H176" s="38"/>
      <c r="I176" s="138"/>
      <c r="J176" s="38"/>
      <c r="K176" s="38"/>
      <c r="L176" s="42"/>
      <c r="M176" s="229"/>
      <c r="N176" s="85"/>
      <c r="O176" s="85"/>
      <c r="P176" s="85"/>
      <c r="Q176" s="85"/>
      <c r="R176" s="85"/>
      <c r="S176" s="85"/>
      <c r="T176" s="86"/>
      <c r="AT176" s="16" t="s">
        <v>134</v>
      </c>
      <c r="AU176" s="16" t="s">
        <v>83</v>
      </c>
    </row>
    <row r="177" spans="2:51" s="12" customFormat="1" ht="12">
      <c r="B177" s="243"/>
      <c r="C177" s="244"/>
      <c r="D177" s="227" t="s">
        <v>212</v>
      </c>
      <c r="E177" s="245" t="s">
        <v>1</v>
      </c>
      <c r="F177" s="246" t="s">
        <v>750</v>
      </c>
      <c r="G177" s="244"/>
      <c r="H177" s="247">
        <v>290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212</v>
      </c>
      <c r="AU177" s="253" t="s">
        <v>83</v>
      </c>
      <c r="AV177" s="12" t="s">
        <v>83</v>
      </c>
      <c r="AW177" s="12" t="s">
        <v>31</v>
      </c>
      <c r="AX177" s="12" t="s">
        <v>73</v>
      </c>
      <c r="AY177" s="253" t="s">
        <v>128</v>
      </c>
    </row>
    <row r="178" spans="2:51" s="12" customFormat="1" ht="12">
      <c r="B178" s="243"/>
      <c r="C178" s="244"/>
      <c r="D178" s="227" t="s">
        <v>212</v>
      </c>
      <c r="E178" s="245" t="s">
        <v>1</v>
      </c>
      <c r="F178" s="246" t="s">
        <v>751</v>
      </c>
      <c r="G178" s="244"/>
      <c r="H178" s="247">
        <v>175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212</v>
      </c>
      <c r="AU178" s="253" t="s">
        <v>83</v>
      </c>
      <c r="AV178" s="12" t="s">
        <v>83</v>
      </c>
      <c r="AW178" s="12" t="s">
        <v>31</v>
      </c>
      <c r="AX178" s="12" t="s">
        <v>73</v>
      </c>
      <c r="AY178" s="253" t="s">
        <v>128</v>
      </c>
    </row>
    <row r="179" spans="2:51" s="12" customFormat="1" ht="12">
      <c r="B179" s="243"/>
      <c r="C179" s="244"/>
      <c r="D179" s="227" t="s">
        <v>212</v>
      </c>
      <c r="E179" s="245" t="s">
        <v>1</v>
      </c>
      <c r="F179" s="246" t="s">
        <v>752</v>
      </c>
      <c r="G179" s="244"/>
      <c r="H179" s="247">
        <v>85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212</v>
      </c>
      <c r="AU179" s="253" t="s">
        <v>83</v>
      </c>
      <c r="AV179" s="12" t="s">
        <v>83</v>
      </c>
      <c r="AW179" s="12" t="s">
        <v>31</v>
      </c>
      <c r="AX179" s="12" t="s">
        <v>73</v>
      </c>
      <c r="AY179" s="253" t="s">
        <v>128</v>
      </c>
    </row>
    <row r="180" spans="2:51" s="12" customFormat="1" ht="12">
      <c r="B180" s="243"/>
      <c r="C180" s="244"/>
      <c r="D180" s="227" t="s">
        <v>212</v>
      </c>
      <c r="E180" s="245" t="s">
        <v>1</v>
      </c>
      <c r="F180" s="246" t="s">
        <v>753</v>
      </c>
      <c r="G180" s="244"/>
      <c r="H180" s="247">
        <v>115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212</v>
      </c>
      <c r="AU180" s="253" t="s">
        <v>83</v>
      </c>
      <c r="AV180" s="12" t="s">
        <v>83</v>
      </c>
      <c r="AW180" s="12" t="s">
        <v>31</v>
      </c>
      <c r="AX180" s="12" t="s">
        <v>73</v>
      </c>
      <c r="AY180" s="253" t="s">
        <v>128</v>
      </c>
    </row>
    <row r="181" spans="2:51" s="12" customFormat="1" ht="12">
      <c r="B181" s="243"/>
      <c r="C181" s="244"/>
      <c r="D181" s="227" t="s">
        <v>212</v>
      </c>
      <c r="E181" s="245" t="s">
        <v>1</v>
      </c>
      <c r="F181" s="246" t="s">
        <v>754</v>
      </c>
      <c r="G181" s="244"/>
      <c r="H181" s="247">
        <v>4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212</v>
      </c>
      <c r="AU181" s="253" t="s">
        <v>83</v>
      </c>
      <c r="AV181" s="12" t="s">
        <v>83</v>
      </c>
      <c r="AW181" s="12" t="s">
        <v>31</v>
      </c>
      <c r="AX181" s="12" t="s">
        <v>73</v>
      </c>
      <c r="AY181" s="253" t="s">
        <v>128</v>
      </c>
    </row>
    <row r="182" spans="2:51" s="12" customFormat="1" ht="12">
      <c r="B182" s="243"/>
      <c r="C182" s="244"/>
      <c r="D182" s="227" t="s">
        <v>212</v>
      </c>
      <c r="E182" s="245" t="s">
        <v>1</v>
      </c>
      <c r="F182" s="246" t="s">
        <v>698</v>
      </c>
      <c r="G182" s="244"/>
      <c r="H182" s="247">
        <v>7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212</v>
      </c>
      <c r="AU182" s="253" t="s">
        <v>83</v>
      </c>
      <c r="AV182" s="12" t="s">
        <v>83</v>
      </c>
      <c r="AW182" s="12" t="s">
        <v>31</v>
      </c>
      <c r="AX182" s="12" t="s">
        <v>73</v>
      </c>
      <c r="AY182" s="253" t="s">
        <v>128</v>
      </c>
    </row>
    <row r="183" spans="2:51" s="14" customFormat="1" ht="12">
      <c r="B183" s="275"/>
      <c r="C183" s="276"/>
      <c r="D183" s="227" t="s">
        <v>212</v>
      </c>
      <c r="E183" s="277" t="s">
        <v>1</v>
      </c>
      <c r="F183" s="278" t="s">
        <v>295</v>
      </c>
      <c r="G183" s="276"/>
      <c r="H183" s="277" t="s">
        <v>1</v>
      </c>
      <c r="I183" s="279"/>
      <c r="J183" s="276"/>
      <c r="K183" s="276"/>
      <c r="L183" s="280"/>
      <c r="M183" s="281"/>
      <c r="N183" s="282"/>
      <c r="O183" s="282"/>
      <c r="P183" s="282"/>
      <c r="Q183" s="282"/>
      <c r="R183" s="282"/>
      <c r="S183" s="282"/>
      <c r="T183" s="283"/>
      <c r="AT183" s="284" t="s">
        <v>212</v>
      </c>
      <c r="AU183" s="284" t="s">
        <v>83</v>
      </c>
      <c r="AV183" s="14" t="s">
        <v>81</v>
      </c>
      <c r="AW183" s="14" t="s">
        <v>31</v>
      </c>
      <c r="AX183" s="14" t="s">
        <v>73</v>
      </c>
      <c r="AY183" s="284" t="s">
        <v>128</v>
      </c>
    </row>
    <row r="184" spans="2:51" s="13" customFormat="1" ht="12">
      <c r="B184" s="254"/>
      <c r="C184" s="255"/>
      <c r="D184" s="227" t="s">
        <v>212</v>
      </c>
      <c r="E184" s="256" t="s">
        <v>1</v>
      </c>
      <c r="F184" s="257" t="s">
        <v>214</v>
      </c>
      <c r="G184" s="255"/>
      <c r="H184" s="258">
        <v>676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AT184" s="264" t="s">
        <v>212</v>
      </c>
      <c r="AU184" s="264" t="s">
        <v>83</v>
      </c>
      <c r="AV184" s="13" t="s">
        <v>133</v>
      </c>
      <c r="AW184" s="13" t="s">
        <v>31</v>
      </c>
      <c r="AX184" s="13" t="s">
        <v>81</v>
      </c>
      <c r="AY184" s="264" t="s">
        <v>128</v>
      </c>
    </row>
    <row r="185" spans="2:65" s="1" customFormat="1" ht="24" customHeight="1">
      <c r="B185" s="37"/>
      <c r="C185" s="214" t="s">
        <v>181</v>
      </c>
      <c r="D185" s="214" t="s">
        <v>129</v>
      </c>
      <c r="E185" s="215" t="s">
        <v>317</v>
      </c>
      <c r="F185" s="216" t="s">
        <v>318</v>
      </c>
      <c r="G185" s="217" t="s">
        <v>210</v>
      </c>
      <c r="H185" s="218">
        <v>20</v>
      </c>
      <c r="I185" s="219"/>
      <c r="J185" s="220">
        <f>ROUND(I185*H185,2)</f>
        <v>0</v>
      </c>
      <c r="K185" s="216" t="s">
        <v>211</v>
      </c>
      <c r="L185" s="42"/>
      <c r="M185" s="221" t="s">
        <v>1</v>
      </c>
      <c r="N185" s="222" t="s">
        <v>38</v>
      </c>
      <c r="O185" s="85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AR185" s="225" t="s">
        <v>133</v>
      </c>
      <c r="AT185" s="225" t="s">
        <v>129</v>
      </c>
      <c r="AU185" s="225" t="s">
        <v>83</v>
      </c>
      <c r="AY185" s="16" t="s">
        <v>128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6" t="s">
        <v>81</v>
      </c>
      <c r="BK185" s="226">
        <f>ROUND(I185*H185,2)</f>
        <v>0</v>
      </c>
      <c r="BL185" s="16" t="s">
        <v>133</v>
      </c>
      <c r="BM185" s="225" t="s">
        <v>259</v>
      </c>
    </row>
    <row r="186" spans="2:47" s="1" customFormat="1" ht="12">
      <c r="B186" s="37"/>
      <c r="C186" s="38"/>
      <c r="D186" s="227" t="s">
        <v>134</v>
      </c>
      <c r="E186" s="38"/>
      <c r="F186" s="228" t="s">
        <v>318</v>
      </c>
      <c r="G186" s="38"/>
      <c r="H186" s="38"/>
      <c r="I186" s="138"/>
      <c r="J186" s="38"/>
      <c r="K186" s="38"/>
      <c r="L186" s="42"/>
      <c r="M186" s="229"/>
      <c r="N186" s="85"/>
      <c r="O186" s="85"/>
      <c r="P186" s="85"/>
      <c r="Q186" s="85"/>
      <c r="R186" s="85"/>
      <c r="S186" s="85"/>
      <c r="T186" s="86"/>
      <c r="AT186" s="16" t="s">
        <v>134</v>
      </c>
      <c r="AU186" s="16" t="s">
        <v>83</v>
      </c>
    </row>
    <row r="187" spans="2:51" s="12" customFormat="1" ht="12">
      <c r="B187" s="243"/>
      <c r="C187" s="244"/>
      <c r="D187" s="227" t="s">
        <v>212</v>
      </c>
      <c r="E187" s="245" t="s">
        <v>1</v>
      </c>
      <c r="F187" s="246" t="s">
        <v>749</v>
      </c>
      <c r="G187" s="244"/>
      <c r="H187" s="247">
        <v>20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212</v>
      </c>
      <c r="AU187" s="253" t="s">
        <v>83</v>
      </c>
      <c r="AV187" s="12" t="s">
        <v>83</v>
      </c>
      <c r="AW187" s="12" t="s">
        <v>31</v>
      </c>
      <c r="AX187" s="12" t="s">
        <v>73</v>
      </c>
      <c r="AY187" s="253" t="s">
        <v>128</v>
      </c>
    </row>
    <row r="188" spans="2:51" s="14" customFormat="1" ht="12">
      <c r="B188" s="275"/>
      <c r="C188" s="276"/>
      <c r="D188" s="227" t="s">
        <v>212</v>
      </c>
      <c r="E188" s="277" t="s">
        <v>1</v>
      </c>
      <c r="F188" s="278" t="s">
        <v>295</v>
      </c>
      <c r="G188" s="276"/>
      <c r="H188" s="277" t="s">
        <v>1</v>
      </c>
      <c r="I188" s="279"/>
      <c r="J188" s="276"/>
      <c r="K188" s="276"/>
      <c r="L188" s="280"/>
      <c r="M188" s="281"/>
      <c r="N188" s="282"/>
      <c r="O188" s="282"/>
      <c r="P188" s="282"/>
      <c r="Q188" s="282"/>
      <c r="R188" s="282"/>
      <c r="S188" s="282"/>
      <c r="T188" s="283"/>
      <c r="AT188" s="284" t="s">
        <v>212</v>
      </c>
      <c r="AU188" s="284" t="s">
        <v>83</v>
      </c>
      <c r="AV188" s="14" t="s">
        <v>81</v>
      </c>
      <c r="AW188" s="14" t="s">
        <v>31</v>
      </c>
      <c r="AX188" s="14" t="s">
        <v>73</v>
      </c>
      <c r="AY188" s="284" t="s">
        <v>128</v>
      </c>
    </row>
    <row r="189" spans="2:51" s="13" customFormat="1" ht="12">
      <c r="B189" s="254"/>
      <c r="C189" s="255"/>
      <c r="D189" s="227" t="s">
        <v>212</v>
      </c>
      <c r="E189" s="256" t="s">
        <v>1</v>
      </c>
      <c r="F189" s="257" t="s">
        <v>214</v>
      </c>
      <c r="G189" s="255"/>
      <c r="H189" s="258">
        <v>20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AT189" s="264" t="s">
        <v>212</v>
      </c>
      <c r="AU189" s="264" t="s">
        <v>83</v>
      </c>
      <c r="AV189" s="13" t="s">
        <v>133</v>
      </c>
      <c r="AW189" s="13" t="s">
        <v>31</v>
      </c>
      <c r="AX189" s="13" t="s">
        <v>81</v>
      </c>
      <c r="AY189" s="264" t="s">
        <v>128</v>
      </c>
    </row>
    <row r="190" spans="2:65" s="1" customFormat="1" ht="16.5" customHeight="1">
      <c r="B190" s="37"/>
      <c r="C190" s="265" t="s">
        <v>159</v>
      </c>
      <c r="D190" s="265" t="s">
        <v>260</v>
      </c>
      <c r="E190" s="266" t="s">
        <v>321</v>
      </c>
      <c r="F190" s="267" t="s">
        <v>322</v>
      </c>
      <c r="G190" s="268" t="s">
        <v>230</v>
      </c>
      <c r="H190" s="269">
        <v>2</v>
      </c>
      <c r="I190" s="270"/>
      <c r="J190" s="271">
        <f>ROUND(I190*H190,2)</f>
        <v>0</v>
      </c>
      <c r="K190" s="267" t="s">
        <v>211</v>
      </c>
      <c r="L190" s="272"/>
      <c r="M190" s="273" t="s">
        <v>1</v>
      </c>
      <c r="N190" s="274" t="s">
        <v>38</v>
      </c>
      <c r="O190" s="85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AR190" s="225" t="s">
        <v>145</v>
      </c>
      <c r="AT190" s="225" t="s">
        <v>260</v>
      </c>
      <c r="AU190" s="225" t="s">
        <v>83</v>
      </c>
      <c r="AY190" s="16" t="s">
        <v>128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6" t="s">
        <v>81</v>
      </c>
      <c r="BK190" s="226">
        <f>ROUND(I190*H190,2)</f>
        <v>0</v>
      </c>
      <c r="BL190" s="16" t="s">
        <v>133</v>
      </c>
      <c r="BM190" s="225" t="s">
        <v>264</v>
      </c>
    </row>
    <row r="191" spans="2:47" s="1" customFormat="1" ht="12">
      <c r="B191" s="37"/>
      <c r="C191" s="38"/>
      <c r="D191" s="227" t="s">
        <v>134</v>
      </c>
      <c r="E191" s="38"/>
      <c r="F191" s="228" t="s">
        <v>322</v>
      </c>
      <c r="G191" s="38"/>
      <c r="H191" s="38"/>
      <c r="I191" s="138"/>
      <c r="J191" s="38"/>
      <c r="K191" s="38"/>
      <c r="L191" s="42"/>
      <c r="M191" s="229"/>
      <c r="N191" s="85"/>
      <c r="O191" s="85"/>
      <c r="P191" s="85"/>
      <c r="Q191" s="85"/>
      <c r="R191" s="85"/>
      <c r="S191" s="85"/>
      <c r="T191" s="86"/>
      <c r="AT191" s="16" t="s">
        <v>134</v>
      </c>
      <c r="AU191" s="16" t="s">
        <v>83</v>
      </c>
    </row>
    <row r="192" spans="2:51" s="12" customFormat="1" ht="12">
      <c r="B192" s="243"/>
      <c r="C192" s="244"/>
      <c r="D192" s="227" t="s">
        <v>212</v>
      </c>
      <c r="E192" s="245" t="s">
        <v>1</v>
      </c>
      <c r="F192" s="246" t="s">
        <v>755</v>
      </c>
      <c r="G192" s="244"/>
      <c r="H192" s="247">
        <v>2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AT192" s="253" t="s">
        <v>212</v>
      </c>
      <c r="AU192" s="253" t="s">
        <v>83</v>
      </c>
      <c r="AV192" s="12" t="s">
        <v>83</v>
      </c>
      <c r="AW192" s="12" t="s">
        <v>31</v>
      </c>
      <c r="AX192" s="12" t="s">
        <v>73</v>
      </c>
      <c r="AY192" s="253" t="s">
        <v>128</v>
      </c>
    </row>
    <row r="193" spans="2:51" s="13" customFormat="1" ht="12">
      <c r="B193" s="254"/>
      <c r="C193" s="255"/>
      <c r="D193" s="227" t="s">
        <v>212</v>
      </c>
      <c r="E193" s="256" t="s">
        <v>1</v>
      </c>
      <c r="F193" s="257" t="s">
        <v>214</v>
      </c>
      <c r="G193" s="255"/>
      <c r="H193" s="258">
        <v>2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AT193" s="264" t="s">
        <v>212</v>
      </c>
      <c r="AU193" s="264" t="s">
        <v>83</v>
      </c>
      <c r="AV193" s="13" t="s">
        <v>133</v>
      </c>
      <c r="AW193" s="13" t="s">
        <v>31</v>
      </c>
      <c r="AX193" s="13" t="s">
        <v>81</v>
      </c>
      <c r="AY193" s="264" t="s">
        <v>128</v>
      </c>
    </row>
    <row r="194" spans="2:63" s="10" customFormat="1" ht="22.8" customHeight="1">
      <c r="B194" s="200"/>
      <c r="C194" s="201"/>
      <c r="D194" s="202" t="s">
        <v>72</v>
      </c>
      <c r="E194" s="241" t="s">
        <v>83</v>
      </c>
      <c r="F194" s="241" t="s">
        <v>325</v>
      </c>
      <c r="G194" s="201"/>
      <c r="H194" s="201"/>
      <c r="I194" s="204"/>
      <c r="J194" s="242">
        <f>BK194</f>
        <v>0</v>
      </c>
      <c r="K194" s="201"/>
      <c r="L194" s="206"/>
      <c r="M194" s="207"/>
      <c r="N194" s="208"/>
      <c r="O194" s="208"/>
      <c r="P194" s="209">
        <f>SUM(P195:P210)</f>
        <v>0</v>
      </c>
      <c r="Q194" s="208"/>
      <c r="R194" s="209">
        <f>SUM(R195:R210)</f>
        <v>5.431404456</v>
      </c>
      <c r="S194" s="208"/>
      <c r="T194" s="210">
        <f>SUM(T195:T210)</f>
        <v>0</v>
      </c>
      <c r="AR194" s="211" t="s">
        <v>81</v>
      </c>
      <c r="AT194" s="212" t="s">
        <v>72</v>
      </c>
      <c r="AU194" s="212" t="s">
        <v>81</v>
      </c>
      <c r="AY194" s="211" t="s">
        <v>128</v>
      </c>
      <c r="BK194" s="213">
        <f>SUM(BK195:BK210)</f>
        <v>0</v>
      </c>
    </row>
    <row r="195" spans="2:65" s="1" customFormat="1" ht="24" customHeight="1">
      <c r="B195" s="37"/>
      <c r="C195" s="214" t="s">
        <v>8</v>
      </c>
      <c r="D195" s="214" t="s">
        <v>129</v>
      </c>
      <c r="E195" s="215" t="s">
        <v>327</v>
      </c>
      <c r="F195" s="216" t="s">
        <v>328</v>
      </c>
      <c r="G195" s="217" t="s">
        <v>230</v>
      </c>
      <c r="H195" s="218">
        <v>3.24</v>
      </c>
      <c r="I195" s="219"/>
      <c r="J195" s="220">
        <f>ROUND(I195*H195,2)</f>
        <v>0</v>
      </c>
      <c r="K195" s="216" t="s">
        <v>211</v>
      </c>
      <c r="L195" s="42"/>
      <c r="M195" s="221" t="s">
        <v>1</v>
      </c>
      <c r="N195" s="222" t="s">
        <v>38</v>
      </c>
      <c r="O195" s="85"/>
      <c r="P195" s="223">
        <f>O195*H195</f>
        <v>0</v>
      </c>
      <c r="Q195" s="223">
        <v>1.665</v>
      </c>
      <c r="R195" s="223">
        <f>Q195*H195</f>
        <v>5.3946000000000005</v>
      </c>
      <c r="S195" s="223">
        <v>0</v>
      </c>
      <c r="T195" s="224">
        <f>S195*H195</f>
        <v>0</v>
      </c>
      <c r="AR195" s="225" t="s">
        <v>133</v>
      </c>
      <c r="AT195" s="225" t="s">
        <v>129</v>
      </c>
      <c r="AU195" s="225" t="s">
        <v>83</v>
      </c>
      <c r="AY195" s="16" t="s">
        <v>128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6" t="s">
        <v>81</v>
      </c>
      <c r="BK195" s="226">
        <f>ROUND(I195*H195,2)</f>
        <v>0</v>
      </c>
      <c r="BL195" s="16" t="s">
        <v>133</v>
      </c>
      <c r="BM195" s="225" t="s">
        <v>268</v>
      </c>
    </row>
    <row r="196" spans="2:47" s="1" customFormat="1" ht="12">
      <c r="B196" s="37"/>
      <c r="C196" s="38"/>
      <c r="D196" s="227" t="s">
        <v>134</v>
      </c>
      <c r="E196" s="38"/>
      <c r="F196" s="228" t="s">
        <v>328</v>
      </c>
      <c r="G196" s="38"/>
      <c r="H196" s="38"/>
      <c r="I196" s="138"/>
      <c r="J196" s="38"/>
      <c r="K196" s="38"/>
      <c r="L196" s="42"/>
      <c r="M196" s="229"/>
      <c r="N196" s="85"/>
      <c r="O196" s="85"/>
      <c r="P196" s="85"/>
      <c r="Q196" s="85"/>
      <c r="R196" s="85"/>
      <c r="S196" s="85"/>
      <c r="T196" s="86"/>
      <c r="AT196" s="16" t="s">
        <v>134</v>
      </c>
      <c r="AU196" s="16" t="s">
        <v>83</v>
      </c>
    </row>
    <row r="197" spans="2:51" s="12" customFormat="1" ht="12">
      <c r="B197" s="243"/>
      <c r="C197" s="244"/>
      <c r="D197" s="227" t="s">
        <v>212</v>
      </c>
      <c r="E197" s="245" t="s">
        <v>1</v>
      </c>
      <c r="F197" s="246" t="s">
        <v>744</v>
      </c>
      <c r="G197" s="244"/>
      <c r="H197" s="247">
        <v>3.24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212</v>
      </c>
      <c r="AU197" s="253" t="s">
        <v>83</v>
      </c>
      <c r="AV197" s="12" t="s">
        <v>83</v>
      </c>
      <c r="AW197" s="12" t="s">
        <v>31</v>
      </c>
      <c r="AX197" s="12" t="s">
        <v>73</v>
      </c>
      <c r="AY197" s="253" t="s">
        <v>128</v>
      </c>
    </row>
    <row r="198" spans="2:51" s="13" customFormat="1" ht="12">
      <c r="B198" s="254"/>
      <c r="C198" s="255"/>
      <c r="D198" s="227" t="s">
        <v>212</v>
      </c>
      <c r="E198" s="256" t="s">
        <v>1</v>
      </c>
      <c r="F198" s="257" t="s">
        <v>214</v>
      </c>
      <c r="G198" s="255"/>
      <c r="H198" s="258">
        <v>3.24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AT198" s="264" t="s">
        <v>212</v>
      </c>
      <c r="AU198" s="264" t="s">
        <v>83</v>
      </c>
      <c r="AV198" s="13" t="s">
        <v>133</v>
      </c>
      <c r="AW198" s="13" t="s">
        <v>31</v>
      </c>
      <c r="AX198" s="13" t="s">
        <v>81</v>
      </c>
      <c r="AY198" s="264" t="s">
        <v>128</v>
      </c>
    </row>
    <row r="199" spans="2:65" s="1" customFormat="1" ht="24" customHeight="1">
      <c r="B199" s="37"/>
      <c r="C199" s="214" t="s">
        <v>163</v>
      </c>
      <c r="D199" s="214" t="s">
        <v>129</v>
      </c>
      <c r="E199" s="215" t="s">
        <v>330</v>
      </c>
      <c r="F199" s="216" t="s">
        <v>331</v>
      </c>
      <c r="G199" s="217" t="s">
        <v>210</v>
      </c>
      <c r="H199" s="218">
        <v>32.4</v>
      </c>
      <c r="I199" s="219"/>
      <c r="J199" s="220">
        <f>ROUND(I199*H199,2)</f>
        <v>0</v>
      </c>
      <c r="K199" s="216" t="s">
        <v>211</v>
      </c>
      <c r="L199" s="42"/>
      <c r="M199" s="221" t="s">
        <v>1</v>
      </c>
      <c r="N199" s="222" t="s">
        <v>38</v>
      </c>
      <c r="O199" s="85"/>
      <c r="P199" s="223">
        <f>O199*H199</f>
        <v>0</v>
      </c>
      <c r="Q199" s="223">
        <v>0.00016694</v>
      </c>
      <c r="R199" s="223">
        <f>Q199*H199</f>
        <v>0.005408856</v>
      </c>
      <c r="S199" s="223">
        <v>0</v>
      </c>
      <c r="T199" s="224">
        <f>S199*H199</f>
        <v>0</v>
      </c>
      <c r="AR199" s="225" t="s">
        <v>133</v>
      </c>
      <c r="AT199" s="225" t="s">
        <v>129</v>
      </c>
      <c r="AU199" s="225" t="s">
        <v>83</v>
      </c>
      <c r="AY199" s="16" t="s">
        <v>128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6" t="s">
        <v>81</v>
      </c>
      <c r="BK199" s="226">
        <f>ROUND(I199*H199,2)</f>
        <v>0</v>
      </c>
      <c r="BL199" s="16" t="s">
        <v>133</v>
      </c>
      <c r="BM199" s="225" t="s">
        <v>271</v>
      </c>
    </row>
    <row r="200" spans="2:47" s="1" customFormat="1" ht="12">
      <c r="B200" s="37"/>
      <c r="C200" s="38"/>
      <c r="D200" s="227" t="s">
        <v>134</v>
      </c>
      <c r="E200" s="38"/>
      <c r="F200" s="228" t="s">
        <v>331</v>
      </c>
      <c r="G200" s="38"/>
      <c r="H200" s="38"/>
      <c r="I200" s="138"/>
      <c r="J200" s="38"/>
      <c r="K200" s="38"/>
      <c r="L200" s="42"/>
      <c r="M200" s="229"/>
      <c r="N200" s="85"/>
      <c r="O200" s="85"/>
      <c r="P200" s="85"/>
      <c r="Q200" s="85"/>
      <c r="R200" s="85"/>
      <c r="S200" s="85"/>
      <c r="T200" s="86"/>
      <c r="AT200" s="16" t="s">
        <v>134</v>
      </c>
      <c r="AU200" s="16" t="s">
        <v>83</v>
      </c>
    </row>
    <row r="201" spans="2:51" s="12" customFormat="1" ht="12">
      <c r="B201" s="243"/>
      <c r="C201" s="244"/>
      <c r="D201" s="227" t="s">
        <v>212</v>
      </c>
      <c r="E201" s="245" t="s">
        <v>1</v>
      </c>
      <c r="F201" s="246" t="s">
        <v>756</v>
      </c>
      <c r="G201" s="244"/>
      <c r="H201" s="247">
        <v>32.4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212</v>
      </c>
      <c r="AU201" s="253" t="s">
        <v>83</v>
      </c>
      <c r="AV201" s="12" t="s">
        <v>83</v>
      </c>
      <c r="AW201" s="12" t="s">
        <v>31</v>
      </c>
      <c r="AX201" s="12" t="s">
        <v>73</v>
      </c>
      <c r="AY201" s="253" t="s">
        <v>128</v>
      </c>
    </row>
    <row r="202" spans="2:51" s="13" customFormat="1" ht="12">
      <c r="B202" s="254"/>
      <c r="C202" s="255"/>
      <c r="D202" s="227" t="s">
        <v>212</v>
      </c>
      <c r="E202" s="256" t="s">
        <v>1</v>
      </c>
      <c r="F202" s="257" t="s">
        <v>214</v>
      </c>
      <c r="G202" s="255"/>
      <c r="H202" s="258">
        <v>32.4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AT202" s="264" t="s">
        <v>212</v>
      </c>
      <c r="AU202" s="264" t="s">
        <v>83</v>
      </c>
      <c r="AV202" s="13" t="s">
        <v>133</v>
      </c>
      <c r="AW202" s="13" t="s">
        <v>31</v>
      </c>
      <c r="AX202" s="13" t="s">
        <v>81</v>
      </c>
      <c r="AY202" s="264" t="s">
        <v>128</v>
      </c>
    </row>
    <row r="203" spans="2:65" s="1" customFormat="1" ht="16.5" customHeight="1">
      <c r="B203" s="37"/>
      <c r="C203" s="265" t="s">
        <v>273</v>
      </c>
      <c r="D203" s="265" t="s">
        <v>260</v>
      </c>
      <c r="E203" s="266" t="s">
        <v>335</v>
      </c>
      <c r="F203" s="267" t="s">
        <v>336</v>
      </c>
      <c r="G203" s="268" t="s">
        <v>210</v>
      </c>
      <c r="H203" s="269">
        <v>35.64</v>
      </c>
      <c r="I203" s="270"/>
      <c r="J203" s="271">
        <f>ROUND(I203*H203,2)</f>
        <v>0</v>
      </c>
      <c r="K203" s="267" t="s">
        <v>211</v>
      </c>
      <c r="L203" s="272"/>
      <c r="M203" s="273" t="s">
        <v>1</v>
      </c>
      <c r="N203" s="274" t="s">
        <v>38</v>
      </c>
      <c r="O203" s="85"/>
      <c r="P203" s="223">
        <f>O203*H203</f>
        <v>0</v>
      </c>
      <c r="Q203" s="223">
        <v>0</v>
      </c>
      <c r="R203" s="223">
        <f>Q203*H203</f>
        <v>0</v>
      </c>
      <c r="S203" s="223">
        <v>0</v>
      </c>
      <c r="T203" s="224">
        <f>S203*H203</f>
        <v>0</v>
      </c>
      <c r="AR203" s="225" t="s">
        <v>145</v>
      </c>
      <c r="AT203" s="225" t="s">
        <v>260</v>
      </c>
      <c r="AU203" s="225" t="s">
        <v>83</v>
      </c>
      <c r="AY203" s="16" t="s">
        <v>128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6" t="s">
        <v>81</v>
      </c>
      <c r="BK203" s="226">
        <f>ROUND(I203*H203,2)</f>
        <v>0</v>
      </c>
      <c r="BL203" s="16" t="s">
        <v>133</v>
      </c>
      <c r="BM203" s="225" t="s">
        <v>276</v>
      </c>
    </row>
    <row r="204" spans="2:47" s="1" customFormat="1" ht="12">
      <c r="B204" s="37"/>
      <c r="C204" s="38"/>
      <c r="D204" s="227" t="s">
        <v>134</v>
      </c>
      <c r="E204" s="38"/>
      <c r="F204" s="228" t="s">
        <v>336</v>
      </c>
      <c r="G204" s="38"/>
      <c r="H204" s="38"/>
      <c r="I204" s="138"/>
      <c r="J204" s="38"/>
      <c r="K204" s="38"/>
      <c r="L204" s="42"/>
      <c r="M204" s="229"/>
      <c r="N204" s="85"/>
      <c r="O204" s="85"/>
      <c r="P204" s="85"/>
      <c r="Q204" s="85"/>
      <c r="R204" s="85"/>
      <c r="S204" s="85"/>
      <c r="T204" s="86"/>
      <c r="AT204" s="16" t="s">
        <v>134</v>
      </c>
      <c r="AU204" s="16" t="s">
        <v>83</v>
      </c>
    </row>
    <row r="205" spans="2:51" s="12" customFormat="1" ht="12">
      <c r="B205" s="243"/>
      <c r="C205" s="244"/>
      <c r="D205" s="227" t="s">
        <v>212</v>
      </c>
      <c r="E205" s="245" t="s">
        <v>1</v>
      </c>
      <c r="F205" s="246" t="s">
        <v>757</v>
      </c>
      <c r="G205" s="244"/>
      <c r="H205" s="247">
        <v>35.64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AT205" s="253" t="s">
        <v>212</v>
      </c>
      <c r="AU205" s="253" t="s">
        <v>83</v>
      </c>
      <c r="AV205" s="12" t="s">
        <v>83</v>
      </c>
      <c r="AW205" s="12" t="s">
        <v>31</v>
      </c>
      <c r="AX205" s="12" t="s">
        <v>73</v>
      </c>
      <c r="AY205" s="253" t="s">
        <v>128</v>
      </c>
    </row>
    <row r="206" spans="2:51" s="13" customFormat="1" ht="12">
      <c r="B206" s="254"/>
      <c r="C206" s="255"/>
      <c r="D206" s="227" t="s">
        <v>212</v>
      </c>
      <c r="E206" s="256" t="s">
        <v>1</v>
      </c>
      <c r="F206" s="257" t="s">
        <v>214</v>
      </c>
      <c r="G206" s="255"/>
      <c r="H206" s="258">
        <v>35.64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AT206" s="264" t="s">
        <v>212</v>
      </c>
      <c r="AU206" s="264" t="s">
        <v>83</v>
      </c>
      <c r="AV206" s="13" t="s">
        <v>133</v>
      </c>
      <c r="AW206" s="13" t="s">
        <v>31</v>
      </c>
      <c r="AX206" s="13" t="s">
        <v>81</v>
      </c>
      <c r="AY206" s="264" t="s">
        <v>128</v>
      </c>
    </row>
    <row r="207" spans="2:65" s="1" customFormat="1" ht="24" customHeight="1">
      <c r="B207" s="37"/>
      <c r="C207" s="214" t="s">
        <v>167</v>
      </c>
      <c r="D207" s="214" t="s">
        <v>129</v>
      </c>
      <c r="E207" s="215" t="s">
        <v>344</v>
      </c>
      <c r="F207" s="216" t="s">
        <v>345</v>
      </c>
      <c r="G207" s="217" t="s">
        <v>223</v>
      </c>
      <c r="H207" s="218">
        <v>27</v>
      </c>
      <c r="I207" s="219"/>
      <c r="J207" s="220">
        <f>ROUND(I207*H207,2)</f>
        <v>0</v>
      </c>
      <c r="K207" s="216" t="s">
        <v>211</v>
      </c>
      <c r="L207" s="42"/>
      <c r="M207" s="221" t="s">
        <v>1</v>
      </c>
      <c r="N207" s="222" t="s">
        <v>38</v>
      </c>
      <c r="O207" s="85"/>
      <c r="P207" s="223">
        <f>O207*H207</f>
        <v>0</v>
      </c>
      <c r="Q207" s="223">
        <v>0.0011628</v>
      </c>
      <c r="R207" s="223">
        <f>Q207*H207</f>
        <v>0.0313956</v>
      </c>
      <c r="S207" s="223">
        <v>0</v>
      </c>
      <c r="T207" s="224">
        <f>S207*H207</f>
        <v>0</v>
      </c>
      <c r="AR207" s="225" t="s">
        <v>133</v>
      </c>
      <c r="AT207" s="225" t="s">
        <v>129</v>
      </c>
      <c r="AU207" s="225" t="s">
        <v>83</v>
      </c>
      <c r="AY207" s="16" t="s">
        <v>128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6" t="s">
        <v>81</v>
      </c>
      <c r="BK207" s="226">
        <f>ROUND(I207*H207,2)</f>
        <v>0</v>
      </c>
      <c r="BL207" s="16" t="s">
        <v>133</v>
      </c>
      <c r="BM207" s="225" t="s">
        <v>280</v>
      </c>
    </row>
    <row r="208" spans="2:47" s="1" customFormat="1" ht="12">
      <c r="B208" s="37"/>
      <c r="C208" s="38"/>
      <c r="D208" s="227" t="s">
        <v>134</v>
      </c>
      <c r="E208" s="38"/>
      <c r="F208" s="228" t="s">
        <v>345</v>
      </c>
      <c r="G208" s="38"/>
      <c r="H208" s="38"/>
      <c r="I208" s="138"/>
      <c r="J208" s="38"/>
      <c r="K208" s="38"/>
      <c r="L208" s="42"/>
      <c r="M208" s="229"/>
      <c r="N208" s="85"/>
      <c r="O208" s="85"/>
      <c r="P208" s="85"/>
      <c r="Q208" s="85"/>
      <c r="R208" s="85"/>
      <c r="S208" s="85"/>
      <c r="T208" s="86"/>
      <c r="AT208" s="16" t="s">
        <v>134</v>
      </c>
      <c r="AU208" s="16" t="s">
        <v>83</v>
      </c>
    </row>
    <row r="209" spans="2:51" s="12" customFormat="1" ht="12">
      <c r="B209" s="243"/>
      <c r="C209" s="244"/>
      <c r="D209" s="227" t="s">
        <v>212</v>
      </c>
      <c r="E209" s="245" t="s">
        <v>1</v>
      </c>
      <c r="F209" s="246" t="s">
        <v>758</v>
      </c>
      <c r="G209" s="244"/>
      <c r="H209" s="247">
        <v>27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AT209" s="253" t="s">
        <v>212</v>
      </c>
      <c r="AU209" s="253" t="s">
        <v>83</v>
      </c>
      <c r="AV209" s="12" t="s">
        <v>83</v>
      </c>
      <c r="AW209" s="12" t="s">
        <v>31</v>
      </c>
      <c r="AX209" s="12" t="s">
        <v>73</v>
      </c>
      <c r="AY209" s="253" t="s">
        <v>128</v>
      </c>
    </row>
    <row r="210" spans="2:51" s="13" customFormat="1" ht="12">
      <c r="B210" s="254"/>
      <c r="C210" s="255"/>
      <c r="D210" s="227" t="s">
        <v>212</v>
      </c>
      <c r="E210" s="256" t="s">
        <v>1</v>
      </c>
      <c r="F210" s="257" t="s">
        <v>214</v>
      </c>
      <c r="G210" s="255"/>
      <c r="H210" s="258">
        <v>27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AT210" s="264" t="s">
        <v>212</v>
      </c>
      <c r="AU210" s="264" t="s">
        <v>83</v>
      </c>
      <c r="AV210" s="13" t="s">
        <v>133</v>
      </c>
      <c r="AW210" s="13" t="s">
        <v>31</v>
      </c>
      <c r="AX210" s="13" t="s">
        <v>81</v>
      </c>
      <c r="AY210" s="264" t="s">
        <v>128</v>
      </c>
    </row>
    <row r="211" spans="2:63" s="10" customFormat="1" ht="22.8" customHeight="1">
      <c r="B211" s="200"/>
      <c r="C211" s="201"/>
      <c r="D211" s="202" t="s">
        <v>72</v>
      </c>
      <c r="E211" s="241" t="s">
        <v>127</v>
      </c>
      <c r="F211" s="241" t="s">
        <v>402</v>
      </c>
      <c r="G211" s="201"/>
      <c r="H211" s="201"/>
      <c r="I211" s="204"/>
      <c r="J211" s="242">
        <f>BK211</f>
        <v>0</v>
      </c>
      <c r="K211" s="201"/>
      <c r="L211" s="206"/>
      <c r="M211" s="207"/>
      <c r="N211" s="208"/>
      <c r="O211" s="208"/>
      <c r="P211" s="209">
        <f>SUM(P212:P301)</f>
        <v>0</v>
      </c>
      <c r="Q211" s="208"/>
      <c r="R211" s="209">
        <f>SUM(R212:R301)</f>
        <v>832.373668</v>
      </c>
      <c r="S211" s="208"/>
      <c r="T211" s="210">
        <f>SUM(T212:T301)</f>
        <v>0</v>
      </c>
      <c r="AR211" s="211" t="s">
        <v>81</v>
      </c>
      <c r="AT211" s="212" t="s">
        <v>72</v>
      </c>
      <c r="AU211" s="212" t="s">
        <v>81</v>
      </c>
      <c r="AY211" s="211" t="s">
        <v>128</v>
      </c>
      <c r="BK211" s="213">
        <f>SUM(BK212:BK301)</f>
        <v>0</v>
      </c>
    </row>
    <row r="212" spans="2:65" s="1" customFormat="1" ht="24" customHeight="1">
      <c r="B212" s="37"/>
      <c r="C212" s="214" t="s">
        <v>282</v>
      </c>
      <c r="D212" s="214" t="s">
        <v>129</v>
      </c>
      <c r="E212" s="215" t="s">
        <v>404</v>
      </c>
      <c r="F212" s="216" t="s">
        <v>405</v>
      </c>
      <c r="G212" s="217" t="s">
        <v>210</v>
      </c>
      <c r="H212" s="218">
        <v>460</v>
      </c>
      <c r="I212" s="219"/>
      <c r="J212" s="220">
        <f>ROUND(I212*H212,2)</f>
        <v>0</v>
      </c>
      <c r="K212" s="216" t="s">
        <v>211</v>
      </c>
      <c r="L212" s="42"/>
      <c r="M212" s="221" t="s">
        <v>1</v>
      </c>
      <c r="N212" s="222" t="s">
        <v>38</v>
      </c>
      <c r="O212" s="85"/>
      <c r="P212" s="223">
        <f>O212*H212</f>
        <v>0</v>
      </c>
      <c r="Q212" s="223">
        <v>0.2916</v>
      </c>
      <c r="R212" s="223">
        <f>Q212*H212</f>
        <v>134.13600000000002</v>
      </c>
      <c r="S212" s="223">
        <v>0</v>
      </c>
      <c r="T212" s="224">
        <f>S212*H212</f>
        <v>0</v>
      </c>
      <c r="AR212" s="225" t="s">
        <v>133</v>
      </c>
      <c r="AT212" s="225" t="s">
        <v>129</v>
      </c>
      <c r="AU212" s="225" t="s">
        <v>83</v>
      </c>
      <c r="AY212" s="16" t="s">
        <v>128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6" t="s">
        <v>81</v>
      </c>
      <c r="BK212" s="226">
        <f>ROUND(I212*H212,2)</f>
        <v>0</v>
      </c>
      <c r="BL212" s="16" t="s">
        <v>133</v>
      </c>
      <c r="BM212" s="225" t="s">
        <v>285</v>
      </c>
    </row>
    <row r="213" spans="2:47" s="1" customFormat="1" ht="12">
      <c r="B213" s="37"/>
      <c r="C213" s="38"/>
      <c r="D213" s="227" t="s">
        <v>134</v>
      </c>
      <c r="E213" s="38"/>
      <c r="F213" s="228" t="s">
        <v>405</v>
      </c>
      <c r="G213" s="38"/>
      <c r="H213" s="38"/>
      <c r="I213" s="138"/>
      <c r="J213" s="38"/>
      <c r="K213" s="38"/>
      <c r="L213" s="42"/>
      <c r="M213" s="229"/>
      <c r="N213" s="85"/>
      <c r="O213" s="85"/>
      <c r="P213" s="85"/>
      <c r="Q213" s="85"/>
      <c r="R213" s="85"/>
      <c r="S213" s="85"/>
      <c r="T213" s="86"/>
      <c r="AT213" s="16" t="s">
        <v>134</v>
      </c>
      <c r="AU213" s="16" t="s">
        <v>83</v>
      </c>
    </row>
    <row r="214" spans="2:51" s="12" customFormat="1" ht="12">
      <c r="B214" s="243"/>
      <c r="C214" s="244"/>
      <c r="D214" s="227" t="s">
        <v>212</v>
      </c>
      <c r="E214" s="245" t="s">
        <v>1</v>
      </c>
      <c r="F214" s="246" t="s">
        <v>759</v>
      </c>
      <c r="G214" s="244"/>
      <c r="H214" s="247">
        <v>460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AT214" s="253" t="s">
        <v>212</v>
      </c>
      <c r="AU214" s="253" t="s">
        <v>83</v>
      </c>
      <c r="AV214" s="12" t="s">
        <v>83</v>
      </c>
      <c r="AW214" s="12" t="s">
        <v>31</v>
      </c>
      <c r="AX214" s="12" t="s">
        <v>73</v>
      </c>
      <c r="AY214" s="253" t="s">
        <v>128</v>
      </c>
    </row>
    <row r="215" spans="2:51" s="14" customFormat="1" ht="12">
      <c r="B215" s="275"/>
      <c r="C215" s="276"/>
      <c r="D215" s="227" t="s">
        <v>212</v>
      </c>
      <c r="E215" s="277" t="s">
        <v>1</v>
      </c>
      <c r="F215" s="278" t="s">
        <v>295</v>
      </c>
      <c r="G215" s="276"/>
      <c r="H215" s="277" t="s">
        <v>1</v>
      </c>
      <c r="I215" s="279"/>
      <c r="J215" s="276"/>
      <c r="K215" s="276"/>
      <c r="L215" s="280"/>
      <c r="M215" s="281"/>
      <c r="N215" s="282"/>
      <c r="O215" s="282"/>
      <c r="P215" s="282"/>
      <c r="Q215" s="282"/>
      <c r="R215" s="282"/>
      <c r="S215" s="282"/>
      <c r="T215" s="283"/>
      <c r="AT215" s="284" t="s">
        <v>212</v>
      </c>
      <c r="AU215" s="284" t="s">
        <v>83</v>
      </c>
      <c r="AV215" s="14" t="s">
        <v>81</v>
      </c>
      <c r="AW215" s="14" t="s">
        <v>31</v>
      </c>
      <c r="AX215" s="14" t="s">
        <v>73</v>
      </c>
      <c r="AY215" s="284" t="s">
        <v>128</v>
      </c>
    </row>
    <row r="216" spans="2:51" s="13" customFormat="1" ht="12">
      <c r="B216" s="254"/>
      <c r="C216" s="255"/>
      <c r="D216" s="227" t="s">
        <v>212</v>
      </c>
      <c r="E216" s="256" t="s">
        <v>1</v>
      </c>
      <c r="F216" s="257" t="s">
        <v>214</v>
      </c>
      <c r="G216" s="255"/>
      <c r="H216" s="258">
        <v>460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AT216" s="264" t="s">
        <v>212</v>
      </c>
      <c r="AU216" s="264" t="s">
        <v>83</v>
      </c>
      <c r="AV216" s="13" t="s">
        <v>133</v>
      </c>
      <c r="AW216" s="13" t="s">
        <v>31</v>
      </c>
      <c r="AX216" s="13" t="s">
        <v>81</v>
      </c>
      <c r="AY216" s="264" t="s">
        <v>128</v>
      </c>
    </row>
    <row r="217" spans="2:65" s="1" customFormat="1" ht="16.5" customHeight="1">
      <c r="B217" s="37"/>
      <c r="C217" s="214" t="s">
        <v>170</v>
      </c>
      <c r="D217" s="214" t="s">
        <v>129</v>
      </c>
      <c r="E217" s="215" t="s">
        <v>408</v>
      </c>
      <c r="F217" s="216" t="s">
        <v>409</v>
      </c>
      <c r="G217" s="217" t="s">
        <v>210</v>
      </c>
      <c r="H217" s="218">
        <v>591</v>
      </c>
      <c r="I217" s="219"/>
      <c r="J217" s="220">
        <f>ROUND(I217*H217,2)</f>
        <v>0</v>
      </c>
      <c r="K217" s="216" t="s">
        <v>211</v>
      </c>
      <c r="L217" s="42"/>
      <c r="M217" s="221" t="s">
        <v>1</v>
      </c>
      <c r="N217" s="222" t="s">
        <v>38</v>
      </c>
      <c r="O217" s="85"/>
      <c r="P217" s="223">
        <f>O217*H217</f>
        <v>0</v>
      </c>
      <c r="Q217" s="223">
        <v>0.27994</v>
      </c>
      <c r="R217" s="223">
        <f>Q217*H217</f>
        <v>165.44454000000002</v>
      </c>
      <c r="S217" s="223">
        <v>0</v>
      </c>
      <c r="T217" s="224">
        <f>S217*H217</f>
        <v>0</v>
      </c>
      <c r="AR217" s="225" t="s">
        <v>133</v>
      </c>
      <c r="AT217" s="225" t="s">
        <v>129</v>
      </c>
      <c r="AU217" s="225" t="s">
        <v>83</v>
      </c>
      <c r="AY217" s="16" t="s">
        <v>128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6" t="s">
        <v>81</v>
      </c>
      <c r="BK217" s="226">
        <f>ROUND(I217*H217,2)</f>
        <v>0</v>
      </c>
      <c r="BL217" s="16" t="s">
        <v>133</v>
      </c>
      <c r="BM217" s="225" t="s">
        <v>289</v>
      </c>
    </row>
    <row r="218" spans="2:47" s="1" customFormat="1" ht="12">
      <c r="B218" s="37"/>
      <c r="C218" s="38"/>
      <c r="D218" s="227" t="s">
        <v>134</v>
      </c>
      <c r="E218" s="38"/>
      <c r="F218" s="228" t="s">
        <v>409</v>
      </c>
      <c r="G218" s="38"/>
      <c r="H218" s="38"/>
      <c r="I218" s="138"/>
      <c r="J218" s="38"/>
      <c r="K218" s="38"/>
      <c r="L218" s="42"/>
      <c r="M218" s="229"/>
      <c r="N218" s="85"/>
      <c r="O218" s="85"/>
      <c r="P218" s="85"/>
      <c r="Q218" s="85"/>
      <c r="R218" s="85"/>
      <c r="S218" s="85"/>
      <c r="T218" s="86"/>
      <c r="AT218" s="16" t="s">
        <v>134</v>
      </c>
      <c r="AU218" s="16" t="s">
        <v>83</v>
      </c>
    </row>
    <row r="219" spans="2:51" s="12" customFormat="1" ht="12">
      <c r="B219" s="243"/>
      <c r="C219" s="244"/>
      <c r="D219" s="227" t="s">
        <v>212</v>
      </c>
      <c r="E219" s="245" t="s">
        <v>1</v>
      </c>
      <c r="F219" s="246" t="s">
        <v>750</v>
      </c>
      <c r="G219" s="244"/>
      <c r="H219" s="247">
        <v>290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AT219" s="253" t="s">
        <v>212</v>
      </c>
      <c r="AU219" s="253" t="s">
        <v>83</v>
      </c>
      <c r="AV219" s="12" t="s">
        <v>83</v>
      </c>
      <c r="AW219" s="12" t="s">
        <v>31</v>
      </c>
      <c r="AX219" s="12" t="s">
        <v>73</v>
      </c>
      <c r="AY219" s="253" t="s">
        <v>128</v>
      </c>
    </row>
    <row r="220" spans="2:51" s="12" customFormat="1" ht="12">
      <c r="B220" s="243"/>
      <c r="C220" s="244"/>
      <c r="D220" s="227" t="s">
        <v>212</v>
      </c>
      <c r="E220" s="245" t="s">
        <v>1</v>
      </c>
      <c r="F220" s="246" t="s">
        <v>760</v>
      </c>
      <c r="G220" s="244"/>
      <c r="H220" s="247">
        <v>175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212</v>
      </c>
      <c r="AU220" s="253" t="s">
        <v>83</v>
      </c>
      <c r="AV220" s="12" t="s">
        <v>83</v>
      </c>
      <c r="AW220" s="12" t="s">
        <v>31</v>
      </c>
      <c r="AX220" s="12" t="s">
        <v>73</v>
      </c>
      <c r="AY220" s="253" t="s">
        <v>128</v>
      </c>
    </row>
    <row r="221" spans="2:51" s="12" customFormat="1" ht="12">
      <c r="B221" s="243"/>
      <c r="C221" s="244"/>
      <c r="D221" s="227" t="s">
        <v>212</v>
      </c>
      <c r="E221" s="245" t="s">
        <v>1</v>
      </c>
      <c r="F221" s="246" t="s">
        <v>698</v>
      </c>
      <c r="G221" s="244"/>
      <c r="H221" s="247">
        <v>7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AT221" s="253" t="s">
        <v>212</v>
      </c>
      <c r="AU221" s="253" t="s">
        <v>83</v>
      </c>
      <c r="AV221" s="12" t="s">
        <v>83</v>
      </c>
      <c r="AW221" s="12" t="s">
        <v>31</v>
      </c>
      <c r="AX221" s="12" t="s">
        <v>73</v>
      </c>
      <c r="AY221" s="253" t="s">
        <v>128</v>
      </c>
    </row>
    <row r="222" spans="2:51" s="12" customFormat="1" ht="12">
      <c r="B222" s="243"/>
      <c r="C222" s="244"/>
      <c r="D222" s="227" t="s">
        <v>212</v>
      </c>
      <c r="E222" s="245" t="s">
        <v>1</v>
      </c>
      <c r="F222" s="246" t="s">
        <v>753</v>
      </c>
      <c r="G222" s="244"/>
      <c r="H222" s="247">
        <v>115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AT222" s="253" t="s">
        <v>212</v>
      </c>
      <c r="AU222" s="253" t="s">
        <v>83</v>
      </c>
      <c r="AV222" s="12" t="s">
        <v>83</v>
      </c>
      <c r="AW222" s="12" t="s">
        <v>31</v>
      </c>
      <c r="AX222" s="12" t="s">
        <v>73</v>
      </c>
      <c r="AY222" s="253" t="s">
        <v>128</v>
      </c>
    </row>
    <row r="223" spans="2:51" s="12" customFormat="1" ht="12">
      <c r="B223" s="243"/>
      <c r="C223" s="244"/>
      <c r="D223" s="227" t="s">
        <v>212</v>
      </c>
      <c r="E223" s="245" t="s">
        <v>1</v>
      </c>
      <c r="F223" s="246" t="s">
        <v>754</v>
      </c>
      <c r="G223" s="244"/>
      <c r="H223" s="247">
        <v>4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AT223" s="253" t="s">
        <v>212</v>
      </c>
      <c r="AU223" s="253" t="s">
        <v>83</v>
      </c>
      <c r="AV223" s="12" t="s">
        <v>83</v>
      </c>
      <c r="AW223" s="12" t="s">
        <v>31</v>
      </c>
      <c r="AX223" s="12" t="s">
        <v>73</v>
      </c>
      <c r="AY223" s="253" t="s">
        <v>128</v>
      </c>
    </row>
    <row r="224" spans="2:51" s="14" customFormat="1" ht="12">
      <c r="B224" s="275"/>
      <c r="C224" s="276"/>
      <c r="D224" s="227" t="s">
        <v>212</v>
      </c>
      <c r="E224" s="277" t="s">
        <v>1</v>
      </c>
      <c r="F224" s="278" t="s">
        <v>295</v>
      </c>
      <c r="G224" s="276"/>
      <c r="H224" s="277" t="s">
        <v>1</v>
      </c>
      <c r="I224" s="279"/>
      <c r="J224" s="276"/>
      <c r="K224" s="276"/>
      <c r="L224" s="280"/>
      <c r="M224" s="281"/>
      <c r="N224" s="282"/>
      <c r="O224" s="282"/>
      <c r="P224" s="282"/>
      <c r="Q224" s="282"/>
      <c r="R224" s="282"/>
      <c r="S224" s="282"/>
      <c r="T224" s="283"/>
      <c r="AT224" s="284" t="s">
        <v>212</v>
      </c>
      <c r="AU224" s="284" t="s">
        <v>83</v>
      </c>
      <c r="AV224" s="14" t="s">
        <v>81</v>
      </c>
      <c r="AW224" s="14" t="s">
        <v>31</v>
      </c>
      <c r="AX224" s="14" t="s">
        <v>73</v>
      </c>
      <c r="AY224" s="284" t="s">
        <v>128</v>
      </c>
    </row>
    <row r="225" spans="2:51" s="13" customFormat="1" ht="12">
      <c r="B225" s="254"/>
      <c r="C225" s="255"/>
      <c r="D225" s="227" t="s">
        <v>212</v>
      </c>
      <c r="E225" s="256" t="s">
        <v>1</v>
      </c>
      <c r="F225" s="257" t="s">
        <v>214</v>
      </c>
      <c r="G225" s="255"/>
      <c r="H225" s="258">
        <v>591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AT225" s="264" t="s">
        <v>212</v>
      </c>
      <c r="AU225" s="264" t="s">
        <v>83</v>
      </c>
      <c r="AV225" s="13" t="s">
        <v>133</v>
      </c>
      <c r="AW225" s="13" t="s">
        <v>31</v>
      </c>
      <c r="AX225" s="13" t="s">
        <v>81</v>
      </c>
      <c r="AY225" s="264" t="s">
        <v>128</v>
      </c>
    </row>
    <row r="226" spans="2:65" s="1" customFormat="1" ht="16.5" customHeight="1">
      <c r="B226" s="37"/>
      <c r="C226" s="214" t="s">
        <v>7</v>
      </c>
      <c r="D226" s="214" t="s">
        <v>129</v>
      </c>
      <c r="E226" s="215" t="s">
        <v>412</v>
      </c>
      <c r="F226" s="216" t="s">
        <v>413</v>
      </c>
      <c r="G226" s="217" t="s">
        <v>210</v>
      </c>
      <c r="H226" s="218">
        <v>557</v>
      </c>
      <c r="I226" s="219"/>
      <c r="J226" s="220">
        <f>ROUND(I226*H226,2)</f>
        <v>0</v>
      </c>
      <c r="K226" s="216" t="s">
        <v>211</v>
      </c>
      <c r="L226" s="42"/>
      <c r="M226" s="221" t="s">
        <v>1</v>
      </c>
      <c r="N226" s="222" t="s">
        <v>38</v>
      </c>
      <c r="O226" s="85"/>
      <c r="P226" s="223">
        <f>O226*H226</f>
        <v>0</v>
      </c>
      <c r="Q226" s="223">
        <v>0.378</v>
      </c>
      <c r="R226" s="223">
        <f>Q226*H226</f>
        <v>210.546</v>
      </c>
      <c r="S226" s="223">
        <v>0</v>
      </c>
      <c r="T226" s="224">
        <f>S226*H226</f>
        <v>0</v>
      </c>
      <c r="AR226" s="225" t="s">
        <v>133</v>
      </c>
      <c r="AT226" s="225" t="s">
        <v>129</v>
      </c>
      <c r="AU226" s="225" t="s">
        <v>83</v>
      </c>
      <c r="AY226" s="16" t="s">
        <v>128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6" t="s">
        <v>81</v>
      </c>
      <c r="BK226" s="226">
        <f>ROUND(I226*H226,2)</f>
        <v>0</v>
      </c>
      <c r="BL226" s="16" t="s">
        <v>133</v>
      </c>
      <c r="BM226" s="225" t="s">
        <v>293</v>
      </c>
    </row>
    <row r="227" spans="2:47" s="1" customFormat="1" ht="12">
      <c r="B227" s="37"/>
      <c r="C227" s="38"/>
      <c r="D227" s="227" t="s">
        <v>134</v>
      </c>
      <c r="E227" s="38"/>
      <c r="F227" s="228" t="s">
        <v>413</v>
      </c>
      <c r="G227" s="38"/>
      <c r="H227" s="38"/>
      <c r="I227" s="138"/>
      <c r="J227" s="38"/>
      <c r="K227" s="38"/>
      <c r="L227" s="42"/>
      <c r="M227" s="229"/>
      <c r="N227" s="85"/>
      <c r="O227" s="85"/>
      <c r="P227" s="85"/>
      <c r="Q227" s="85"/>
      <c r="R227" s="85"/>
      <c r="S227" s="85"/>
      <c r="T227" s="86"/>
      <c r="AT227" s="16" t="s">
        <v>134</v>
      </c>
      <c r="AU227" s="16" t="s">
        <v>83</v>
      </c>
    </row>
    <row r="228" spans="2:51" s="12" customFormat="1" ht="12">
      <c r="B228" s="243"/>
      <c r="C228" s="244"/>
      <c r="D228" s="227" t="s">
        <v>212</v>
      </c>
      <c r="E228" s="245" t="s">
        <v>1</v>
      </c>
      <c r="F228" s="246" t="s">
        <v>750</v>
      </c>
      <c r="G228" s="244"/>
      <c r="H228" s="247">
        <v>290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AT228" s="253" t="s">
        <v>212</v>
      </c>
      <c r="AU228" s="253" t="s">
        <v>83</v>
      </c>
      <c r="AV228" s="12" t="s">
        <v>83</v>
      </c>
      <c r="AW228" s="12" t="s">
        <v>31</v>
      </c>
      <c r="AX228" s="12" t="s">
        <v>73</v>
      </c>
      <c r="AY228" s="253" t="s">
        <v>128</v>
      </c>
    </row>
    <row r="229" spans="2:51" s="12" customFormat="1" ht="12">
      <c r="B229" s="243"/>
      <c r="C229" s="244"/>
      <c r="D229" s="227" t="s">
        <v>212</v>
      </c>
      <c r="E229" s="245" t="s">
        <v>1</v>
      </c>
      <c r="F229" s="246" t="s">
        <v>760</v>
      </c>
      <c r="G229" s="244"/>
      <c r="H229" s="247">
        <v>175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212</v>
      </c>
      <c r="AU229" s="253" t="s">
        <v>83</v>
      </c>
      <c r="AV229" s="12" t="s">
        <v>83</v>
      </c>
      <c r="AW229" s="12" t="s">
        <v>31</v>
      </c>
      <c r="AX229" s="12" t="s">
        <v>73</v>
      </c>
      <c r="AY229" s="253" t="s">
        <v>128</v>
      </c>
    </row>
    <row r="230" spans="2:51" s="12" customFormat="1" ht="12">
      <c r="B230" s="243"/>
      <c r="C230" s="244"/>
      <c r="D230" s="227" t="s">
        <v>212</v>
      </c>
      <c r="E230" s="245" t="s">
        <v>1</v>
      </c>
      <c r="F230" s="246" t="s">
        <v>761</v>
      </c>
      <c r="G230" s="244"/>
      <c r="H230" s="247">
        <v>85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AT230" s="253" t="s">
        <v>212</v>
      </c>
      <c r="AU230" s="253" t="s">
        <v>83</v>
      </c>
      <c r="AV230" s="12" t="s">
        <v>83</v>
      </c>
      <c r="AW230" s="12" t="s">
        <v>31</v>
      </c>
      <c r="AX230" s="12" t="s">
        <v>73</v>
      </c>
      <c r="AY230" s="253" t="s">
        <v>128</v>
      </c>
    </row>
    <row r="231" spans="2:51" s="12" customFormat="1" ht="12">
      <c r="B231" s="243"/>
      <c r="C231" s="244"/>
      <c r="D231" s="227" t="s">
        <v>212</v>
      </c>
      <c r="E231" s="245" t="s">
        <v>1</v>
      </c>
      <c r="F231" s="246" t="s">
        <v>698</v>
      </c>
      <c r="G231" s="244"/>
      <c r="H231" s="247">
        <v>7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AT231" s="253" t="s">
        <v>212</v>
      </c>
      <c r="AU231" s="253" t="s">
        <v>83</v>
      </c>
      <c r="AV231" s="12" t="s">
        <v>83</v>
      </c>
      <c r="AW231" s="12" t="s">
        <v>31</v>
      </c>
      <c r="AX231" s="12" t="s">
        <v>73</v>
      </c>
      <c r="AY231" s="253" t="s">
        <v>128</v>
      </c>
    </row>
    <row r="232" spans="2:51" s="14" customFormat="1" ht="12">
      <c r="B232" s="275"/>
      <c r="C232" s="276"/>
      <c r="D232" s="227" t="s">
        <v>212</v>
      </c>
      <c r="E232" s="277" t="s">
        <v>1</v>
      </c>
      <c r="F232" s="278" t="s">
        <v>295</v>
      </c>
      <c r="G232" s="276"/>
      <c r="H232" s="277" t="s">
        <v>1</v>
      </c>
      <c r="I232" s="279"/>
      <c r="J232" s="276"/>
      <c r="K232" s="276"/>
      <c r="L232" s="280"/>
      <c r="M232" s="281"/>
      <c r="N232" s="282"/>
      <c r="O232" s="282"/>
      <c r="P232" s="282"/>
      <c r="Q232" s="282"/>
      <c r="R232" s="282"/>
      <c r="S232" s="282"/>
      <c r="T232" s="283"/>
      <c r="AT232" s="284" t="s">
        <v>212</v>
      </c>
      <c r="AU232" s="284" t="s">
        <v>83</v>
      </c>
      <c r="AV232" s="14" t="s">
        <v>81</v>
      </c>
      <c r="AW232" s="14" t="s">
        <v>31</v>
      </c>
      <c r="AX232" s="14" t="s">
        <v>73</v>
      </c>
      <c r="AY232" s="284" t="s">
        <v>128</v>
      </c>
    </row>
    <row r="233" spans="2:51" s="13" customFormat="1" ht="12">
      <c r="B233" s="254"/>
      <c r="C233" s="255"/>
      <c r="D233" s="227" t="s">
        <v>212</v>
      </c>
      <c r="E233" s="256" t="s">
        <v>1</v>
      </c>
      <c r="F233" s="257" t="s">
        <v>214</v>
      </c>
      <c r="G233" s="255"/>
      <c r="H233" s="258">
        <v>557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AT233" s="264" t="s">
        <v>212</v>
      </c>
      <c r="AU233" s="264" t="s">
        <v>83</v>
      </c>
      <c r="AV233" s="13" t="s">
        <v>133</v>
      </c>
      <c r="AW233" s="13" t="s">
        <v>31</v>
      </c>
      <c r="AX233" s="13" t="s">
        <v>81</v>
      </c>
      <c r="AY233" s="264" t="s">
        <v>128</v>
      </c>
    </row>
    <row r="234" spans="2:65" s="1" customFormat="1" ht="24" customHeight="1">
      <c r="B234" s="37"/>
      <c r="C234" s="214" t="s">
        <v>252</v>
      </c>
      <c r="D234" s="214" t="s">
        <v>129</v>
      </c>
      <c r="E234" s="215" t="s">
        <v>415</v>
      </c>
      <c r="F234" s="216" t="s">
        <v>416</v>
      </c>
      <c r="G234" s="217" t="s">
        <v>210</v>
      </c>
      <c r="H234" s="218">
        <v>472</v>
      </c>
      <c r="I234" s="219"/>
      <c r="J234" s="220">
        <f>ROUND(I234*H234,2)</f>
        <v>0</v>
      </c>
      <c r="K234" s="216" t="s">
        <v>211</v>
      </c>
      <c r="L234" s="42"/>
      <c r="M234" s="221" t="s">
        <v>1</v>
      </c>
      <c r="N234" s="222" t="s">
        <v>38</v>
      </c>
      <c r="O234" s="85"/>
      <c r="P234" s="223">
        <f>O234*H234</f>
        <v>0</v>
      </c>
      <c r="Q234" s="223">
        <v>0.371904</v>
      </c>
      <c r="R234" s="223">
        <f>Q234*H234</f>
        <v>175.538688</v>
      </c>
      <c r="S234" s="223">
        <v>0</v>
      </c>
      <c r="T234" s="224">
        <f>S234*H234</f>
        <v>0</v>
      </c>
      <c r="AR234" s="225" t="s">
        <v>133</v>
      </c>
      <c r="AT234" s="225" t="s">
        <v>129</v>
      </c>
      <c r="AU234" s="225" t="s">
        <v>83</v>
      </c>
      <c r="AY234" s="16" t="s">
        <v>128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6" t="s">
        <v>81</v>
      </c>
      <c r="BK234" s="226">
        <f>ROUND(I234*H234,2)</f>
        <v>0</v>
      </c>
      <c r="BL234" s="16" t="s">
        <v>133</v>
      </c>
      <c r="BM234" s="225" t="s">
        <v>299</v>
      </c>
    </row>
    <row r="235" spans="2:47" s="1" customFormat="1" ht="12">
      <c r="B235" s="37"/>
      <c r="C235" s="38"/>
      <c r="D235" s="227" t="s">
        <v>134</v>
      </c>
      <c r="E235" s="38"/>
      <c r="F235" s="228" t="s">
        <v>416</v>
      </c>
      <c r="G235" s="38"/>
      <c r="H235" s="38"/>
      <c r="I235" s="138"/>
      <c r="J235" s="38"/>
      <c r="K235" s="38"/>
      <c r="L235" s="42"/>
      <c r="M235" s="229"/>
      <c r="N235" s="85"/>
      <c r="O235" s="85"/>
      <c r="P235" s="85"/>
      <c r="Q235" s="85"/>
      <c r="R235" s="85"/>
      <c r="S235" s="85"/>
      <c r="T235" s="86"/>
      <c r="AT235" s="16" t="s">
        <v>134</v>
      </c>
      <c r="AU235" s="16" t="s">
        <v>83</v>
      </c>
    </row>
    <row r="236" spans="2:51" s="12" customFormat="1" ht="12">
      <c r="B236" s="243"/>
      <c r="C236" s="244"/>
      <c r="D236" s="227" t="s">
        <v>212</v>
      </c>
      <c r="E236" s="245" t="s">
        <v>1</v>
      </c>
      <c r="F236" s="246" t="s">
        <v>750</v>
      </c>
      <c r="G236" s="244"/>
      <c r="H236" s="247">
        <v>290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212</v>
      </c>
      <c r="AU236" s="253" t="s">
        <v>83</v>
      </c>
      <c r="AV236" s="12" t="s">
        <v>83</v>
      </c>
      <c r="AW236" s="12" t="s">
        <v>31</v>
      </c>
      <c r="AX236" s="12" t="s">
        <v>73</v>
      </c>
      <c r="AY236" s="253" t="s">
        <v>128</v>
      </c>
    </row>
    <row r="237" spans="2:51" s="12" customFormat="1" ht="12">
      <c r="B237" s="243"/>
      <c r="C237" s="244"/>
      <c r="D237" s="227" t="s">
        <v>212</v>
      </c>
      <c r="E237" s="245" t="s">
        <v>1</v>
      </c>
      <c r="F237" s="246" t="s">
        <v>760</v>
      </c>
      <c r="G237" s="244"/>
      <c r="H237" s="247">
        <v>175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AT237" s="253" t="s">
        <v>212</v>
      </c>
      <c r="AU237" s="253" t="s">
        <v>83</v>
      </c>
      <c r="AV237" s="12" t="s">
        <v>83</v>
      </c>
      <c r="AW237" s="12" t="s">
        <v>31</v>
      </c>
      <c r="AX237" s="12" t="s">
        <v>73</v>
      </c>
      <c r="AY237" s="253" t="s">
        <v>128</v>
      </c>
    </row>
    <row r="238" spans="2:51" s="12" customFormat="1" ht="12">
      <c r="B238" s="243"/>
      <c r="C238" s="244"/>
      <c r="D238" s="227" t="s">
        <v>212</v>
      </c>
      <c r="E238" s="245" t="s">
        <v>1</v>
      </c>
      <c r="F238" s="246" t="s">
        <v>698</v>
      </c>
      <c r="G238" s="244"/>
      <c r="H238" s="247">
        <v>7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AT238" s="253" t="s">
        <v>212</v>
      </c>
      <c r="AU238" s="253" t="s">
        <v>83</v>
      </c>
      <c r="AV238" s="12" t="s">
        <v>83</v>
      </c>
      <c r="AW238" s="12" t="s">
        <v>31</v>
      </c>
      <c r="AX238" s="12" t="s">
        <v>73</v>
      </c>
      <c r="AY238" s="253" t="s">
        <v>128</v>
      </c>
    </row>
    <row r="239" spans="2:51" s="14" customFormat="1" ht="12">
      <c r="B239" s="275"/>
      <c r="C239" s="276"/>
      <c r="D239" s="227" t="s">
        <v>212</v>
      </c>
      <c r="E239" s="277" t="s">
        <v>1</v>
      </c>
      <c r="F239" s="278" t="s">
        <v>295</v>
      </c>
      <c r="G239" s="276"/>
      <c r="H239" s="277" t="s">
        <v>1</v>
      </c>
      <c r="I239" s="279"/>
      <c r="J239" s="276"/>
      <c r="K239" s="276"/>
      <c r="L239" s="280"/>
      <c r="M239" s="281"/>
      <c r="N239" s="282"/>
      <c r="O239" s="282"/>
      <c r="P239" s="282"/>
      <c r="Q239" s="282"/>
      <c r="R239" s="282"/>
      <c r="S239" s="282"/>
      <c r="T239" s="283"/>
      <c r="AT239" s="284" t="s">
        <v>212</v>
      </c>
      <c r="AU239" s="284" t="s">
        <v>83</v>
      </c>
      <c r="AV239" s="14" t="s">
        <v>81</v>
      </c>
      <c r="AW239" s="14" t="s">
        <v>31</v>
      </c>
      <c r="AX239" s="14" t="s">
        <v>73</v>
      </c>
      <c r="AY239" s="284" t="s">
        <v>128</v>
      </c>
    </row>
    <row r="240" spans="2:51" s="13" customFormat="1" ht="12">
      <c r="B240" s="254"/>
      <c r="C240" s="255"/>
      <c r="D240" s="227" t="s">
        <v>212</v>
      </c>
      <c r="E240" s="256" t="s">
        <v>1</v>
      </c>
      <c r="F240" s="257" t="s">
        <v>214</v>
      </c>
      <c r="G240" s="255"/>
      <c r="H240" s="258">
        <v>472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AT240" s="264" t="s">
        <v>212</v>
      </c>
      <c r="AU240" s="264" t="s">
        <v>83</v>
      </c>
      <c r="AV240" s="13" t="s">
        <v>133</v>
      </c>
      <c r="AW240" s="13" t="s">
        <v>31</v>
      </c>
      <c r="AX240" s="13" t="s">
        <v>81</v>
      </c>
      <c r="AY240" s="264" t="s">
        <v>128</v>
      </c>
    </row>
    <row r="241" spans="2:65" s="1" customFormat="1" ht="24" customHeight="1">
      <c r="B241" s="37"/>
      <c r="C241" s="214" t="s">
        <v>301</v>
      </c>
      <c r="D241" s="214" t="s">
        <v>129</v>
      </c>
      <c r="E241" s="215" t="s">
        <v>762</v>
      </c>
      <c r="F241" s="216" t="s">
        <v>763</v>
      </c>
      <c r="G241" s="217" t="s">
        <v>210</v>
      </c>
      <c r="H241" s="218">
        <v>85</v>
      </c>
      <c r="I241" s="219"/>
      <c r="J241" s="220">
        <f>ROUND(I241*H241,2)</f>
        <v>0</v>
      </c>
      <c r="K241" s="216" t="s">
        <v>211</v>
      </c>
      <c r="L241" s="42"/>
      <c r="M241" s="221" t="s">
        <v>1</v>
      </c>
      <c r="N241" s="222" t="s">
        <v>38</v>
      </c>
      <c r="O241" s="85"/>
      <c r="P241" s="223">
        <f>O241*H241</f>
        <v>0</v>
      </c>
      <c r="Q241" s="223">
        <v>0.13188</v>
      </c>
      <c r="R241" s="223">
        <f>Q241*H241</f>
        <v>11.2098</v>
      </c>
      <c r="S241" s="223">
        <v>0</v>
      </c>
      <c r="T241" s="224">
        <f>S241*H241</f>
        <v>0</v>
      </c>
      <c r="AR241" s="225" t="s">
        <v>133</v>
      </c>
      <c r="AT241" s="225" t="s">
        <v>129</v>
      </c>
      <c r="AU241" s="225" t="s">
        <v>83</v>
      </c>
      <c r="AY241" s="16" t="s">
        <v>128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6" t="s">
        <v>81</v>
      </c>
      <c r="BK241" s="226">
        <f>ROUND(I241*H241,2)</f>
        <v>0</v>
      </c>
      <c r="BL241" s="16" t="s">
        <v>133</v>
      </c>
      <c r="BM241" s="225" t="s">
        <v>304</v>
      </c>
    </row>
    <row r="242" spans="2:47" s="1" customFormat="1" ht="12">
      <c r="B242" s="37"/>
      <c r="C242" s="38"/>
      <c r="D242" s="227" t="s">
        <v>134</v>
      </c>
      <c r="E242" s="38"/>
      <c r="F242" s="228" t="s">
        <v>763</v>
      </c>
      <c r="G242" s="38"/>
      <c r="H242" s="38"/>
      <c r="I242" s="138"/>
      <c r="J242" s="38"/>
      <c r="K242" s="38"/>
      <c r="L242" s="42"/>
      <c r="M242" s="229"/>
      <c r="N242" s="85"/>
      <c r="O242" s="85"/>
      <c r="P242" s="85"/>
      <c r="Q242" s="85"/>
      <c r="R242" s="85"/>
      <c r="S242" s="85"/>
      <c r="T242" s="86"/>
      <c r="AT242" s="16" t="s">
        <v>134</v>
      </c>
      <c r="AU242" s="16" t="s">
        <v>83</v>
      </c>
    </row>
    <row r="243" spans="2:51" s="12" customFormat="1" ht="12">
      <c r="B243" s="243"/>
      <c r="C243" s="244"/>
      <c r="D243" s="227" t="s">
        <v>212</v>
      </c>
      <c r="E243" s="245" t="s">
        <v>1</v>
      </c>
      <c r="F243" s="246" t="s">
        <v>761</v>
      </c>
      <c r="G243" s="244"/>
      <c r="H243" s="247">
        <v>85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AT243" s="253" t="s">
        <v>212</v>
      </c>
      <c r="AU243" s="253" t="s">
        <v>83</v>
      </c>
      <c r="AV243" s="12" t="s">
        <v>83</v>
      </c>
      <c r="AW243" s="12" t="s">
        <v>31</v>
      </c>
      <c r="AX243" s="12" t="s">
        <v>73</v>
      </c>
      <c r="AY243" s="253" t="s">
        <v>128</v>
      </c>
    </row>
    <row r="244" spans="2:51" s="14" customFormat="1" ht="12">
      <c r="B244" s="275"/>
      <c r="C244" s="276"/>
      <c r="D244" s="227" t="s">
        <v>212</v>
      </c>
      <c r="E244" s="277" t="s">
        <v>1</v>
      </c>
      <c r="F244" s="278" t="s">
        <v>295</v>
      </c>
      <c r="G244" s="276"/>
      <c r="H244" s="277" t="s">
        <v>1</v>
      </c>
      <c r="I244" s="279"/>
      <c r="J244" s="276"/>
      <c r="K244" s="276"/>
      <c r="L244" s="280"/>
      <c r="M244" s="281"/>
      <c r="N244" s="282"/>
      <c r="O244" s="282"/>
      <c r="P244" s="282"/>
      <c r="Q244" s="282"/>
      <c r="R244" s="282"/>
      <c r="S244" s="282"/>
      <c r="T244" s="283"/>
      <c r="AT244" s="284" t="s">
        <v>212</v>
      </c>
      <c r="AU244" s="284" t="s">
        <v>83</v>
      </c>
      <c r="AV244" s="14" t="s">
        <v>81</v>
      </c>
      <c r="AW244" s="14" t="s">
        <v>31</v>
      </c>
      <c r="AX244" s="14" t="s">
        <v>73</v>
      </c>
      <c r="AY244" s="284" t="s">
        <v>128</v>
      </c>
    </row>
    <row r="245" spans="2:51" s="13" customFormat="1" ht="12">
      <c r="B245" s="254"/>
      <c r="C245" s="255"/>
      <c r="D245" s="227" t="s">
        <v>212</v>
      </c>
      <c r="E245" s="256" t="s">
        <v>1</v>
      </c>
      <c r="F245" s="257" t="s">
        <v>214</v>
      </c>
      <c r="G245" s="255"/>
      <c r="H245" s="258">
        <v>85</v>
      </c>
      <c r="I245" s="259"/>
      <c r="J245" s="255"/>
      <c r="K245" s="255"/>
      <c r="L245" s="260"/>
      <c r="M245" s="261"/>
      <c r="N245" s="262"/>
      <c r="O245" s="262"/>
      <c r="P245" s="262"/>
      <c r="Q245" s="262"/>
      <c r="R245" s="262"/>
      <c r="S245" s="262"/>
      <c r="T245" s="263"/>
      <c r="AT245" s="264" t="s">
        <v>212</v>
      </c>
      <c r="AU245" s="264" t="s">
        <v>83</v>
      </c>
      <c r="AV245" s="13" t="s">
        <v>133</v>
      </c>
      <c r="AW245" s="13" t="s">
        <v>31</v>
      </c>
      <c r="AX245" s="13" t="s">
        <v>81</v>
      </c>
      <c r="AY245" s="264" t="s">
        <v>128</v>
      </c>
    </row>
    <row r="246" spans="2:65" s="1" customFormat="1" ht="24" customHeight="1">
      <c r="B246" s="37"/>
      <c r="C246" s="214" t="s">
        <v>256</v>
      </c>
      <c r="D246" s="214" t="s">
        <v>129</v>
      </c>
      <c r="E246" s="215" t="s">
        <v>420</v>
      </c>
      <c r="F246" s="216" t="s">
        <v>421</v>
      </c>
      <c r="G246" s="217" t="s">
        <v>210</v>
      </c>
      <c r="H246" s="218">
        <v>290</v>
      </c>
      <c r="I246" s="219"/>
      <c r="J246" s="220">
        <f>ROUND(I246*H246,2)</f>
        <v>0</v>
      </c>
      <c r="K246" s="216" t="s">
        <v>211</v>
      </c>
      <c r="L246" s="42"/>
      <c r="M246" s="221" t="s">
        <v>1</v>
      </c>
      <c r="N246" s="222" t="s">
        <v>38</v>
      </c>
      <c r="O246" s="85"/>
      <c r="P246" s="223">
        <f>O246*H246</f>
        <v>0</v>
      </c>
      <c r="Q246" s="223">
        <v>0.211</v>
      </c>
      <c r="R246" s="223">
        <f>Q246*H246</f>
        <v>61.19</v>
      </c>
      <c r="S246" s="223">
        <v>0</v>
      </c>
      <c r="T246" s="224">
        <f>S246*H246</f>
        <v>0</v>
      </c>
      <c r="AR246" s="225" t="s">
        <v>133</v>
      </c>
      <c r="AT246" s="225" t="s">
        <v>129</v>
      </c>
      <c r="AU246" s="225" t="s">
        <v>83</v>
      </c>
      <c r="AY246" s="16" t="s">
        <v>128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6" t="s">
        <v>81</v>
      </c>
      <c r="BK246" s="226">
        <f>ROUND(I246*H246,2)</f>
        <v>0</v>
      </c>
      <c r="BL246" s="16" t="s">
        <v>133</v>
      </c>
      <c r="BM246" s="225" t="s">
        <v>308</v>
      </c>
    </row>
    <row r="247" spans="2:47" s="1" customFormat="1" ht="12">
      <c r="B247" s="37"/>
      <c r="C247" s="38"/>
      <c r="D247" s="227" t="s">
        <v>134</v>
      </c>
      <c r="E247" s="38"/>
      <c r="F247" s="228" t="s">
        <v>421</v>
      </c>
      <c r="G247" s="38"/>
      <c r="H247" s="38"/>
      <c r="I247" s="138"/>
      <c r="J247" s="38"/>
      <c r="K247" s="38"/>
      <c r="L247" s="42"/>
      <c r="M247" s="229"/>
      <c r="N247" s="85"/>
      <c r="O247" s="85"/>
      <c r="P247" s="85"/>
      <c r="Q247" s="85"/>
      <c r="R247" s="85"/>
      <c r="S247" s="85"/>
      <c r="T247" s="86"/>
      <c r="AT247" s="16" t="s">
        <v>134</v>
      </c>
      <c r="AU247" s="16" t="s">
        <v>83</v>
      </c>
    </row>
    <row r="248" spans="2:51" s="12" customFormat="1" ht="12">
      <c r="B248" s="243"/>
      <c r="C248" s="244"/>
      <c r="D248" s="227" t="s">
        <v>212</v>
      </c>
      <c r="E248" s="245" t="s">
        <v>1</v>
      </c>
      <c r="F248" s="246" t="s">
        <v>750</v>
      </c>
      <c r="G248" s="244"/>
      <c r="H248" s="247">
        <v>290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AT248" s="253" t="s">
        <v>212</v>
      </c>
      <c r="AU248" s="253" t="s">
        <v>83</v>
      </c>
      <c r="AV248" s="12" t="s">
        <v>83</v>
      </c>
      <c r="AW248" s="12" t="s">
        <v>31</v>
      </c>
      <c r="AX248" s="12" t="s">
        <v>73</v>
      </c>
      <c r="AY248" s="253" t="s">
        <v>128</v>
      </c>
    </row>
    <row r="249" spans="2:51" s="14" customFormat="1" ht="12">
      <c r="B249" s="275"/>
      <c r="C249" s="276"/>
      <c r="D249" s="227" t="s">
        <v>212</v>
      </c>
      <c r="E249" s="277" t="s">
        <v>1</v>
      </c>
      <c r="F249" s="278" t="s">
        <v>295</v>
      </c>
      <c r="G249" s="276"/>
      <c r="H249" s="277" t="s">
        <v>1</v>
      </c>
      <c r="I249" s="279"/>
      <c r="J249" s="276"/>
      <c r="K249" s="276"/>
      <c r="L249" s="280"/>
      <c r="M249" s="281"/>
      <c r="N249" s="282"/>
      <c r="O249" s="282"/>
      <c r="P249" s="282"/>
      <c r="Q249" s="282"/>
      <c r="R249" s="282"/>
      <c r="S249" s="282"/>
      <c r="T249" s="283"/>
      <c r="AT249" s="284" t="s">
        <v>212</v>
      </c>
      <c r="AU249" s="284" t="s">
        <v>83</v>
      </c>
      <c r="AV249" s="14" t="s">
        <v>81</v>
      </c>
      <c r="AW249" s="14" t="s">
        <v>31</v>
      </c>
      <c r="AX249" s="14" t="s">
        <v>73</v>
      </c>
      <c r="AY249" s="284" t="s">
        <v>128</v>
      </c>
    </row>
    <row r="250" spans="2:51" s="13" customFormat="1" ht="12">
      <c r="B250" s="254"/>
      <c r="C250" s="255"/>
      <c r="D250" s="227" t="s">
        <v>212</v>
      </c>
      <c r="E250" s="256" t="s">
        <v>1</v>
      </c>
      <c r="F250" s="257" t="s">
        <v>214</v>
      </c>
      <c r="G250" s="255"/>
      <c r="H250" s="258">
        <v>290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AT250" s="264" t="s">
        <v>212</v>
      </c>
      <c r="AU250" s="264" t="s">
        <v>83</v>
      </c>
      <c r="AV250" s="13" t="s">
        <v>133</v>
      </c>
      <c r="AW250" s="13" t="s">
        <v>31</v>
      </c>
      <c r="AX250" s="13" t="s">
        <v>81</v>
      </c>
      <c r="AY250" s="264" t="s">
        <v>128</v>
      </c>
    </row>
    <row r="251" spans="2:65" s="1" customFormat="1" ht="24" customHeight="1">
      <c r="B251" s="37"/>
      <c r="C251" s="214" t="s">
        <v>316</v>
      </c>
      <c r="D251" s="214" t="s">
        <v>129</v>
      </c>
      <c r="E251" s="215" t="s">
        <v>423</v>
      </c>
      <c r="F251" s="216" t="s">
        <v>424</v>
      </c>
      <c r="G251" s="217" t="s">
        <v>210</v>
      </c>
      <c r="H251" s="218">
        <v>375</v>
      </c>
      <c r="I251" s="219"/>
      <c r="J251" s="220">
        <f>ROUND(I251*H251,2)</f>
        <v>0</v>
      </c>
      <c r="K251" s="216" t="s">
        <v>211</v>
      </c>
      <c r="L251" s="42"/>
      <c r="M251" s="221" t="s">
        <v>1</v>
      </c>
      <c r="N251" s="222" t="s">
        <v>38</v>
      </c>
      <c r="O251" s="85"/>
      <c r="P251" s="223">
        <f>O251*H251</f>
        <v>0</v>
      </c>
      <c r="Q251" s="223">
        <v>0.00652</v>
      </c>
      <c r="R251" s="223">
        <f>Q251*H251</f>
        <v>2.445</v>
      </c>
      <c r="S251" s="223">
        <v>0</v>
      </c>
      <c r="T251" s="224">
        <f>S251*H251</f>
        <v>0</v>
      </c>
      <c r="AR251" s="225" t="s">
        <v>133</v>
      </c>
      <c r="AT251" s="225" t="s">
        <v>129</v>
      </c>
      <c r="AU251" s="225" t="s">
        <v>83</v>
      </c>
      <c r="AY251" s="16" t="s">
        <v>128</v>
      </c>
      <c r="BE251" s="226">
        <f>IF(N251="základní",J251,0)</f>
        <v>0</v>
      </c>
      <c r="BF251" s="226">
        <f>IF(N251="snížená",J251,0)</f>
        <v>0</v>
      </c>
      <c r="BG251" s="226">
        <f>IF(N251="zákl. přenesená",J251,0)</f>
        <v>0</v>
      </c>
      <c r="BH251" s="226">
        <f>IF(N251="sníž. přenesená",J251,0)</f>
        <v>0</v>
      </c>
      <c r="BI251" s="226">
        <f>IF(N251="nulová",J251,0)</f>
        <v>0</v>
      </c>
      <c r="BJ251" s="16" t="s">
        <v>81</v>
      </c>
      <c r="BK251" s="226">
        <f>ROUND(I251*H251,2)</f>
        <v>0</v>
      </c>
      <c r="BL251" s="16" t="s">
        <v>133</v>
      </c>
      <c r="BM251" s="225" t="s">
        <v>319</v>
      </c>
    </row>
    <row r="252" spans="2:47" s="1" customFormat="1" ht="12">
      <c r="B252" s="37"/>
      <c r="C252" s="38"/>
      <c r="D252" s="227" t="s">
        <v>134</v>
      </c>
      <c r="E252" s="38"/>
      <c r="F252" s="228" t="s">
        <v>424</v>
      </c>
      <c r="G252" s="38"/>
      <c r="H252" s="38"/>
      <c r="I252" s="138"/>
      <c r="J252" s="38"/>
      <c r="K252" s="38"/>
      <c r="L252" s="42"/>
      <c r="M252" s="229"/>
      <c r="N252" s="85"/>
      <c r="O252" s="85"/>
      <c r="P252" s="85"/>
      <c r="Q252" s="85"/>
      <c r="R252" s="85"/>
      <c r="S252" s="85"/>
      <c r="T252" s="86"/>
      <c r="AT252" s="16" t="s">
        <v>134</v>
      </c>
      <c r="AU252" s="16" t="s">
        <v>83</v>
      </c>
    </row>
    <row r="253" spans="2:51" s="12" customFormat="1" ht="12">
      <c r="B253" s="243"/>
      <c r="C253" s="244"/>
      <c r="D253" s="227" t="s">
        <v>212</v>
      </c>
      <c r="E253" s="245" t="s">
        <v>1</v>
      </c>
      <c r="F253" s="246" t="s">
        <v>750</v>
      </c>
      <c r="G253" s="244"/>
      <c r="H253" s="247">
        <v>290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AT253" s="253" t="s">
        <v>212</v>
      </c>
      <c r="AU253" s="253" t="s">
        <v>83</v>
      </c>
      <c r="AV253" s="12" t="s">
        <v>83</v>
      </c>
      <c r="AW253" s="12" t="s">
        <v>31</v>
      </c>
      <c r="AX253" s="12" t="s">
        <v>73</v>
      </c>
      <c r="AY253" s="253" t="s">
        <v>128</v>
      </c>
    </row>
    <row r="254" spans="2:51" s="12" customFormat="1" ht="12">
      <c r="B254" s="243"/>
      <c r="C254" s="244"/>
      <c r="D254" s="227" t="s">
        <v>212</v>
      </c>
      <c r="E254" s="245" t="s">
        <v>1</v>
      </c>
      <c r="F254" s="246" t="s">
        <v>752</v>
      </c>
      <c r="G254" s="244"/>
      <c r="H254" s="247">
        <v>85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AT254" s="253" t="s">
        <v>212</v>
      </c>
      <c r="AU254" s="253" t="s">
        <v>83</v>
      </c>
      <c r="AV254" s="12" t="s">
        <v>83</v>
      </c>
      <c r="AW254" s="12" t="s">
        <v>31</v>
      </c>
      <c r="AX254" s="12" t="s">
        <v>73</v>
      </c>
      <c r="AY254" s="253" t="s">
        <v>128</v>
      </c>
    </row>
    <row r="255" spans="2:51" s="14" customFormat="1" ht="12">
      <c r="B255" s="275"/>
      <c r="C255" s="276"/>
      <c r="D255" s="227" t="s">
        <v>212</v>
      </c>
      <c r="E255" s="277" t="s">
        <v>1</v>
      </c>
      <c r="F255" s="278" t="s">
        <v>295</v>
      </c>
      <c r="G255" s="276"/>
      <c r="H255" s="277" t="s">
        <v>1</v>
      </c>
      <c r="I255" s="279"/>
      <c r="J255" s="276"/>
      <c r="K255" s="276"/>
      <c r="L255" s="280"/>
      <c r="M255" s="281"/>
      <c r="N255" s="282"/>
      <c r="O255" s="282"/>
      <c r="P255" s="282"/>
      <c r="Q255" s="282"/>
      <c r="R255" s="282"/>
      <c r="S255" s="282"/>
      <c r="T255" s="283"/>
      <c r="AT255" s="284" t="s">
        <v>212</v>
      </c>
      <c r="AU255" s="284" t="s">
        <v>83</v>
      </c>
      <c r="AV255" s="14" t="s">
        <v>81</v>
      </c>
      <c r="AW255" s="14" t="s">
        <v>31</v>
      </c>
      <c r="AX255" s="14" t="s">
        <v>73</v>
      </c>
      <c r="AY255" s="284" t="s">
        <v>128</v>
      </c>
    </row>
    <row r="256" spans="2:51" s="13" customFormat="1" ht="12">
      <c r="B256" s="254"/>
      <c r="C256" s="255"/>
      <c r="D256" s="227" t="s">
        <v>212</v>
      </c>
      <c r="E256" s="256" t="s">
        <v>1</v>
      </c>
      <c r="F256" s="257" t="s">
        <v>214</v>
      </c>
      <c r="G256" s="255"/>
      <c r="H256" s="258">
        <v>375</v>
      </c>
      <c r="I256" s="259"/>
      <c r="J256" s="255"/>
      <c r="K256" s="255"/>
      <c r="L256" s="260"/>
      <c r="M256" s="261"/>
      <c r="N256" s="262"/>
      <c r="O256" s="262"/>
      <c r="P256" s="262"/>
      <c r="Q256" s="262"/>
      <c r="R256" s="262"/>
      <c r="S256" s="262"/>
      <c r="T256" s="263"/>
      <c r="AT256" s="264" t="s">
        <v>212</v>
      </c>
      <c r="AU256" s="264" t="s">
        <v>83</v>
      </c>
      <c r="AV256" s="13" t="s">
        <v>133</v>
      </c>
      <c r="AW256" s="13" t="s">
        <v>31</v>
      </c>
      <c r="AX256" s="13" t="s">
        <v>81</v>
      </c>
      <c r="AY256" s="264" t="s">
        <v>128</v>
      </c>
    </row>
    <row r="257" spans="2:65" s="1" customFormat="1" ht="24" customHeight="1">
      <c r="B257" s="37"/>
      <c r="C257" s="214" t="s">
        <v>259</v>
      </c>
      <c r="D257" s="214" t="s">
        <v>129</v>
      </c>
      <c r="E257" s="215" t="s">
        <v>427</v>
      </c>
      <c r="F257" s="216" t="s">
        <v>428</v>
      </c>
      <c r="G257" s="217" t="s">
        <v>210</v>
      </c>
      <c r="H257" s="218">
        <v>375</v>
      </c>
      <c r="I257" s="219"/>
      <c r="J257" s="220">
        <f>ROUND(I257*H257,2)</f>
        <v>0</v>
      </c>
      <c r="K257" s="216" t="s">
        <v>211</v>
      </c>
      <c r="L257" s="42"/>
      <c r="M257" s="221" t="s">
        <v>1</v>
      </c>
      <c r="N257" s="222" t="s">
        <v>38</v>
      </c>
      <c r="O257" s="85"/>
      <c r="P257" s="223">
        <f>O257*H257</f>
        <v>0</v>
      </c>
      <c r="Q257" s="223">
        <v>0.00051</v>
      </c>
      <c r="R257" s="223">
        <f>Q257*H257</f>
        <v>0.19125</v>
      </c>
      <c r="S257" s="223">
        <v>0</v>
      </c>
      <c r="T257" s="224">
        <f>S257*H257</f>
        <v>0</v>
      </c>
      <c r="AR257" s="225" t="s">
        <v>133</v>
      </c>
      <c r="AT257" s="225" t="s">
        <v>129</v>
      </c>
      <c r="AU257" s="225" t="s">
        <v>83</v>
      </c>
      <c r="AY257" s="16" t="s">
        <v>128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6" t="s">
        <v>81</v>
      </c>
      <c r="BK257" s="226">
        <f>ROUND(I257*H257,2)</f>
        <v>0</v>
      </c>
      <c r="BL257" s="16" t="s">
        <v>133</v>
      </c>
      <c r="BM257" s="225" t="s">
        <v>323</v>
      </c>
    </row>
    <row r="258" spans="2:47" s="1" customFormat="1" ht="12">
      <c r="B258" s="37"/>
      <c r="C258" s="38"/>
      <c r="D258" s="227" t="s">
        <v>134</v>
      </c>
      <c r="E258" s="38"/>
      <c r="F258" s="228" t="s">
        <v>428</v>
      </c>
      <c r="G258" s="38"/>
      <c r="H258" s="38"/>
      <c r="I258" s="138"/>
      <c r="J258" s="38"/>
      <c r="K258" s="38"/>
      <c r="L258" s="42"/>
      <c r="M258" s="229"/>
      <c r="N258" s="85"/>
      <c r="O258" s="85"/>
      <c r="P258" s="85"/>
      <c r="Q258" s="85"/>
      <c r="R258" s="85"/>
      <c r="S258" s="85"/>
      <c r="T258" s="86"/>
      <c r="AT258" s="16" t="s">
        <v>134</v>
      </c>
      <c r="AU258" s="16" t="s">
        <v>83</v>
      </c>
    </row>
    <row r="259" spans="2:51" s="12" customFormat="1" ht="12">
      <c r="B259" s="243"/>
      <c r="C259" s="244"/>
      <c r="D259" s="227" t="s">
        <v>212</v>
      </c>
      <c r="E259" s="245" t="s">
        <v>1</v>
      </c>
      <c r="F259" s="246" t="s">
        <v>750</v>
      </c>
      <c r="G259" s="244"/>
      <c r="H259" s="247">
        <v>290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AT259" s="253" t="s">
        <v>212</v>
      </c>
      <c r="AU259" s="253" t="s">
        <v>83</v>
      </c>
      <c r="AV259" s="12" t="s">
        <v>83</v>
      </c>
      <c r="AW259" s="12" t="s">
        <v>31</v>
      </c>
      <c r="AX259" s="12" t="s">
        <v>73</v>
      </c>
      <c r="AY259" s="253" t="s">
        <v>128</v>
      </c>
    </row>
    <row r="260" spans="2:51" s="12" customFormat="1" ht="12">
      <c r="B260" s="243"/>
      <c r="C260" s="244"/>
      <c r="D260" s="227" t="s">
        <v>212</v>
      </c>
      <c r="E260" s="245" t="s">
        <v>1</v>
      </c>
      <c r="F260" s="246" t="s">
        <v>752</v>
      </c>
      <c r="G260" s="244"/>
      <c r="H260" s="247">
        <v>85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AT260" s="253" t="s">
        <v>212</v>
      </c>
      <c r="AU260" s="253" t="s">
        <v>83</v>
      </c>
      <c r="AV260" s="12" t="s">
        <v>83</v>
      </c>
      <c r="AW260" s="12" t="s">
        <v>31</v>
      </c>
      <c r="AX260" s="12" t="s">
        <v>73</v>
      </c>
      <c r="AY260" s="253" t="s">
        <v>128</v>
      </c>
    </row>
    <row r="261" spans="2:51" s="14" customFormat="1" ht="12">
      <c r="B261" s="275"/>
      <c r="C261" s="276"/>
      <c r="D261" s="227" t="s">
        <v>212</v>
      </c>
      <c r="E261" s="277" t="s">
        <v>1</v>
      </c>
      <c r="F261" s="278" t="s">
        <v>295</v>
      </c>
      <c r="G261" s="276"/>
      <c r="H261" s="277" t="s">
        <v>1</v>
      </c>
      <c r="I261" s="279"/>
      <c r="J261" s="276"/>
      <c r="K261" s="276"/>
      <c r="L261" s="280"/>
      <c r="M261" s="281"/>
      <c r="N261" s="282"/>
      <c r="O261" s="282"/>
      <c r="P261" s="282"/>
      <c r="Q261" s="282"/>
      <c r="R261" s="282"/>
      <c r="S261" s="282"/>
      <c r="T261" s="283"/>
      <c r="AT261" s="284" t="s">
        <v>212</v>
      </c>
      <c r="AU261" s="284" t="s">
        <v>83</v>
      </c>
      <c r="AV261" s="14" t="s">
        <v>81</v>
      </c>
      <c r="AW261" s="14" t="s">
        <v>31</v>
      </c>
      <c r="AX261" s="14" t="s">
        <v>73</v>
      </c>
      <c r="AY261" s="284" t="s">
        <v>128</v>
      </c>
    </row>
    <row r="262" spans="2:51" s="13" customFormat="1" ht="12">
      <c r="B262" s="254"/>
      <c r="C262" s="255"/>
      <c r="D262" s="227" t="s">
        <v>212</v>
      </c>
      <c r="E262" s="256" t="s">
        <v>1</v>
      </c>
      <c r="F262" s="257" t="s">
        <v>214</v>
      </c>
      <c r="G262" s="255"/>
      <c r="H262" s="258">
        <v>375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AT262" s="264" t="s">
        <v>212</v>
      </c>
      <c r="AU262" s="264" t="s">
        <v>83</v>
      </c>
      <c r="AV262" s="13" t="s">
        <v>133</v>
      </c>
      <c r="AW262" s="13" t="s">
        <v>31</v>
      </c>
      <c r="AX262" s="13" t="s">
        <v>81</v>
      </c>
      <c r="AY262" s="264" t="s">
        <v>128</v>
      </c>
    </row>
    <row r="263" spans="2:65" s="1" customFormat="1" ht="24" customHeight="1">
      <c r="B263" s="37"/>
      <c r="C263" s="214" t="s">
        <v>326</v>
      </c>
      <c r="D263" s="214" t="s">
        <v>129</v>
      </c>
      <c r="E263" s="215" t="s">
        <v>430</v>
      </c>
      <c r="F263" s="216" t="s">
        <v>431</v>
      </c>
      <c r="G263" s="217" t="s">
        <v>210</v>
      </c>
      <c r="H263" s="218">
        <v>290</v>
      </c>
      <c r="I263" s="219"/>
      <c r="J263" s="220">
        <f>ROUND(I263*H263,2)</f>
        <v>0</v>
      </c>
      <c r="K263" s="216" t="s">
        <v>211</v>
      </c>
      <c r="L263" s="42"/>
      <c r="M263" s="221" t="s">
        <v>1</v>
      </c>
      <c r="N263" s="222" t="s">
        <v>38</v>
      </c>
      <c r="O263" s="85"/>
      <c r="P263" s="223">
        <f>O263*H263</f>
        <v>0</v>
      </c>
      <c r="Q263" s="223">
        <v>0.10373</v>
      </c>
      <c r="R263" s="223">
        <f>Q263*H263</f>
        <v>30.0817</v>
      </c>
      <c r="S263" s="223">
        <v>0</v>
      </c>
      <c r="T263" s="224">
        <f>S263*H263</f>
        <v>0</v>
      </c>
      <c r="AR263" s="225" t="s">
        <v>133</v>
      </c>
      <c r="AT263" s="225" t="s">
        <v>129</v>
      </c>
      <c r="AU263" s="225" t="s">
        <v>83</v>
      </c>
      <c r="AY263" s="16" t="s">
        <v>128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6" t="s">
        <v>81</v>
      </c>
      <c r="BK263" s="226">
        <f>ROUND(I263*H263,2)</f>
        <v>0</v>
      </c>
      <c r="BL263" s="16" t="s">
        <v>133</v>
      </c>
      <c r="BM263" s="225" t="s">
        <v>329</v>
      </c>
    </row>
    <row r="264" spans="2:47" s="1" customFormat="1" ht="12">
      <c r="B264" s="37"/>
      <c r="C264" s="38"/>
      <c r="D264" s="227" t="s">
        <v>134</v>
      </c>
      <c r="E264" s="38"/>
      <c r="F264" s="228" t="s">
        <v>431</v>
      </c>
      <c r="G264" s="38"/>
      <c r="H264" s="38"/>
      <c r="I264" s="138"/>
      <c r="J264" s="38"/>
      <c r="K264" s="38"/>
      <c r="L264" s="42"/>
      <c r="M264" s="229"/>
      <c r="N264" s="85"/>
      <c r="O264" s="85"/>
      <c r="P264" s="85"/>
      <c r="Q264" s="85"/>
      <c r="R264" s="85"/>
      <c r="S264" s="85"/>
      <c r="T264" s="86"/>
      <c r="AT264" s="16" t="s">
        <v>134</v>
      </c>
      <c r="AU264" s="16" t="s">
        <v>83</v>
      </c>
    </row>
    <row r="265" spans="2:51" s="12" customFormat="1" ht="12">
      <c r="B265" s="243"/>
      <c r="C265" s="244"/>
      <c r="D265" s="227" t="s">
        <v>212</v>
      </c>
      <c r="E265" s="245" t="s">
        <v>1</v>
      </c>
      <c r="F265" s="246" t="s">
        <v>750</v>
      </c>
      <c r="G265" s="244"/>
      <c r="H265" s="247">
        <v>290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AT265" s="253" t="s">
        <v>212</v>
      </c>
      <c r="AU265" s="253" t="s">
        <v>83</v>
      </c>
      <c r="AV265" s="12" t="s">
        <v>83</v>
      </c>
      <c r="AW265" s="12" t="s">
        <v>31</v>
      </c>
      <c r="AX265" s="12" t="s">
        <v>73</v>
      </c>
      <c r="AY265" s="253" t="s">
        <v>128</v>
      </c>
    </row>
    <row r="266" spans="2:51" s="14" customFormat="1" ht="12">
      <c r="B266" s="275"/>
      <c r="C266" s="276"/>
      <c r="D266" s="227" t="s">
        <v>212</v>
      </c>
      <c r="E266" s="277" t="s">
        <v>1</v>
      </c>
      <c r="F266" s="278" t="s">
        <v>295</v>
      </c>
      <c r="G266" s="276"/>
      <c r="H266" s="277" t="s">
        <v>1</v>
      </c>
      <c r="I266" s="279"/>
      <c r="J266" s="276"/>
      <c r="K266" s="276"/>
      <c r="L266" s="280"/>
      <c r="M266" s="281"/>
      <c r="N266" s="282"/>
      <c r="O266" s="282"/>
      <c r="P266" s="282"/>
      <c r="Q266" s="282"/>
      <c r="R266" s="282"/>
      <c r="S266" s="282"/>
      <c r="T266" s="283"/>
      <c r="AT266" s="284" t="s">
        <v>212</v>
      </c>
      <c r="AU266" s="284" t="s">
        <v>83</v>
      </c>
      <c r="AV266" s="14" t="s">
        <v>81</v>
      </c>
      <c r="AW266" s="14" t="s">
        <v>31</v>
      </c>
      <c r="AX266" s="14" t="s">
        <v>73</v>
      </c>
      <c r="AY266" s="284" t="s">
        <v>128</v>
      </c>
    </row>
    <row r="267" spans="2:51" s="13" customFormat="1" ht="12">
      <c r="B267" s="254"/>
      <c r="C267" s="255"/>
      <c r="D267" s="227" t="s">
        <v>212</v>
      </c>
      <c r="E267" s="256" t="s">
        <v>1</v>
      </c>
      <c r="F267" s="257" t="s">
        <v>214</v>
      </c>
      <c r="G267" s="255"/>
      <c r="H267" s="258">
        <v>290</v>
      </c>
      <c r="I267" s="259"/>
      <c r="J267" s="255"/>
      <c r="K267" s="255"/>
      <c r="L267" s="260"/>
      <c r="M267" s="261"/>
      <c r="N267" s="262"/>
      <c r="O267" s="262"/>
      <c r="P267" s="262"/>
      <c r="Q267" s="262"/>
      <c r="R267" s="262"/>
      <c r="S267" s="262"/>
      <c r="T267" s="263"/>
      <c r="AT267" s="264" t="s">
        <v>212</v>
      </c>
      <c r="AU267" s="264" t="s">
        <v>83</v>
      </c>
      <c r="AV267" s="13" t="s">
        <v>133</v>
      </c>
      <c r="AW267" s="13" t="s">
        <v>31</v>
      </c>
      <c r="AX267" s="13" t="s">
        <v>81</v>
      </c>
      <c r="AY267" s="264" t="s">
        <v>128</v>
      </c>
    </row>
    <row r="268" spans="2:65" s="1" customFormat="1" ht="24" customHeight="1">
      <c r="B268" s="37"/>
      <c r="C268" s="214" t="s">
        <v>264</v>
      </c>
      <c r="D268" s="214" t="s">
        <v>129</v>
      </c>
      <c r="E268" s="215" t="s">
        <v>764</v>
      </c>
      <c r="F268" s="216" t="s">
        <v>765</v>
      </c>
      <c r="G268" s="217" t="s">
        <v>210</v>
      </c>
      <c r="H268" s="218">
        <v>85</v>
      </c>
      <c r="I268" s="219"/>
      <c r="J268" s="220">
        <f>ROUND(I268*H268,2)</f>
        <v>0</v>
      </c>
      <c r="K268" s="216" t="s">
        <v>211</v>
      </c>
      <c r="L268" s="42"/>
      <c r="M268" s="221" t="s">
        <v>1</v>
      </c>
      <c r="N268" s="222" t="s">
        <v>38</v>
      </c>
      <c r="O268" s="85"/>
      <c r="P268" s="223">
        <f>O268*H268</f>
        <v>0</v>
      </c>
      <c r="Q268" s="223">
        <v>0.12966</v>
      </c>
      <c r="R268" s="223">
        <f>Q268*H268</f>
        <v>11.0211</v>
      </c>
      <c r="S268" s="223">
        <v>0</v>
      </c>
      <c r="T268" s="224">
        <f>S268*H268</f>
        <v>0</v>
      </c>
      <c r="AR268" s="225" t="s">
        <v>133</v>
      </c>
      <c r="AT268" s="225" t="s">
        <v>129</v>
      </c>
      <c r="AU268" s="225" t="s">
        <v>83</v>
      </c>
      <c r="AY268" s="16" t="s">
        <v>128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16" t="s">
        <v>81</v>
      </c>
      <c r="BK268" s="226">
        <f>ROUND(I268*H268,2)</f>
        <v>0</v>
      </c>
      <c r="BL268" s="16" t="s">
        <v>133</v>
      </c>
      <c r="BM268" s="225" t="s">
        <v>332</v>
      </c>
    </row>
    <row r="269" spans="2:47" s="1" customFormat="1" ht="12">
      <c r="B269" s="37"/>
      <c r="C269" s="38"/>
      <c r="D269" s="227" t="s">
        <v>134</v>
      </c>
      <c r="E269" s="38"/>
      <c r="F269" s="228" t="s">
        <v>765</v>
      </c>
      <c r="G269" s="38"/>
      <c r="H269" s="38"/>
      <c r="I269" s="138"/>
      <c r="J269" s="38"/>
      <c r="K269" s="38"/>
      <c r="L269" s="42"/>
      <c r="M269" s="229"/>
      <c r="N269" s="85"/>
      <c r="O269" s="85"/>
      <c r="P269" s="85"/>
      <c r="Q269" s="85"/>
      <c r="R269" s="85"/>
      <c r="S269" s="85"/>
      <c r="T269" s="86"/>
      <c r="AT269" s="16" t="s">
        <v>134</v>
      </c>
      <c r="AU269" s="16" t="s">
        <v>83</v>
      </c>
    </row>
    <row r="270" spans="2:51" s="12" customFormat="1" ht="12">
      <c r="B270" s="243"/>
      <c r="C270" s="244"/>
      <c r="D270" s="227" t="s">
        <v>212</v>
      </c>
      <c r="E270" s="245" t="s">
        <v>1</v>
      </c>
      <c r="F270" s="246" t="s">
        <v>761</v>
      </c>
      <c r="G270" s="244"/>
      <c r="H270" s="247">
        <v>85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AT270" s="253" t="s">
        <v>212</v>
      </c>
      <c r="AU270" s="253" t="s">
        <v>83</v>
      </c>
      <c r="AV270" s="12" t="s">
        <v>83</v>
      </c>
      <c r="AW270" s="12" t="s">
        <v>31</v>
      </c>
      <c r="AX270" s="12" t="s">
        <v>73</v>
      </c>
      <c r="AY270" s="253" t="s">
        <v>128</v>
      </c>
    </row>
    <row r="271" spans="2:51" s="14" customFormat="1" ht="12">
      <c r="B271" s="275"/>
      <c r="C271" s="276"/>
      <c r="D271" s="227" t="s">
        <v>212</v>
      </c>
      <c r="E271" s="277" t="s">
        <v>1</v>
      </c>
      <c r="F271" s="278" t="s">
        <v>295</v>
      </c>
      <c r="G271" s="276"/>
      <c r="H271" s="277" t="s">
        <v>1</v>
      </c>
      <c r="I271" s="279"/>
      <c r="J271" s="276"/>
      <c r="K271" s="276"/>
      <c r="L271" s="280"/>
      <c r="M271" s="281"/>
      <c r="N271" s="282"/>
      <c r="O271" s="282"/>
      <c r="P271" s="282"/>
      <c r="Q271" s="282"/>
      <c r="R271" s="282"/>
      <c r="S271" s="282"/>
      <c r="T271" s="283"/>
      <c r="AT271" s="284" t="s">
        <v>212</v>
      </c>
      <c r="AU271" s="284" t="s">
        <v>83</v>
      </c>
      <c r="AV271" s="14" t="s">
        <v>81</v>
      </c>
      <c r="AW271" s="14" t="s">
        <v>31</v>
      </c>
      <c r="AX271" s="14" t="s">
        <v>73</v>
      </c>
      <c r="AY271" s="284" t="s">
        <v>128</v>
      </c>
    </row>
    <row r="272" spans="2:51" s="13" customFormat="1" ht="12">
      <c r="B272" s="254"/>
      <c r="C272" s="255"/>
      <c r="D272" s="227" t="s">
        <v>212</v>
      </c>
      <c r="E272" s="256" t="s">
        <v>1</v>
      </c>
      <c r="F272" s="257" t="s">
        <v>214</v>
      </c>
      <c r="G272" s="255"/>
      <c r="H272" s="258">
        <v>85</v>
      </c>
      <c r="I272" s="259"/>
      <c r="J272" s="255"/>
      <c r="K272" s="255"/>
      <c r="L272" s="260"/>
      <c r="M272" s="261"/>
      <c r="N272" s="262"/>
      <c r="O272" s="262"/>
      <c r="P272" s="262"/>
      <c r="Q272" s="262"/>
      <c r="R272" s="262"/>
      <c r="S272" s="262"/>
      <c r="T272" s="263"/>
      <c r="AT272" s="264" t="s">
        <v>212</v>
      </c>
      <c r="AU272" s="264" t="s">
        <v>83</v>
      </c>
      <c r="AV272" s="13" t="s">
        <v>133</v>
      </c>
      <c r="AW272" s="13" t="s">
        <v>31</v>
      </c>
      <c r="AX272" s="13" t="s">
        <v>81</v>
      </c>
      <c r="AY272" s="264" t="s">
        <v>128</v>
      </c>
    </row>
    <row r="273" spans="2:65" s="1" customFormat="1" ht="24" customHeight="1">
      <c r="B273" s="37"/>
      <c r="C273" s="214" t="s">
        <v>334</v>
      </c>
      <c r="D273" s="214" t="s">
        <v>129</v>
      </c>
      <c r="E273" s="215" t="s">
        <v>434</v>
      </c>
      <c r="F273" s="216" t="s">
        <v>435</v>
      </c>
      <c r="G273" s="217" t="s">
        <v>210</v>
      </c>
      <c r="H273" s="218">
        <v>139</v>
      </c>
      <c r="I273" s="219"/>
      <c r="J273" s="220">
        <f>ROUND(I273*H273,2)</f>
        <v>0</v>
      </c>
      <c r="K273" s="216" t="s">
        <v>211</v>
      </c>
      <c r="L273" s="42"/>
      <c r="M273" s="221" t="s">
        <v>1</v>
      </c>
      <c r="N273" s="222" t="s">
        <v>38</v>
      </c>
      <c r="O273" s="85"/>
      <c r="P273" s="223">
        <f>O273*H273</f>
        <v>0</v>
      </c>
      <c r="Q273" s="223">
        <v>0.08425</v>
      </c>
      <c r="R273" s="223">
        <f>Q273*H273</f>
        <v>11.71075</v>
      </c>
      <c r="S273" s="223">
        <v>0</v>
      </c>
      <c r="T273" s="224">
        <f>S273*H273</f>
        <v>0</v>
      </c>
      <c r="AR273" s="225" t="s">
        <v>133</v>
      </c>
      <c r="AT273" s="225" t="s">
        <v>129</v>
      </c>
      <c r="AU273" s="225" t="s">
        <v>83</v>
      </c>
      <c r="AY273" s="16" t="s">
        <v>128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6" t="s">
        <v>81</v>
      </c>
      <c r="BK273" s="226">
        <f>ROUND(I273*H273,2)</f>
        <v>0</v>
      </c>
      <c r="BL273" s="16" t="s">
        <v>133</v>
      </c>
      <c r="BM273" s="225" t="s">
        <v>337</v>
      </c>
    </row>
    <row r="274" spans="2:47" s="1" customFormat="1" ht="12">
      <c r="B274" s="37"/>
      <c r="C274" s="38"/>
      <c r="D274" s="227" t="s">
        <v>134</v>
      </c>
      <c r="E274" s="38"/>
      <c r="F274" s="228" t="s">
        <v>435</v>
      </c>
      <c r="G274" s="38"/>
      <c r="H274" s="38"/>
      <c r="I274" s="138"/>
      <c r="J274" s="38"/>
      <c r="K274" s="38"/>
      <c r="L274" s="42"/>
      <c r="M274" s="229"/>
      <c r="N274" s="85"/>
      <c r="O274" s="85"/>
      <c r="P274" s="85"/>
      <c r="Q274" s="85"/>
      <c r="R274" s="85"/>
      <c r="S274" s="85"/>
      <c r="T274" s="86"/>
      <c r="AT274" s="16" t="s">
        <v>134</v>
      </c>
      <c r="AU274" s="16" t="s">
        <v>83</v>
      </c>
    </row>
    <row r="275" spans="2:51" s="12" customFormat="1" ht="12">
      <c r="B275" s="243"/>
      <c r="C275" s="244"/>
      <c r="D275" s="227" t="s">
        <v>212</v>
      </c>
      <c r="E275" s="245" t="s">
        <v>1</v>
      </c>
      <c r="F275" s="246" t="s">
        <v>753</v>
      </c>
      <c r="G275" s="244"/>
      <c r="H275" s="247">
        <v>115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AT275" s="253" t="s">
        <v>212</v>
      </c>
      <c r="AU275" s="253" t="s">
        <v>83</v>
      </c>
      <c r="AV275" s="12" t="s">
        <v>83</v>
      </c>
      <c r="AW275" s="12" t="s">
        <v>31</v>
      </c>
      <c r="AX275" s="12" t="s">
        <v>73</v>
      </c>
      <c r="AY275" s="253" t="s">
        <v>128</v>
      </c>
    </row>
    <row r="276" spans="2:51" s="12" customFormat="1" ht="12">
      <c r="B276" s="243"/>
      <c r="C276" s="244"/>
      <c r="D276" s="227" t="s">
        <v>212</v>
      </c>
      <c r="E276" s="245" t="s">
        <v>1</v>
      </c>
      <c r="F276" s="246" t="s">
        <v>754</v>
      </c>
      <c r="G276" s="244"/>
      <c r="H276" s="247">
        <v>4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AT276" s="253" t="s">
        <v>212</v>
      </c>
      <c r="AU276" s="253" t="s">
        <v>83</v>
      </c>
      <c r="AV276" s="12" t="s">
        <v>83</v>
      </c>
      <c r="AW276" s="12" t="s">
        <v>31</v>
      </c>
      <c r="AX276" s="12" t="s">
        <v>73</v>
      </c>
      <c r="AY276" s="253" t="s">
        <v>128</v>
      </c>
    </row>
    <row r="277" spans="2:51" s="12" customFormat="1" ht="12">
      <c r="B277" s="243"/>
      <c r="C277" s="244"/>
      <c r="D277" s="227" t="s">
        <v>212</v>
      </c>
      <c r="E277" s="245" t="s">
        <v>1</v>
      </c>
      <c r="F277" s="246" t="s">
        <v>766</v>
      </c>
      <c r="G277" s="244"/>
      <c r="H277" s="247">
        <v>20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AT277" s="253" t="s">
        <v>212</v>
      </c>
      <c r="AU277" s="253" t="s">
        <v>83</v>
      </c>
      <c r="AV277" s="12" t="s">
        <v>83</v>
      </c>
      <c r="AW277" s="12" t="s">
        <v>31</v>
      </c>
      <c r="AX277" s="12" t="s">
        <v>73</v>
      </c>
      <c r="AY277" s="253" t="s">
        <v>128</v>
      </c>
    </row>
    <row r="278" spans="2:51" s="14" customFormat="1" ht="12">
      <c r="B278" s="275"/>
      <c r="C278" s="276"/>
      <c r="D278" s="227" t="s">
        <v>212</v>
      </c>
      <c r="E278" s="277" t="s">
        <v>1</v>
      </c>
      <c r="F278" s="278" t="s">
        <v>295</v>
      </c>
      <c r="G278" s="276"/>
      <c r="H278" s="277" t="s">
        <v>1</v>
      </c>
      <c r="I278" s="279"/>
      <c r="J278" s="276"/>
      <c r="K278" s="276"/>
      <c r="L278" s="280"/>
      <c r="M278" s="281"/>
      <c r="N278" s="282"/>
      <c r="O278" s="282"/>
      <c r="P278" s="282"/>
      <c r="Q278" s="282"/>
      <c r="R278" s="282"/>
      <c r="S278" s="282"/>
      <c r="T278" s="283"/>
      <c r="AT278" s="284" t="s">
        <v>212</v>
      </c>
      <c r="AU278" s="284" t="s">
        <v>83</v>
      </c>
      <c r="AV278" s="14" t="s">
        <v>81</v>
      </c>
      <c r="AW278" s="14" t="s">
        <v>31</v>
      </c>
      <c r="AX278" s="14" t="s">
        <v>73</v>
      </c>
      <c r="AY278" s="284" t="s">
        <v>128</v>
      </c>
    </row>
    <row r="279" spans="2:51" s="13" customFormat="1" ht="12">
      <c r="B279" s="254"/>
      <c r="C279" s="255"/>
      <c r="D279" s="227" t="s">
        <v>212</v>
      </c>
      <c r="E279" s="256" t="s">
        <v>1</v>
      </c>
      <c r="F279" s="257" t="s">
        <v>214</v>
      </c>
      <c r="G279" s="255"/>
      <c r="H279" s="258">
        <v>139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AT279" s="264" t="s">
        <v>212</v>
      </c>
      <c r="AU279" s="264" t="s">
        <v>83</v>
      </c>
      <c r="AV279" s="13" t="s">
        <v>133</v>
      </c>
      <c r="AW279" s="13" t="s">
        <v>31</v>
      </c>
      <c r="AX279" s="13" t="s">
        <v>81</v>
      </c>
      <c r="AY279" s="264" t="s">
        <v>128</v>
      </c>
    </row>
    <row r="280" spans="2:65" s="1" customFormat="1" ht="16.5" customHeight="1">
      <c r="B280" s="37"/>
      <c r="C280" s="265" t="s">
        <v>268</v>
      </c>
      <c r="D280" s="265" t="s">
        <v>260</v>
      </c>
      <c r="E280" s="266" t="s">
        <v>437</v>
      </c>
      <c r="F280" s="267" t="s">
        <v>438</v>
      </c>
      <c r="G280" s="268" t="s">
        <v>210</v>
      </c>
      <c r="H280" s="269">
        <v>118.45</v>
      </c>
      <c r="I280" s="270"/>
      <c r="J280" s="271">
        <f>ROUND(I280*H280,2)</f>
        <v>0</v>
      </c>
      <c r="K280" s="267" t="s">
        <v>211</v>
      </c>
      <c r="L280" s="272"/>
      <c r="M280" s="273" t="s">
        <v>1</v>
      </c>
      <c r="N280" s="274" t="s">
        <v>38</v>
      </c>
      <c r="O280" s="85"/>
      <c r="P280" s="223">
        <f>O280*H280</f>
        <v>0</v>
      </c>
      <c r="Q280" s="223">
        <v>0</v>
      </c>
      <c r="R280" s="223">
        <f>Q280*H280</f>
        <v>0</v>
      </c>
      <c r="S280" s="223">
        <v>0</v>
      </c>
      <c r="T280" s="224">
        <f>S280*H280</f>
        <v>0</v>
      </c>
      <c r="AR280" s="225" t="s">
        <v>145</v>
      </c>
      <c r="AT280" s="225" t="s">
        <v>260</v>
      </c>
      <c r="AU280" s="225" t="s">
        <v>83</v>
      </c>
      <c r="AY280" s="16" t="s">
        <v>128</v>
      </c>
      <c r="BE280" s="226">
        <f>IF(N280="základní",J280,0)</f>
        <v>0</v>
      </c>
      <c r="BF280" s="226">
        <f>IF(N280="snížená",J280,0)</f>
        <v>0</v>
      </c>
      <c r="BG280" s="226">
        <f>IF(N280="zákl. přenesená",J280,0)</f>
        <v>0</v>
      </c>
      <c r="BH280" s="226">
        <f>IF(N280="sníž. přenesená",J280,0)</f>
        <v>0</v>
      </c>
      <c r="BI280" s="226">
        <f>IF(N280="nulová",J280,0)</f>
        <v>0</v>
      </c>
      <c r="BJ280" s="16" t="s">
        <v>81</v>
      </c>
      <c r="BK280" s="226">
        <f>ROUND(I280*H280,2)</f>
        <v>0</v>
      </c>
      <c r="BL280" s="16" t="s">
        <v>133</v>
      </c>
      <c r="BM280" s="225" t="s">
        <v>341</v>
      </c>
    </row>
    <row r="281" spans="2:47" s="1" customFormat="1" ht="12">
      <c r="B281" s="37"/>
      <c r="C281" s="38"/>
      <c r="D281" s="227" t="s">
        <v>134</v>
      </c>
      <c r="E281" s="38"/>
      <c r="F281" s="228" t="s">
        <v>438</v>
      </c>
      <c r="G281" s="38"/>
      <c r="H281" s="38"/>
      <c r="I281" s="138"/>
      <c r="J281" s="38"/>
      <c r="K281" s="38"/>
      <c r="L281" s="42"/>
      <c r="M281" s="229"/>
      <c r="N281" s="85"/>
      <c r="O281" s="85"/>
      <c r="P281" s="85"/>
      <c r="Q281" s="85"/>
      <c r="R281" s="85"/>
      <c r="S281" s="85"/>
      <c r="T281" s="86"/>
      <c r="AT281" s="16" t="s">
        <v>134</v>
      </c>
      <c r="AU281" s="16" t="s">
        <v>83</v>
      </c>
    </row>
    <row r="282" spans="2:51" s="12" customFormat="1" ht="12">
      <c r="B282" s="243"/>
      <c r="C282" s="244"/>
      <c r="D282" s="227" t="s">
        <v>212</v>
      </c>
      <c r="E282" s="245" t="s">
        <v>1</v>
      </c>
      <c r="F282" s="246" t="s">
        <v>767</v>
      </c>
      <c r="G282" s="244"/>
      <c r="H282" s="247">
        <v>118.45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AT282" s="253" t="s">
        <v>212</v>
      </c>
      <c r="AU282" s="253" t="s">
        <v>83</v>
      </c>
      <c r="AV282" s="12" t="s">
        <v>83</v>
      </c>
      <c r="AW282" s="12" t="s">
        <v>31</v>
      </c>
      <c r="AX282" s="12" t="s">
        <v>73</v>
      </c>
      <c r="AY282" s="253" t="s">
        <v>128</v>
      </c>
    </row>
    <row r="283" spans="2:51" s="13" customFormat="1" ht="12">
      <c r="B283" s="254"/>
      <c r="C283" s="255"/>
      <c r="D283" s="227" t="s">
        <v>212</v>
      </c>
      <c r="E283" s="256" t="s">
        <v>1</v>
      </c>
      <c r="F283" s="257" t="s">
        <v>214</v>
      </c>
      <c r="G283" s="255"/>
      <c r="H283" s="258">
        <v>118.45</v>
      </c>
      <c r="I283" s="259"/>
      <c r="J283" s="255"/>
      <c r="K283" s="255"/>
      <c r="L283" s="260"/>
      <c r="M283" s="261"/>
      <c r="N283" s="262"/>
      <c r="O283" s="262"/>
      <c r="P283" s="262"/>
      <c r="Q283" s="262"/>
      <c r="R283" s="262"/>
      <c r="S283" s="262"/>
      <c r="T283" s="263"/>
      <c r="AT283" s="264" t="s">
        <v>212</v>
      </c>
      <c r="AU283" s="264" t="s">
        <v>83</v>
      </c>
      <c r="AV283" s="13" t="s">
        <v>133</v>
      </c>
      <c r="AW283" s="13" t="s">
        <v>31</v>
      </c>
      <c r="AX283" s="13" t="s">
        <v>81</v>
      </c>
      <c r="AY283" s="264" t="s">
        <v>128</v>
      </c>
    </row>
    <row r="284" spans="2:65" s="1" customFormat="1" ht="24" customHeight="1">
      <c r="B284" s="37"/>
      <c r="C284" s="265" t="s">
        <v>343</v>
      </c>
      <c r="D284" s="265" t="s">
        <v>260</v>
      </c>
      <c r="E284" s="266" t="s">
        <v>768</v>
      </c>
      <c r="F284" s="267" t="s">
        <v>769</v>
      </c>
      <c r="G284" s="268" t="s">
        <v>210</v>
      </c>
      <c r="H284" s="269">
        <v>4.12</v>
      </c>
      <c r="I284" s="270"/>
      <c r="J284" s="271">
        <f>ROUND(I284*H284,2)</f>
        <v>0</v>
      </c>
      <c r="K284" s="267" t="s">
        <v>211</v>
      </c>
      <c r="L284" s="272"/>
      <c r="M284" s="273" t="s">
        <v>1</v>
      </c>
      <c r="N284" s="274" t="s">
        <v>38</v>
      </c>
      <c r="O284" s="85"/>
      <c r="P284" s="223">
        <f>O284*H284</f>
        <v>0</v>
      </c>
      <c r="Q284" s="223">
        <v>0</v>
      </c>
      <c r="R284" s="223">
        <f>Q284*H284</f>
        <v>0</v>
      </c>
      <c r="S284" s="223">
        <v>0</v>
      </c>
      <c r="T284" s="224">
        <f>S284*H284</f>
        <v>0</v>
      </c>
      <c r="AR284" s="225" t="s">
        <v>145</v>
      </c>
      <c r="AT284" s="225" t="s">
        <v>260</v>
      </c>
      <c r="AU284" s="225" t="s">
        <v>83</v>
      </c>
      <c r="AY284" s="16" t="s">
        <v>128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6" t="s">
        <v>81</v>
      </c>
      <c r="BK284" s="226">
        <f>ROUND(I284*H284,2)</f>
        <v>0</v>
      </c>
      <c r="BL284" s="16" t="s">
        <v>133</v>
      </c>
      <c r="BM284" s="225" t="s">
        <v>346</v>
      </c>
    </row>
    <row r="285" spans="2:47" s="1" customFormat="1" ht="12">
      <c r="B285" s="37"/>
      <c r="C285" s="38"/>
      <c r="D285" s="227" t="s">
        <v>134</v>
      </c>
      <c r="E285" s="38"/>
      <c r="F285" s="228" t="s">
        <v>769</v>
      </c>
      <c r="G285" s="38"/>
      <c r="H285" s="38"/>
      <c r="I285" s="138"/>
      <c r="J285" s="38"/>
      <c r="K285" s="38"/>
      <c r="L285" s="42"/>
      <c r="M285" s="229"/>
      <c r="N285" s="85"/>
      <c r="O285" s="85"/>
      <c r="P285" s="85"/>
      <c r="Q285" s="85"/>
      <c r="R285" s="85"/>
      <c r="S285" s="85"/>
      <c r="T285" s="86"/>
      <c r="AT285" s="16" t="s">
        <v>134</v>
      </c>
      <c r="AU285" s="16" t="s">
        <v>83</v>
      </c>
    </row>
    <row r="286" spans="2:51" s="12" customFormat="1" ht="12">
      <c r="B286" s="243"/>
      <c r="C286" s="244"/>
      <c r="D286" s="227" t="s">
        <v>212</v>
      </c>
      <c r="E286" s="245" t="s">
        <v>1</v>
      </c>
      <c r="F286" s="246" t="s">
        <v>770</v>
      </c>
      <c r="G286" s="244"/>
      <c r="H286" s="247">
        <v>4.12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AT286" s="253" t="s">
        <v>212</v>
      </c>
      <c r="AU286" s="253" t="s">
        <v>83</v>
      </c>
      <c r="AV286" s="12" t="s">
        <v>83</v>
      </c>
      <c r="AW286" s="12" t="s">
        <v>31</v>
      </c>
      <c r="AX286" s="12" t="s">
        <v>73</v>
      </c>
      <c r="AY286" s="253" t="s">
        <v>128</v>
      </c>
    </row>
    <row r="287" spans="2:51" s="13" customFormat="1" ht="12">
      <c r="B287" s="254"/>
      <c r="C287" s="255"/>
      <c r="D287" s="227" t="s">
        <v>212</v>
      </c>
      <c r="E287" s="256" t="s">
        <v>1</v>
      </c>
      <c r="F287" s="257" t="s">
        <v>214</v>
      </c>
      <c r="G287" s="255"/>
      <c r="H287" s="258">
        <v>4.12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AT287" s="264" t="s">
        <v>212</v>
      </c>
      <c r="AU287" s="264" t="s">
        <v>83</v>
      </c>
      <c r="AV287" s="13" t="s">
        <v>133</v>
      </c>
      <c r="AW287" s="13" t="s">
        <v>31</v>
      </c>
      <c r="AX287" s="13" t="s">
        <v>81</v>
      </c>
      <c r="AY287" s="264" t="s">
        <v>128</v>
      </c>
    </row>
    <row r="288" spans="2:65" s="1" customFormat="1" ht="24" customHeight="1">
      <c r="B288" s="37"/>
      <c r="C288" s="214" t="s">
        <v>271</v>
      </c>
      <c r="D288" s="214" t="s">
        <v>129</v>
      </c>
      <c r="E288" s="215" t="s">
        <v>442</v>
      </c>
      <c r="F288" s="216" t="s">
        <v>443</v>
      </c>
      <c r="G288" s="217" t="s">
        <v>210</v>
      </c>
      <c r="H288" s="218">
        <v>182</v>
      </c>
      <c r="I288" s="219"/>
      <c r="J288" s="220">
        <f>ROUND(I288*H288,2)</f>
        <v>0</v>
      </c>
      <c r="K288" s="216" t="s">
        <v>211</v>
      </c>
      <c r="L288" s="42"/>
      <c r="M288" s="221" t="s">
        <v>1</v>
      </c>
      <c r="N288" s="222" t="s">
        <v>38</v>
      </c>
      <c r="O288" s="85"/>
      <c r="P288" s="223">
        <f>O288*H288</f>
        <v>0</v>
      </c>
      <c r="Q288" s="223">
        <v>0.10362</v>
      </c>
      <c r="R288" s="223">
        <f>Q288*H288</f>
        <v>18.85884</v>
      </c>
      <c r="S288" s="223">
        <v>0</v>
      </c>
      <c r="T288" s="224">
        <f>S288*H288</f>
        <v>0</v>
      </c>
      <c r="AR288" s="225" t="s">
        <v>133</v>
      </c>
      <c r="AT288" s="225" t="s">
        <v>129</v>
      </c>
      <c r="AU288" s="225" t="s">
        <v>83</v>
      </c>
      <c r="AY288" s="16" t="s">
        <v>128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6" t="s">
        <v>81</v>
      </c>
      <c r="BK288" s="226">
        <f>ROUND(I288*H288,2)</f>
        <v>0</v>
      </c>
      <c r="BL288" s="16" t="s">
        <v>133</v>
      </c>
      <c r="BM288" s="225" t="s">
        <v>350</v>
      </c>
    </row>
    <row r="289" spans="2:47" s="1" customFormat="1" ht="12">
      <c r="B289" s="37"/>
      <c r="C289" s="38"/>
      <c r="D289" s="227" t="s">
        <v>134</v>
      </c>
      <c r="E289" s="38"/>
      <c r="F289" s="228" t="s">
        <v>443</v>
      </c>
      <c r="G289" s="38"/>
      <c r="H289" s="38"/>
      <c r="I289" s="138"/>
      <c r="J289" s="38"/>
      <c r="K289" s="38"/>
      <c r="L289" s="42"/>
      <c r="M289" s="229"/>
      <c r="N289" s="85"/>
      <c r="O289" s="85"/>
      <c r="P289" s="85"/>
      <c r="Q289" s="85"/>
      <c r="R289" s="85"/>
      <c r="S289" s="85"/>
      <c r="T289" s="86"/>
      <c r="AT289" s="16" t="s">
        <v>134</v>
      </c>
      <c r="AU289" s="16" t="s">
        <v>83</v>
      </c>
    </row>
    <row r="290" spans="2:51" s="12" customFormat="1" ht="12">
      <c r="B290" s="243"/>
      <c r="C290" s="244"/>
      <c r="D290" s="227" t="s">
        <v>212</v>
      </c>
      <c r="E290" s="245" t="s">
        <v>1</v>
      </c>
      <c r="F290" s="246" t="s">
        <v>760</v>
      </c>
      <c r="G290" s="244"/>
      <c r="H290" s="247">
        <v>175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AT290" s="253" t="s">
        <v>212</v>
      </c>
      <c r="AU290" s="253" t="s">
        <v>83</v>
      </c>
      <c r="AV290" s="12" t="s">
        <v>83</v>
      </c>
      <c r="AW290" s="12" t="s">
        <v>31</v>
      </c>
      <c r="AX290" s="12" t="s">
        <v>73</v>
      </c>
      <c r="AY290" s="253" t="s">
        <v>128</v>
      </c>
    </row>
    <row r="291" spans="2:51" s="12" customFormat="1" ht="12">
      <c r="B291" s="243"/>
      <c r="C291" s="244"/>
      <c r="D291" s="227" t="s">
        <v>212</v>
      </c>
      <c r="E291" s="245" t="s">
        <v>1</v>
      </c>
      <c r="F291" s="246" t="s">
        <v>698</v>
      </c>
      <c r="G291" s="244"/>
      <c r="H291" s="247">
        <v>7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AT291" s="253" t="s">
        <v>212</v>
      </c>
      <c r="AU291" s="253" t="s">
        <v>83</v>
      </c>
      <c r="AV291" s="12" t="s">
        <v>83</v>
      </c>
      <c r="AW291" s="12" t="s">
        <v>31</v>
      </c>
      <c r="AX291" s="12" t="s">
        <v>73</v>
      </c>
      <c r="AY291" s="253" t="s">
        <v>128</v>
      </c>
    </row>
    <row r="292" spans="2:51" s="14" customFormat="1" ht="12">
      <c r="B292" s="275"/>
      <c r="C292" s="276"/>
      <c r="D292" s="227" t="s">
        <v>212</v>
      </c>
      <c r="E292" s="277" t="s">
        <v>1</v>
      </c>
      <c r="F292" s="278" t="s">
        <v>295</v>
      </c>
      <c r="G292" s="276"/>
      <c r="H292" s="277" t="s">
        <v>1</v>
      </c>
      <c r="I292" s="279"/>
      <c r="J292" s="276"/>
      <c r="K292" s="276"/>
      <c r="L292" s="280"/>
      <c r="M292" s="281"/>
      <c r="N292" s="282"/>
      <c r="O292" s="282"/>
      <c r="P292" s="282"/>
      <c r="Q292" s="282"/>
      <c r="R292" s="282"/>
      <c r="S292" s="282"/>
      <c r="T292" s="283"/>
      <c r="AT292" s="284" t="s">
        <v>212</v>
      </c>
      <c r="AU292" s="284" t="s">
        <v>83</v>
      </c>
      <c r="AV292" s="14" t="s">
        <v>81</v>
      </c>
      <c r="AW292" s="14" t="s">
        <v>31</v>
      </c>
      <c r="AX292" s="14" t="s">
        <v>73</v>
      </c>
      <c r="AY292" s="284" t="s">
        <v>128</v>
      </c>
    </row>
    <row r="293" spans="2:51" s="13" customFormat="1" ht="12">
      <c r="B293" s="254"/>
      <c r="C293" s="255"/>
      <c r="D293" s="227" t="s">
        <v>212</v>
      </c>
      <c r="E293" s="256" t="s">
        <v>1</v>
      </c>
      <c r="F293" s="257" t="s">
        <v>214</v>
      </c>
      <c r="G293" s="255"/>
      <c r="H293" s="258">
        <v>182</v>
      </c>
      <c r="I293" s="259"/>
      <c r="J293" s="255"/>
      <c r="K293" s="255"/>
      <c r="L293" s="260"/>
      <c r="M293" s="261"/>
      <c r="N293" s="262"/>
      <c r="O293" s="262"/>
      <c r="P293" s="262"/>
      <c r="Q293" s="262"/>
      <c r="R293" s="262"/>
      <c r="S293" s="262"/>
      <c r="T293" s="263"/>
      <c r="AT293" s="264" t="s">
        <v>212</v>
      </c>
      <c r="AU293" s="264" t="s">
        <v>83</v>
      </c>
      <c r="AV293" s="13" t="s">
        <v>133</v>
      </c>
      <c r="AW293" s="13" t="s">
        <v>31</v>
      </c>
      <c r="AX293" s="13" t="s">
        <v>81</v>
      </c>
      <c r="AY293" s="264" t="s">
        <v>128</v>
      </c>
    </row>
    <row r="294" spans="2:65" s="1" customFormat="1" ht="16.5" customHeight="1">
      <c r="B294" s="37"/>
      <c r="C294" s="265" t="s">
        <v>353</v>
      </c>
      <c r="D294" s="265" t="s">
        <v>260</v>
      </c>
      <c r="E294" s="266" t="s">
        <v>445</v>
      </c>
      <c r="F294" s="267" t="s">
        <v>446</v>
      </c>
      <c r="G294" s="268" t="s">
        <v>210</v>
      </c>
      <c r="H294" s="269">
        <v>180.25</v>
      </c>
      <c r="I294" s="270"/>
      <c r="J294" s="271">
        <f>ROUND(I294*H294,2)</f>
        <v>0</v>
      </c>
      <c r="K294" s="267" t="s">
        <v>211</v>
      </c>
      <c r="L294" s="272"/>
      <c r="M294" s="273" t="s">
        <v>1</v>
      </c>
      <c r="N294" s="274" t="s">
        <v>38</v>
      </c>
      <c r="O294" s="85"/>
      <c r="P294" s="223">
        <f>O294*H294</f>
        <v>0</v>
      </c>
      <c r="Q294" s="223">
        <v>0</v>
      </c>
      <c r="R294" s="223">
        <f>Q294*H294</f>
        <v>0</v>
      </c>
      <c r="S294" s="223">
        <v>0</v>
      </c>
      <c r="T294" s="224">
        <f>S294*H294</f>
        <v>0</v>
      </c>
      <c r="AR294" s="225" t="s">
        <v>145</v>
      </c>
      <c r="AT294" s="225" t="s">
        <v>260</v>
      </c>
      <c r="AU294" s="225" t="s">
        <v>83</v>
      </c>
      <c r="AY294" s="16" t="s">
        <v>128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6" t="s">
        <v>81</v>
      </c>
      <c r="BK294" s="226">
        <f>ROUND(I294*H294,2)</f>
        <v>0</v>
      </c>
      <c r="BL294" s="16" t="s">
        <v>133</v>
      </c>
      <c r="BM294" s="225" t="s">
        <v>356</v>
      </c>
    </row>
    <row r="295" spans="2:47" s="1" customFormat="1" ht="12">
      <c r="B295" s="37"/>
      <c r="C295" s="38"/>
      <c r="D295" s="227" t="s">
        <v>134</v>
      </c>
      <c r="E295" s="38"/>
      <c r="F295" s="228" t="s">
        <v>446</v>
      </c>
      <c r="G295" s="38"/>
      <c r="H295" s="38"/>
      <c r="I295" s="138"/>
      <c r="J295" s="38"/>
      <c r="K295" s="38"/>
      <c r="L295" s="42"/>
      <c r="M295" s="229"/>
      <c r="N295" s="85"/>
      <c r="O295" s="85"/>
      <c r="P295" s="85"/>
      <c r="Q295" s="85"/>
      <c r="R295" s="85"/>
      <c r="S295" s="85"/>
      <c r="T295" s="86"/>
      <c r="AT295" s="16" t="s">
        <v>134</v>
      </c>
      <c r="AU295" s="16" t="s">
        <v>83</v>
      </c>
    </row>
    <row r="296" spans="2:51" s="12" customFormat="1" ht="12">
      <c r="B296" s="243"/>
      <c r="C296" s="244"/>
      <c r="D296" s="227" t="s">
        <v>212</v>
      </c>
      <c r="E296" s="245" t="s">
        <v>1</v>
      </c>
      <c r="F296" s="246" t="s">
        <v>771</v>
      </c>
      <c r="G296" s="244"/>
      <c r="H296" s="247">
        <v>180.25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AT296" s="253" t="s">
        <v>212</v>
      </c>
      <c r="AU296" s="253" t="s">
        <v>83</v>
      </c>
      <c r="AV296" s="12" t="s">
        <v>83</v>
      </c>
      <c r="AW296" s="12" t="s">
        <v>31</v>
      </c>
      <c r="AX296" s="12" t="s">
        <v>73</v>
      </c>
      <c r="AY296" s="253" t="s">
        <v>128</v>
      </c>
    </row>
    <row r="297" spans="2:51" s="13" customFormat="1" ht="12">
      <c r="B297" s="254"/>
      <c r="C297" s="255"/>
      <c r="D297" s="227" t="s">
        <v>212</v>
      </c>
      <c r="E297" s="256" t="s">
        <v>1</v>
      </c>
      <c r="F297" s="257" t="s">
        <v>214</v>
      </c>
      <c r="G297" s="255"/>
      <c r="H297" s="258">
        <v>180.25</v>
      </c>
      <c r="I297" s="259"/>
      <c r="J297" s="255"/>
      <c r="K297" s="255"/>
      <c r="L297" s="260"/>
      <c r="M297" s="261"/>
      <c r="N297" s="262"/>
      <c r="O297" s="262"/>
      <c r="P297" s="262"/>
      <c r="Q297" s="262"/>
      <c r="R297" s="262"/>
      <c r="S297" s="262"/>
      <c r="T297" s="263"/>
      <c r="AT297" s="264" t="s">
        <v>212</v>
      </c>
      <c r="AU297" s="264" t="s">
        <v>83</v>
      </c>
      <c r="AV297" s="13" t="s">
        <v>133</v>
      </c>
      <c r="AW297" s="13" t="s">
        <v>31</v>
      </c>
      <c r="AX297" s="13" t="s">
        <v>81</v>
      </c>
      <c r="AY297" s="264" t="s">
        <v>128</v>
      </c>
    </row>
    <row r="298" spans="2:65" s="1" customFormat="1" ht="16.5" customHeight="1">
      <c r="B298" s="37"/>
      <c r="C298" s="265" t="s">
        <v>276</v>
      </c>
      <c r="D298" s="265" t="s">
        <v>260</v>
      </c>
      <c r="E298" s="266" t="s">
        <v>450</v>
      </c>
      <c r="F298" s="267" t="s">
        <v>451</v>
      </c>
      <c r="G298" s="268" t="s">
        <v>210</v>
      </c>
      <c r="H298" s="269">
        <v>7.21</v>
      </c>
      <c r="I298" s="270"/>
      <c r="J298" s="271">
        <f>ROUND(I298*H298,2)</f>
        <v>0</v>
      </c>
      <c r="K298" s="267" t="s">
        <v>211</v>
      </c>
      <c r="L298" s="272"/>
      <c r="M298" s="273" t="s">
        <v>1</v>
      </c>
      <c r="N298" s="274" t="s">
        <v>38</v>
      </c>
      <c r="O298" s="85"/>
      <c r="P298" s="223">
        <f>O298*H298</f>
        <v>0</v>
      </c>
      <c r="Q298" s="223">
        <v>0</v>
      </c>
      <c r="R298" s="223">
        <f>Q298*H298</f>
        <v>0</v>
      </c>
      <c r="S298" s="223">
        <v>0</v>
      </c>
      <c r="T298" s="224">
        <f>S298*H298</f>
        <v>0</v>
      </c>
      <c r="AR298" s="225" t="s">
        <v>145</v>
      </c>
      <c r="AT298" s="225" t="s">
        <v>260</v>
      </c>
      <c r="AU298" s="225" t="s">
        <v>83</v>
      </c>
      <c r="AY298" s="16" t="s">
        <v>128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6" t="s">
        <v>81</v>
      </c>
      <c r="BK298" s="226">
        <f>ROUND(I298*H298,2)</f>
        <v>0</v>
      </c>
      <c r="BL298" s="16" t="s">
        <v>133</v>
      </c>
      <c r="BM298" s="225" t="s">
        <v>360</v>
      </c>
    </row>
    <row r="299" spans="2:47" s="1" customFormat="1" ht="12">
      <c r="B299" s="37"/>
      <c r="C299" s="38"/>
      <c r="D299" s="227" t="s">
        <v>134</v>
      </c>
      <c r="E299" s="38"/>
      <c r="F299" s="228" t="s">
        <v>451</v>
      </c>
      <c r="G299" s="38"/>
      <c r="H299" s="38"/>
      <c r="I299" s="138"/>
      <c r="J299" s="38"/>
      <c r="K299" s="38"/>
      <c r="L299" s="42"/>
      <c r="M299" s="229"/>
      <c r="N299" s="85"/>
      <c r="O299" s="85"/>
      <c r="P299" s="85"/>
      <c r="Q299" s="85"/>
      <c r="R299" s="85"/>
      <c r="S299" s="85"/>
      <c r="T299" s="86"/>
      <c r="AT299" s="16" t="s">
        <v>134</v>
      </c>
      <c r="AU299" s="16" t="s">
        <v>83</v>
      </c>
    </row>
    <row r="300" spans="2:51" s="12" customFormat="1" ht="12">
      <c r="B300" s="243"/>
      <c r="C300" s="244"/>
      <c r="D300" s="227" t="s">
        <v>212</v>
      </c>
      <c r="E300" s="245" t="s">
        <v>1</v>
      </c>
      <c r="F300" s="246" t="s">
        <v>708</v>
      </c>
      <c r="G300" s="244"/>
      <c r="H300" s="247">
        <v>7.21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AT300" s="253" t="s">
        <v>212</v>
      </c>
      <c r="AU300" s="253" t="s">
        <v>83</v>
      </c>
      <c r="AV300" s="12" t="s">
        <v>83</v>
      </c>
      <c r="AW300" s="12" t="s">
        <v>31</v>
      </c>
      <c r="AX300" s="12" t="s">
        <v>73</v>
      </c>
      <c r="AY300" s="253" t="s">
        <v>128</v>
      </c>
    </row>
    <row r="301" spans="2:51" s="13" customFormat="1" ht="12">
      <c r="B301" s="254"/>
      <c r="C301" s="255"/>
      <c r="D301" s="227" t="s">
        <v>212</v>
      </c>
      <c r="E301" s="256" t="s">
        <v>1</v>
      </c>
      <c r="F301" s="257" t="s">
        <v>214</v>
      </c>
      <c r="G301" s="255"/>
      <c r="H301" s="258">
        <v>7.21</v>
      </c>
      <c r="I301" s="259"/>
      <c r="J301" s="255"/>
      <c r="K301" s="255"/>
      <c r="L301" s="260"/>
      <c r="M301" s="261"/>
      <c r="N301" s="262"/>
      <c r="O301" s="262"/>
      <c r="P301" s="262"/>
      <c r="Q301" s="262"/>
      <c r="R301" s="262"/>
      <c r="S301" s="262"/>
      <c r="T301" s="263"/>
      <c r="AT301" s="264" t="s">
        <v>212</v>
      </c>
      <c r="AU301" s="264" t="s">
        <v>83</v>
      </c>
      <c r="AV301" s="13" t="s">
        <v>133</v>
      </c>
      <c r="AW301" s="13" t="s">
        <v>31</v>
      </c>
      <c r="AX301" s="13" t="s">
        <v>81</v>
      </c>
      <c r="AY301" s="264" t="s">
        <v>128</v>
      </c>
    </row>
    <row r="302" spans="2:63" s="10" customFormat="1" ht="22.8" customHeight="1">
      <c r="B302" s="200"/>
      <c r="C302" s="201"/>
      <c r="D302" s="202" t="s">
        <v>72</v>
      </c>
      <c r="E302" s="241" t="s">
        <v>145</v>
      </c>
      <c r="F302" s="241" t="s">
        <v>454</v>
      </c>
      <c r="G302" s="201"/>
      <c r="H302" s="201"/>
      <c r="I302" s="204"/>
      <c r="J302" s="242">
        <f>BK302</f>
        <v>0</v>
      </c>
      <c r="K302" s="201"/>
      <c r="L302" s="206"/>
      <c r="M302" s="207"/>
      <c r="N302" s="208"/>
      <c r="O302" s="208"/>
      <c r="P302" s="209">
        <f>SUM(P303:P318)</f>
        <v>0</v>
      </c>
      <c r="Q302" s="208"/>
      <c r="R302" s="209">
        <f>SUM(R303:R318)</f>
        <v>0.217338</v>
      </c>
      <c r="S302" s="208"/>
      <c r="T302" s="210">
        <f>SUM(T303:T318)</f>
        <v>0</v>
      </c>
      <c r="AR302" s="211" t="s">
        <v>81</v>
      </c>
      <c r="AT302" s="212" t="s">
        <v>72</v>
      </c>
      <c r="AU302" s="212" t="s">
        <v>81</v>
      </c>
      <c r="AY302" s="211" t="s">
        <v>128</v>
      </c>
      <c r="BK302" s="213">
        <f>SUM(BK303:BK318)</f>
        <v>0</v>
      </c>
    </row>
    <row r="303" spans="2:65" s="1" customFormat="1" ht="16.5" customHeight="1">
      <c r="B303" s="37"/>
      <c r="C303" s="214" t="s">
        <v>362</v>
      </c>
      <c r="D303" s="214" t="s">
        <v>129</v>
      </c>
      <c r="E303" s="215" t="s">
        <v>455</v>
      </c>
      <c r="F303" s="216" t="s">
        <v>456</v>
      </c>
      <c r="G303" s="217" t="s">
        <v>132</v>
      </c>
      <c r="H303" s="218">
        <v>2</v>
      </c>
      <c r="I303" s="219"/>
      <c r="J303" s="220">
        <f>ROUND(I303*H303,2)</f>
        <v>0</v>
      </c>
      <c r="K303" s="216" t="s">
        <v>1</v>
      </c>
      <c r="L303" s="42"/>
      <c r="M303" s="221" t="s">
        <v>1</v>
      </c>
      <c r="N303" s="222" t="s">
        <v>38</v>
      </c>
      <c r="O303" s="85"/>
      <c r="P303" s="223">
        <f>O303*H303</f>
        <v>0</v>
      </c>
      <c r="Q303" s="223">
        <v>0</v>
      </c>
      <c r="R303" s="223">
        <f>Q303*H303</f>
        <v>0</v>
      </c>
      <c r="S303" s="223">
        <v>0</v>
      </c>
      <c r="T303" s="224">
        <f>S303*H303</f>
        <v>0</v>
      </c>
      <c r="AR303" s="225" t="s">
        <v>133</v>
      </c>
      <c r="AT303" s="225" t="s">
        <v>129</v>
      </c>
      <c r="AU303" s="225" t="s">
        <v>83</v>
      </c>
      <c r="AY303" s="16" t="s">
        <v>128</v>
      </c>
      <c r="BE303" s="226">
        <f>IF(N303="základní",J303,0)</f>
        <v>0</v>
      </c>
      <c r="BF303" s="226">
        <f>IF(N303="snížená",J303,0)</f>
        <v>0</v>
      </c>
      <c r="BG303" s="226">
        <f>IF(N303="zákl. přenesená",J303,0)</f>
        <v>0</v>
      </c>
      <c r="BH303" s="226">
        <f>IF(N303="sníž. přenesená",J303,0)</f>
        <v>0</v>
      </c>
      <c r="BI303" s="226">
        <f>IF(N303="nulová",J303,0)</f>
        <v>0</v>
      </c>
      <c r="BJ303" s="16" t="s">
        <v>81</v>
      </c>
      <c r="BK303" s="226">
        <f>ROUND(I303*H303,2)</f>
        <v>0</v>
      </c>
      <c r="BL303" s="16" t="s">
        <v>133</v>
      </c>
      <c r="BM303" s="225" t="s">
        <v>365</v>
      </c>
    </row>
    <row r="304" spans="2:47" s="1" customFormat="1" ht="12">
      <c r="B304" s="37"/>
      <c r="C304" s="38"/>
      <c r="D304" s="227" t="s">
        <v>134</v>
      </c>
      <c r="E304" s="38"/>
      <c r="F304" s="228" t="s">
        <v>456</v>
      </c>
      <c r="G304" s="38"/>
      <c r="H304" s="38"/>
      <c r="I304" s="138"/>
      <c r="J304" s="38"/>
      <c r="K304" s="38"/>
      <c r="L304" s="42"/>
      <c r="M304" s="229"/>
      <c r="N304" s="85"/>
      <c r="O304" s="85"/>
      <c r="P304" s="85"/>
      <c r="Q304" s="85"/>
      <c r="R304" s="85"/>
      <c r="S304" s="85"/>
      <c r="T304" s="86"/>
      <c r="AT304" s="16" t="s">
        <v>134</v>
      </c>
      <c r="AU304" s="16" t="s">
        <v>83</v>
      </c>
    </row>
    <row r="305" spans="2:51" s="12" customFormat="1" ht="12">
      <c r="B305" s="243"/>
      <c r="C305" s="244"/>
      <c r="D305" s="227" t="s">
        <v>212</v>
      </c>
      <c r="E305" s="245" t="s">
        <v>1</v>
      </c>
      <c r="F305" s="246" t="s">
        <v>83</v>
      </c>
      <c r="G305" s="244"/>
      <c r="H305" s="247">
        <v>2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AT305" s="253" t="s">
        <v>212</v>
      </c>
      <c r="AU305" s="253" t="s">
        <v>83</v>
      </c>
      <c r="AV305" s="12" t="s">
        <v>83</v>
      </c>
      <c r="AW305" s="12" t="s">
        <v>31</v>
      </c>
      <c r="AX305" s="12" t="s">
        <v>73</v>
      </c>
      <c r="AY305" s="253" t="s">
        <v>128</v>
      </c>
    </row>
    <row r="306" spans="2:51" s="13" customFormat="1" ht="12">
      <c r="B306" s="254"/>
      <c r="C306" s="255"/>
      <c r="D306" s="227" t="s">
        <v>212</v>
      </c>
      <c r="E306" s="256" t="s">
        <v>1</v>
      </c>
      <c r="F306" s="257" t="s">
        <v>214</v>
      </c>
      <c r="G306" s="255"/>
      <c r="H306" s="258">
        <v>2</v>
      </c>
      <c r="I306" s="259"/>
      <c r="J306" s="255"/>
      <c r="K306" s="255"/>
      <c r="L306" s="260"/>
      <c r="M306" s="261"/>
      <c r="N306" s="262"/>
      <c r="O306" s="262"/>
      <c r="P306" s="262"/>
      <c r="Q306" s="262"/>
      <c r="R306" s="262"/>
      <c r="S306" s="262"/>
      <c r="T306" s="263"/>
      <c r="AT306" s="264" t="s">
        <v>212</v>
      </c>
      <c r="AU306" s="264" t="s">
        <v>83</v>
      </c>
      <c r="AV306" s="13" t="s">
        <v>133</v>
      </c>
      <c r="AW306" s="13" t="s">
        <v>31</v>
      </c>
      <c r="AX306" s="13" t="s">
        <v>81</v>
      </c>
      <c r="AY306" s="264" t="s">
        <v>128</v>
      </c>
    </row>
    <row r="307" spans="2:65" s="1" customFormat="1" ht="24" customHeight="1">
      <c r="B307" s="37"/>
      <c r="C307" s="214" t="s">
        <v>280</v>
      </c>
      <c r="D307" s="214" t="s">
        <v>129</v>
      </c>
      <c r="E307" s="215" t="s">
        <v>474</v>
      </c>
      <c r="F307" s="216" t="s">
        <v>475</v>
      </c>
      <c r="G307" s="217" t="s">
        <v>132</v>
      </c>
      <c r="H307" s="218">
        <v>1</v>
      </c>
      <c r="I307" s="219"/>
      <c r="J307" s="220">
        <f>ROUND(I307*H307,2)</f>
        <v>0</v>
      </c>
      <c r="K307" s="216" t="s">
        <v>211</v>
      </c>
      <c r="L307" s="42"/>
      <c r="M307" s="221" t="s">
        <v>1</v>
      </c>
      <c r="N307" s="222" t="s">
        <v>38</v>
      </c>
      <c r="O307" s="85"/>
      <c r="P307" s="223">
        <f>O307*H307</f>
        <v>0</v>
      </c>
      <c r="Q307" s="223">
        <v>0.217338</v>
      </c>
      <c r="R307" s="223">
        <f>Q307*H307</f>
        <v>0.217338</v>
      </c>
      <c r="S307" s="223">
        <v>0</v>
      </c>
      <c r="T307" s="224">
        <f>S307*H307</f>
        <v>0</v>
      </c>
      <c r="AR307" s="225" t="s">
        <v>133</v>
      </c>
      <c r="AT307" s="225" t="s">
        <v>129</v>
      </c>
      <c r="AU307" s="225" t="s">
        <v>83</v>
      </c>
      <c r="AY307" s="16" t="s">
        <v>128</v>
      </c>
      <c r="BE307" s="226">
        <f>IF(N307="základní",J307,0)</f>
        <v>0</v>
      </c>
      <c r="BF307" s="226">
        <f>IF(N307="snížená",J307,0)</f>
        <v>0</v>
      </c>
      <c r="BG307" s="226">
        <f>IF(N307="zákl. přenesená",J307,0)</f>
        <v>0</v>
      </c>
      <c r="BH307" s="226">
        <f>IF(N307="sníž. přenesená",J307,0)</f>
        <v>0</v>
      </c>
      <c r="BI307" s="226">
        <f>IF(N307="nulová",J307,0)</f>
        <v>0</v>
      </c>
      <c r="BJ307" s="16" t="s">
        <v>81</v>
      </c>
      <c r="BK307" s="226">
        <f>ROUND(I307*H307,2)</f>
        <v>0</v>
      </c>
      <c r="BL307" s="16" t="s">
        <v>133</v>
      </c>
      <c r="BM307" s="225" t="s">
        <v>369</v>
      </c>
    </row>
    <row r="308" spans="2:47" s="1" customFormat="1" ht="12">
      <c r="B308" s="37"/>
      <c r="C308" s="38"/>
      <c r="D308" s="227" t="s">
        <v>134</v>
      </c>
      <c r="E308" s="38"/>
      <c r="F308" s="228" t="s">
        <v>475</v>
      </c>
      <c r="G308" s="38"/>
      <c r="H308" s="38"/>
      <c r="I308" s="138"/>
      <c r="J308" s="38"/>
      <c r="K308" s="38"/>
      <c r="L308" s="42"/>
      <c r="M308" s="229"/>
      <c r="N308" s="85"/>
      <c r="O308" s="85"/>
      <c r="P308" s="85"/>
      <c r="Q308" s="85"/>
      <c r="R308" s="85"/>
      <c r="S308" s="85"/>
      <c r="T308" s="86"/>
      <c r="AT308" s="16" t="s">
        <v>134</v>
      </c>
      <c r="AU308" s="16" t="s">
        <v>83</v>
      </c>
    </row>
    <row r="309" spans="2:51" s="12" customFormat="1" ht="12">
      <c r="B309" s="243"/>
      <c r="C309" s="244"/>
      <c r="D309" s="227" t="s">
        <v>212</v>
      </c>
      <c r="E309" s="245" t="s">
        <v>1</v>
      </c>
      <c r="F309" s="246" t="s">
        <v>81</v>
      </c>
      <c r="G309" s="244"/>
      <c r="H309" s="247">
        <v>1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AT309" s="253" t="s">
        <v>212</v>
      </c>
      <c r="AU309" s="253" t="s">
        <v>83</v>
      </c>
      <c r="AV309" s="12" t="s">
        <v>83</v>
      </c>
      <c r="AW309" s="12" t="s">
        <v>31</v>
      </c>
      <c r="AX309" s="12" t="s">
        <v>73</v>
      </c>
      <c r="AY309" s="253" t="s">
        <v>128</v>
      </c>
    </row>
    <row r="310" spans="2:51" s="13" customFormat="1" ht="12">
      <c r="B310" s="254"/>
      <c r="C310" s="255"/>
      <c r="D310" s="227" t="s">
        <v>212</v>
      </c>
      <c r="E310" s="256" t="s">
        <v>1</v>
      </c>
      <c r="F310" s="257" t="s">
        <v>214</v>
      </c>
      <c r="G310" s="255"/>
      <c r="H310" s="258">
        <v>1</v>
      </c>
      <c r="I310" s="259"/>
      <c r="J310" s="255"/>
      <c r="K310" s="255"/>
      <c r="L310" s="260"/>
      <c r="M310" s="261"/>
      <c r="N310" s="262"/>
      <c r="O310" s="262"/>
      <c r="P310" s="262"/>
      <c r="Q310" s="262"/>
      <c r="R310" s="262"/>
      <c r="S310" s="262"/>
      <c r="T310" s="263"/>
      <c r="AT310" s="264" t="s">
        <v>212</v>
      </c>
      <c r="AU310" s="264" t="s">
        <v>83</v>
      </c>
      <c r="AV310" s="13" t="s">
        <v>133</v>
      </c>
      <c r="AW310" s="13" t="s">
        <v>31</v>
      </c>
      <c r="AX310" s="13" t="s">
        <v>81</v>
      </c>
      <c r="AY310" s="264" t="s">
        <v>128</v>
      </c>
    </row>
    <row r="311" spans="2:65" s="1" customFormat="1" ht="24" customHeight="1">
      <c r="B311" s="37"/>
      <c r="C311" s="265" t="s">
        <v>370</v>
      </c>
      <c r="D311" s="265" t="s">
        <v>260</v>
      </c>
      <c r="E311" s="266" t="s">
        <v>478</v>
      </c>
      <c r="F311" s="267" t="s">
        <v>479</v>
      </c>
      <c r="G311" s="268" t="s">
        <v>132</v>
      </c>
      <c r="H311" s="269">
        <v>1</v>
      </c>
      <c r="I311" s="270"/>
      <c r="J311" s="271">
        <f>ROUND(I311*H311,2)</f>
        <v>0</v>
      </c>
      <c r="K311" s="267" t="s">
        <v>211</v>
      </c>
      <c r="L311" s="272"/>
      <c r="M311" s="273" t="s">
        <v>1</v>
      </c>
      <c r="N311" s="274" t="s">
        <v>38</v>
      </c>
      <c r="O311" s="85"/>
      <c r="P311" s="223">
        <f>O311*H311</f>
        <v>0</v>
      </c>
      <c r="Q311" s="223">
        <v>0</v>
      </c>
      <c r="R311" s="223">
        <f>Q311*H311</f>
        <v>0</v>
      </c>
      <c r="S311" s="223">
        <v>0</v>
      </c>
      <c r="T311" s="224">
        <f>S311*H311</f>
        <v>0</v>
      </c>
      <c r="AR311" s="225" t="s">
        <v>145</v>
      </c>
      <c r="AT311" s="225" t="s">
        <v>260</v>
      </c>
      <c r="AU311" s="225" t="s">
        <v>83</v>
      </c>
      <c r="AY311" s="16" t="s">
        <v>128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6" t="s">
        <v>81</v>
      </c>
      <c r="BK311" s="226">
        <f>ROUND(I311*H311,2)</f>
        <v>0</v>
      </c>
      <c r="BL311" s="16" t="s">
        <v>133</v>
      </c>
      <c r="BM311" s="225" t="s">
        <v>373</v>
      </c>
    </row>
    <row r="312" spans="2:47" s="1" customFormat="1" ht="12">
      <c r="B312" s="37"/>
      <c r="C312" s="38"/>
      <c r="D312" s="227" t="s">
        <v>134</v>
      </c>
      <c r="E312" s="38"/>
      <c r="F312" s="228" t="s">
        <v>479</v>
      </c>
      <c r="G312" s="38"/>
      <c r="H312" s="38"/>
      <c r="I312" s="138"/>
      <c r="J312" s="38"/>
      <c r="K312" s="38"/>
      <c r="L312" s="42"/>
      <c r="M312" s="229"/>
      <c r="N312" s="85"/>
      <c r="O312" s="85"/>
      <c r="P312" s="85"/>
      <c r="Q312" s="85"/>
      <c r="R312" s="85"/>
      <c r="S312" s="85"/>
      <c r="T312" s="86"/>
      <c r="AT312" s="16" t="s">
        <v>134</v>
      </c>
      <c r="AU312" s="16" t="s">
        <v>83</v>
      </c>
    </row>
    <row r="313" spans="2:65" s="1" customFormat="1" ht="16.5" customHeight="1">
      <c r="B313" s="37"/>
      <c r="C313" s="214" t="s">
        <v>285</v>
      </c>
      <c r="D313" s="214" t="s">
        <v>129</v>
      </c>
      <c r="E313" s="215" t="s">
        <v>772</v>
      </c>
      <c r="F313" s="216" t="s">
        <v>773</v>
      </c>
      <c r="G313" s="217" t="s">
        <v>132</v>
      </c>
      <c r="H313" s="218">
        <v>2</v>
      </c>
      <c r="I313" s="219"/>
      <c r="J313" s="220">
        <f>ROUND(I313*H313,2)</f>
        <v>0</v>
      </c>
      <c r="K313" s="216" t="s">
        <v>211</v>
      </c>
      <c r="L313" s="42"/>
      <c r="M313" s="221" t="s">
        <v>1</v>
      </c>
      <c r="N313" s="222" t="s">
        <v>38</v>
      </c>
      <c r="O313" s="85"/>
      <c r="P313" s="223">
        <f>O313*H313</f>
        <v>0</v>
      </c>
      <c r="Q313" s="223">
        <v>0</v>
      </c>
      <c r="R313" s="223">
        <f>Q313*H313</f>
        <v>0</v>
      </c>
      <c r="S313" s="223">
        <v>0</v>
      </c>
      <c r="T313" s="224">
        <f>S313*H313</f>
        <v>0</v>
      </c>
      <c r="AR313" s="225" t="s">
        <v>133</v>
      </c>
      <c r="AT313" s="225" t="s">
        <v>129</v>
      </c>
      <c r="AU313" s="225" t="s">
        <v>83</v>
      </c>
      <c r="AY313" s="16" t="s">
        <v>128</v>
      </c>
      <c r="BE313" s="226">
        <f>IF(N313="základní",J313,0)</f>
        <v>0</v>
      </c>
      <c r="BF313" s="226">
        <f>IF(N313="snížená",J313,0)</f>
        <v>0</v>
      </c>
      <c r="BG313" s="226">
        <f>IF(N313="zákl. přenesená",J313,0)</f>
        <v>0</v>
      </c>
      <c r="BH313" s="226">
        <f>IF(N313="sníž. přenesená",J313,0)</f>
        <v>0</v>
      </c>
      <c r="BI313" s="226">
        <f>IF(N313="nulová",J313,0)</f>
        <v>0</v>
      </c>
      <c r="BJ313" s="16" t="s">
        <v>81</v>
      </c>
      <c r="BK313" s="226">
        <f>ROUND(I313*H313,2)</f>
        <v>0</v>
      </c>
      <c r="BL313" s="16" t="s">
        <v>133</v>
      </c>
      <c r="BM313" s="225" t="s">
        <v>376</v>
      </c>
    </row>
    <row r="314" spans="2:47" s="1" customFormat="1" ht="12">
      <c r="B314" s="37"/>
      <c r="C314" s="38"/>
      <c r="D314" s="227" t="s">
        <v>134</v>
      </c>
      <c r="E314" s="38"/>
      <c r="F314" s="228" t="s">
        <v>773</v>
      </c>
      <c r="G314" s="38"/>
      <c r="H314" s="38"/>
      <c r="I314" s="138"/>
      <c r="J314" s="38"/>
      <c r="K314" s="38"/>
      <c r="L314" s="42"/>
      <c r="M314" s="229"/>
      <c r="N314" s="85"/>
      <c r="O314" s="85"/>
      <c r="P314" s="85"/>
      <c r="Q314" s="85"/>
      <c r="R314" s="85"/>
      <c r="S314" s="85"/>
      <c r="T314" s="86"/>
      <c r="AT314" s="16" t="s">
        <v>134</v>
      </c>
      <c r="AU314" s="16" t="s">
        <v>83</v>
      </c>
    </row>
    <row r="315" spans="2:51" s="12" customFormat="1" ht="12">
      <c r="B315" s="243"/>
      <c r="C315" s="244"/>
      <c r="D315" s="227" t="s">
        <v>212</v>
      </c>
      <c r="E315" s="245" t="s">
        <v>1</v>
      </c>
      <c r="F315" s="246" t="s">
        <v>83</v>
      </c>
      <c r="G315" s="244"/>
      <c r="H315" s="247">
        <v>2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AT315" s="253" t="s">
        <v>212</v>
      </c>
      <c r="AU315" s="253" t="s">
        <v>83</v>
      </c>
      <c r="AV315" s="12" t="s">
        <v>83</v>
      </c>
      <c r="AW315" s="12" t="s">
        <v>31</v>
      </c>
      <c r="AX315" s="12" t="s">
        <v>73</v>
      </c>
      <c r="AY315" s="253" t="s">
        <v>128</v>
      </c>
    </row>
    <row r="316" spans="2:51" s="13" customFormat="1" ht="12">
      <c r="B316" s="254"/>
      <c r="C316" s="255"/>
      <c r="D316" s="227" t="s">
        <v>212</v>
      </c>
      <c r="E316" s="256" t="s">
        <v>1</v>
      </c>
      <c r="F316" s="257" t="s">
        <v>214</v>
      </c>
      <c r="G316" s="255"/>
      <c r="H316" s="258">
        <v>2</v>
      </c>
      <c r="I316" s="259"/>
      <c r="J316" s="255"/>
      <c r="K316" s="255"/>
      <c r="L316" s="260"/>
      <c r="M316" s="261"/>
      <c r="N316" s="262"/>
      <c r="O316" s="262"/>
      <c r="P316" s="262"/>
      <c r="Q316" s="262"/>
      <c r="R316" s="262"/>
      <c r="S316" s="262"/>
      <c r="T316" s="263"/>
      <c r="AT316" s="264" t="s">
        <v>212</v>
      </c>
      <c r="AU316" s="264" t="s">
        <v>83</v>
      </c>
      <c r="AV316" s="13" t="s">
        <v>133</v>
      </c>
      <c r="AW316" s="13" t="s">
        <v>31</v>
      </c>
      <c r="AX316" s="13" t="s">
        <v>81</v>
      </c>
      <c r="AY316" s="264" t="s">
        <v>128</v>
      </c>
    </row>
    <row r="317" spans="2:65" s="1" customFormat="1" ht="24" customHeight="1">
      <c r="B317" s="37"/>
      <c r="C317" s="265" t="s">
        <v>378</v>
      </c>
      <c r="D317" s="265" t="s">
        <v>260</v>
      </c>
      <c r="E317" s="266" t="s">
        <v>774</v>
      </c>
      <c r="F317" s="267" t="s">
        <v>775</v>
      </c>
      <c r="G317" s="268" t="s">
        <v>132</v>
      </c>
      <c r="H317" s="269">
        <v>2</v>
      </c>
      <c r="I317" s="270"/>
      <c r="J317" s="271">
        <f>ROUND(I317*H317,2)</f>
        <v>0</v>
      </c>
      <c r="K317" s="267" t="s">
        <v>211</v>
      </c>
      <c r="L317" s="272"/>
      <c r="M317" s="273" t="s">
        <v>1</v>
      </c>
      <c r="N317" s="274" t="s">
        <v>38</v>
      </c>
      <c r="O317" s="85"/>
      <c r="P317" s="223">
        <f>O317*H317</f>
        <v>0</v>
      </c>
      <c r="Q317" s="223">
        <v>0</v>
      </c>
      <c r="R317" s="223">
        <f>Q317*H317</f>
        <v>0</v>
      </c>
      <c r="S317" s="223">
        <v>0</v>
      </c>
      <c r="T317" s="224">
        <f>S317*H317</f>
        <v>0</v>
      </c>
      <c r="AR317" s="225" t="s">
        <v>145</v>
      </c>
      <c r="AT317" s="225" t="s">
        <v>260</v>
      </c>
      <c r="AU317" s="225" t="s">
        <v>83</v>
      </c>
      <c r="AY317" s="16" t="s">
        <v>128</v>
      </c>
      <c r="BE317" s="226">
        <f>IF(N317="základní",J317,0)</f>
        <v>0</v>
      </c>
      <c r="BF317" s="226">
        <f>IF(N317="snížená",J317,0)</f>
        <v>0</v>
      </c>
      <c r="BG317" s="226">
        <f>IF(N317="zákl. přenesená",J317,0)</f>
        <v>0</v>
      </c>
      <c r="BH317" s="226">
        <f>IF(N317="sníž. přenesená",J317,0)</f>
        <v>0</v>
      </c>
      <c r="BI317" s="226">
        <f>IF(N317="nulová",J317,0)</f>
        <v>0</v>
      </c>
      <c r="BJ317" s="16" t="s">
        <v>81</v>
      </c>
      <c r="BK317" s="226">
        <f>ROUND(I317*H317,2)</f>
        <v>0</v>
      </c>
      <c r="BL317" s="16" t="s">
        <v>133</v>
      </c>
      <c r="BM317" s="225" t="s">
        <v>381</v>
      </c>
    </row>
    <row r="318" spans="2:47" s="1" customFormat="1" ht="12">
      <c r="B318" s="37"/>
      <c r="C318" s="38"/>
      <c r="D318" s="227" t="s">
        <v>134</v>
      </c>
      <c r="E318" s="38"/>
      <c r="F318" s="228" t="s">
        <v>775</v>
      </c>
      <c r="G318" s="38"/>
      <c r="H318" s="38"/>
      <c r="I318" s="138"/>
      <c r="J318" s="38"/>
      <c r="K318" s="38"/>
      <c r="L318" s="42"/>
      <c r="M318" s="229"/>
      <c r="N318" s="85"/>
      <c r="O318" s="85"/>
      <c r="P318" s="85"/>
      <c r="Q318" s="85"/>
      <c r="R318" s="85"/>
      <c r="S318" s="85"/>
      <c r="T318" s="86"/>
      <c r="AT318" s="16" t="s">
        <v>134</v>
      </c>
      <c r="AU318" s="16" t="s">
        <v>83</v>
      </c>
    </row>
    <row r="319" spans="2:63" s="10" customFormat="1" ht="22.8" customHeight="1">
      <c r="B319" s="200"/>
      <c r="C319" s="201"/>
      <c r="D319" s="202" t="s">
        <v>72</v>
      </c>
      <c r="E319" s="241" t="s">
        <v>164</v>
      </c>
      <c r="F319" s="241" t="s">
        <v>492</v>
      </c>
      <c r="G319" s="201"/>
      <c r="H319" s="201"/>
      <c r="I319" s="204"/>
      <c r="J319" s="242">
        <f>BK319</f>
        <v>0</v>
      </c>
      <c r="K319" s="201"/>
      <c r="L319" s="206"/>
      <c r="M319" s="207"/>
      <c r="N319" s="208"/>
      <c r="O319" s="208"/>
      <c r="P319" s="209">
        <f>SUM(P320:P359)</f>
        <v>0</v>
      </c>
      <c r="Q319" s="208"/>
      <c r="R319" s="209">
        <f>SUM(R320:R359)</f>
        <v>42.63951012</v>
      </c>
      <c r="S319" s="208"/>
      <c r="T319" s="210">
        <f>SUM(T320:T359)</f>
        <v>0</v>
      </c>
      <c r="AR319" s="211" t="s">
        <v>81</v>
      </c>
      <c r="AT319" s="212" t="s">
        <v>72</v>
      </c>
      <c r="AU319" s="212" t="s">
        <v>81</v>
      </c>
      <c r="AY319" s="211" t="s">
        <v>128</v>
      </c>
      <c r="BK319" s="213">
        <f>SUM(BK320:BK359)</f>
        <v>0</v>
      </c>
    </row>
    <row r="320" spans="2:65" s="1" customFormat="1" ht="24" customHeight="1">
      <c r="B320" s="37"/>
      <c r="C320" s="214" t="s">
        <v>289</v>
      </c>
      <c r="D320" s="214" t="s">
        <v>129</v>
      </c>
      <c r="E320" s="215" t="s">
        <v>493</v>
      </c>
      <c r="F320" s="216" t="s">
        <v>494</v>
      </c>
      <c r="G320" s="217" t="s">
        <v>132</v>
      </c>
      <c r="H320" s="218">
        <v>2</v>
      </c>
      <c r="I320" s="219"/>
      <c r="J320" s="220">
        <f>ROUND(I320*H320,2)</f>
        <v>0</v>
      </c>
      <c r="K320" s="216" t="s">
        <v>211</v>
      </c>
      <c r="L320" s="42"/>
      <c r="M320" s="221" t="s">
        <v>1</v>
      </c>
      <c r="N320" s="222" t="s">
        <v>38</v>
      </c>
      <c r="O320" s="85"/>
      <c r="P320" s="223">
        <f>O320*H320</f>
        <v>0</v>
      </c>
      <c r="Q320" s="223">
        <v>0.0007</v>
      </c>
      <c r="R320" s="223">
        <f>Q320*H320</f>
        <v>0.0014</v>
      </c>
      <c r="S320" s="223">
        <v>0</v>
      </c>
      <c r="T320" s="224">
        <f>S320*H320</f>
        <v>0</v>
      </c>
      <c r="AR320" s="225" t="s">
        <v>133</v>
      </c>
      <c r="AT320" s="225" t="s">
        <v>129</v>
      </c>
      <c r="AU320" s="225" t="s">
        <v>83</v>
      </c>
      <c r="AY320" s="16" t="s">
        <v>128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6" t="s">
        <v>81</v>
      </c>
      <c r="BK320" s="226">
        <f>ROUND(I320*H320,2)</f>
        <v>0</v>
      </c>
      <c r="BL320" s="16" t="s">
        <v>133</v>
      </c>
      <c r="BM320" s="225" t="s">
        <v>384</v>
      </c>
    </row>
    <row r="321" spans="2:47" s="1" customFormat="1" ht="12">
      <c r="B321" s="37"/>
      <c r="C321" s="38"/>
      <c r="D321" s="227" t="s">
        <v>134</v>
      </c>
      <c r="E321" s="38"/>
      <c r="F321" s="228" t="s">
        <v>494</v>
      </c>
      <c r="G321" s="38"/>
      <c r="H321" s="38"/>
      <c r="I321" s="138"/>
      <c r="J321" s="38"/>
      <c r="K321" s="38"/>
      <c r="L321" s="42"/>
      <c r="M321" s="229"/>
      <c r="N321" s="85"/>
      <c r="O321" s="85"/>
      <c r="P321" s="85"/>
      <c r="Q321" s="85"/>
      <c r="R321" s="85"/>
      <c r="S321" s="85"/>
      <c r="T321" s="86"/>
      <c r="AT321" s="16" t="s">
        <v>134</v>
      </c>
      <c r="AU321" s="16" t="s">
        <v>83</v>
      </c>
    </row>
    <row r="322" spans="2:51" s="12" customFormat="1" ht="12">
      <c r="B322" s="243"/>
      <c r="C322" s="244"/>
      <c r="D322" s="227" t="s">
        <v>212</v>
      </c>
      <c r="E322" s="245" t="s">
        <v>1</v>
      </c>
      <c r="F322" s="246" t="s">
        <v>83</v>
      </c>
      <c r="G322" s="244"/>
      <c r="H322" s="247">
        <v>2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AT322" s="253" t="s">
        <v>212</v>
      </c>
      <c r="AU322" s="253" t="s">
        <v>83</v>
      </c>
      <c r="AV322" s="12" t="s">
        <v>83</v>
      </c>
      <c r="AW322" s="12" t="s">
        <v>31</v>
      </c>
      <c r="AX322" s="12" t="s">
        <v>73</v>
      </c>
      <c r="AY322" s="253" t="s">
        <v>128</v>
      </c>
    </row>
    <row r="323" spans="2:51" s="13" customFormat="1" ht="12">
      <c r="B323" s="254"/>
      <c r="C323" s="255"/>
      <c r="D323" s="227" t="s">
        <v>212</v>
      </c>
      <c r="E323" s="256" t="s">
        <v>1</v>
      </c>
      <c r="F323" s="257" t="s">
        <v>214</v>
      </c>
      <c r="G323" s="255"/>
      <c r="H323" s="258">
        <v>2</v>
      </c>
      <c r="I323" s="259"/>
      <c r="J323" s="255"/>
      <c r="K323" s="255"/>
      <c r="L323" s="260"/>
      <c r="M323" s="261"/>
      <c r="N323" s="262"/>
      <c r="O323" s="262"/>
      <c r="P323" s="262"/>
      <c r="Q323" s="262"/>
      <c r="R323" s="262"/>
      <c r="S323" s="262"/>
      <c r="T323" s="263"/>
      <c r="AT323" s="264" t="s">
        <v>212</v>
      </c>
      <c r="AU323" s="264" t="s">
        <v>83</v>
      </c>
      <c r="AV323" s="13" t="s">
        <v>133</v>
      </c>
      <c r="AW323" s="13" t="s">
        <v>31</v>
      </c>
      <c r="AX323" s="13" t="s">
        <v>81</v>
      </c>
      <c r="AY323" s="264" t="s">
        <v>128</v>
      </c>
    </row>
    <row r="324" spans="2:65" s="1" customFormat="1" ht="16.5" customHeight="1">
      <c r="B324" s="37"/>
      <c r="C324" s="265" t="s">
        <v>386</v>
      </c>
      <c r="D324" s="265" t="s">
        <v>260</v>
      </c>
      <c r="E324" s="266" t="s">
        <v>776</v>
      </c>
      <c r="F324" s="267" t="s">
        <v>777</v>
      </c>
      <c r="G324" s="268" t="s">
        <v>132</v>
      </c>
      <c r="H324" s="269">
        <v>2</v>
      </c>
      <c r="I324" s="270"/>
      <c r="J324" s="271">
        <f>ROUND(I324*H324,2)</f>
        <v>0</v>
      </c>
      <c r="K324" s="267" t="s">
        <v>1</v>
      </c>
      <c r="L324" s="272"/>
      <c r="M324" s="273" t="s">
        <v>1</v>
      </c>
      <c r="N324" s="274" t="s">
        <v>38</v>
      </c>
      <c r="O324" s="85"/>
      <c r="P324" s="223">
        <f>O324*H324</f>
        <v>0</v>
      </c>
      <c r="Q324" s="223">
        <v>0</v>
      </c>
      <c r="R324" s="223">
        <f>Q324*H324</f>
        <v>0</v>
      </c>
      <c r="S324" s="223">
        <v>0</v>
      </c>
      <c r="T324" s="224">
        <f>S324*H324</f>
        <v>0</v>
      </c>
      <c r="AR324" s="225" t="s">
        <v>145</v>
      </c>
      <c r="AT324" s="225" t="s">
        <v>260</v>
      </c>
      <c r="AU324" s="225" t="s">
        <v>83</v>
      </c>
      <c r="AY324" s="16" t="s">
        <v>128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6" t="s">
        <v>81</v>
      </c>
      <c r="BK324" s="226">
        <f>ROUND(I324*H324,2)</f>
        <v>0</v>
      </c>
      <c r="BL324" s="16" t="s">
        <v>133</v>
      </c>
      <c r="BM324" s="225" t="s">
        <v>389</v>
      </c>
    </row>
    <row r="325" spans="2:47" s="1" customFormat="1" ht="12">
      <c r="B325" s="37"/>
      <c r="C325" s="38"/>
      <c r="D325" s="227" t="s">
        <v>134</v>
      </c>
      <c r="E325" s="38"/>
      <c r="F325" s="228" t="s">
        <v>777</v>
      </c>
      <c r="G325" s="38"/>
      <c r="H325" s="38"/>
      <c r="I325" s="138"/>
      <c r="J325" s="38"/>
      <c r="K325" s="38"/>
      <c r="L325" s="42"/>
      <c r="M325" s="229"/>
      <c r="N325" s="85"/>
      <c r="O325" s="85"/>
      <c r="P325" s="85"/>
      <c r="Q325" s="85"/>
      <c r="R325" s="85"/>
      <c r="S325" s="85"/>
      <c r="T325" s="86"/>
      <c r="AT325" s="16" t="s">
        <v>134</v>
      </c>
      <c r="AU325" s="16" t="s">
        <v>83</v>
      </c>
    </row>
    <row r="326" spans="2:65" s="1" customFormat="1" ht="24" customHeight="1">
      <c r="B326" s="37"/>
      <c r="C326" s="214" t="s">
        <v>293</v>
      </c>
      <c r="D326" s="214" t="s">
        <v>129</v>
      </c>
      <c r="E326" s="215" t="s">
        <v>500</v>
      </c>
      <c r="F326" s="216" t="s">
        <v>501</v>
      </c>
      <c r="G326" s="217" t="s">
        <v>132</v>
      </c>
      <c r="H326" s="218">
        <v>1</v>
      </c>
      <c r="I326" s="219"/>
      <c r="J326" s="220">
        <f>ROUND(I326*H326,2)</f>
        <v>0</v>
      </c>
      <c r="K326" s="216" t="s">
        <v>211</v>
      </c>
      <c r="L326" s="42"/>
      <c r="M326" s="221" t="s">
        <v>1</v>
      </c>
      <c r="N326" s="222" t="s">
        <v>38</v>
      </c>
      <c r="O326" s="85"/>
      <c r="P326" s="223">
        <f>O326*H326</f>
        <v>0</v>
      </c>
      <c r="Q326" s="223">
        <v>0.112405</v>
      </c>
      <c r="R326" s="223">
        <f>Q326*H326</f>
        <v>0.112405</v>
      </c>
      <c r="S326" s="223">
        <v>0</v>
      </c>
      <c r="T326" s="224">
        <f>S326*H326</f>
        <v>0</v>
      </c>
      <c r="AR326" s="225" t="s">
        <v>133</v>
      </c>
      <c r="AT326" s="225" t="s">
        <v>129</v>
      </c>
      <c r="AU326" s="225" t="s">
        <v>83</v>
      </c>
      <c r="AY326" s="16" t="s">
        <v>128</v>
      </c>
      <c r="BE326" s="226">
        <f>IF(N326="základní",J326,0)</f>
        <v>0</v>
      </c>
      <c r="BF326" s="226">
        <f>IF(N326="snížená",J326,0)</f>
        <v>0</v>
      </c>
      <c r="BG326" s="226">
        <f>IF(N326="zákl. přenesená",J326,0)</f>
        <v>0</v>
      </c>
      <c r="BH326" s="226">
        <f>IF(N326="sníž. přenesená",J326,0)</f>
        <v>0</v>
      </c>
      <c r="BI326" s="226">
        <f>IF(N326="nulová",J326,0)</f>
        <v>0</v>
      </c>
      <c r="BJ326" s="16" t="s">
        <v>81</v>
      </c>
      <c r="BK326" s="226">
        <f>ROUND(I326*H326,2)</f>
        <v>0</v>
      </c>
      <c r="BL326" s="16" t="s">
        <v>133</v>
      </c>
      <c r="BM326" s="225" t="s">
        <v>393</v>
      </c>
    </row>
    <row r="327" spans="2:47" s="1" customFormat="1" ht="12">
      <c r="B327" s="37"/>
      <c r="C327" s="38"/>
      <c r="D327" s="227" t="s">
        <v>134</v>
      </c>
      <c r="E327" s="38"/>
      <c r="F327" s="228" t="s">
        <v>501</v>
      </c>
      <c r="G327" s="38"/>
      <c r="H327" s="38"/>
      <c r="I327" s="138"/>
      <c r="J327" s="38"/>
      <c r="K327" s="38"/>
      <c r="L327" s="42"/>
      <c r="M327" s="229"/>
      <c r="N327" s="85"/>
      <c r="O327" s="85"/>
      <c r="P327" s="85"/>
      <c r="Q327" s="85"/>
      <c r="R327" s="85"/>
      <c r="S327" s="85"/>
      <c r="T327" s="86"/>
      <c r="AT327" s="16" t="s">
        <v>134</v>
      </c>
      <c r="AU327" s="16" t="s">
        <v>83</v>
      </c>
    </row>
    <row r="328" spans="2:65" s="1" customFormat="1" ht="16.5" customHeight="1">
      <c r="B328" s="37"/>
      <c r="C328" s="265" t="s">
        <v>395</v>
      </c>
      <c r="D328" s="265" t="s">
        <v>260</v>
      </c>
      <c r="E328" s="266" t="s">
        <v>504</v>
      </c>
      <c r="F328" s="267" t="s">
        <v>505</v>
      </c>
      <c r="G328" s="268" t="s">
        <v>132</v>
      </c>
      <c r="H328" s="269">
        <v>1</v>
      </c>
      <c r="I328" s="270"/>
      <c r="J328" s="271">
        <f>ROUND(I328*H328,2)</f>
        <v>0</v>
      </c>
      <c r="K328" s="267" t="s">
        <v>211</v>
      </c>
      <c r="L328" s="272"/>
      <c r="M328" s="273" t="s">
        <v>1</v>
      </c>
      <c r="N328" s="274" t="s">
        <v>38</v>
      </c>
      <c r="O328" s="85"/>
      <c r="P328" s="223">
        <f>O328*H328</f>
        <v>0</v>
      </c>
      <c r="Q328" s="223">
        <v>0</v>
      </c>
      <c r="R328" s="223">
        <f>Q328*H328</f>
        <v>0</v>
      </c>
      <c r="S328" s="223">
        <v>0</v>
      </c>
      <c r="T328" s="224">
        <f>S328*H328</f>
        <v>0</v>
      </c>
      <c r="AR328" s="225" t="s">
        <v>145</v>
      </c>
      <c r="AT328" s="225" t="s">
        <v>260</v>
      </c>
      <c r="AU328" s="225" t="s">
        <v>83</v>
      </c>
      <c r="AY328" s="16" t="s">
        <v>128</v>
      </c>
      <c r="BE328" s="226">
        <f>IF(N328="základní",J328,0)</f>
        <v>0</v>
      </c>
      <c r="BF328" s="226">
        <f>IF(N328="snížená",J328,0)</f>
        <v>0</v>
      </c>
      <c r="BG328" s="226">
        <f>IF(N328="zákl. přenesená",J328,0)</f>
        <v>0</v>
      </c>
      <c r="BH328" s="226">
        <f>IF(N328="sníž. přenesená",J328,0)</f>
        <v>0</v>
      </c>
      <c r="BI328" s="226">
        <f>IF(N328="nulová",J328,0)</f>
        <v>0</v>
      </c>
      <c r="BJ328" s="16" t="s">
        <v>81</v>
      </c>
      <c r="BK328" s="226">
        <f>ROUND(I328*H328,2)</f>
        <v>0</v>
      </c>
      <c r="BL328" s="16" t="s">
        <v>133</v>
      </c>
      <c r="BM328" s="225" t="s">
        <v>398</v>
      </c>
    </row>
    <row r="329" spans="2:47" s="1" customFormat="1" ht="12">
      <c r="B329" s="37"/>
      <c r="C329" s="38"/>
      <c r="D329" s="227" t="s">
        <v>134</v>
      </c>
      <c r="E329" s="38"/>
      <c r="F329" s="228" t="s">
        <v>505</v>
      </c>
      <c r="G329" s="38"/>
      <c r="H329" s="38"/>
      <c r="I329" s="138"/>
      <c r="J329" s="38"/>
      <c r="K329" s="38"/>
      <c r="L329" s="42"/>
      <c r="M329" s="229"/>
      <c r="N329" s="85"/>
      <c r="O329" s="85"/>
      <c r="P329" s="85"/>
      <c r="Q329" s="85"/>
      <c r="R329" s="85"/>
      <c r="S329" s="85"/>
      <c r="T329" s="86"/>
      <c r="AT329" s="16" t="s">
        <v>134</v>
      </c>
      <c r="AU329" s="16" t="s">
        <v>83</v>
      </c>
    </row>
    <row r="330" spans="2:65" s="1" customFormat="1" ht="16.5" customHeight="1">
      <c r="B330" s="37"/>
      <c r="C330" s="265" t="s">
        <v>299</v>
      </c>
      <c r="D330" s="265" t="s">
        <v>260</v>
      </c>
      <c r="E330" s="266" t="s">
        <v>507</v>
      </c>
      <c r="F330" s="267" t="s">
        <v>508</v>
      </c>
      <c r="G330" s="268" t="s">
        <v>132</v>
      </c>
      <c r="H330" s="269">
        <v>1</v>
      </c>
      <c r="I330" s="270"/>
      <c r="J330" s="271">
        <f>ROUND(I330*H330,2)</f>
        <v>0</v>
      </c>
      <c r="K330" s="267" t="s">
        <v>211</v>
      </c>
      <c r="L330" s="272"/>
      <c r="M330" s="273" t="s">
        <v>1</v>
      </c>
      <c r="N330" s="274" t="s">
        <v>38</v>
      </c>
      <c r="O330" s="85"/>
      <c r="P330" s="223">
        <f>O330*H330</f>
        <v>0</v>
      </c>
      <c r="Q330" s="223">
        <v>0</v>
      </c>
      <c r="R330" s="223">
        <f>Q330*H330</f>
        <v>0</v>
      </c>
      <c r="S330" s="223">
        <v>0</v>
      </c>
      <c r="T330" s="224">
        <f>S330*H330</f>
        <v>0</v>
      </c>
      <c r="AR330" s="225" t="s">
        <v>145</v>
      </c>
      <c r="AT330" s="225" t="s">
        <v>260</v>
      </c>
      <c r="AU330" s="225" t="s">
        <v>83</v>
      </c>
      <c r="AY330" s="16" t="s">
        <v>128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6" t="s">
        <v>81</v>
      </c>
      <c r="BK330" s="226">
        <f>ROUND(I330*H330,2)</f>
        <v>0</v>
      </c>
      <c r="BL330" s="16" t="s">
        <v>133</v>
      </c>
      <c r="BM330" s="225" t="s">
        <v>401</v>
      </c>
    </row>
    <row r="331" spans="2:47" s="1" customFormat="1" ht="12">
      <c r="B331" s="37"/>
      <c r="C331" s="38"/>
      <c r="D331" s="227" t="s">
        <v>134</v>
      </c>
      <c r="E331" s="38"/>
      <c r="F331" s="228" t="s">
        <v>508</v>
      </c>
      <c r="G331" s="38"/>
      <c r="H331" s="38"/>
      <c r="I331" s="138"/>
      <c r="J331" s="38"/>
      <c r="K331" s="38"/>
      <c r="L331" s="42"/>
      <c r="M331" s="229"/>
      <c r="N331" s="85"/>
      <c r="O331" s="85"/>
      <c r="P331" s="85"/>
      <c r="Q331" s="85"/>
      <c r="R331" s="85"/>
      <c r="S331" s="85"/>
      <c r="T331" s="86"/>
      <c r="AT331" s="16" t="s">
        <v>134</v>
      </c>
      <c r="AU331" s="16" t="s">
        <v>83</v>
      </c>
    </row>
    <row r="332" spans="2:65" s="1" customFormat="1" ht="16.5" customHeight="1">
      <c r="B332" s="37"/>
      <c r="C332" s="265" t="s">
        <v>403</v>
      </c>
      <c r="D332" s="265" t="s">
        <v>260</v>
      </c>
      <c r="E332" s="266" t="s">
        <v>511</v>
      </c>
      <c r="F332" s="267" t="s">
        <v>512</v>
      </c>
      <c r="G332" s="268" t="s">
        <v>132</v>
      </c>
      <c r="H332" s="269">
        <v>1</v>
      </c>
      <c r="I332" s="270"/>
      <c r="J332" s="271">
        <f>ROUND(I332*H332,2)</f>
        <v>0</v>
      </c>
      <c r="K332" s="267" t="s">
        <v>211</v>
      </c>
      <c r="L332" s="272"/>
      <c r="M332" s="273" t="s">
        <v>1</v>
      </c>
      <c r="N332" s="274" t="s">
        <v>38</v>
      </c>
      <c r="O332" s="85"/>
      <c r="P332" s="223">
        <f>O332*H332</f>
        <v>0</v>
      </c>
      <c r="Q332" s="223">
        <v>0</v>
      </c>
      <c r="R332" s="223">
        <f>Q332*H332</f>
        <v>0</v>
      </c>
      <c r="S332" s="223">
        <v>0</v>
      </c>
      <c r="T332" s="224">
        <f>S332*H332</f>
        <v>0</v>
      </c>
      <c r="AR332" s="225" t="s">
        <v>145</v>
      </c>
      <c r="AT332" s="225" t="s">
        <v>260</v>
      </c>
      <c r="AU332" s="225" t="s">
        <v>83</v>
      </c>
      <c r="AY332" s="16" t="s">
        <v>128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6" t="s">
        <v>81</v>
      </c>
      <c r="BK332" s="226">
        <f>ROUND(I332*H332,2)</f>
        <v>0</v>
      </c>
      <c r="BL332" s="16" t="s">
        <v>133</v>
      </c>
      <c r="BM332" s="225" t="s">
        <v>406</v>
      </c>
    </row>
    <row r="333" spans="2:47" s="1" customFormat="1" ht="12">
      <c r="B333" s="37"/>
      <c r="C333" s="38"/>
      <c r="D333" s="227" t="s">
        <v>134</v>
      </c>
      <c r="E333" s="38"/>
      <c r="F333" s="228" t="s">
        <v>512</v>
      </c>
      <c r="G333" s="38"/>
      <c r="H333" s="38"/>
      <c r="I333" s="138"/>
      <c r="J333" s="38"/>
      <c r="K333" s="38"/>
      <c r="L333" s="42"/>
      <c r="M333" s="229"/>
      <c r="N333" s="85"/>
      <c r="O333" s="85"/>
      <c r="P333" s="85"/>
      <c r="Q333" s="85"/>
      <c r="R333" s="85"/>
      <c r="S333" s="85"/>
      <c r="T333" s="86"/>
      <c r="AT333" s="16" t="s">
        <v>134</v>
      </c>
      <c r="AU333" s="16" t="s">
        <v>83</v>
      </c>
    </row>
    <row r="334" spans="2:65" s="1" customFormat="1" ht="16.5" customHeight="1">
      <c r="B334" s="37"/>
      <c r="C334" s="265" t="s">
        <v>304</v>
      </c>
      <c r="D334" s="265" t="s">
        <v>260</v>
      </c>
      <c r="E334" s="266" t="s">
        <v>514</v>
      </c>
      <c r="F334" s="267" t="s">
        <v>515</v>
      </c>
      <c r="G334" s="268" t="s">
        <v>132</v>
      </c>
      <c r="H334" s="269">
        <v>2</v>
      </c>
      <c r="I334" s="270"/>
      <c r="J334" s="271">
        <f>ROUND(I334*H334,2)</f>
        <v>0</v>
      </c>
      <c r="K334" s="267" t="s">
        <v>211</v>
      </c>
      <c r="L334" s="272"/>
      <c r="M334" s="273" t="s">
        <v>1</v>
      </c>
      <c r="N334" s="274" t="s">
        <v>38</v>
      </c>
      <c r="O334" s="85"/>
      <c r="P334" s="223">
        <f>O334*H334</f>
        <v>0</v>
      </c>
      <c r="Q334" s="223">
        <v>0</v>
      </c>
      <c r="R334" s="223">
        <f>Q334*H334</f>
        <v>0</v>
      </c>
      <c r="S334" s="223">
        <v>0</v>
      </c>
      <c r="T334" s="224">
        <f>S334*H334</f>
        <v>0</v>
      </c>
      <c r="AR334" s="225" t="s">
        <v>145</v>
      </c>
      <c r="AT334" s="225" t="s">
        <v>260</v>
      </c>
      <c r="AU334" s="225" t="s">
        <v>83</v>
      </c>
      <c r="AY334" s="16" t="s">
        <v>128</v>
      </c>
      <c r="BE334" s="226">
        <f>IF(N334="základní",J334,0)</f>
        <v>0</v>
      </c>
      <c r="BF334" s="226">
        <f>IF(N334="snížená",J334,0)</f>
        <v>0</v>
      </c>
      <c r="BG334" s="226">
        <f>IF(N334="zákl. přenesená",J334,0)</f>
        <v>0</v>
      </c>
      <c r="BH334" s="226">
        <f>IF(N334="sníž. přenesená",J334,0)</f>
        <v>0</v>
      </c>
      <c r="BI334" s="226">
        <f>IF(N334="nulová",J334,0)</f>
        <v>0</v>
      </c>
      <c r="BJ334" s="16" t="s">
        <v>81</v>
      </c>
      <c r="BK334" s="226">
        <f>ROUND(I334*H334,2)</f>
        <v>0</v>
      </c>
      <c r="BL334" s="16" t="s">
        <v>133</v>
      </c>
      <c r="BM334" s="225" t="s">
        <v>410</v>
      </c>
    </row>
    <row r="335" spans="2:47" s="1" customFormat="1" ht="12">
      <c r="B335" s="37"/>
      <c r="C335" s="38"/>
      <c r="D335" s="227" t="s">
        <v>134</v>
      </c>
      <c r="E335" s="38"/>
      <c r="F335" s="228" t="s">
        <v>515</v>
      </c>
      <c r="G335" s="38"/>
      <c r="H335" s="38"/>
      <c r="I335" s="138"/>
      <c r="J335" s="38"/>
      <c r="K335" s="38"/>
      <c r="L335" s="42"/>
      <c r="M335" s="229"/>
      <c r="N335" s="85"/>
      <c r="O335" s="85"/>
      <c r="P335" s="85"/>
      <c r="Q335" s="85"/>
      <c r="R335" s="85"/>
      <c r="S335" s="85"/>
      <c r="T335" s="86"/>
      <c r="AT335" s="16" t="s">
        <v>134</v>
      </c>
      <c r="AU335" s="16" t="s">
        <v>83</v>
      </c>
    </row>
    <row r="336" spans="2:65" s="1" customFormat="1" ht="24" customHeight="1">
      <c r="B336" s="37"/>
      <c r="C336" s="214" t="s">
        <v>411</v>
      </c>
      <c r="D336" s="214" t="s">
        <v>129</v>
      </c>
      <c r="E336" s="215" t="s">
        <v>778</v>
      </c>
      <c r="F336" s="216" t="s">
        <v>779</v>
      </c>
      <c r="G336" s="217" t="s">
        <v>210</v>
      </c>
      <c r="H336" s="218">
        <v>4</v>
      </c>
      <c r="I336" s="219"/>
      <c r="J336" s="220">
        <f>ROUND(I336*H336,2)</f>
        <v>0</v>
      </c>
      <c r="K336" s="216" t="s">
        <v>211</v>
      </c>
      <c r="L336" s="42"/>
      <c r="M336" s="221" t="s">
        <v>1</v>
      </c>
      <c r="N336" s="222" t="s">
        <v>38</v>
      </c>
      <c r="O336" s="85"/>
      <c r="P336" s="223">
        <f>O336*H336</f>
        <v>0</v>
      </c>
      <c r="Q336" s="223">
        <v>0.0016</v>
      </c>
      <c r="R336" s="223">
        <f>Q336*H336</f>
        <v>0.0064</v>
      </c>
      <c r="S336" s="223">
        <v>0</v>
      </c>
      <c r="T336" s="224">
        <f>S336*H336</f>
        <v>0</v>
      </c>
      <c r="AR336" s="225" t="s">
        <v>133</v>
      </c>
      <c r="AT336" s="225" t="s">
        <v>129</v>
      </c>
      <c r="AU336" s="225" t="s">
        <v>83</v>
      </c>
      <c r="AY336" s="16" t="s">
        <v>128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16" t="s">
        <v>81</v>
      </c>
      <c r="BK336" s="226">
        <f>ROUND(I336*H336,2)</f>
        <v>0</v>
      </c>
      <c r="BL336" s="16" t="s">
        <v>133</v>
      </c>
      <c r="BM336" s="225" t="s">
        <v>414</v>
      </c>
    </row>
    <row r="337" spans="2:47" s="1" customFormat="1" ht="12">
      <c r="B337" s="37"/>
      <c r="C337" s="38"/>
      <c r="D337" s="227" t="s">
        <v>134</v>
      </c>
      <c r="E337" s="38"/>
      <c r="F337" s="228" t="s">
        <v>779</v>
      </c>
      <c r="G337" s="38"/>
      <c r="H337" s="38"/>
      <c r="I337" s="138"/>
      <c r="J337" s="38"/>
      <c r="K337" s="38"/>
      <c r="L337" s="42"/>
      <c r="M337" s="229"/>
      <c r="N337" s="85"/>
      <c r="O337" s="85"/>
      <c r="P337" s="85"/>
      <c r="Q337" s="85"/>
      <c r="R337" s="85"/>
      <c r="S337" s="85"/>
      <c r="T337" s="86"/>
      <c r="AT337" s="16" t="s">
        <v>134</v>
      </c>
      <c r="AU337" s="16" t="s">
        <v>83</v>
      </c>
    </row>
    <row r="338" spans="2:65" s="1" customFormat="1" ht="16.5" customHeight="1">
      <c r="B338" s="37"/>
      <c r="C338" s="214" t="s">
        <v>308</v>
      </c>
      <c r="D338" s="214" t="s">
        <v>129</v>
      </c>
      <c r="E338" s="215" t="s">
        <v>780</v>
      </c>
      <c r="F338" s="216" t="s">
        <v>781</v>
      </c>
      <c r="G338" s="217" t="s">
        <v>210</v>
      </c>
      <c r="H338" s="218">
        <v>4</v>
      </c>
      <c r="I338" s="219"/>
      <c r="J338" s="220">
        <f>ROUND(I338*H338,2)</f>
        <v>0</v>
      </c>
      <c r="K338" s="216" t="s">
        <v>211</v>
      </c>
      <c r="L338" s="42"/>
      <c r="M338" s="221" t="s">
        <v>1</v>
      </c>
      <c r="N338" s="222" t="s">
        <v>38</v>
      </c>
      <c r="O338" s="85"/>
      <c r="P338" s="223">
        <f>O338*H338</f>
        <v>0</v>
      </c>
      <c r="Q338" s="223">
        <v>9.38E-06</v>
      </c>
      <c r="R338" s="223">
        <f>Q338*H338</f>
        <v>3.752E-05</v>
      </c>
      <c r="S338" s="223">
        <v>0</v>
      </c>
      <c r="T338" s="224">
        <f>S338*H338</f>
        <v>0</v>
      </c>
      <c r="AR338" s="225" t="s">
        <v>133</v>
      </c>
      <c r="AT338" s="225" t="s">
        <v>129</v>
      </c>
      <c r="AU338" s="225" t="s">
        <v>83</v>
      </c>
      <c r="AY338" s="16" t="s">
        <v>128</v>
      </c>
      <c r="BE338" s="226">
        <f>IF(N338="základní",J338,0)</f>
        <v>0</v>
      </c>
      <c r="BF338" s="226">
        <f>IF(N338="snížená",J338,0)</f>
        <v>0</v>
      </c>
      <c r="BG338" s="226">
        <f>IF(N338="zákl. přenesená",J338,0)</f>
        <v>0</v>
      </c>
      <c r="BH338" s="226">
        <f>IF(N338="sníž. přenesená",J338,0)</f>
        <v>0</v>
      </c>
      <c r="BI338" s="226">
        <f>IF(N338="nulová",J338,0)</f>
        <v>0</v>
      </c>
      <c r="BJ338" s="16" t="s">
        <v>81</v>
      </c>
      <c r="BK338" s="226">
        <f>ROUND(I338*H338,2)</f>
        <v>0</v>
      </c>
      <c r="BL338" s="16" t="s">
        <v>133</v>
      </c>
      <c r="BM338" s="225" t="s">
        <v>417</v>
      </c>
    </row>
    <row r="339" spans="2:47" s="1" customFormat="1" ht="12">
      <c r="B339" s="37"/>
      <c r="C339" s="38"/>
      <c r="D339" s="227" t="s">
        <v>134</v>
      </c>
      <c r="E339" s="38"/>
      <c r="F339" s="228" t="s">
        <v>781</v>
      </c>
      <c r="G339" s="38"/>
      <c r="H339" s="38"/>
      <c r="I339" s="138"/>
      <c r="J339" s="38"/>
      <c r="K339" s="38"/>
      <c r="L339" s="42"/>
      <c r="M339" s="229"/>
      <c r="N339" s="85"/>
      <c r="O339" s="85"/>
      <c r="P339" s="85"/>
      <c r="Q339" s="85"/>
      <c r="R339" s="85"/>
      <c r="S339" s="85"/>
      <c r="T339" s="86"/>
      <c r="AT339" s="16" t="s">
        <v>134</v>
      </c>
      <c r="AU339" s="16" t="s">
        <v>83</v>
      </c>
    </row>
    <row r="340" spans="2:65" s="1" customFormat="1" ht="24" customHeight="1">
      <c r="B340" s="37"/>
      <c r="C340" s="214" t="s">
        <v>419</v>
      </c>
      <c r="D340" s="214" t="s">
        <v>129</v>
      </c>
      <c r="E340" s="215" t="s">
        <v>531</v>
      </c>
      <c r="F340" s="216" t="s">
        <v>532</v>
      </c>
      <c r="G340" s="217" t="s">
        <v>223</v>
      </c>
      <c r="H340" s="218">
        <v>167</v>
      </c>
      <c r="I340" s="219"/>
      <c r="J340" s="220">
        <f>ROUND(I340*H340,2)</f>
        <v>0</v>
      </c>
      <c r="K340" s="216" t="s">
        <v>211</v>
      </c>
      <c r="L340" s="42"/>
      <c r="M340" s="221" t="s">
        <v>1</v>
      </c>
      <c r="N340" s="222" t="s">
        <v>38</v>
      </c>
      <c r="O340" s="85"/>
      <c r="P340" s="223">
        <f>O340*H340</f>
        <v>0</v>
      </c>
      <c r="Q340" s="223">
        <v>0.1294996</v>
      </c>
      <c r="R340" s="223">
        <f>Q340*H340</f>
        <v>21.626433199999997</v>
      </c>
      <c r="S340" s="223">
        <v>0</v>
      </c>
      <c r="T340" s="224">
        <f>S340*H340</f>
        <v>0</v>
      </c>
      <c r="AR340" s="225" t="s">
        <v>133</v>
      </c>
      <c r="AT340" s="225" t="s">
        <v>129</v>
      </c>
      <c r="AU340" s="225" t="s">
        <v>83</v>
      </c>
      <c r="AY340" s="16" t="s">
        <v>128</v>
      </c>
      <c r="BE340" s="226">
        <f>IF(N340="základní",J340,0)</f>
        <v>0</v>
      </c>
      <c r="BF340" s="226">
        <f>IF(N340="snížená",J340,0)</f>
        <v>0</v>
      </c>
      <c r="BG340" s="226">
        <f>IF(N340="zákl. přenesená",J340,0)</f>
        <v>0</v>
      </c>
      <c r="BH340" s="226">
        <f>IF(N340="sníž. přenesená",J340,0)</f>
        <v>0</v>
      </c>
      <c r="BI340" s="226">
        <f>IF(N340="nulová",J340,0)</f>
        <v>0</v>
      </c>
      <c r="BJ340" s="16" t="s">
        <v>81</v>
      </c>
      <c r="BK340" s="226">
        <f>ROUND(I340*H340,2)</f>
        <v>0</v>
      </c>
      <c r="BL340" s="16" t="s">
        <v>133</v>
      </c>
      <c r="BM340" s="225" t="s">
        <v>422</v>
      </c>
    </row>
    <row r="341" spans="2:47" s="1" customFormat="1" ht="12">
      <c r="B341" s="37"/>
      <c r="C341" s="38"/>
      <c r="D341" s="227" t="s">
        <v>134</v>
      </c>
      <c r="E341" s="38"/>
      <c r="F341" s="228" t="s">
        <v>532</v>
      </c>
      <c r="G341" s="38"/>
      <c r="H341" s="38"/>
      <c r="I341" s="138"/>
      <c r="J341" s="38"/>
      <c r="K341" s="38"/>
      <c r="L341" s="42"/>
      <c r="M341" s="229"/>
      <c r="N341" s="85"/>
      <c r="O341" s="85"/>
      <c r="P341" s="85"/>
      <c r="Q341" s="85"/>
      <c r="R341" s="85"/>
      <c r="S341" s="85"/>
      <c r="T341" s="86"/>
      <c r="AT341" s="16" t="s">
        <v>134</v>
      </c>
      <c r="AU341" s="16" t="s">
        <v>83</v>
      </c>
    </row>
    <row r="342" spans="2:51" s="12" customFormat="1" ht="12">
      <c r="B342" s="243"/>
      <c r="C342" s="244"/>
      <c r="D342" s="227" t="s">
        <v>212</v>
      </c>
      <c r="E342" s="245" t="s">
        <v>1</v>
      </c>
      <c r="F342" s="246" t="s">
        <v>782</v>
      </c>
      <c r="G342" s="244"/>
      <c r="H342" s="247">
        <v>167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AT342" s="253" t="s">
        <v>212</v>
      </c>
      <c r="AU342" s="253" t="s">
        <v>83</v>
      </c>
      <c r="AV342" s="12" t="s">
        <v>83</v>
      </c>
      <c r="AW342" s="12" t="s">
        <v>31</v>
      </c>
      <c r="AX342" s="12" t="s">
        <v>73</v>
      </c>
      <c r="AY342" s="253" t="s">
        <v>128</v>
      </c>
    </row>
    <row r="343" spans="2:51" s="13" customFormat="1" ht="12">
      <c r="B343" s="254"/>
      <c r="C343" s="255"/>
      <c r="D343" s="227" t="s">
        <v>212</v>
      </c>
      <c r="E343" s="256" t="s">
        <v>1</v>
      </c>
      <c r="F343" s="257" t="s">
        <v>214</v>
      </c>
      <c r="G343" s="255"/>
      <c r="H343" s="258">
        <v>167</v>
      </c>
      <c r="I343" s="259"/>
      <c r="J343" s="255"/>
      <c r="K343" s="255"/>
      <c r="L343" s="260"/>
      <c r="M343" s="261"/>
      <c r="N343" s="262"/>
      <c r="O343" s="262"/>
      <c r="P343" s="262"/>
      <c r="Q343" s="262"/>
      <c r="R343" s="262"/>
      <c r="S343" s="262"/>
      <c r="T343" s="263"/>
      <c r="AT343" s="264" t="s">
        <v>212</v>
      </c>
      <c r="AU343" s="264" t="s">
        <v>83</v>
      </c>
      <c r="AV343" s="13" t="s">
        <v>133</v>
      </c>
      <c r="AW343" s="13" t="s">
        <v>31</v>
      </c>
      <c r="AX343" s="13" t="s">
        <v>81</v>
      </c>
      <c r="AY343" s="264" t="s">
        <v>128</v>
      </c>
    </row>
    <row r="344" spans="2:65" s="1" customFormat="1" ht="16.5" customHeight="1">
      <c r="B344" s="37"/>
      <c r="C344" s="265" t="s">
        <v>319</v>
      </c>
      <c r="D344" s="265" t="s">
        <v>260</v>
      </c>
      <c r="E344" s="266" t="s">
        <v>536</v>
      </c>
      <c r="F344" s="267" t="s">
        <v>537</v>
      </c>
      <c r="G344" s="268" t="s">
        <v>223</v>
      </c>
      <c r="H344" s="269">
        <v>168.3</v>
      </c>
      <c r="I344" s="270"/>
      <c r="J344" s="271">
        <f>ROUND(I344*H344,2)</f>
        <v>0</v>
      </c>
      <c r="K344" s="267" t="s">
        <v>211</v>
      </c>
      <c r="L344" s="272"/>
      <c r="M344" s="273" t="s">
        <v>1</v>
      </c>
      <c r="N344" s="274" t="s">
        <v>38</v>
      </c>
      <c r="O344" s="85"/>
      <c r="P344" s="223">
        <f>O344*H344</f>
        <v>0</v>
      </c>
      <c r="Q344" s="223">
        <v>0</v>
      </c>
      <c r="R344" s="223">
        <f>Q344*H344</f>
        <v>0</v>
      </c>
      <c r="S344" s="223">
        <v>0</v>
      </c>
      <c r="T344" s="224">
        <f>S344*H344</f>
        <v>0</v>
      </c>
      <c r="AR344" s="225" t="s">
        <v>145</v>
      </c>
      <c r="AT344" s="225" t="s">
        <v>260</v>
      </c>
      <c r="AU344" s="225" t="s">
        <v>83</v>
      </c>
      <c r="AY344" s="16" t="s">
        <v>128</v>
      </c>
      <c r="BE344" s="226">
        <f>IF(N344="základní",J344,0)</f>
        <v>0</v>
      </c>
      <c r="BF344" s="226">
        <f>IF(N344="snížená",J344,0)</f>
        <v>0</v>
      </c>
      <c r="BG344" s="226">
        <f>IF(N344="zákl. přenesená",J344,0)</f>
        <v>0</v>
      </c>
      <c r="BH344" s="226">
        <f>IF(N344="sníž. přenesená",J344,0)</f>
        <v>0</v>
      </c>
      <c r="BI344" s="226">
        <f>IF(N344="nulová",J344,0)</f>
        <v>0</v>
      </c>
      <c r="BJ344" s="16" t="s">
        <v>81</v>
      </c>
      <c r="BK344" s="226">
        <f>ROUND(I344*H344,2)</f>
        <v>0</v>
      </c>
      <c r="BL344" s="16" t="s">
        <v>133</v>
      </c>
      <c r="BM344" s="225" t="s">
        <v>425</v>
      </c>
    </row>
    <row r="345" spans="2:47" s="1" customFormat="1" ht="12">
      <c r="B345" s="37"/>
      <c r="C345" s="38"/>
      <c r="D345" s="227" t="s">
        <v>134</v>
      </c>
      <c r="E345" s="38"/>
      <c r="F345" s="228" t="s">
        <v>537</v>
      </c>
      <c r="G345" s="38"/>
      <c r="H345" s="38"/>
      <c r="I345" s="138"/>
      <c r="J345" s="38"/>
      <c r="K345" s="38"/>
      <c r="L345" s="42"/>
      <c r="M345" s="229"/>
      <c r="N345" s="85"/>
      <c r="O345" s="85"/>
      <c r="P345" s="85"/>
      <c r="Q345" s="85"/>
      <c r="R345" s="85"/>
      <c r="S345" s="85"/>
      <c r="T345" s="86"/>
      <c r="AT345" s="16" t="s">
        <v>134</v>
      </c>
      <c r="AU345" s="16" t="s">
        <v>83</v>
      </c>
    </row>
    <row r="346" spans="2:51" s="12" customFormat="1" ht="12">
      <c r="B346" s="243"/>
      <c r="C346" s="244"/>
      <c r="D346" s="227" t="s">
        <v>212</v>
      </c>
      <c r="E346" s="245" t="s">
        <v>1</v>
      </c>
      <c r="F346" s="246" t="s">
        <v>783</v>
      </c>
      <c r="G346" s="244"/>
      <c r="H346" s="247">
        <v>168.3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2"/>
      <c r="AT346" s="253" t="s">
        <v>212</v>
      </c>
      <c r="AU346" s="253" t="s">
        <v>83</v>
      </c>
      <c r="AV346" s="12" t="s">
        <v>83</v>
      </c>
      <c r="AW346" s="12" t="s">
        <v>31</v>
      </c>
      <c r="AX346" s="12" t="s">
        <v>73</v>
      </c>
      <c r="AY346" s="253" t="s">
        <v>128</v>
      </c>
    </row>
    <row r="347" spans="2:51" s="13" customFormat="1" ht="12">
      <c r="B347" s="254"/>
      <c r="C347" s="255"/>
      <c r="D347" s="227" t="s">
        <v>212</v>
      </c>
      <c r="E347" s="256" t="s">
        <v>1</v>
      </c>
      <c r="F347" s="257" t="s">
        <v>214</v>
      </c>
      <c r="G347" s="255"/>
      <c r="H347" s="258">
        <v>168.3</v>
      </c>
      <c r="I347" s="259"/>
      <c r="J347" s="255"/>
      <c r="K347" s="255"/>
      <c r="L347" s="260"/>
      <c r="M347" s="261"/>
      <c r="N347" s="262"/>
      <c r="O347" s="262"/>
      <c r="P347" s="262"/>
      <c r="Q347" s="262"/>
      <c r="R347" s="262"/>
      <c r="S347" s="262"/>
      <c r="T347" s="263"/>
      <c r="AT347" s="264" t="s">
        <v>212</v>
      </c>
      <c r="AU347" s="264" t="s">
        <v>83</v>
      </c>
      <c r="AV347" s="13" t="s">
        <v>133</v>
      </c>
      <c r="AW347" s="13" t="s">
        <v>31</v>
      </c>
      <c r="AX347" s="13" t="s">
        <v>81</v>
      </c>
      <c r="AY347" s="264" t="s">
        <v>128</v>
      </c>
    </row>
    <row r="348" spans="2:65" s="1" customFormat="1" ht="24" customHeight="1">
      <c r="B348" s="37"/>
      <c r="C348" s="265" t="s">
        <v>426</v>
      </c>
      <c r="D348" s="265" t="s">
        <v>260</v>
      </c>
      <c r="E348" s="266" t="s">
        <v>540</v>
      </c>
      <c r="F348" s="267" t="s">
        <v>541</v>
      </c>
      <c r="G348" s="268" t="s">
        <v>132</v>
      </c>
      <c r="H348" s="269">
        <v>2.04</v>
      </c>
      <c r="I348" s="270"/>
      <c r="J348" s="271">
        <f>ROUND(I348*H348,2)</f>
        <v>0</v>
      </c>
      <c r="K348" s="267" t="s">
        <v>1</v>
      </c>
      <c r="L348" s="272"/>
      <c r="M348" s="273" t="s">
        <v>1</v>
      </c>
      <c r="N348" s="274" t="s">
        <v>38</v>
      </c>
      <c r="O348" s="85"/>
      <c r="P348" s="223">
        <f>O348*H348</f>
        <v>0</v>
      </c>
      <c r="Q348" s="223">
        <v>0</v>
      </c>
      <c r="R348" s="223">
        <f>Q348*H348</f>
        <v>0</v>
      </c>
      <c r="S348" s="223">
        <v>0</v>
      </c>
      <c r="T348" s="224">
        <f>S348*H348</f>
        <v>0</v>
      </c>
      <c r="AR348" s="225" t="s">
        <v>145</v>
      </c>
      <c r="AT348" s="225" t="s">
        <v>260</v>
      </c>
      <c r="AU348" s="225" t="s">
        <v>83</v>
      </c>
      <c r="AY348" s="16" t="s">
        <v>128</v>
      </c>
      <c r="BE348" s="226">
        <f>IF(N348="základní",J348,0)</f>
        <v>0</v>
      </c>
      <c r="BF348" s="226">
        <f>IF(N348="snížená",J348,0)</f>
        <v>0</v>
      </c>
      <c r="BG348" s="226">
        <f>IF(N348="zákl. přenesená",J348,0)</f>
        <v>0</v>
      </c>
      <c r="BH348" s="226">
        <f>IF(N348="sníž. přenesená",J348,0)</f>
        <v>0</v>
      </c>
      <c r="BI348" s="226">
        <f>IF(N348="nulová",J348,0)</f>
        <v>0</v>
      </c>
      <c r="BJ348" s="16" t="s">
        <v>81</v>
      </c>
      <c r="BK348" s="226">
        <f>ROUND(I348*H348,2)</f>
        <v>0</v>
      </c>
      <c r="BL348" s="16" t="s">
        <v>133</v>
      </c>
      <c r="BM348" s="225" t="s">
        <v>429</v>
      </c>
    </row>
    <row r="349" spans="2:47" s="1" customFormat="1" ht="12">
      <c r="B349" s="37"/>
      <c r="C349" s="38"/>
      <c r="D349" s="227" t="s">
        <v>134</v>
      </c>
      <c r="E349" s="38"/>
      <c r="F349" s="228" t="s">
        <v>541</v>
      </c>
      <c r="G349" s="38"/>
      <c r="H349" s="38"/>
      <c r="I349" s="138"/>
      <c r="J349" s="38"/>
      <c r="K349" s="38"/>
      <c r="L349" s="42"/>
      <c r="M349" s="229"/>
      <c r="N349" s="85"/>
      <c r="O349" s="85"/>
      <c r="P349" s="85"/>
      <c r="Q349" s="85"/>
      <c r="R349" s="85"/>
      <c r="S349" s="85"/>
      <c r="T349" s="86"/>
      <c r="AT349" s="16" t="s">
        <v>134</v>
      </c>
      <c r="AU349" s="16" t="s">
        <v>83</v>
      </c>
    </row>
    <row r="350" spans="2:51" s="12" customFormat="1" ht="12">
      <c r="B350" s="243"/>
      <c r="C350" s="244"/>
      <c r="D350" s="227" t="s">
        <v>212</v>
      </c>
      <c r="E350" s="245" t="s">
        <v>1</v>
      </c>
      <c r="F350" s="246" t="s">
        <v>717</v>
      </c>
      <c r="G350" s="244"/>
      <c r="H350" s="247">
        <v>2.04</v>
      </c>
      <c r="I350" s="248"/>
      <c r="J350" s="244"/>
      <c r="K350" s="244"/>
      <c r="L350" s="249"/>
      <c r="M350" s="250"/>
      <c r="N350" s="251"/>
      <c r="O350" s="251"/>
      <c r="P350" s="251"/>
      <c r="Q350" s="251"/>
      <c r="R350" s="251"/>
      <c r="S350" s="251"/>
      <c r="T350" s="252"/>
      <c r="AT350" s="253" t="s">
        <v>212</v>
      </c>
      <c r="AU350" s="253" t="s">
        <v>83</v>
      </c>
      <c r="AV350" s="12" t="s">
        <v>83</v>
      </c>
      <c r="AW350" s="12" t="s">
        <v>31</v>
      </c>
      <c r="AX350" s="12" t="s">
        <v>73</v>
      </c>
      <c r="AY350" s="253" t="s">
        <v>128</v>
      </c>
    </row>
    <row r="351" spans="2:51" s="13" customFormat="1" ht="12">
      <c r="B351" s="254"/>
      <c r="C351" s="255"/>
      <c r="D351" s="227" t="s">
        <v>212</v>
      </c>
      <c r="E351" s="256" t="s">
        <v>1</v>
      </c>
      <c r="F351" s="257" t="s">
        <v>214</v>
      </c>
      <c r="G351" s="255"/>
      <c r="H351" s="258">
        <v>2.04</v>
      </c>
      <c r="I351" s="259"/>
      <c r="J351" s="255"/>
      <c r="K351" s="255"/>
      <c r="L351" s="260"/>
      <c r="M351" s="261"/>
      <c r="N351" s="262"/>
      <c r="O351" s="262"/>
      <c r="P351" s="262"/>
      <c r="Q351" s="262"/>
      <c r="R351" s="262"/>
      <c r="S351" s="262"/>
      <c r="T351" s="263"/>
      <c r="AT351" s="264" t="s">
        <v>212</v>
      </c>
      <c r="AU351" s="264" t="s">
        <v>83</v>
      </c>
      <c r="AV351" s="13" t="s">
        <v>133</v>
      </c>
      <c r="AW351" s="13" t="s">
        <v>31</v>
      </c>
      <c r="AX351" s="13" t="s">
        <v>81</v>
      </c>
      <c r="AY351" s="264" t="s">
        <v>128</v>
      </c>
    </row>
    <row r="352" spans="2:65" s="1" customFormat="1" ht="24" customHeight="1">
      <c r="B352" s="37"/>
      <c r="C352" s="214" t="s">
        <v>323</v>
      </c>
      <c r="D352" s="214" t="s">
        <v>129</v>
      </c>
      <c r="E352" s="215" t="s">
        <v>784</v>
      </c>
      <c r="F352" s="216" t="s">
        <v>785</v>
      </c>
      <c r="G352" s="217" t="s">
        <v>223</v>
      </c>
      <c r="H352" s="218">
        <v>124</v>
      </c>
      <c r="I352" s="219"/>
      <c r="J352" s="220">
        <f>ROUND(I352*H352,2)</f>
        <v>0</v>
      </c>
      <c r="K352" s="216" t="s">
        <v>211</v>
      </c>
      <c r="L352" s="42"/>
      <c r="M352" s="221" t="s">
        <v>1</v>
      </c>
      <c r="N352" s="222" t="s">
        <v>38</v>
      </c>
      <c r="O352" s="85"/>
      <c r="P352" s="223">
        <f>O352*H352</f>
        <v>0</v>
      </c>
      <c r="Q352" s="223">
        <v>0.1684906</v>
      </c>
      <c r="R352" s="223">
        <f>Q352*H352</f>
        <v>20.892834399999998</v>
      </c>
      <c r="S352" s="223">
        <v>0</v>
      </c>
      <c r="T352" s="224">
        <f>S352*H352</f>
        <v>0</v>
      </c>
      <c r="AR352" s="225" t="s">
        <v>133</v>
      </c>
      <c r="AT352" s="225" t="s">
        <v>129</v>
      </c>
      <c r="AU352" s="225" t="s">
        <v>83</v>
      </c>
      <c r="AY352" s="16" t="s">
        <v>128</v>
      </c>
      <c r="BE352" s="226">
        <f>IF(N352="základní",J352,0)</f>
        <v>0</v>
      </c>
      <c r="BF352" s="226">
        <f>IF(N352="snížená",J352,0)</f>
        <v>0</v>
      </c>
      <c r="BG352" s="226">
        <f>IF(N352="zákl. přenesená",J352,0)</f>
        <v>0</v>
      </c>
      <c r="BH352" s="226">
        <f>IF(N352="sníž. přenesená",J352,0)</f>
        <v>0</v>
      </c>
      <c r="BI352" s="226">
        <f>IF(N352="nulová",J352,0)</f>
        <v>0</v>
      </c>
      <c r="BJ352" s="16" t="s">
        <v>81</v>
      </c>
      <c r="BK352" s="226">
        <f>ROUND(I352*H352,2)</f>
        <v>0</v>
      </c>
      <c r="BL352" s="16" t="s">
        <v>133</v>
      </c>
      <c r="BM352" s="225" t="s">
        <v>432</v>
      </c>
    </row>
    <row r="353" spans="2:47" s="1" customFormat="1" ht="12">
      <c r="B353" s="37"/>
      <c r="C353" s="38"/>
      <c r="D353" s="227" t="s">
        <v>134</v>
      </c>
      <c r="E353" s="38"/>
      <c r="F353" s="228" t="s">
        <v>785</v>
      </c>
      <c r="G353" s="38"/>
      <c r="H353" s="38"/>
      <c r="I353" s="138"/>
      <c r="J353" s="38"/>
      <c r="K353" s="38"/>
      <c r="L353" s="42"/>
      <c r="M353" s="229"/>
      <c r="N353" s="85"/>
      <c r="O353" s="85"/>
      <c r="P353" s="85"/>
      <c r="Q353" s="85"/>
      <c r="R353" s="85"/>
      <c r="S353" s="85"/>
      <c r="T353" s="86"/>
      <c r="AT353" s="16" t="s">
        <v>134</v>
      </c>
      <c r="AU353" s="16" t="s">
        <v>83</v>
      </c>
    </row>
    <row r="354" spans="2:51" s="12" customFormat="1" ht="12">
      <c r="B354" s="243"/>
      <c r="C354" s="244"/>
      <c r="D354" s="227" t="s">
        <v>212</v>
      </c>
      <c r="E354" s="245" t="s">
        <v>1</v>
      </c>
      <c r="F354" s="246" t="s">
        <v>786</v>
      </c>
      <c r="G354" s="244"/>
      <c r="H354" s="247">
        <v>124</v>
      </c>
      <c r="I354" s="248"/>
      <c r="J354" s="244"/>
      <c r="K354" s="244"/>
      <c r="L354" s="249"/>
      <c r="M354" s="250"/>
      <c r="N354" s="251"/>
      <c r="O354" s="251"/>
      <c r="P354" s="251"/>
      <c r="Q354" s="251"/>
      <c r="R354" s="251"/>
      <c r="S354" s="251"/>
      <c r="T354" s="252"/>
      <c r="AT354" s="253" t="s">
        <v>212</v>
      </c>
      <c r="AU354" s="253" t="s">
        <v>83</v>
      </c>
      <c r="AV354" s="12" t="s">
        <v>83</v>
      </c>
      <c r="AW354" s="12" t="s">
        <v>31</v>
      </c>
      <c r="AX354" s="12" t="s">
        <v>73</v>
      </c>
      <c r="AY354" s="253" t="s">
        <v>128</v>
      </c>
    </row>
    <row r="355" spans="2:51" s="13" customFormat="1" ht="12">
      <c r="B355" s="254"/>
      <c r="C355" s="255"/>
      <c r="D355" s="227" t="s">
        <v>212</v>
      </c>
      <c r="E355" s="256" t="s">
        <v>1</v>
      </c>
      <c r="F355" s="257" t="s">
        <v>214</v>
      </c>
      <c r="G355" s="255"/>
      <c r="H355" s="258">
        <v>124</v>
      </c>
      <c r="I355" s="259"/>
      <c r="J355" s="255"/>
      <c r="K355" s="255"/>
      <c r="L355" s="260"/>
      <c r="M355" s="261"/>
      <c r="N355" s="262"/>
      <c r="O355" s="262"/>
      <c r="P355" s="262"/>
      <c r="Q355" s="262"/>
      <c r="R355" s="262"/>
      <c r="S355" s="262"/>
      <c r="T355" s="263"/>
      <c r="AT355" s="264" t="s">
        <v>212</v>
      </c>
      <c r="AU355" s="264" t="s">
        <v>83</v>
      </c>
      <c r="AV355" s="13" t="s">
        <v>133</v>
      </c>
      <c r="AW355" s="13" t="s">
        <v>31</v>
      </c>
      <c r="AX355" s="13" t="s">
        <v>81</v>
      </c>
      <c r="AY355" s="264" t="s">
        <v>128</v>
      </c>
    </row>
    <row r="356" spans="2:65" s="1" customFormat="1" ht="16.5" customHeight="1">
      <c r="B356" s="37"/>
      <c r="C356" s="265" t="s">
        <v>433</v>
      </c>
      <c r="D356" s="265" t="s">
        <v>260</v>
      </c>
      <c r="E356" s="266" t="s">
        <v>787</v>
      </c>
      <c r="F356" s="267" t="s">
        <v>788</v>
      </c>
      <c r="G356" s="268" t="s">
        <v>223</v>
      </c>
      <c r="H356" s="269">
        <v>110</v>
      </c>
      <c r="I356" s="270"/>
      <c r="J356" s="271">
        <f>ROUND(I356*H356,2)</f>
        <v>0</v>
      </c>
      <c r="K356" s="267" t="s">
        <v>1</v>
      </c>
      <c r="L356" s="272"/>
      <c r="M356" s="273" t="s">
        <v>1</v>
      </c>
      <c r="N356" s="274" t="s">
        <v>38</v>
      </c>
      <c r="O356" s="85"/>
      <c r="P356" s="223">
        <f>O356*H356</f>
        <v>0</v>
      </c>
      <c r="Q356" s="223">
        <v>0</v>
      </c>
      <c r="R356" s="223">
        <f>Q356*H356</f>
        <v>0</v>
      </c>
      <c r="S356" s="223">
        <v>0</v>
      </c>
      <c r="T356" s="224">
        <f>S356*H356</f>
        <v>0</v>
      </c>
      <c r="AR356" s="225" t="s">
        <v>145</v>
      </c>
      <c r="AT356" s="225" t="s">
        <v>260</v>
      </c>
      <c r="AU356" s="225" t="s">
        <v>83</v>
      </c>
      <c r="AY356" s="16" t="s">
        <v>128</v>
      </c>
      <c r="BE356" s="226">
        <f>IF(N356="základní",J356,0)</f>
        <v>0</v>
      </c>
      <c r="BF356" s="226">
        <f>IF(N356="snížená",J356,0)</f>
        <v>0</v>
      </c>
      <c r="BG356" s="226">
        <f>IF(N356="zákl. přenesená",J356,0)</f>
        <v>0</v>
      </c>
      <c r="BH356" s="226">
        <f>IF(N356="sníž. přenesená",J356,0)</f>
        <v>0</v>
      </c>
      <c r="BI356" s="226">
        <f>IF(N356="nulová",J356,0)</f>
        <v>0</v>
      </c>
      <c r="BJ356" s="16" t="s">
        <v>81</v>
      </c>
      <c r="BK356" s="226">
        <f>ROUND(I356*H356,2)</f>
        <v>0</v>
      </c>
      <c r="BL356" s="16" t="s">
        <v>133</v>
      </c>
      <c r="BM356" s="225" t="s">
        <v>436</v>
      </c>
    </row>
    <row r="357" spans="2:47" s="1" customFormat="1" ht="12">
      <c r="B357" s="37"/>
      <c r="C357" s="38"/>
      <c r="D357" s="227" t="s">
        <v>134</v>
      </c>
      <c r="E357" s="38"/>
      <c r="F357" s="228" t="s">
        <v>788</v>
      </c>
      <c r="G357" s="38"/>
      <c r="H357" s="38"/>
      <c r="I357" s="138"/>
      <c r="J357" s="38"/>
      <c r="K357" s="38"/>
      <c r="L357" s="42"/>
      <c r="M357" s="229"/>
      <c r="N357" s="85"/>
      <c r="O357" s="85"/>
      <c r="P357" s="85"/>
      <c r="Q357" s="85"/>
      <c r="R357" s="85"/>
      <c r="S357" s="85"/>
      <c r="T357" s="86"/>
      <c r="AT357" s="16" t="s">
        <v>134</v>
      </c>
      <c r="AU357" s="16" t="s">
        <v>83</v>
      </c>
    </row>
    <row r="358" spans="2:65" s="1" customFormat="1" ht="16.5" customHeight="1">
      <c r="B358" s="37"/>
      <c r="C358" s="265" t="s">
        <v>329</v>
      </c>
      <c r="D358" s="265" t="s">
        <v>260</v>
      </c>
      <c r="E358" s="266" t="s">
        <v>789</v>
      </c>
      <c r="F358" s="267" t="s">
        <v>790</v>
      </c>
      <c r="G358" s="268" t="s">
        <v>223</v>
      </c>
      <c r="H358" s="269">
        <v>14</v>
      </c>
      <c r="I358" s="270"/>
      <c r="J358" s="271">
        <f>ROUND(I358*H358,2)</f>
        <v>0</v>
      </c>
      <c r="K358" s="267" t="s">
        <v>211</v>
      </c>
      <c r="L358" s="272"/>
      <c r="M358" s="273" t="s">
        <v>1</v>
      </c>
      <c r="N358" s="274" t="s">
        <v>38</v>
      </c>
      <c r="O358" s="85"/>
      <c r="P358" s="223">
        <f>O358*H358</f>
        <v>0</v>
      </c>
      <c r="Q358" s="223">
        <v>0</v>
      </c>
      <c r="R358" s="223">
        <f>Q358*H358</f>
        <v>0</v>
      </c>
      <c r="S358" s="223">
        <v>0</v>
      </c>
      <c r="T358" s="224">
        <f>S358*H358</f>
        <v>0</v>
      </c>
      <c r="AR358" s="225" t="s">
        <v>145</v>
      </c>
      <c r="AT358" s="225" t="s">
        <v>260</v>
      </c>
      <c r="AU358" s="225" t="s">
        <v>83</v>
      </c>
      <c r="AY358" s="16" t="s">
        <v>128</v>
      </c>
      <c r="BE358" s="226">
        <f>IF(N358="základní",J358,0)</f>
        <v>0</v>
      </c>
      <c r="BF358" s="226">
        <f>IF(N358="snížená",J358,0)</f>
        <v>0</v>
      </c>
      <c r="BG358" s="226">
        <f>IF(N358="zákl. přenesená",J358,0)</f>
        <v>0</v>
      </c>
      <c r="BH358" s="226">
        <f>IF(N358="sníž. přenesená",J358,0)</f>
        <v>0</v>
      </c>
      <c r="BI358" s="226">
        <f>IF(N358="nulová",J358,0)</f>
        <v>0</v>
      </c>
      <c r="BJ358" s="16" t="s">
        <v>81</v>
      </c>
      <c r="BK358" s="226">
        <f>ROUND(I358*H358,2)</f>
        <v>0</v>
      </c>
      <c r="BL358" s="16" t="s">
        <v>133</v>
      </c>
      <c r="BM358" s="225" t="s">
        <v>439</v>
      </c>
    </row>
    <row r="359" spans="2:47" s="1" customFormat="1" ht="12">
      <c r="B359" s="37"/>
      <c r="C359" s="38"/>
      <c r="D359" s="227" t="s">
        <v>134</v>
      </c>
      <c r="E359" s="38"/>
      <c r="F359" s="228" t="s">
        <v>790</v>
      </c>
      <c r="G359" s="38"/>
      <c r="H359" s="38"/>
      <c r="I359" s="138"/>
      <c r="J359" s="38"/>
      <c r="K359" s="38"/>
      <c r="L359" s="42"/>
      <c r="M359" s="229"/>
      <c r="N359" s="85"/>
      <c r="O359" s="85"/>
      <c r="P359" s="85"/>
      <c r="Q359" s="85"/>
      <c r="R359" s="85"/>
      <c r="S359" s="85"/>
      <c r="T359" s="86"/>
      <c r="AT359" s="16" t="s">
        <v>134</v>
      </c>
      <c r="AU359" s="16" t="s">
        <v>83</v>
      </c>
    </row>
    <row r="360" spans="2:63" s="10" customFormat="1" ht="22.8" customHeight="1">
      <c r="B360" s="200"/>
      <c r="C360" s="201"/>
      <c r="D360" s="202" t="s">
        <v>72</v>
      </c>
      <c r="E360" s="241" t="s">
        <v>558</v>
      </c>
      <c r="F360" s="241" t="s">
        <v>559</v>
      </c>
      <c r="G360" s="201"/>
      <c r="H360" s="201"/>
      <c r="I360" s="204"/>
      <c r="J360" s="242">
        <f>BK360</f>
        <v>0</v>
      </c>
      <c r="K360" s="201"/>
      <c r="L360" s="206"/>
      <c r="M360" s="207"/>
      <c r="N360" s="208"/>
      <c r="O360" s="208"/>
      <c r="P360" s="209">
        <f>SUM(P361:P368)</f>
        <v>0</v>
      </c>
      <c r="Q360" s="208"/>
      <c r="R360" s="209">
        <f>SUM(R361:R368)</f>
        <v>0</v>
      </c>
      <c r="S360" s="208"/>
      <c r="T360" s="210">
        <f>SUM(T361:T368)</f>
        <v>0</v>
      </c>
      <c r="AR360" s="211" t="s">
        <v>81</v>
      </c>
      <c r="AT360" s="212" t="s">
        <v>72</v>
      </c>
      <c r="AU360" s="212" t="s">
        <v>81</v>
      </c>
      <c r="AY360" s="211" t="s">
        <v>128</v>
      </c>
      <c r="BK360" s="213">
        <f>SUM(BK361:BK368)</f>
        <v>0</v>
      </c>
    </row>
    <row r="361" spans="2:65" s="1" customFormat="1" ht="16.5" customHeight="1">
      <c r="B361" s="37"/>
      <c r="C361" s="214" t="s">
        <v>441</v>
      </c>
      <c r="D361" s="214" t="s">
        <v>129</v>
      </c>
      <c r="E361" s="215" t="s">
        <v>560</v>
      </c>
      <c r="F361" s="216" t="s">
        <v>561</v>
      </c>
      <c r="G361" s="217" t="s">
        <v>263</v>
      </c>
      <c r="H361" s="218">
        <v>34</v>
      </c>
      <c r="I361" s="219"/>
      <c r="J361" s="220">
        <f>ROUND(I361*H361,2)</f>
        <v>0</v>
      </c>
      <c r="K361" s="216" t="s">
        <v>211</v>
      </c>
      <c r="L361" s="42"/>
      <c r="M361" s="221" t="s">
        <v>1</v>
      </c>
      <c r="N361" s="222" t="s">
        <v>38</v>
      </c>
      <c r="O361" s="85"/>
      <c r="P361" s="223">
        <f>O361*H361</f>
        <v>0</v>
      </c>
      <c r="Q361" s="223">
        <v>0</v>
      </c>
      <c r="R361" s="223">
        <f>Q361*H361</f>
        <v>0</v>
      </c>
      <c r="S361" s="223">
        <v>0</v>
      </c>
      <c r="T361" s="224">
        <f>S361*H361</f>
        <v>0</v>
      </c>
      <c r="AR361" s="225" t="s">
        <v>133</v>
      </c>
      <c r="AT361" s="225" t="s">
        <v>129</v>
      </c>
      <c r="AU361" s="225" t="s">
        <v>83</v>
      </c>
      <c r="AY361" s="16" t="s">
        <v>128</v>
      </c>
      <c r="BE361" s="226">
        <f>IF(N361="základní",J361,0)</f>
        <v>0</v>
      </c>
      <c r="BF361" s="226">
        <f>IF(N361="snížená",J361,0)</f>
        <v>0</v>
      </c>
      <c r="BG361" s="226">
        <f>IF(N361="zákl. přenesená",J361,0)</f>
        <v>0</v>
      </c>
      <c r="BH361" s="226">
        <f>IF(N361="sníž. přenesená",J361,0)</f>
        <v>0</v>
      </c>
      <c r="BI361" s="226">
        <f>IF(N361="nulová",J361,0)</f>
        <v>0</v>
      </c>
      <c r="BJ361" s="16" t="s">
        <v>81</v>
      </c>
      <c r="BK361" s="226">
        <f>ROUND(I361*H361,2)</f>
        <v>0</v>
      </c>
      <c r="BL361" s="16" t="s">
        <v>133</v>
      </c>
      <c r="BM361" s="225" t="s">
        <v>444</v>
      </c>
    </row>
    <row r="362" spans="2:47" s="1" customFormat="1" ht="12">
      <c r="B362" s="37"/>
      <c r="C362" s="38"/>
      <c r="D362" s="227" t="s">
        <v>134</v>
      </c>
      <c r="E362" s="38"/>
      <c r="F362" s="228" t="s">
        <v>561</v>
      </c>
      <c r="G362" s="38"/>
      <c r="H362" s="38"/>
      <c r="I362" s="138"/>
      <c r="J362" s="38"/>
      <c r="K362" s="38"/>
      <c r="L362" s="42"/>
      <c r="M362" s="229"/>
      <c r="N362" s="85"/>
      <c r="O362" s="85"/>
      <c r="P362" s="85"/>
      <c r="Q362" s="85"/>
      <c r="R362" s="85"/>
      <c r="S362" s="85"/>
      <c r="T362" s="86"/>
      <c r="AT362" s="16" t="s">
        <v>134</v>
      </c>
      <c r="AU362" s="16" t="s">
        <v>83</v>
      </c>
    </row>
    <row r="363" spans="2:65" s="1" customFormat="1" ht="24" customHeight="1">
      <c r="B363" s="37"/>
      <c r="C363" s="214" t="s">
        <v>332</v>
      </c>
      <c r="D363" s="214" t="s">
        <v>129</v>
      </c>
      <c r="E363" s="215" t="s">
        <v>564</v>
      </c>
      <c r="F363" s="216" t="s">
        <v>565</v>
      </c>
      <c r="G363" s="217" t="s">
        <v>263</v>
      </c>
      <c r="H363" s="218">
        <v>986</v>
      </c>
      <c r="I363" s="219"/>
      <c r="J363" s="220">
        <f>ROUND(I363*H363,2)</f>
        <v>0</v>
      </c>
      <c r="K363" s="216" t="s">
        <v>211</v>
      </c>
      <c r="L363" s="42"/>
      <c r="M363" s="221" t="s">
        <v>1</v>
      </c>
      <c r="N363" s="222" t="s">
        <v>38</v>
      </c>
      <c r="O363" s="85"/>
      <c r="P363" s="223">
        <f>O363*H363</f>
        <v>0</v>
      </c>
      <c r="Q363" s="223">
        <v>0</v>
      </c>
      <c r="R363" s="223">
        <f>Q363*H363</f>
        <v>0</v>
      </c>
      <c r="S363" s="223">
        <v>0</v>
      </c>
      <c r="T363" s="224">
        <f>S363*H363</f>
        <v>0</v>
      </c>
      <c r="AR363" s="225" t="s">
        <v>133</v>
      </c>
      <c r="AT363" s="225" t="s">
        <v>129</v>
      </c>
      <c r="AU363" s="225" t="s">
        <v>83</v>
      </c>
      <c r="AY363" s="16" t="s">
        <v>128</v>
      </c>
      <c r="BE363" s="226">
        <f>IF(N363="základní",J363,0)</f>
        <v>0</v>
      </c>
      <c r="BF363" s="226">
        <f>IF(N363="snížená",J363,0)</f>
        <v>0</v>
      </c>
      <c r="BG363" s="226">
        <f>IF(N363="zákl. přenesená",J363,0)</f>
        <v>0</v>
      </c>
      <c r="BH363" s="226">
        <f>IF(N363="sníž. přenesená",J363,0)</f>
        <v>0</v>
      </c>
      <c r="BI363" s="226">
        <f>IF(N363="nulová",J363,0)</f>
        <v>0</v>
      </c>
      <c r="BJ363" s="16" t="s">
        <v>81</v>
      </c>
      <c r="BK363" s="226">
        <f>ROUND(I363*H363,2)</f>
        <v>0</v>
      </c>
      <c r="BL363" s="16" t="s">
        <v>133</v>
      </c>
      <c r="BM363" s="225" t="s">
        <v>447</v>
      </c>
    </row>
    <row r="364" spans="2:47" s="1" customFormat="1" ht="12">
      <c r="B364" s="37"/>
      <c r="C364" s="38"/>
      <c r="D364" s="227" t="s">
        <v>134</v>
      </c>
      <c r="E364" s="38"/>
      <c r="F364" s="228" t="s">
        <v>565</v>
      </c>
      <c r="G364" s="38"/>
      <c r="H364" s="38"/>
      <c r="I364" s="138"/>
      <c r="J364" s="38"/>
      <c r="K364" s="38"/>
      <c r="L364" s="42"/>
      <c r="M364" s="229"/>
      <c r="N364" s="85"/>
      <c r="O364" s="85"/>
      <c r="P364" s="85"/>
      <c r="Q364" s="85"/>
      <c r="R364" s="85"/>
      <c r="S364" s="85"/>
      <c r="T364" s="86"/>
      <c r="AT364" s="16" t="s">
        <v>134</v>
      </c>
      <c r="AU364" s="16" t="s">
        <v>83</v>
      </c>
    </row>
    <row r="365" spans="2:51" s="12" customFormat="1" ht="12">
      <c r="B365" s="243"/>
      <c r="C365" s="244"/>
      <c r="D365" s="227" t="s">
        <v>212</v>
      </c>
      <c r="E365" s="245" t="s">
        <v>1</v>
      </c>
      <c r="F365" s="246" t="s">
        <v>791</v>
      </c>
      <c r="G365" s="244"/>
      <c r="H365" s="247">
        <v>986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AT365" s="253" t="s">
        <v>212</v>
      </c>
      <c r="AU365" s="253" t="s">
        <v>83</v>
      </c>
      <c r="AV365" s="12" t="s">
        <v>83</v>
      </c>
      <c r="AW365" s="12" t="s">
        <v>31</v>
      </c>
      <c r="AX365" s="12" t="s">
        <v>73</v>
      </c>
      <c r="AY365" s="253" t="s">
        <v>128</v>
      </c>
    </row>
    <row r="366" spans="2:51" s="13" customFormat="1" ht="12">
      <c r="B366" s="254"/>
      <c r="C366" s="255"/>
      <c r="D366" s="227" t="s">
        <v>212</v>
      </c>
      <c r="E366" s="256" t="s">
        <v>1</v>
      </c>
      <c r="F366" s="257" t="s">
        <v>214</v>
      </c>
      <c r="G366" s="255"/>
      <c r="H366" s="258">
        <v>986</v>
      </c>
      <c r="I366" s="259"/>
      <c r="J366" s="255"/>
      <c r="K366" s="255"/>
      <c r="L366" s="260"/>
      <c r="M366" s="261"/>
      <c r="N366" s="262"/>
      <c r="O366" s="262"/>
      <c r="P366" s="262"/>
      <c r="Q366" s="262"/>
      <c r="R366" s="262"/>
      <c r="S366" s="262"/>
      <c r="T366" s="263"/>
      <c r="AT366" s="264" t="s">
        <v>212</v>
      </c>
      <c r="AU366" s="264" t="s">
        <v>83</v>
      </c>
      <c r="AV366" s="13" t="s">
        <v>133</v>
      </c>
      <c r="AW366" s="13" t="s">
        <v>31</v>
      </c>
      <c r="AX366" s="13" t="s">
        <v>81</v>
      </c>
      <c r="AY366" s="264" t="s">
        <v>128</v>
      </c>
    </row>
    <row r="367" spans="2:65" s="1" customFormat="1" ht="24" customHeight="1">
      <c r="B367" s="37"/>
      <c r="C367" s="214" t="s">
        <v>449</v>
      </c>
      <c r="D367" s="214" t="s">
        <v>129</v>
      </c>
      <c r="E367" s="215" t="s">
        <v>568</v>
      </c>
      <c r="F367" s="216" t="s">
        <v>569</v>
      </c>
      <c r="G367" s="217" t="s">
        <v>263</v>
      </c>
      <c r="H367" s="218">
        <v>34</v>
      </c>
      <c r="I367" s="219"/>
      <c r="J367" s="220">
        <f>ROUND(I367*H367,2)</f>
        <v>0</v>
      </c>
      <c r="K367" s="216" t="s">
        <v>211</v>
      </c>
      <c r="L367" s="42"/>
      <c r="M367" s="221" t="s">
        <v>1</v>
      </c>
      <c r="N367" s="222" t="s">
        <v>38</v>
      </c>
      <c r="O367" s="85"/>
      <c r="P367" s="223">
        <f>O367*H367</f>
        <v>0</v>
      </c>
      <c r="Q367" s="223">
        <v>0</v>
      </c>
      <c r="R367" s="223">
        <f>Q367*H367</f>
        <v>0</v>
      </c>
      <c r="S367" s="223">
        <v>0</v>
      </c>
      <c r="T367" s="224">
        <f>S367*H367</f>
        <v>0</v>
      </c>
      <c r="AR367" s="225" t="s">
        <v>133</v>
      </c>
      <c r="AT367" s="225" t="s">
        <v>129</v>
      </c>
      <c r="AU367" s="225" t="s">
        <v>83</v>
      </c>
      <c r="AY367" s="16" t="s">
        <v>128</v>
      </c>
      <c r="BE367" s="226">
        <f>IF(N367="základní",J367,0)</f>
        <v>0</v>
      </c>
      <c r="BF367" s="226">
        <f>IF(N367="snížená",J367,0)</f>
        <v>0</v>
      </c>
      <c r="BG367" s="226">
        <f>IF(N367="zákl. přenesená",J367,0)</f>
        <v>0</v>
      </c>
      <c r="BH367" s="226">
        <f>IF(N367="sníž. přenesená",J367,0)</f>
        <v>0</v>
      </c>
      <c r="BI367" s="226">
        <f>IF(N367="nulová",J367,0)</f>
        <v>0</v>
      </c>
      <c r="BJ367" s="16" t="s">
        <v>81</v>
      </c>
      <c r="BK367" s="226">
        <f>ROUND(I367*H367,2)</f>
        <v>0</v>
      </c>
      <c r="BL367" s="16" t="s">
        <v>133</v>
      </c>
      <c r="BM367" s="225" t="s">
        <v>452</v>
      </c>
    </row>
    <row r="368" spans="2:47" s="1" customFormat="1" ht="12">
      <c r="B368" s="37"/>
      <c r="C368" s="38"/>
      <c r="D368" s="227" t="s">
        <v>134</v>
      </c>
      <c r="E368" s="38"/>
      <c r="F368" s="228" t="s">
        <v>569</v>
      </c>
      <c r="G368" s="38"/>
      <c r="H368" s="38"/>
      <c r="I368" s="138"/>
      <c r="J368" s="38"/>
      <c r="K368" s="38"/>
      <c r="L368" s="42"/>
      <c r="M368" s="229"/>
      <c r="N368" s="85"/>
      <c r="O368" s="85"/>
      <c r="P368" s="85"/>
      <c r="Q368" s="85"/>
      <c r="R368" s="85"/>
      <c r="S368" s="85"/>
      <c r="T368" s="86"/>
      <c r="AT368" s="16" t="s">
        <v>134</v>
      </c>
      <c r="AU368" s="16" t="s">
        <v>83</v>
      </c>
    </row>
    <row r="369" spans="2:63" s="10" customFormat="1" ht="22.8" customHeight="1">
      <c r="B369" s="200"/>
      <c r="C369" s="201"/>
      <c r="D369" s="202" t="s">
        <v>72</v>
      </c>
      <c r="E369" s="241" t="s">
        <v>575</v>
      </c>
      <c r="F369" s="241" t="s">
        <v>576</v>
      </c>
      <c r="G369" s="201"/>
      <c r="H369" s="201"/>
      <c r="I369" s="204"/>
      <c r="J369" s="242">
        <f>BK369</f>
        <v>0</v>
      </c>
      <c r="K369" s="201"/>
      <c r="L369" s="206"/>
      <c r="M369" s="207"/>
      <c r="N369" s="208"/>
      <c r="O369" s="208"/>
      <c r="P369" s="209">
        <f>SUM(P370:P371)</f>
        <v>0</v>
      </c>
      <c r="Q369" s="208"/>
      <c r="R369" s="209">
        <f>SUM(R370:R371)</f>
        <v>0</v>
      </c>
      <c r="S369" s="208"/>
      <c r="T369" s="210">
        <f>SUM(T370:T371)</f>
        <v>0</v>
      </c>
      <c r="AR369" s="211" t="s">
        <v>81</v>
      </c>
      <c r="AT369" s="212" t="s">
        <v>72</v>
      </c>
      <c r="AU369" s="212" t="s">
        <v>81</v>
      </c>
      <c r="AY369" s="211" t="s">
        <v>128</v>
      </c>
      <c r="BK369" s="213">
        <f>SUM(BK370:BK371)</f>
        <v>0</v>
      </c>
    </row>
    <row r="370" spans="2:65" s="1" customFormat="1" ht="24" customHeight="1">
      <c r="B370" s="37"/>
      <c r="C370" s="214" t="s">
        <v>337</v>
      </c>
      <c r="D370" s="214" t="s">
        <v>129</v>
      </c>
      <c r="E370" s="215" t="s">
        <v>577</v>
      </c>
      <c r="F370" s="216" t="s">
        <v>578</v>
      </c>
      <c r="G370" s="217" t="s">
        <v>263</v>
      </c>
      <c r="H370" s="218">
        <v>149.96</v>
      </c>
      <c r="I370" s="219"/>
      <c r="J370" s="220">
        <f>ROUND(I370*H370,2)</f>
        <v>0</v>
      </c>
      <c r="K370" s="216" t="s">
        <v>211</v>
      </c>
      <c r="L370" s="42"/>
      <c r="M370" s="221" t="s">
        <v>1</v>
      </c>
      <c r="N370" s="222" t="s">
        <v>38</v>
      </c>
      <c r="O370" s="85"/>
      <c r="P370" s="223">
        <f>O370*H370</f>
        <v>0</v>
      </c>
      <c r="Q370" s="223">
        <v>0</v>
      </c>
      <c r="R370" s="223">
        <f>Q370*H370</f>
        <v>0</v>
      </c>
      <c r="S370" s="223">
        <v>0</v>
      </c>
      <c r="T370" s="224">
        <f>S370*H370</f>
        <v>0</v>
      </c>
      <c r="AR370" s="225" t="s">
        <v>133</v>
      </c>
      <c r="AT370" s="225" t="s">
        <v>129</v>
      </c>
      <c r="AU370" s="225" t="s">
        <v>83</v>
      </c>
      <c r="AY370" s="16" t="s">
        <v>128</v>
      </c>
      <c r="BE370" s="226">
        <f>IF(N370="základní",J370,0)</f>
        <v>0</v>
      </c>
      <c r="BF370" s="226">
        <f>IF(N370="snížená",J370,0)</f>
        <v>0</v>
      </c>
      <c r="BG370" s="226">
        <f>IF(N370="zákl. přenesená",J370,0)</f>
        <v>0</v>
      </c>
      <c r="BH370" s="226">
        <f>IF(N370="sníž. přenesená",J370,0)</f>
        <v>0</v>
      </c>
      <c r="BI370" s="226">
        <f>IF(N370="nulová",J370,0)</f>
        <v>0</v>
      </c>
      <c r="BJ370" s="16" t="s">
        <v>81</v>
      </c>
      <c r="BK370" s="226">
        <f>ROUND(I370*H370,2)</f>
        <v>0</v>
      </c>
      <c r="BL370" s="16" t="s">
        <v>133</v>
      </c>
      <c r="BM370" s="225" t="s">
        <v>457</v>
      </c>
    </row>
    <row r="371" spans="2:47" s="1" customFormat="1" ht="12">
      <c r="B371" s="37"/>
      <c r="C371" s="38"/>
      <c r="D371" s="227" t="s">
        <v>134</v>
      </c>
      <c r="E371" s="38"/>
      <c r="F371" s="228" t="s">
        <v>578</v>
      </c>
      <c r="G371" s="38"/>
      <c r="H371" s="38"/>
      <c r="I371" s="138"/>
      <c r="J371" s="38"/>
      <c r="K371" s="38"/>
      <c r="L371" s="42"/>
      <c r="M371" s="229"/>
      <c r="N371" s="85"/>
      <c r="O371" s="85"/>
      <c r="P371" s="85"/>
      <c r="Q371" s="85"/>
      <c r="R371" s="85"/>
      <c r="S371" s="85"/>
      <c r="T371" s="86"/>
      <c r="AT371" s="16" t="s">
        <v>134</v>
      </c>
      <c r="AU371" s="16" t="s">
        <v>83</v>
      </c>
    </row>
    <row r="372" spans="2:63" s="10" customFormat="1" ht="25.9" customHeight="1">
      <c r="B372" s="200"/>
      <c r="C372" s="201"/>
      <c r="D372" s="202" t="s">
        <v>72</v>
      </c>
      <c r="E372" s="203" t="s">
        <v>580</v>
      </c>
      <c r="F372" s="203" t="s">
        <v>581</v>
      </c>
      <c r="G372" s="201"/>
      <c r="H372" s="201"/>
      <c r="I372" s="204"/>
      <c r="J372" s="205">
        <f>BK372</f>
        <v>0</v>
      </c>
      <c r="K372" s="201"/>
      <c r="L372" s="206"/>
      <c r="M372" s="207"/>
      <c r="N372" s="208"/>
      <c r="O372" s="208"/>
      <c r="P372" s="209">
        <f>P373</f>
        <v>0</v>
      </c>
      <c r="Q372" s="208"/>
      <c r="R372" s="209">
        <f>R373</f>
        <v>0</v>
      </c>
      <c r="S372" s="208"/>
      <c r="T372" s="210">
        <f>T373</f>
        <v>0</v>
      </c>
      <c r="AR372" s="211" t="s">
        <v>83</v>
      </c>
      <c r="AT372" s="212" t="s">
        <v>72</v>
      </c>
      <c r="AU372" s="212" t="s">
        <v>73</v>
      </c>
      <c r="AY372" s="211" t="s">
        <v>128</v>
      </c>
      <c r="BK372" s="213">
        <f>BK373</f>
        <v>0</v>
      </c>
    </row>
    <row r="373" spans="2:63" s="10" customFormat="1" ht="22.8" customHeight="1">
      <c r="B373" s="200"/>
      <c r="C373" s="201"/>
      <c r="D373" s="202" t="s">
        <v>72</v>
      </c>
      <c r="E373" s="241" t="s">
        <v>582</v>
      </c>
      <c r="F373" s="241" t="s">
        <v>583</v>
      </c>
      <c r="G373" s="201"/>
      <c r="H373" s="201"/>
      <c r="I373" s="204"/>
      <c r="J373" s="242">
        <f>BK373</f>
        <v>0</v>
      </c>
      <c r="K373" s="201"/>
      <c r="L373" s="206"/>
      <c r="M373" s="207"/>
      <c r="N373" s="208"/>
      <c r="O373" s="208"/>
      <c r="P373" s="209">
        <f>SUM(P374:P385)</f>
        <v>0</v>
      </c>
      <c r="Q373" s="208"/>
      <c r="R373" s="209">
        <f>SUM(R374:R385)</f>
        <v>0</v>
      </c>
      <c r="S373" s="208"/>
      <c r="T373" s="210">
        <f>SUM(T374:T385)</f>
        <v>0</v>
      </c>
      <c r="AR373" s="211" t="s">
        <v>83</v>
      </c>
      <c r="AT373" s="212" t="s">
        <v>72</v>
      </c>
      <c r="AU373" s="212" t="s">
        <v>81</v>
      </c>
      <c r="AY373" s="211" t="s">
        <v>128</v>
      </c>
      <c r="BK373" s="213">
        <f>SUM(BK374:BK385)</f>
        <v>0</v>
      </c>
    </row>
    <row r="374" spans="2:65" s="1" customFormat="1" ht="24" customHeight="1">
      <c r="B374" s="37"/>
      <c r="C374" s="214" t="s">
        <v>459</v>
      </c>
      <c r="D374" s="214" t="s">
        <v>129</v>
      </c>
      <c r="E374" s="215" t="s">
        <v>585</v>
      </c>
      <c r="F374" s="216" t="s">
        <v>586</v>
      </c>
      <c r="G374" s="217" t="s">
        <v>210</v>
      </c>
      <c r="H374" s="218">
        <v>557</v>
      </c>
      <c r="I374" s="219"/>
      <c r="J374" s="220">
        <f>ROUND(I374*H374,2)</f>
        <v>0</v>
      </c>
      <c r="K374" s="216" t="s">
        <v>211</v>
      </c>
      <c r="L374" s="42"/>
      <c r="M374" s="221" t="s">
        <v>1</v>
      </c>
      <c r="N374" s="222" t="s">
        <v>38</v>
      </c>
      <c r="O374" s="85"/>
      <c r="P374" s="223">
        <f>O374*H374</f>
        <v>0</v>
      </c>
      <c r="Q374" s="223">
        <v>0</v>
      </c>
      <c r="R374" s="223">
        <f>Q374*H374</f>
        <v>0</v>
      </c>
      <c r="S374" s="223">
        <v>0</v>
      </c>
      <c r="T374" s="224">
        <f>S374*H374</f>
        <v>0</v>
      </c>
      <c r="AR374" s="225" t="s">
        <v>163</v>
      </c>
      <c r="AT374" s="225" t="s">
        <v>129</v>
      </c>
      <c r="AU374" s="225" t="s">
        <v>83</v>
      </c>
      <c r="AY374" s="16" t="s">
        <v>128</v>
      </c>
      <c r="BE374" s="226">
        <f>IF(N374="základní",J374,0)</f>
        <v>0</v>
      </c>
      <c r="BF374" s="226">
        <f>IF(N374="snížená",J374,0)</f>
        <v>0</v>
      </c>
      <c r="BG374" s="226">
        <f>IF(N374="zákl. přenesená",J374,0)</f>
        <v>0</v>
      </c>
      <c r="BH374" s="226">
        <f>IF(N374="sníž. přenesená",J374,0)</f>
        <v>0</v>
      </c>
      <c r="BI374" s="226">
        <f>IF(N374="nulová",J374,0)</f>
        <v>0</v>
      </c>
      <c r="BJ374" s="16" t="s">
        <v>81</v>
      </c>
      <c r="BK374" s="226">
        <f>ROUND(I374*H374,2)</f>
        <v>0</v>
      </c>
      <c r="BL374" s="16" t="s">
        <v>163</v>
      </c>
      <c r="BM374" s="225" t="s">
        <v>462</v>
      </c>
    </row>
    <row r="375" spans="2:47" s="1" customFormat="1" ht="12">
      <c r="B375" s="37"/>
      <c r="C375" s="38"/>
      <c r="D375" s="227" t="s">
        <v>134</v>
      </c>
      <c r="E375" s="38"/>
      <c r="F375" s="228" t="s">
        <v>586</v>
      </c>
      <c r="G375" s="38"/>
      <c r="H375" s="38"/>
      <c r="I375" s="138"/>
      <c r="J375" s="38"/>
      <c r="K375" s="38"/>
      <c r="L375" s="42"/>
      <c r="M375" s="229"/>
      <c r="N375" s="85"/>
      <c r="O375" s="85"/>
      <c r="P375" s="85"/>
      <c r="Q375" s="85"/>
      <c r="R375" s="85"/>
      <c r="S375" s="85"/>
      <c r="T375" s="86"/>
      <c r="AT375" s="16" t="s">
        <v>134</v>
      </c>
      <c r="AU375" s="16" t="s">
        <v>83</v>
      </c>
    </row>
    <row r="376" spans="2:51" s="12" customFormat="1" ht="12">
      <c r="B376" s="243"/>
      <c r="C376" s="244"/>
      <c r="D376" s="227" t="s">
        <v>212</v>
      </c>
      <c r="E376" s="245" t="s">
        <v>1</v>
      </c>
      <c r="F376" s="246" t="s">
        <v>750</v>
      </c>
      <c r="G376" s="244"/>
      <c r="H376" s="247">
        <v>290</v>
      </c>
      <c r="I376" s="248"/>
      <c r="J376" s="244"/>
      <c r="K376" s="244"/>
      <c r="L376" s="249"/>
      <c r="M376" s="250"/>
      <c r="N376" s="251"/>
      <c r="O376" s="251"/>
      <c r="P376" s="251"/>
      <c r="Q376" s="251"/>
      <c r="R376" s="251"/>
      <c r="S376" s="251"/>
      <c r="T376" s="252"/>
      <c r="AT376" s="253" t="s">
        <v>212</v>
      </c>
      <c r="AU376" s="253" t="s">
        <v>83</v>
      </c>
      <c r="AV376" s="12" t="s">
        <v>83</v>
      </c>
      <c r="AW376" s="12" t="s">
        <v>31</v>
      </c>
      <c r="AX376" s="12" t="s">
        <v>73</v>
      </c>
      <c r="AY376" s="253" t="s">
        <v>128</v>
      </c>
    </row>
    <row r="377" spans="2:51" s="12" customFormat="1" ht="12">
      <c r="B377" s="243"/>
      <c r="C377" s="244"/>
      <c r="D377" s="227" t="s">
        <v>212</v>
      </c>
      <c r="E377" s="245" t="s">
        <v>1</v>
      </c>
      <c r="F377" s="246" t="s">
        <v>760</v>
      </c>
      <c r="G377" s="244"/>
      <c r="H377" s="247">
        <v>175</v>
      </c>
      <c r="I377" s="248"/>
      <c r="J377" s="244"/>
      <c r="K377" s="244"/>
      <c r="L377" s="249"/>
      <c r="M377" s="250"/>
      <c r="N377" s="251"/>
      <c r="O377" s="251"/>
      <c r="P377" s="251"/>
      <c r="Q377" s="251"/>
      <c r="R377" s="251"/>
      <c r="S377" s="251"/>
      <c r="T377" s="252"/>
      <c r="AT377" s="253" t="s">
        <v>212</v>
      </c>
      <c r="AU377" s="253" t="s">
        <v>83</v>
      </c>
      <c r="AV377" s="12" t="s">
        <v>83</v>
      </c>
      <c r="AW377" s="12" t="s">
        <v>31</v>
      </c>
      <c r="AX377" s="12" t="s">
        <v>73</v>
      </c>
      <c r="AY377" s="253" t="s">
        <v>128</v>
      </c>
    </row>
    <row r="378" spans="2:51" s="12" customFormat="1" ht="12">
      <c r="B378" s="243"/>
      <c r="C378" s="244"/>
      <c r="D378" s="227" t="s">
        <v>212</v>
      </c>
      <c r="E378" s="245" t="s">
        <v>1</v>
      </c>
      <c r="F378" s="246" t="s">
        <v>792</v>
      </c>
      <c r="G378" s="244"/>
      <c r="H378" s="247">
        <v>85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AT378" s="253" t="s">
        <v>212</v>
      </c>
      <c r="AU378" s="253" t="s">
        <v>83</v>
      </c>
      <c r="AV378" s="12" t="s">
        <v>83</v>
      </c>
      <c r="AW378" s="12" t="s">
        <v>31</v>
      </c>
      <c r="AX378" s="12" t="s">
        <v>73</v>
      </c>
      <c r="AY378" s="253" t="s">
        <v>128</v>
      </c>
    </row>
    <row r="379" spans="2:51" s="12" customFormat="1" ht="12">
      <c r="B379" s="243"/>
      <c r="C379" s="244"/>
      <c r="D379" s="227" t="s">
        <v>212</v>
      </c>
      <c r="E379" s="245" t="s">
        <v>1</v>
      </c>
      <c r="F379" s="246" t="s">
        <v>698</v>
      </c>
      <c r="G379" s="244"/>
      <c r="H379" s="247">
        <v>7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AT379" s="253" t="s">
        <v>212</v>
      </c>
      <c r="AU379" s="253" t="s">
        <v>83</v>
      </c>
      <c r="AV379" s="12" t="s">
        <v>83</v>
      </c>
      <c r="AW379" s="12" t="s">
        <v>31</v>
      </c>
      <c r="AX379" s="12" t="s">
        <v>73</v>
      </c>
      <c r="AY379" s="253" t="s">
        <v>128</v>
      </c>
    </row>
    <row r="380" spans="2:51" s="14" customFormat="1" ht="12">
      <c r="B380" s="275"/>
      <c r="C380" s="276"/>
      <c r="D380" s="227" t="s">
        <v>212</v>
      </c>
      <c r="E380" s="277" t="s">
        <v>1</v>
      </c>
      <c r="F380" s="278" t="s">
        <v>295</v>
      </c>
      <c r="G380" s="276"/>
      <c r="H380" s="277" t="s">
        <v>1</v>
      </c>
      <c r="I380" s="279"/>
      <c r="J380" s="276"/>
      <c r="K380" s="276"/>
      <c r="L380" s="280"/>
      <c r="M380" s="281"/>
      <c r="N380" s="282"/>
      <c r="O380" s="282"/>
      <c r="P380" s="282"/>
      <c r="Q380" s="282"/>
      <c r="R380" s="282"/>
      <c r="S380" s="282"/>
      <c r="T380" s="283"/>
      <c r="AT380" s="284" t="s">
        <v>212</v>
      </c>
      <c r="AU380" s="284" t="s">
        <v>83</v>
      </c>
      <c r="AV380" s="14" t="s">
        <v>81</v>
      </c>
      <c r="AW380" s="14" t="s">
        <v>31</v>
      </c>
      <c r="AX380" s="14" t="s">
        <v>73</v>
      </c>
      <c r="AY380" s="284" t="s">
        <v>128</v>
      </c>
    </row>
    <row r="381" spans="2:51" s="13" customFormat="1" ht="12">
      <c r="B381" s="254"/>
      <c r="C381" s="255"/>
      <c r="D381" s="227" t="s">
        <v>212</v>
      </c>
      <c r="E381" s="256" t="s">
        <v>1</v>
      </c>
      <c r="F381" s="257" t="s">
        <v>214</v>
      </c>
      <c r="G381" s="255"/>
      <c r="H381" s="258">
        <v>557</v>
      </c>
      <c r="I381" s="259"/>
      <c r="J381" s="255"/>
      <c r="K381" s="255"/>
      <c r="L381" s="260"/>
      <c r="M381" s="261"/>
      <c r="N381" s="262"/>
      <c r="O381" s="262"/>
      <c r="P381" s="262"/>
      <c r="Q381" s="262"/>
      <c r="R381" s="262"/>
      <c r="S381" s="262"/>
      <c r="T381" s="263"/>
      <c r="AT381" s="264" t="s">
        <v>212</v>
      </c>
      <c r="AU381" s="264" t="s">
        <v>83</v>
      </c>
      <c r="AV381" s="13" t="s">
        <v>133</v>
      </c>
      <c r="AW381" s="13" t="s">
        <v>31</v>
      </c>
      <c r="AX381" s="13" t="s">
        <v>81</v>
      </c>
      <c r="AY381" s="264" t="s">
        <v>128</v>
      </c>
    </row>
    <row r="382" spans="2:65" s="1" customFormat="1" ht="16.5" customHeight="1">
      <c r="B382" s="37"/>
      <c r="C382" s="265" t="s">
        <v>341</v>
      </c>
      <c r="D382" s="265" t="s">
        <v>260</v>
      </c>
      <c r="E382" s="266" t="s">
        <v>588</v>
      </c>
      <c r="F382" s="267" t="s">
        <v>589</v>
      </c>
      <c r="G382" s="268" t="s">
        <v>210</v>
      </c>
      <c r="H382" s="269">
        <v>557</v>
      </c>
      <c r="I382" s="270"/>
      <c r="J382" s="271">
        <f>ROUND(I382*H382,2)</f>
        <v>0</v>
      </c>
      <c r="K382" s="267" t="s">
        <v>211</v>
      </c>
      <c r="L382" s="272"/>
      <c r="M382" s="273" t="s">
        <v>1</v>
      </c>
      <c r="N382" s="274" t="s">
        <v>38</v>
      </c>
      <c r="O382" s="85"/>
      <c r="P382" s="223">
        <f>O382*H382</f>
        <v>0</v>
      </c>
      <c r="Q382" s="223">
        <v>0</v>
      </c>
      <c r="R382" s="223">
        <f>Q382*H382</f>
        <v>0</v>
      </c>
      <c r="S382" s="223">
        <v>0</v>
      </c>
      <c r="T382" s="224">
        <f>S382*H382</f>
        <v>0</v>
      </c>
      <c r="AR382" s="225" t="s">
        <v>271</v>
      </c>
      <c r="AT382" s="225" t="s">
        <v>260</v>
      </c>
      <c r="AU382" s="225" t="s">
        <v>83</v>
      </c>
      <c r="AY382" s="16" t="s">
        <v>128</v>
      </c>
      <c r="BE382" s="226">
        <f>IF(N382="základní",J382,0)</f>
        <v>0</v>
      </c>
      <c r="BF382" s="226">
        <f>IF(N382="snížená",J382,0)</f>
        <v>0</v>
      </c>
      <c r="BG382" s="226">
        <f>IF(N382="zákl. přenesená",J382,0)</f>
        <v>0</v>
      </c>
      <c r="BH382" s="226">
        <f>IF(N382="sníž. přenesená",J382,0)</f>
        <v>0</v>
      </c>
      <c r="BI382" s="226">
        <f>IF(N382="nulová",J382,0)</f>
        <v>0</v>
      </c>
      <c r="BJ382" s="16" t="s">
        <v>81</v>
      </c>
      <c r="BK382" s="226">
        <f>ROUND(I382*H382,2)</f>
        <v>0</v>
      </c>
      <c r="BL382" s="16" t="s">
        <v>163</v>
      </c>
      <c r="BM382" s="225" t="s">
        <v>465</v>
      </c>
    </row>
    <row r="383" spans="2:47" s="1" customFormat="1" ht="12">
      <c r="B383" s="37"/>
      <c r="C383" s="38"/>
      <c r="D383" s="227" t="s">
        <v>134</v>
      </c>
      <c r="E383" s="38"/>
      <c r="F383" s="228" t="s">
        <v>589</v>
      </c>
      <c r="G383" s="38"/>
      <c r="H383" s="38"/>
      <c r="I383" s="138"/>
      <c r="J383" s="38"/>
      <c r="K383" s="38"/>
      <c r="L383" s="42"/>
      <c r="M383" s="229"/>
      <c r="N383" s="85"/>
      <c r="O383" s="85"/>
      <c r="P383" s="85"/>
      <c r="Q383" s="85"/>
      <c r="R383" s="85"/>
      <c r="S383" s="85"/>
      <c r="T383" s="86"/>
      <c r="AT383" s="16" t="s">
        <v>134</v>
      </c>
      <c r="AU383" s="16" t="s">
        <v>83</v>
      </c>
    </row>
    <row r="384" spans="2:65" s="1" customFormat="1" ht="24" customHeight="1">
      <c r="B384" s="37"/>
      <c r="C384" s="214" t="s">
        <v>466</v>
      </c>
      <c r="D384" s="214" t="s">
        <v>129</v>
      </c>
      <c r="E384" s="215" t="s">
        <v>593</v>
      </c>
      <c r="F384" s="216" t="s">
        <v>594</v>
      </c>
      <c r="G384" s="217" t="s">
        <v>595</v>
      </c>
      <c r="H384" s="285"/>
      <c r="I384" s="219"/>
      <c r="J384" s="220">
        <f>ROUND(I384*H384,2)</f>
        <v>0</v>
      </c>
      <c r="K384" s="216" t="s">
        <v>211</v>
      </c>
      <c r="L384" s="42"/>
      <c r="M384" s="221" t="s">
        <v>1</v>
      </c>
      <c r="N384" s="222" t="s">
        <v>38</v>
      </c>
      <c r="O384" s="85"/>
      <c r="P384" s="223">
        <f>O384*H384</f>
        <v>0</v>
      </c>
      <c r="Q384" s="223">
        <v>0</v>
      </c>
      <c r="R384" s="223">
        <f>Q384*H384</f>
        <v>0</v>
      </c>
      <c r="S384" s="223">
        <v>0</v>
      </c>
      <c r="T384" s="224">
        <f>S384*H384</f>
        <v>0</v>
      </c>
      <c r="AR384" s="225" t="s">
        <v>163</v>
      </c>
      <c r="AT384" s="225" t="s">
        <v>129</v>
      </c>
      <c r="AU384" s="225" t="s">
        <v>83</v>
      </c>
      <c r="AY384" s="16" t="s">
        <v>128</v>
      </c>
      <c r="BE384" s="226">
        <f>IF(N384="základní",J384,0)</f>
        <v>0</v>
      </c>
      <c r="BF384" s="226">
        <f>IF(N384="snížená",J384,0)</f>
        <v>0</v>
      </c>
      <c r="BG384" s="226">
        <f>IF(N384="zákl. přenesená",J384,0)</f>
        <v>0</v>
      </c>
      <c r="BH384" s="226">
        <f>IF(N384="sníž. přenesená",J384,0)</f>
        <v>0</v>
      </c>
      <c r="BI384" s="226">
        <f>IF(N384="nulová",J384,0)</f>
        <v>0</v>
      </c>
      <c r="BJ384" s="16" t="s">
        <v>81</v>
      </c>
      <c r="BK384" s="226">
        <f>ROUND(I384*H384,2)</f>
        <v>0</v>
      </c>
      <c r="BL384" s="16" t="s">
        <v>163</v>
      </c>
      <c r="BM384" s="225" t="s">
        <v>469</v>
      </c>
    </row>
    <row r="385" spans="2:47" s="1" customFormat="1" ht="12">
      <c r="B385" s="37"/>
      <c r="C385" s="38"/>
      <c r="D385" s="227" t="s">
        <v>134</v>
      </c>
      <c r="E385" s="38"/>
      <c r="F385" s="228" t="s">
        <v>594</v>
      </c>
      <c r="G385" s="38"/>
      <c r="H385" s="38"/>
      <c r="I385" s="138"/>
      <c r="J385" s="38"/>
      <c r="K385" s="38"/>
      <c r="L385" s="42"/>
      <c r="M385" s="229"/>
      <c r="N385" s="85"/>
      <c r="O385" s="85"/>
      <c r="P385" s="85"/>
      <c r="Q385" s="85"/>
      <c r="R385" s="85"/>
      <c r="S385" s="85"/>
      <c r="T385" s="86"/>
      <c r="AT385" s="16" t="s">
        <v>134</v>
      </c>
      <c r="AU385" s="16" t="s">
        <v>83</v>
      </c>
    </row>
    <row r="386" spans="2:63" s="10" customFormat="1" ht="25.9" customHeight="1">
      <c r="B386" s="200"/>
      <c r="C386" s="201"/>
      <c r="D386" s="202" t="s">
        <v>72</v>
      </c>
      <c r="E386" s="203" t="s">
        <v>260</v>
      </c>
      <c r="F386" s="203" t="s">
        <v>655</v>
      </c>
      <c r="G386" s="201"/>
      <c r="H386" s="201"/>
      <c r="I386" s="204"/>
      <c r="J386" s="205">
        <f>BK386</f>
        <v>0</v>
      </c>
      <c r="K386" s="201"/>
      <c r="L386" s="206"/>
      <c r="M386" s="207"/>
      <c r="N386" s="208"/>
      <c r="O386" s="208"/>
      <c r="P386" s="209">
        <f>P387</f>
        <v>0</v>
      </c>
      <c r="Q386" s="208"/>
      <c r="R386" s="209">
        <f>R387</f>
        <v>0</v>
      </c>
      <c r="S386" s="208"/>
      <c r="T386" s="210">
        <f>T387</f>
        <v>0</v>
      </c>
      <c r="AR386" s="211" t="s">
        <v>138</v>
      </c>
      <c r="AT386" s="212" t="s">
        <v>72</v>
      </c>
      <c r="AU386" s="212" t="s">
        <v>73</v>
      </c>
      <c r="AY386" s="211" t="s">
        <v>128</v>
      </c>
      <c r="BK386" s="213">
        <f>BK387</f>
        <v>0</v>
      </c>
    </row>
    <row r="387" spans="2:63" s="10" customFormat="1" ht="22.8" customHeight="1">
      <c r="B387" s="200"/>
      <c r="C387" s="201"/>
      <c r="D387" s="202" t="s">
        <v>72</v>
      </c>
      <c r="E387" s="241" t="s">
        <v>662</v>
      </c>
      <c r="F387" s="241" t="s">
        <v>663</v>
      </c>
      <c r="G387" s="201"/>
      <c r="H387" s="201"/>
      <c r="I387" s="204"/>
      <c r="J387" s="242">
        <f>BK387</f>
        <v>0</v>
      </c>
      <c r="K387" s="201"/>
      <c r="L387" s="206"/>
      <c r="M387" s="207"/>
      <c r="N387" s="208"/>
      <c r="O387" s="208"/>
      <c r="P387" s="209">
        <f>SUM(P388:P395)</f>
        <v>0</v>
      </c>
      <c r="Q387" s="208"/>
      <c r="R387" s="209">
        <f>SUM(R388:R395)</f>
        <v>0</v>
      </c>
      <c r="S387" s="208"/>
      <c r="T387" s="210">
        <f>SUM(T388:T395)</f>
        <v>0</v>
      </c>
      <c r="AR387" s="211" t="s">
        <v>138</v>
      </c>
      <c r="AT387" s="212" t="s">
        <v>72</v>
      </c>
      <c r="AU387" s="212" t="s">
        <v>81</v>
      </c>
      <c r="AY387" s="211" t="s">
        <v>128</v>
      </c>
      <c r="BK387" s="213">
        <f>SUM(BK388:BK395)</f>
        <v>0</v>
      </c>
    </row>
    <row r="388" spans="2:65" s="1" customFormat="1" ht="16.5" customHeight="1">
      <c r="B388" s="37"/>
      <c r="C388" s="214" t="s">
        <v>346</v>
      </c>
      <c r="D388" s="214" t="s">
        <v>129</v>
      </c>
      <c r="E388" s="215" t="s">
        <v>665</v>
      </c>
      <c r="F388" s="216" t="s">
        <v>666</v>
      </c>
      <c r="G388" s="217" t="s">
        <v>223</v>
      </c>
      <c r="H388" s="218">
        <v>175</v>
      </c>
      <c r="I388" s="219"/>
      <c r="J388" s="220">
        <f>ROUND(I388*H388,2)</f>
        <v>0</v>
      </c>
      <c r="K388" s="216" t="s">
        <v>211</v>
      </c>
      <c r="L388" s="42"/>
      <c r="M388" s="221" t="s">
        <v>1</v>
      </c>
      <c r="N388" s="222" t="s">
        <v>38</v>
      </c>
      <c r="O388" s="85"/>
      <c r="P388" s="223">
        <f>O388*H388</f>
        <v>0</v>
      </c>
      <c r="Q388" s="223">
        <v>0</v>
      </c>
      <c r="R388" s="223">
        <f>Q388*H388</f>
        <v>0</v>
      </c>
      <c r="S388" s="223">
        <v>0</v>
      </c>
      <c r="T388" s="224">
        <f>S388*H388</f>
        <v>0</v>
      </c>
      <c r="AR388" s="225" t="s">
        <v>350</v>
      </c>
      <c r="AT388" s="225" t="s">
        <v>129</v>
      </c>
      <c r="AU388" s="225" t="s">
        <v>83</v>
      </c>
      <c r="AY388" s="16" t="s">
        <v>128</v>
      </c>
      <c r="BE388" s="226">
        <f>IF(N388="základní",J388,0)</f>
        <v>0</v>
      </c>
      <c r="BF388" s="226">
        <f>IF(N388="snížená",J388,0)</f>
        <v>0</v>
      </c>
      <c r="BG388" s="226">
        <f>IF(N388="zákl. přenesená",J388,0)</f>
        <v>0</v>
      </c>
      <c r="BH388" s="226">
        <f>IF(N388="sníž. přenesená",J388,0)</f>
        <v>0</v>
      </c>
      <c r="BI388" s="226">
        <f>IF(N388="nulová",J388,0)</f>
        <v>0</v>
      </c>
      <c r="BJ388" s="16" t="s">
        <v>81</v>
      </c>
      <c r="BK388" s="226">
        <f>ROUND(I388*H388,2)</f>
        <v>0</v>
      </c>
      <c r="BL388" s="16" t="s">
        <v>350</v>
      </c>
      <c r="BM388" s="225" t="s">
        <v>472</v>
      </c>
    </row>
    <row r="389" spans="2:47" s="1" customFormat="1" ht="12">
      <c r="B389" s="37"/>
      <c r="C389" s="38"/>
      <c r="D389" s="227" t="s">
        <v>134</v>
      </c>
      <c r="E389" s="38"/>
      <c r="F389" s="228" t="s">
        <v>666</v>
      </c>
      <c r="G389" s="38"/>
      <c r="H389" s="38"/>
      <c r="I389" s="138"/>
      <c r="J389" s="38"/>
      <c r="K389" s="38"/>
      <c r="L389" s="42"/>
      <c r="M389" s="229"/>
      <c r="N389" s="85"/>
      <c r="O389" s="85"/>
      <c r="P389" s="85"/>
      <c r="Q389" s="85"/>
      <c r="R389" s="85"/>
      <c r="S389" s="85"/>
      <c r="T389" s="86"/>
      <c r="AT389" s="16" t="s">
        <v>134</v>
      </c>
      <c r="AU389" s="16" t="s">
        <v>83</v>
      </c>
    </row>
    <row r="390" spans="2:51" s="12" customFormat="1" ht="12">
      <c r="B390" s="243"/>
      <c r="C390" s="244"/>
      <c r="D390" s="227" t="s">
        <v>212</v>
      </c>
      <c r="E390" s="245" t="s">
        <v>1</v>
      </c>
      <c r="F390" s="246" t="s">
        <v>793</v>
      </c>
      <c r="G390" s="244"/>
      <c r="H390" s="247">
        <v>175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AT390" s="253" t="s">
        <v>212</v>
      </c>
      <c r="AU390" s="253" t="s">
        <v>83</v>
      </c>
      <c r="AV390" s="12" t="s">
        <v>83</v>
      </c>
      <c r="AW390" s="12" t="s">
        <v>31</v>
      </c>
      <c r="AX390" s="12" t="s">
        <v>73</v>
      </c>
      <c r="AY390" s="253" t="s">
        <v>128</v>
      </c>
    </row>
    <row r="391" spans="2:51" s="13" customFormat="1" ht="12">
      <c r="B391" s="254"/>
      <c r="C391" s="255"/>
      <c r="D391" s="227" t="s">
        <v>212</v>
      </c>
      <c r="E391" s="256" t="s">
        <v>1</v>
      </c>
      <c r="F391" s="257" t="s">
        <v>214</v>
      </c>
      <c r="G391" s="255"/>
      <c r="H391" s="258">
        <v>175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AT391" s="264" t="s">
        <v>212</v>
      </c>
      <c r="AU391" s="264" t="s">
        <v>83</v>
      </c>
      <c r="AV391" s="13" t="s">
        <v>133</v>
      </c>
      <c r="AW391" s="13" t="s">
        <v>31</v>
      </c>
      <c r="AX391" s="13" t="s">
        <v>81</v>
      </c>
      <c r="AY391" s="264" t="s">
        <v>128</v>
      </c>
    </row>
    <row r="392" spans="2:65" s="1" customFormat="1" ht="16.5" customHeight="1">
      <c r="B392" s="37"/>
      <c r="C392" s="265" t="s">
        <v>473</v>
      </c>
      <c r="D392" s="265" t="s">
        <v>260</v>
      </c>
      <c r="E392" s="266" t="s">
        <v>669</v>
      </c>
      <c r="F392" s="267" t="s">
        <v>670</v>
      </c>
      <c r="G392" s="268" t="s">
        <v>223</v>
      </c>
      <c r="H392" s="269">
        <v>192.5</v>
      </c>
      <c r="I392" s="270"/>
      <c r="J392" s="271">
        <f>ROUND(I392*H392,2)</f>
        <v>0</v>
      </c>
      <c r="K392" s="267" t="s">
        <v>1</v>
      </c>
      <c r="L392" s="272"/>
      <c r="M392" s="273" t="s">
        <v>1</v>
      </c>
      <c r="N392" s="274" t="s">
        <v>38</v>
      </c>
      <c r="O392" s="85"/>
      <c r="P392" s="223">
        <f>O392*H392</f>
        <v>0</v>
      </c>
      <c r="Q392" s="223">
        <v>0</v>
      </c>
      <c r="R392" s="223">
        <f>Q392*H392</f>
        <v>0</v>
      </c>
      <c r="S392" s="223">
        <v>0</v>
      </c>
      <c r="T392" s="224">
        <f>S392*H392</f>
        <v>0</v>
      </c>
      <c r="AR392" s="225" t="s">
        <v>671</v>
      </c>
      <c r="AT392" s="225" t="s">
        <v>260</v>
      </c>
      <c r="AU392" s="225" t="s">
        <v>83</v>
      </c>
      <c r="AY392" s="16" t="s">
        <v>128</v>
      </c>
      <c r="BE392" s="226">
        <f>IF(N392="základní",J392,0)</f>
        <v>0</v>
      </c>
      <c r="BF392" s="226">
        <f>IF(N392="snížená",J392,0)</f>
        <v>0</v>
      </c>
      <c r="BG392" s="226">
        <f>IF(N392="zákl. přenesená",J392,0)</f>
        <v>0</v>
      </c>
      <c r="BH392" s="226">
        <f>IF(N392="sníž. přenesená",J392,0)</f>
        <v>0</v>
      </c>
      <c r="BI392" s="226">
        <f>IF(N392="nulová",J392,0)</f>
        <v>0</v>
      </c>
      <c r="BJ392" s="16" t="s">
        <v>81</v>
      </c>
      <c r="BK392" s="226">
        <f>ROUND(I392*H392,2)</f>
        <v>0</v>
      </c>
      <c r="BL392" s="16" t="s">
        <v>350</v>
      </c>
      <c r="BM392" s="225" t="s">
        <v>476</v>
      </c>
    </row>
    <row r="393" spans="2:47" s="1" customFormat="1" ht="12">
      <c r="B393" s="37"/>
      <c r="C393" s="38"/>
      <c r="D393" s="227" t="s">
        <v>134</v>
      </c>
      <c r="E393" s="38"/>
      <c r="F393" s="228" t="s">
        <v>670</v>
      </c>
      <c r="G393" s="38"/>
      <c r="H393" s="38"/>
      <c r="I393" s="138"/>
      <c r="J393" s="38"/>
      <c r="K393" s="38"/>
      <c r="L393" s="42"/>
      <c r="M393" s="229"/>
      <c r="N393" s="85"/>
      <c r="O393" s="85"/>
      <c r="P393" s="85"/>
      <c r="Q393" s="85"/>
      <c r="R393" s="85"/>
      <c r="S393" s="85"/>
      <c r="T393" s="86"/>
      <c r="AT393" s="16" t="s">
        <v>134</v>
      </c>
      <c r="AU393" s="16" t="s">
        <v>83</v>
      </c>
    </row>
    <row r="394" spans="2:51" s="12" customFormat="1" ht="12">
      <c r="B394" s="243"/>
      <c r="C394" s="244"/>
      <c r="D394" s="227" t="s">
        <v>212</v>
      </c>
      <c r="E394" s="245" t="s">
        <v>1</v>
      </c>
      <c r="F394" s="246" t="s">
        <v>794</v>
      </c>
      <c r="G394" s="244"/>
      <c r="H394" s="247">
        <v>192.50000000000003</v>
      </c>
      <c r="I394" s="248"/>
      <c r="J394" s="244"/>
      <c r="K394" s="244"/>
      <c r="L394" s="249"/>
      <c r="M394" s="250"/>
      <c r="N394" s="251"/>
      <c r="O394" s="251"/>
      <c r="P394" s="251"/>
      <c r="Q394" s="251"/>
      <c r="R394" s="251"/>
      <c r="S394" s="251"/>
      <c r="T394" s="252"/>
      <c r="AT394" s="253" t="s">
        <v>212</v>
      </c>
      <c r="AU394" s="253" t="s">
        <v>83</v>
      </c>
      <c r="AV394" s="12" t="s">
        <v>83</v>
      </c>
      <c r="AW394" s="12" t="s">
        <v>31</v>
      </c>
      <c r="AX394" s="12" t="s">
        <v>73</v>
      </c>
      <c r="AY394" s="253" t="s">
        <v>128</v>
      </c>
    </row>
    <row r="395" spans="2:51" s="13" customFormat="1" ht="12">
      <c r="B395" s="254"/>
      <c r="C395" s="255"/>
      <c r="D395" s="227" t="s">
        <v>212</v>
      </c>
      <c r="E395" s="256" t="s">
        <v>1</v>
      </c>
      <c r="F395" s="257" t="s">
        <v>214</v>
      </c>
      <c r="G395" s="255"/>
      <c r="H395" s="258">
        <v>192.50000000000003</v>
      </c>
      <c r="I395" s="259"/>
      <c r="J395" s="255"/>
      <c r="K395" s="255"/>
      <c r="L395" s="260"/>
      <c r="M395" s="286"/>
      <c r="N395" s="287"/>
      <c r="O395" s="287"/>
      <c r="P395" s="287"/>
      <c r="Q395" s="287"/>
      <c r="R395" s="287"/>
      <c r="S395" s="287"/>
      <c r="T395" s="288"/>
      <c r="AT395" s="264" t="s">
        <v>212</v>
      </c>
      <c r="AU395" s="264" t="s">
        <v>83</v>
      </c>
      <c r="AV395" s="13" t="s">
        <v>133</v>
      </c>
      <c r="AW395" s="13" t="s">
        <v>31</v>
      </c>
      <c r="AX395" s="13" t="s">
        <v>81</v>
      </c>
      <c r="AY395" s="264" t="s">
        <v>128</v>
      </c>
    </row>
    <row r="396" spans="2:12" s="1" customFormat="1" ht="6.95" customHeight="1">
      <c r="B396" s="60"/>
      <c r="C396" s="61"/>
      <c r="D396" s="61"/>
      <c r="E396" s="61"/>
      <c r="F396" s="61"/>
      <c r="G396" s="61"/>
      <c r="H396" s="61"/>
      <c r="I396" s="172"/>
      <c r="J396" s="61"/>
      <c r="K396" s="61"/>
      <c r="L396" s="42"/>
    </row>
  </sheetData>
  <sheetProtection password="CC35" sheet="1" objects="1" scenarios="1" formatColumns="0" formatRows="0" autoFilter="0"/>
  <autoFilter ref="C127:K395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95</v>
      </c>
    </row>
    <row r="3" spans="2:46" ht="6.95" customHeight="1" hidden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83</v>
      </c>
    </row>
    <row r="4" spans="2:46" ht="24.95" customHeight="1" hidden="1">
      <c r="B4" s="19"/>
      <c r="D4" s="134" t="s">
        <v>103</v>
      </c>
      <c r="L4" s="19"/>
      <c r="M4" s="135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36" t="s">
        <v>16</v>
      </c>
      <c r="L6" s="19"/>
    </row>
    <row r="7" spans="2:12" ht="16.5" customHeight="1" hidden="1">
      <c r="B7" s="19"/>
      <c r="E7" s="137" t="str">
        <f>'Rekapitulace stavby'!K6</f>
        <v>Úprava vnitrobloku ulice Sadová - Cheb</v>
      </c>
      <c r="F7" s="136"/>
      <c r="G7" s="136"/>
      <c r="H7" s="136"/>
      <c r="L7" s="19"/>
    </row>
    <row r="8" spans="2:12" s="1" customFormat="1" ht="12" customHeight="1" hidden="1">
      <c r="B8" s="42"/>
      <c r="D8" s="136" t="s">
        <v>104</v>
      </c>
      <c r="I8" s="138"/>
      <c r="L8" s="42"/>
    </row>
    <row r="9" spans="2:12" s="1" customFormat="1" ht="36.95" customHeight="1" hidden="1">
      <c r="B9" s="42"/>
      <c r="E9" s="139" t="s">
        <v>795</v>
      </c>
      <c r="F9" s="1"/>
      <c r="G9" s="1"/>
      <c r="H9" s="1"/>
      <c r="I9" s="138"/>
      <c r="L9" s="42"/>
    </row>
    <row r="10" spans="2:12" s="1" customFormat="1" ht="12" hidden="1">
      <c r="B10" s="42"/>
      <c r="I10" s="138"/>
      <c r="L10" s="42"/>
    </row>
    <row r="11" spans="2:12" s="1" customFormat="1" ht="12" customHeight="1" hidden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 hidden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23. 9. 2019</v>
      </c>
      <c r="L12" s="42"/>
    </row>
    <row r="13" spans="2:12" s="1" customFormat="1" ht="10.8" customHeight="1" hidden="1">
      <c r="B13" s="42"/>
      <c r="I13" s="138"/>
      <c r="L13" s="42"/>
    </row>
    <row r="14" spans="2:12" s="1" customFormat="1" ht="12" customHeight="1" hidden="1">
      <c r="B14" s="42"/>
      <c r="D14" s="136" t="s">
        <v>24</v>
      </c>
      <c r="I14" s="141" t="s">
        <v>25</v>
      </c>
      <c r="J14" s="140" t="str">
        <f>IF('Rekapitulace stavby'!AN10="","",'Rekapitulace stavby'!AN10)</f>
        <v/>
      </c>
      <c r="L14" s="42"/>
    </row>
    <row r="15" spans="2:12" s="1" customFormat="1" ht="18" customHeight="1" hidden="1">
      <c r="B15" s="42"/>
      <c r="E15" s="140" t="str">
        <f>IF('Rekapitulace stavby'!E11="","",'Rekapitulace stavby'!E11)</f>
        <v xml:space="preserve"> </v>
      </c>
      <c r="I15" s="141" t="s">
        <v>26</v>
      </c>
      <c r="J15" s="140" t="str">
        <f>IF('Rekapitulace stavby'!AN11="","",'Rekapitulace stavby'!AN11)</f>
        <v/>
      </c>
      <c r="L15" s="42"/>
    </row>
    <row r="16" spans="2:12" s="1" customFormat="1" ht="6.95" customHeight="1" hidden="1">
      <c r="B16" s="42"/>
      <c r="I16" s="138"/>
      <c r="L16" s="42"/>
    </row>
    <row r="17" spans="2:12" s="1" customFormat="1" ht="12" customHeight="1" hidden="1">
      <c r="B17" s="42"/>
      <c r="D17" s="136" t="s">
        <v>27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40"/>
      <c r="G18" s="140"/>
      <c r="H18" s="140"/>
      <c r="I18" s="141" t="s">
        <v>26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38"/>
      <c r="L19" s="42"/>
    </row>
    <row r="20" spans="2:12" s="1" customFormat="1" ht="12" customHeight="1" hidden="1">
      <c r="B20" s="42"/>
      <c r="D20" s="136" t="s">
        <v>29</v>
      </c>
      <c r="I20" s="141" t="s">
        <v>25</v>
      </c>
      <c r="J20" s="140" t="str">
        <f>IF('Rekapitulace stavby'!AN16="","",'Rekapitulace stavby'!AN16)</f>
        <v/>
      </c>
      <c r="L20" s="42"/>
    </row>
    <row r="21" spans="2:12" s="1" customFormat="1" ht="18" customHeight="1" hidden="1">
      <c r="B21" s="42"/>
      <c r="E21" s="140" t="str">
        <f>IF('Rekapitulace stavby'!E17="","",'Rekapitulace stavby'!E17)</f>
        <v xml:space="preserve"> </v>
      </c>
      <c r="I21" s="141" t="s">
        <v>26</v>
      </c>
      <c r="J21" s="140" t="str">
        <f>IF('Rekapitulace stavby'!AN17="","",'Rekapitulace stavby'!AN17)</f>
        <v/>
      </c>
      <c r="L21" s="42"/>
    </row>
    <row r="22" spans="2:12" s="1" customFormat="1" ht="6.95" customHeight="1" hidden="1">
      <c r="B22" s="42"/>
      <c r="I22" s="138"/>
      <c r="L22" s="42"/>
    </row>
    <row r="23" spans="2:12" s="1" customFormat="1" ht="12" customHeight="1" hidden="1">
      <c r="B23" s="42"/>
      <c r="D23" s="136" t="s">
        <v>30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 hidden="1">
      <c r="B24" s="42"/>
      <c r="E24" s="140" t="str">
        <f>IF('Rekapitulace stavby'!E20="","",'Rekapitulace stavby'!E20)</f>
        <v xml:space="preserve"> </v>
      </c>
      <c r="I24" s="141" t="s">
        <v>26</v>
      </c>
      <c r="J24" s="140" t="str">
        <f>IF('Rekapitulace stavby'!AN20="","",'Rekapitulace stavby'!AN20)</f>
        <v/>
      </c>
      <c r="L24" s="42"/>
    </row>
    <row r="25" spans="2:12" s="1" customFormat="1" ht="6.95" customHeight="1" hidden="1">
      <c r="B25" s="42"/>
      <c r="I25" s="138"/>
      <c r="L25" s="42"/>
    </row>
    <row r="26" spans="2:12" s="1" customFormat="1" ht="12" customHeight="1" hidden="1">
      <c r="B26" s="42"/>
      <c r="D26" s="136" t="s">
        <v>32</v>
      </c>
      <c r="I26" s="138"/>
      <c r="L26" s="42"/>
    </row>
    <row r="27" spans="2:12" s="7" customFormat="1" ht="16.5" customHeight="1" hidden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 hidden="1">
      <c r="B28" s="42"/>
      <c r="I28" s="138"/>
      <c r="L28" s="42"/>
    </row>
    <row r="29" spans="2:12" s="1" customFormat="1" ht="6.95" customHeight="1" hidden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 hidden="1">
      <c r="B30" s="42"/>
      <c r="D30" s="147" t="s">
        <v>33</v>
      </c>
      <c r="I30" s="138"/>
      <c r="J30" s="148">
        <f>ROUND(J124,2)</f>
        <v>0</v>
      </c>
      <c r="L30" s="42"/>
    </row>
    <row r="31" spans="2:12" s="1" customFormat="1" ht="6.95" customHeight="1" hidden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 hidden="1">
      <c r="B32" s="42"/>
      <c r="F32" s="149" t="s">
        <v>35</v>
      </c>
      <c r="I32" s="150" t="s">
        <v>34</v>
      </c>
      <c r="J32" s="149" t="s">
        <v>36</v>
      </c>
      <c r="L32" s="42"/>
    </row>
    <row r="33" spans="2:12" s="1" customFormat="1" ht="14.4" customHeight="1" hidden="1">
      <c r="B33" s="42"/>
      <c r="D33" s="151" t="s">
        <v>37</v>
      </c>
      <c r="E33" s="136" t="s">
        <v>38</v>
      </c>
      <c r="F33" s="152">
        <f>ROUND((SUM(BE124:BE322)),2)</f>
        <v>0</v>
      </c>
      <c r="I33" s="153">
        <v>0.21</v>
      </c>
      <c r="J33" s="152">
        <f>ROUND(((SUM(BE124:BE322))*I33),2)</f>
        <v>0</v>
      </c>
      <c r="L33" s="42"/>
    </row>
    <row r="34" spans="2:12" s="1" customFormat="1" ht="14.4" customHeight="1" hidden="1">
      <c r="B34" s="42"/>
      <c r="E34" s="136" t="s">
        <v>39</v>
      </c>
      <c r="F34" s="152">
        <f>ROUND((SUM(BF124:BF322)),2)</f>
        <v>0</v>
      </c>
      <c r="I34" s="153">
        <v>0.15</v>
      </c>
      <c r="J34" s="152">
        <f>ROUND(((SUM(BF124:BF322))*I34),2)</f>
        <v>0</v>
      </c>
      <c r="L34" s="42"/>
    </row>
    <row r="35" spans="2:12" s="1" customFormat="1" ht="14.4" customHeight="1" hidden="1">
      <c r="B35" s="42"/>
      <c r="E35" s="136" t="s">
        <v>40</v>
      </c>
      <c r="F35" s="152">
        <f>ROUND((SUM(BG124:BG322)),2)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41</v>
      </c>
      <c r="F36" s="152">
        <f>ROUND((SUM(BH124:BH322)),2)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42</v>
      </c>
      <c r="F37" s="152">
        <f>ROUND((SUM(BI124:BI322)),2)</f>
        <v>0</v>
      </c>
      <c r="I37" s="153">
        <v>0</v>
      </c>
      <c r="J37" s="152">
        <f>0</f>
        <v>0</v>
      </c>
      <c r="L37" s="42"/>
    </row>
    <row r="38" spans="2:12" s="1" customFormat="1" ht="6.95" customHeight="1" hidden="1">
      <c r="B38" s="42"/>
      <c r="I38" s="138"/>
      <c r="L38" s="42"/>
    </row>
    <row r="39" spans="2:12" s="1" customFormat="1" ht="25.4" customHeight="1" hidden="1"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9"/>
      <c r="J39" s="160">
        <f>SUM(J30:J37)</f>
        <v>0</v>
      </c>
      <c r="K39" s="161"/>
      <c r="L39" s="42"/>
    </row>
    <row r="40" spans="2:12" s="1" customFormat="1" ht="14.4" customHeight="1" hidden="1">
      <c r="B40" s="42"/>
      <c r="I40" s="138"/>
      <c r="L40" s="42"/>
    </row>
    <row r="41" spans="2:12" ht="14.4" customHeight="1" hidden="1">
      <c r="B41" s="19"/>
      <c r="L41" s="19"/>
    </row>
    <row r="42" spans="2:12" ht="14.4" customHeight="1" hidden="1">
      <c r="B42" s="19"/>
      <c r="L42" s="19"/>
    </row>
    <row r="43" spans="2:12" ht="14.4" customHeight="1" hidden="1">
      <c r="B43" s="19"/>
      <c r="L43" s="19"/>
    </row>
    <row r="44" spans="2:12" ht="14.4" customHeight="1" hidden="1">
      <c r="B44" s="19"/>
      <c r="L44" s="19"/>
    </row>
    <row r="45" spans="2:12" ht="14.4" customHeight="1" hidden="1">
      <c r="B45" s="19"/>
      <c r="L45" s="19"/>
    </row>
    <row r="46" spans="2:12" ht="14.4" customHeight="1" hidden="1">
      <c r="B46" s="19"/>
      <c r="L46" s="19"/>
    </row>
    <row r="47" spans="2:12" ht="14.4" customHeight="1" hidden="1">
      <c r="B47" s="19"/>
      <c r="L47" s="19"/>
    </row>
    <row r="48" spans="2:12" ht="14.4" customHeight="1" hidden="1">
      <c r="B48" s="19"/>
      <c r="L48" s="19"/>
    </row>
    <row r="49" spans="2:12" ht="14.4" customHeight="1" hidden="1">
      <c r="B49" s="19"/>
      <c r="L49" s="19"/>
    </row>
    <row r="50" spans="2:12" s="1" customFormat="1" ht="14.4" customHeight="1" hidden="1">
      <c r="B50" s="42"/>
      <c r="D50" s="162" t="s">
        <v>46</v>
      </c>
      <c r="E50" s="163"/>
      <c r="F50" s="163"/>
      <c r="G50" s="162" t="s">
        <v>47</v>
      </c>
      <c r="H50" s="163"/>
      <c r="I50" s="164"/>
      <c r="J50" s="163"/>
      <c r="K50" s="163"/>
      <c r="L50" s="4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2:12" s="1" customFormat="1" ht="12" hidden="1">
      <c r="B61" s="42"/>
      <c r="D61" s="165" t="s">
        <v>48</v>
      </c>
      <c r="E61" s="166"/>
      <c r="F61" s="167" t="s">
        <v>49</v>
      </c>
      <c r="G61" s="165" t="s">
        <v>48</v>
      </c>
      <c r="H61" s="166"/>
      <c r="I61" s="168"/>
      <c r="J61" s="169" t="s">
        <v>49</v>
      </c>
      <c r="K61" s="166"/>
      <c r="L61" s="42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2:12" s="1" customFormat="1" ht="12" hidden="1">
      <c r="B65" s="42"/>
      <c r="D65" s="162" t="s">
        <v>50</v>
      </c>
      <c r="E65" s="163"/>
      <c r="F65" s="163"/>
      <c r="G65" s="162" t="s">
        <v>51</v>
      </c>
      <c r="H65" s="163"/>
      <c r="I65" s="164"/>
      <c r="J65" s="163"/>
      <c r="K65" s="163"/>
      <c r="L65" s="42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2:12" s="1" customFormat="1" ht="12" hidden="1">
      <c r="B76" s="42"/>
      <c r="D76" s="165" t="s">
        <v>48</v>
      </c>
      <c r="E76" s="166"/>
      <c r="F76" s="167" t="s">
        <v>49</v>
      </c>
      <c r="G76" s="165" t="s">
        <v>48</v>
      </c>
      <c r="H76" s="166"/>
      <c r="I76" s="168"/>
      <c r="J76" s="169" t="s">
        <v>49</v>
      </c>
      <c r="K76" s="166"/>
      <c r="L76" s="42"/>
    </row>
    <row r="77" spans="2:12" s="1" customFormat="1" ht="14.4" customHeight="1" hidden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78" ht="12" hidden="1"/>
    <row r="79" ht="12" hidden="1"/>
    <row r="80" ht="12" hidden="1"/>
    <row r="81" spans="2:12" s="1" customFormat="1" ht="6.95" customHeight="1" hidden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 hidden="1">
      <c r="B82" s="37"/>
      <c r="C82" s="22" t="s">
        <v>106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 hidden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 hidden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 hidden="1">
      <c r="B85" s="37"/>
      <c r="C85" s="38"/>
      <c r="D85" s="38"/>
      <c r="E85" s="176" t="str">
        <f>E7</f>
        <v>Úprava vnitrobloku ulice Sadová - Cheb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 hidden="1">
      <c r="B86" s="37"/>
      <c r="C86" s="31" t="s">
        <v>104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 hidden="1">
      <c r="B87" s="37"/>
      <c r="C87" s="38"/>
      <c r="D87" s="38"/>
      <c r="E87" s="70" t="str">
        <f>E9</f>
        <v>40 - SO 311 - Dešťov - 40 - SO 311 - Dešťová kan...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 hidden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 hidden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23. 9. 2019</v>
      </c>
      <c r="K89" s="38"/>
      <c r="L89" s="42"/>
    </row>
    <row r="90" spans="2:12" s="1" customFormat="1" ht="6.95" customHeight="1" hidden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15.15" customHeight="1" hidden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41" t="s">
        <v>29</v>
      </c>
      <c r="J91" s="35" t="str">
        <f>E21</f>
        <v xml:space="preserve"> </v>
      </c>
      <c r="K91" s="38"/>
      <c r="L91" s="42"/>
    </row>
    <row r="92" spans="2:12" s="1" customFormat="1" ht="15.15" customHeight="1" hidden="1">
      <c r="B92" s="37"/>
      <c r="C92" s="31" t="s">
        <v>27</v>
      </c>
      <c r="D92" s="38"/>
      <c r="E92" s="38"/>
      <c r="F92" s="26" t="str">
        <f>IF(E18="","",E18)</f>
        <v>Vyplň údaj</v>
      </c>
      <c r="G92" s="38"/>
      <c r="H92" s="38"/>
      <c r="I92" s="141" t="s">
        <v>30</v>
      </c>
      <c r="J92" s="35" t="str">
        <f>E24</f>
        <v xml:space="preserve"> </v>
      </c>
      <c r="K92" s="38"/>
      <c r="L92" s="42"/>
    </row>
    <row r="93" spans="2:12" s="1" customFormat="1" ht="10.3" customHeight="1" hidden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 hidden="1">
      <c r="B94" s="37"/>
      <c r="C94" s="177" t="s">
        <v>107</v>
      </c>
      <c r="D94" s="178"/>
      <c r="E94" s="178"/>
      <c r="F94" s="178"/>
      <c r="G94" s="178"/>
      <c r="H94" s="178"/>
      <c r="I94" s="179"/>
      <c r="J94" s="180" t="s">
        <v>108</v>
      </c>
      <c r="K94" s="178"/>
      <c r="L94" s="42"/>
    </row>
    <row r="95" spans="2:12" s="1" customFormat="1" ht="10.3" customHeight="1" hidden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 hidden="1">
      <c r="B96" s="37"/>
      <c r="C96" s="181" t="s">
        <v>109</v>
      </c>
      <c r="D96" s="38"/>
      <c r="E96" s="38"/>
      <c r="F96" s="38"/>
      <c r="G96" s="38"/>
      <c r="H96" s="38"/>
      <c r="I96" s="138"/>
      <c r="J96" s="104">
        <f>J124</f>
        <v>0</v>
      </c>
      <c r="K96" s="38"/>
      <c r="L96" s="42"/>
      <c r="AU96" s="16" t="s">
        <v>110</v>
      </c>
    </row>
    <row r="97" spans="2:12" s="8" customFormat="1" ht="24.95" customHeight="1" hidden="1">
      <c r="B97" s="182"/>
      <c r="C97" s="183"/>
      <c r="D97" s="184" t="s">
        <v>190</v>
      </c>
      <c r="E97" s="185"/>
      <c r="F97" s="185"/>
      <c r="G97" s="185"/>
      <c r="H97" s="185"/>
      <c r="I97" s="186"/>
      <c r="J97" s="187">
        <f>J125</f>
        <v>0</v>
      </c>
      <c r="K97" s="183"/>
      <c r="L97" s="188"/>
    </row>
    <row r="98" spans="2:12" s="11" customFormat="1" ht="19.9" customHeight="1" hidden="1">
      <c r="B98" s="234"/>
      <c r="C98" s="235"/>
      <c r="D98" s="236" t="s">
        <v>191</v>
      </c>
      <c r="E98" s="237"/>
      <c r="F98" s="237"/>
      <c r="G98" s="237"/>
      <c r="H98" s="237"/>
      <c r="I98" s="238"/>
      <c r="J98" s="239">
        <f>J126</f>
        <v>0</v>
      </c>
      <c r="K98" s="235"/>
      <c r="L98" s="240"/>
    </row>
    <row r="99" spans="2:12" s="11" customFormat="1" ht="19.9" customHeight="1" hidden="1">
      <c r="B99" s="234"/>
      <c r="C99" s="235"/>
      <c r="D99" s="236" t="s">
        <v>796</v>
      </c>
      <c r="E99" s="237"/>
      <c r="F99" s="237"/>
      <c r="G99" s="237"/>
      <c r="H99" s="237"/>
      <c r="I99" s="238"/>
      <c r="J99" s="239">
        <f>J196</f>
        <v>0</v>
      </c>
      <c r="K99" s="235"/>
      <c r="L99" s="240"/>
    </row>
    <row r="100" spans="2:12" s="11" customFormat="1" ht="19.9" customHeight="1" hidden="1">
      <c r="B100" s="234"/>
      <c r="C100" s="235"/>
      <c r="D100" s="236" t="s">
        <v>193</v>
      </c>
      <c r="E100" s="237"/>
      <c r="F100" s="237"/>
      <c r="G100" s="237"/>
      <c r="H100" s="237"/>
      <c r="I100" s="238"/>
      <c r="J100" s="239">
        <f>J208</f>
        <v>0</v>
      </c>
      <c r="K100" s="235"/>
      <c r="L100" s="240"/>
    </row>
    <row r="101" spans="2:12" s="11" customFormat="1" ht="19.9" customHeight="1" hidden="1">
      <c r="B101" s="234"/>
      <c r="C101" s="235"/>
      <c r="D101" s="236" t="s">
        <v>194</v>
      </c>
      <c r="E101" s="237"/>
      <c r="F101" s="237"/>
      <c r="G101" s="237"/>
      <c r="H101" s="237"/>
      <c r="I101" s="238"/>
      <c r="J101" s="239">
        <f>J231</f>
        <v>0</v>
      </c>
      <c r="K101" s="235"/>
      <c r="L101" s="240"/>
    </row>
    <row r="102" spans="2:12" s="11" customFormat="1" ht="19.9" customHeight="1" hidden="1">
      <c r="B102" s="234"/>
      <c r="C102" s="235"/>
      <c r="D102" s="236" t="s">
        <v>797</v>
      </c>
      <c r="E102" s="237"/>
      <c r="F102" s="237"/>
      <c r="G102" s="237"/>
      <c r="H102" s="237"/>
      <c r="I102" s="238"/>
      <c r="J102" s="239">
        <f>J236</f>
        <v>0</v>
      </c>
      <c r="K102" s="235"/>
      <c r="L102" s="240"/>
    </row>
    <row r="103" spans="2:12" s="11" customFormat="1" ht="19.9" customHeight="1" hidden="1">
      <c r="B103" s="234"/>
      <c r="C103" s="235"/>
      <c r="D103" s="236" t="s">
        <v>195</v>
      </c>
      <c r="E103" s="237"/>
      <c r="F103" s="237"/>
      <c r="G103" s="237"/>
      <c r="H103" s="237"/>
      <c r="I103" s="238"/>
      <c r="J103" s="239">
        <f>J251</f>
        <v>0</v>
      </c>
      <c r="K103" s="235"/>
      <c r="L103" s="240"/>
    </row>
    <row r="104" spans="2:12" s="11" customFormat="1" ht="19.9" customHeight="1" hidden="1">
      <c r="B104" s="234"/>
      <c r="C104" s="235"/>
      <c r="D104" s="236" t="s">
        <v>198</v>
      </c>
      <c r="E104" s="237"/>
      <c r="F104" s="237"/>
      <c r="G104" s="237"/>
      <c r="H104" s="237"/>
      <c r="I104" s="238"/>
      <c r="J104" s="239">
        <f>J320</f>
        <v>0</v>
      </c>
      <c r="K104" s="235"/>
      <c r="L104" s="240"/>
    </row>
    <row r="105" spans="2:12" s="1" customFormat="1" ht="21.8" customHeight="1" hidden="1">
      <c r="B105" s="37"/>
      <c r="C105" s="38"/>
      <c r="D105" s="38"/>
      <c r="E105" s="38"/>
      <c r="F105" s="38"/>
      <c r="G105" s="38"/>
      <c r="H105" s="38"/>
      <c r="I105" s="138"/>
      <c r="J105" s="38"/>
      <c r="K105" s="38"/>
      <c r="L105" s="42"/>
    </row>
    <row r="106" spans="2:12" s="1" customFormat="1" ht="6.95" customHeight="1" hidden="1">
      <c r="B106" s="60"/>
      <c r="C106" s="61"/>
      <c r="D106" s="61"/>
      <c r="E106" s="61"/>
      <c r="F106" s="61"/>
      <c r="G106" s="61"/>
      <c r="H106" s="61"/>
      <c r="I106" s="172"/>
      <c r="J106" s="61"/>
      <c r="K106" s="61"/>
      <c r="L106" s="42"/>
    </row>
    <row r="107" ht="12" hidden="1"/>
    <row r="108" ht="12" hidden="1"/>
    <row r="109" ht="12" hidden="1"/>
    <row r="110" spans="2:12" s="1" customFormat="1" ht="6.95" customHeight="1">
      <c r="B110" s="62"/>
      <c r="C110" s="63"/>
      <c r="D110" s="63"/>
      <c r="E110" s="63"/>
      <c r="F110" s="63"/>
      <c r="G110" s="63"/>
      <c r="H110" s="63"/>
      <c r="I110" s="175"/>
      <c r="J110" s="63"/>
      <c r="K110" s="63"/>
      <c r="L110" s="42"/>
    </row>
    <row r="111" spans="2:12" s="1" customFormat="1" ht="24.95" customHeight="1">
      <c r="B111" s="37"/>
      <c r="C111" s="22" t="s">
        <v>112</v>
      </c>
      <c r="D111" s="38"/>
      <c r="E111" s="38"/>
      <c r="F111" s="38"/>
      <c r="G111" s="38"/>
      <c r="H111" s="38"/>
      <c r="I111" s="138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38"/>
      <c r="J112" s="38"/>
      <c r="K112" s="38"/>
      <c r="L112" s="42"/>
    </row>
    <row r="113" spans="2:12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38"/>
      <c r="J113" s="38"/>
      <c r="K113" s="38"/>
      <c r="L113" s="42"/>
    </row>
    <row r="114" spans="2:12" s="1" customFormat="1" ht="16.5" customHeight="1">
      <c r="B114" s="37"/>
      <c r="C114" s="38"/>
      <c r="D114" s="38"/>
      <c r="E114" s="176" t="str">
        <f>E7</f>
        <v>Úprava vnitrobloku ulice Sadová - Cheb</v>
      </c>
      <c r="F114" s="31"/>
      <c r="G114" s="31"/>
      <c r="H114" s="31"/>
      <c r="I114" s="138"/>
      <c r="J114" s="38"/>
      <c r="K114" s="38"/>
      <c r="L114" s="42"/>
    </row>
    <row r="115" spans="2:12" s="1" customFormat="1" ht="12" customHeight="1">
      <c r="B115" s="37"/>
      <c r="C115" s="31" t="s">
        <v>104</v>
      </c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12" s="1" customFormat="1" ht="16.5" customHeight="1">
      <c r="B116" s="37"/>
      <c r="C116" s="38"/>
      <c r="D116" s="38"/>
      <c r="E116" s="70" t="str">
        <f>E9</f>
        <v>40 - SO 311 - Dešťov - 40 - SO 311 - Dešťová kan...</v>
      </c>
      <c r="F116" s="38"/>
      <c r="G116" s="38"/>
      <c r="H116" s="38"/>
      <c r="I116" s="138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38"/>
      <c r="J117" s="38"/>
      <c r="K117" s="38"/>
      <c r="L117" s="42"/>
    </row>
    <row r="118" spans="2:12" s="1" customFormat="1" ht="12" customHeight="1">
      <c r="B118" s="37"/>
      <c r="C118" s="31" t="s">
        <v>20</v>
      </c>
      <c r="D118" s="38"/>
      <c r="E118" s="38"/>
      <c r="F118" s="26" t="str">
        <f>F12</f>
        <v xml:space="preserve"> </v>
      </c>
      <c r="G118" s="38"/>
      <c r="H118" s="38"/>
      <c r="I118" s="141" t="s">
        <v>22</v>
      </c>
      <c r="J118" s="73" t="str">
        <f>IF(J12="","",J12)</f>
        <v>23. 9. 2019</v>
      </c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38"/>
      <c r="J119" s="38"/>
      <c r="K119" s="38"/>
      <c r="L119" s="42"/>
    </row>
    <row r="120" spans="2:12" s="1" customFormat="1" ht="15.15" customHeight="1">
      <c r="B120" s="37"/>
      <c r="C120" s="31" t="s">
        <v>24</v>
      </c>
      <c r="D120" s="38"/>
      <c r="E120" s="38"/>
      <c r="F120" s="26" t="str">
        <f>E15</f>
        <v xml:space="preserve"> </v>
      </c>
      <c r="G120" s="38"/>
      <c r="H120" s="38"/>
      <c r="I120" s="141" t="s">
        <v>29</v>
      </c>
      <c r="J120" s="35" t="str">
        <f>E21</f>
        <v xml:space="preserve"> </v>
      </c>
      <c r="K120" s="38"/>
      <c r="L120" s="42"/>
    </row>
    <row r="121" spans="2:12" s="1" customFormat="1" ht="15.15" customHeight="1">
      <c r="B121" s="37"/>
      <c r="C121" s="31" t="s">
        <v>27</v>
      </c>
      <c r="D121" s="38"/>
      <c r="E121" s="38"/>
      <c r="F121" s="26" t="str">
        <f>IF(E18="","",E18)</f>
        <v>Vyplň údaj</v>
      </c>
      <c r="G121" s="38"/>
      <c r="H121" s="38"/>
      <c r="I121" s="141" t="s">
        <v>30</v>
      </c>
      <c r="J121" s="35" t="str">
        <f>E24</f>
        <v xml:space="preserve"> </v>
      </c>
      <c r="K121" s="38"/>
      <c r="L121" s="42"/>
    </row>
    <row r="122" spans="2:12" s="1" customFormat="1" ht="10.3" customHeight="1">
      <c r="B122" s="37"/>
      <c r="C122" s="38"/>
      <c r="D122" s="38"/>
      <c r="E122" s="38"/>
      <c r="F122" s="38"/>
      <c r="G122" s="38"/>
      <c r="H122" s="38"/>
      <c r="I122" s="138"/>
      <c r="J122" s="38"/>
      <c r="K122" s="38"/>
      <c r="L122" s="42"/>
    </row>
    <row r="123" spans="2:20" s="9" customFormat="1" ht="29.25" customHeight="1">
      <c r="B123" s="189"/>
      <c r="C123" s="190" t="s">
        <v>113</v>
      </c>
      <c r="D123" s="191" t="s">
        <v>58</v>
      </c>
      <c r="E123" s="191" t="s">
        <v>54</v>
      </c>
      <c r="F123" s="191" t="s">
        <v>55</v>
      </c>
      <c r="G123" s="191" t="s">
        <v>114</v>
      </c>
      <c r="H123" s="191" t="s">
        <v>115</v>
      </c>
      <c r="I123" s="192" t="s">
        <v>116</v>
      </c>
      <c r="J123" s="193" t="s">
        <v>108</v>
      </c>
      <c r="K123" s="194" t="s">
        <v>117</v>
      </c>
      <c r="L123" s="195"/>
      <c r="M123" s="94" t="s">
        <v>1</v>
      </c>
      <c r="N123" s="95" t="s">
        <v>37</v>
      </c>
      <c r="O123" s="95" t="s">
        <v>118</v>
      </c>
      <c r="P123" s="95" t="s">
        <v>119</v>
      </c>
      <c r="Q123" s="95" t="s">
        <v>120</v>
      </c>
      <c r="R123" s="95" t="s">
        <v>121</v>
      </c>
      <c r="S123" s="95" t="s">
        <v>122</v>
      </c>
      <c r="T123" s="96" t="s">
        <v>123</v>
      </c>
    </row>
    <row r="124" spans="2:63" s="1" customFormat="1" ht="22.8" customHeight="1">
      <c r="B124" s="37"/>
      <c r="C124" s="101" t="s">
        <v>124</v>
      </c>
      <c r="D124" s="38"/>
      <c r="E124" s="38"/>
      <c r="F124" s="38"/>
      <c r="G124" s="38"/>
      <c r="H124" s="38"/>
      <c r="I124" s="138"/>
      <c r="J124" s="196">
        <f>BK124</f>
        <v>0</v>
      </c>
      <c r="K124" s="38"/>
      <c r="L124" s="42"/>
      <c r="M124" s="97"/>
      <c r="N124" s="98"/>
      <c r="O124" s="98"/>
      <c r="P124" s="197">
        <f>P125</f>
        <v>0</v>
      </c>
      <c r="Q124" s="98"/>
      <c r="R124" s="197">
        <f>R125</f>
        <v>110.22090430904</v>
      </c>
      <c r="S124" s="98"/>
      <c r="T124" s="198">
        <f>T125</f>
        <v>0</v>
      </c>
      <c r="AT124" s="16" t="s">
        <v>72</v>
      </c>
      <c r="AU124" s="16" t="s">
        <v>110</v>
      </c>
      <c r="BK124" s="199">
        <f>BK125</f>
        <v>0</v>
      </c>
    </row>
    <row r="125" spans="2:63" s="10" customFormat="1" ht="25.9" customHeight="1">
      <c r="B125" s="200"/>
      <c r="C125" s="201"/>
      <c r="D125" s="202" t="s">
        <v>72</v>
      </c>
      <c r="E125" s="203" t="s">
        <v>205</v>
      </c>
      <c r="F125" s="203" t="s">
        <v>206</v>
      </c>
      <c r="G125" s="201"/>
      <c r="H125" s="201"/>
      <c r="I125" s="204"/>
      <c r="J125" s="205">
        <f>BK125</f>
        <v>0</v>
      </c>
      <c r="K125" s="201"/>
      <c r="L125" s="206"/>
      <c r="M125" s="207"/>
      <c r="N125" s="208"/>
      <c r="O125" s="208"/>
      <c r="P125" s="209">
        <f>P126+P196+P208+P231+P236+P251+P320</f>
        <v>0</v>
      </c>
      <c r="Q125" s="208"/>
      <c r="R125" s="209">
        <f>R126+R196+R208+R231+R236+R251+R320</f>
        <v>110.22090430904</v>
      </c>
      <c r="S125" s="208"/>
      <c r="T125" s="210">
        <f>T126+T196+T208+T231+T236+T251+T320</f>
        <v>0</v>
      </c>
      <c r="AR125" s="211" t="s">
        <v>81</v>
      </c>
      <c r="AT125" s="212" t="s">
        <v>72</v>
      </c>
      <c r="AU125" s="212" t="s">
        <v>73</v>
      </c>
      <c r="AY125" s="211" t="s">
        <v>128</v>
      </c>
      <c r="BK125" s="213">
        <f>BK126+BK196+BK208+BK231+BK236+BK251+BK320</f>
        <v>0</v>
      </c>
    </row>
    <row r="126" spans="2:63" s="10" customFormat="1" ht="22.8" customHeight="1">
      <c r="B126" s="200"/>
      <c r="C126" s="201"/>
      <c r="D126" s="202" t="s">
        <v>72</v>
      </c>
      <c r="E126" s="241" t="s">
        <v>81</v>
      </c>
      <c r="F126" s="241" t="s">
        <v>207</v>
      </c>
      <c r="G126" s="201"/>
      <c r="H126" s="201"/>
      <c r="I126" s="204"/>
      <c r="J126" s="242">
        <f>BK126</f>
        <v>0</v>
      </c>
      <c r="K126" s="201"/>
      <c r="L126" s="206"/>
      <c r="M126" s="207"/>
      <c r="N126" s="208"/>
      <c r="O126" s="208"/>
      <c r="P126" s="209">
        <f>SUM(P127:P195)</f>
        <v>0</v>
      </c>
      <c r="Q126" s="208"/>
      <c r="R126" s="209">
        <f>SUM(R127:R195)</f>
        <v>0.718812042</v>
      </c>
      <c r="S126" s="208"/>
      <c r="T126" s="210">
        <f>SUM(T127:T195)</f>
        <v>0</v>
      </c>
      <c r="AR126" s="211" t="s">
        <v>81</v>
      </c>
      <c r="AT126" s="212" t="s">
        <v>72</v>
      </c>
      <c r="AU126" s="212" t="s">
        <v>81</v>
      </c>
      <c r="AY126" s="211" t="s">
        <v>128</v>
      </c>
      <c r="BK126" s="213">
        <f>SUM(BK127:BK195)</f>
        <v>0</v>
      </c>
    </row>
    <row r="127" spans="2:65" s="1" customFormat="1" ht="24" customHeight="1">
      <c r="B127" s="37"/>
      <c r="C127" s="214" t="s">
        <v>81</v>
      </c>
      <c r="D127" s="214" t="s">
        <v>129</v>
      </c>
      <c r="E127" s="215" t="s">
        <v>798</v>
      </c>
      <c r="F127" s="216" t="s">
        <v>799</v>
      </c>
      <c r="G127" s="217" t="s">
        <v>800</v>
      </c>
      <c r="H127" s="218">
        <v>120</v>
      </c>
      <c r="I127" s="219"/>
      <c r="J127" s="220">
        <f>ROUND(I127*H127,2)</f>
        <v>0</v>
      </c>
      <c r="K127" s="216" t="s">
        <v>211</v>
      </c>
      <c r="L127" s="42"/>
      <c r="M127" s="221" t="s">
        <v>1</v>
      </c>
      <c r="N127" s="222" t="s">
        <v>38</v>
      </c>
      <c r="O127" s="85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AR127" s="225" t="s">
        <v>133</v>
      </c>
      <c r="AT127" s="225" t="s">
        <v>129</v>
      </c>
      <c r="AU127" s="225" t="s">
        <v>83</v>
      </c>
      <c r="AY127" s="16" t="s">
        <v>128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6" t="s">
        <v>81</v>
      </c>
      <c r="BK127" s="226">
        <f>ROUND(I127*H127,2)</f>
        <v>0</v>
      </c>
      <c r="BL127" s="16" t="s">
        <v>133</v>
      </c>
      <c r="BM127" s="225" t="s">
        <v>83</v>
      </c>
    </row>
    <row r="128" spans="2:47" s="1" customFormat="1" ht="12">
      <c r="B128" s="37"/>
      <c r="C128" s="38"/>
      <c r="D128" s="227" t="s">
        <v>134</v>
      </c>
      <c r="E128" s="38"/>
      <c r="F128" s="228" t="s">
        <v>799</v>
      </c>
      <c r="G128" s="38"/>
      <c r="H128" s="38"/>
      <c r="I128" s="138"/>
      <c r="J128" s="38"/>
      <c r="K128" s="38"/>
      <c r="L128" s="42"/>
      <c r="M128" s="229"/>
      <c r="N128" s="85"/>
      <c r="O128" s="85"/>
      <c r="P128" s="85"/>
      <c r="Q128" s="85"/>
      <c r="R128" s="85"/>
      <c r="S128" s="85"/>
      <c r="T128" s="86"/>
      <c r="AT128" s="16" t="s">
        <v>134</v>
      </c>
      <c r="AU128" s="16" t="s">
        <v>83</v>
      </c>
    </row>
    <row r="129" spans="2:65" s="1" customFormat="1" ht="24" customHeight="1">
      <c r="B129" s="37"/>
      <c r="C129" s="214" t="s">
        <v>83</v>
      </c>
      <c r="D129" s="214" t="s">
        <v>129</v>
      </c>
      <c r="E129" s="215" t="s">
        <v>801</v>
      </c>
      <c r="F129" s="216" t="s">
        <v>802</v>
      </c>
      <c r="G129" s="217" t="s">
        <v>803</v>
      </c>
      <c r="H129" s="218">
        <v>14</v>
      </c>
      <c r="I129" s="219"/>
      <c r="J129" s="220">
        <f>ROUND(I129*H129,2)</f>
        <v>0</v>
      </c>
      <c r="K129" s="216" t="s">
        <v>211</v>
      </c>
      <c r="L129" s="42"/>
      <c r="M129" s="221" t="s">
        <v>1</v>
      </c>
      <c r="N129" s="222" t="s">
        <v>38</v>
      </c>
      <c r="O129" s="85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AR129" s="225" t="s">
        <v>133</v>
      </c>
      <c r="AT129" s="225" t="s">
        <v>129</v>
      </c>
      <c r="AU129" s="225" t="s">
        <v>83</v>
      </c>
      <c r="AY129" s="16" t="s">
        <v>128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6" t="s">
        <v>81</v>
      </c>
      <c r="BK129" s="226">
        <f>ROUND(I129*H129,2)</f>
        <v>0</v>
      </c>
      <c r="BL129" s="16" t="s">
        <v>133</v>
      </c>
      <c r="BM129" s="225" t="s">
        <v>133</v>
      </c>
    </row>
    <row r="130" spans="2:47" s="1" customFormat="1" ht="12">
      <c r="B130" s="37"/>
      <c r="C130" s="38"/>
      <c r="D130" s="227" t="s">
        <v>134</v>
      </c>
      <c r="E130" s="38"/>
      <c r="F130" s="228" t="s">
        <v>802</v>
      </c>
      <c r="G130" s="38"/>
      <c r="H130" s="38"/>
      <c r="I130" s="138"/>
      <c r="J130" s="38"/>
      <c r="K130" s="38"/>
      <c r="L130" s="42"/>
      <c r="M130" s="229"/>
      <c r="N130" s="85"/>
      <c r="O130" s="85"/>
      <c r="P130" s="85"/>
      <c r="Q130" s="85"/>
      <c r="R130" s="85"/>
      <c r="S130" s="85"/>
      <c r="T130" s="86"/>
      <c r="AT130" s="16" t="s">
        <v>134</v>
      </c>
      <c r="AU130" s="16" t="s">
        <v>83</v>
      </c>
    </row>
    <row r="131" spans="2:65" s="1" customFormat="1" ht="24" customHeight="1">
      <c r="B131" s="37"/>
      <c r="C131" s="214" t="s">
        <v>138</v>
      </c>
      <c r="D131" s="214" t="s">
        <v>129</v>
      </c>
      <c r="E131" s="215" t="s">
        <v>804</v>
      </c>
      <c r="F131" s="216" t="s">
        <v>805</v>
      </c>
      <c r="G131" s="217" t="s">
        <v>230</v>
      </c>
      <c r="H131" s="218">
        <v>87.289</v>
      </c>
      <c r="I131" s="219"/>
      <c r="J131" s="220">
        <f>ROUND(I131*H131,2)</f>
        <v>0</v>
      </c>
      <c r="K131" s="216" t="s">
        <v>211</v>
      </c>
      <c r="L131" s="42"/>
      <c r="M131" s="221" t="s">
        <v>1</v>
      </c>
      <c r="N131" s="222" t="s">
        <v>38</v>
      </c>
      <c r="O131" s="85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AR131" s="225" t="s">
        <v>133</v>
      </c>
      <c r="AT131" s="225" t="s">
        <v>129</v>
      </c>
      <c r="AU131" s="225" t="s">
        <v>83</v>
      </c>
      <c r="AY131" s="16" t="s">
        <v>128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6" t="s">
        <v>81</v>
      </c>
      <c r="BK131" s="226">
        <f>ROUND(I131*H131,2)</f>
        <v>0</v>
      </c>
      <c r="BL131" s="16" t="s">
        <v>133</v>
      </c>
      <c r="BM131" s="225" t="s">
        <v>141</v>
      </c>
    </row>
    <row r="132" spans="2:47" s="1" customFormat="1" ht="12">
      <c r="B132" s="37"/>
      <c r="C132" s="38"/>
      <c r="D132" s="227" t="s">
        <v>134</v>
      </c>
      <c r="E132" s="38"/>
      <c r="F132" s="228" t="s">
        <v>805</v>
      </c>
      <c r="G132" s="38"/>
      <c r="H132" s="38"/>
      <c r="I132" s="138"/>
      <c r="J132" s="38"/>
      <c r="K132" s="38"/>
      <c r="L132" s="42"/>
      <c r="M132" s="229"/>
      <c r="N132" s="85"/>
      <c r="O132" s="85"/>
      <c r="P132" s="85"/>
      <c r="Q132" s="85"/>
      <c r="R132" s="85"/>
      <c r="S132" s="85"/>
      <c r="T132" s="86"/>
      <c r="AT132" s="16" t="s">
        <v>134</v>
      </c>
      <c r="AU132" s="16" t="s">
        <v>83</v>
      </c>
    </row>
    <row r="133" spans="2:51" s="12" customFormat="1" ht="12">
      <c r="B133" s="243"/>
      <c r="C133" s="244"/>
      <c r="D133" s="227" t="s">
        <v>212</v>
      </c>
      <c r="E133" s="245" t="s">
        <v>1</v>
      </c>
      <c r="F133" s="246" t="s">
        <v>806</v>
      </c>
      <c r="G133" s="244"/>
      <c r="H133" s="247">
        <v>87.28920000000001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212</v>
      </c>
      <c r="AU133" s="253" t="s">
        <v>83</v>
      </c>
      <c r="AV133" s="12" t="s">
        <v>83</v>
      </c>
      <c r="AW133" s="12" t="s">
        <v>31</v>
      </c>
      <c r="AX133" s="12" t="s">
        <v>73</v>
      </c>
      <c r="AY133" s="253" t="s">
        <v>128</v>
      </c>
    </row>
    <row r="134" spans="2:51" s="13" customFormat="1" ht="12">
      <c r="B134" s="254"/>
      <c r="C134" s="255"/>
      <c r="D134" s="227" t="s">
        <v>212</v>
      </c>
      <c r="E134" s="256" t="s">
        <v>1</v>
      </c>
      <c r="F134" s="257" t="s">
        <v>214</v>
      </c>
      <c r="G134" s="255"/>
      <c r="H134" s="258">
        <v>87.28920000000001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AT134" s="264" t="s">
        <v>212</v>
      </c>
      <c r="AU134" s="264" t="s">
        <v>83</v>
      </c>
      <c r="AV134" s="13" t="s">
        <v>133</v>
      </c>
      <c r="AW134" s="13" t="s">
        <v>31</v>
      </c>
      <c r="AX134" s="13" t="s">
        <v>81</v>
      </c>
      <c r="AY134" s="264" t="s">
        <v>128</v>
      </c>
    </row>
    <row r="135" spans="2:65" s="1" customFormat="1" ht="24" customHeight="1">
      <c r="B135" s="37"/>
      <c r="C135" s="214" t="s">
        <v>133</v>
      </c>
      <c r="D135" s="214" t="s">
        <v>129</v>
      </c>
      <c r="E135" s="215" t="s">
        <v>807</v>
      </c>
      <c r="F135" s="216" t="s">
        <v>808</v>
      </c>
      <c r="G135" s="217" t="s">
        <v>230</v>
      </c>
      <c r="H135" s="218">
        <v>436.446</v>
      </c>
      <c r="I135" s="219"/>
      <c r="J135" s="220">
        <f>ROUND(I135*H135,2)</f>
        <v>0</v>
      </c>
      <c r="K135" s="216" t="s">
        <v>211</v>
      </c>
      <c r="L135" s="42"/>
      <c r="M135" s="221" t="s">
        <v>1</v>
      </c>
      <c r="N135" s="222" t="s">
        <v>38</v>
      </c>
      <c r="O135" s="85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AR135" s="225" t="s">
        <v>133</v>
      </c>
      <c r="AT135" s="225" t="s">
        <v>129</v>
      </c>
      <c r="AU135" s="225" t="s">
        <v>83</v>
      </c>
      <c r="AY135" s="16" t="s">
        <v>128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6" t="s">
        <v>81</v>
      </c>
      <c r="BK135" s="226">
        <f>ROUND(I135*H135,2)</f>
        <v>0</v>
      </c>
      <c r="BL135" s="16" t="s">
        <v>133</v>
      </c>
      <c r="BM135" s="225" t="s">
        <v>145</v>
      </c>
    </row>
    <row r="136" spans="2:47" s="1" customFormat="1" ht="12">
      <c r="B136" s="37"/>
      <c r="C136" s="38"/>
      <c r="D136" s="227" t="s">
        <v>134</v>
      </c>
      <c r="E136" s="38"/>
      <c r="F136" s="228" t="s">
        <v>808</v>
      </c>
      <c r="G136" s="38"/>
      <c r="H136" s="38"/>
      <c r="I136" s="138"/>
      <c r="J136" s="38"/>
      <c r="K136" s="38"/>
      <c r="L136" s="42"/>
      <c r="M136" s="229"/>
      <c r="N136" s="85"/>
      <c r="O136" s="85"/>
      <c r="P136" s="85"/>
      <c r="Q136" s="85"/>
      <c r="R136" s="85"/>
      <c r="S136" s="85"/>
      <c r="T136" s="86"/>
      <c r="AT136" s="16" t="s">
        <v>134</v>
      </c>
      <c r="AU136" s="16" t="s">
        <v>83</v>
      </c>
    </row>
    <row r="137" spans="2:65" s="1" customFormat="1" ht="24" customHeight="1">
      <c r="B137" s="37"/>
      <c r="C137" s="214" t="s">
        <v>127</v>
      </c>
      <c r="D137" s="214" t="s">
        <v>129</v>
      </c>
      <c r="E137" s="215" t="s">
        <v>809</v>
      </c>
      <c r="F137" s="216" t="s">
        <v>810</v>
      </c>
      <c r="G137" s="217" t="s">
        <v>230</v>
      </c>
      <c r="H137" s="218">
        <v>290.964</v>
      </c>
      <c r="I137" s="219"/>
      <c r="J137" s="220">
        <f>ROUND(I137*H137,2)</f>
        <v>0</v>
      </c>
      <c r="K137" s="216" t="s">
        <v>211</v>
      </c>
      <c r="L137" s="42"/>
      <c r="M137" s="221" t="s">
        <v>1</v>
      </c>
      <c r="N137" s="222" t="s">
        <v>38</v>
      </c>
      <c r="O137" s="85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AR137" s="225" t="s">
        <v>133</v>
      </c>
      <c r="AT137" s="225" t="s">
        <v>129</v>
      </c>
      <c r="AU137" s="225" t="s">
        <v>83</v>
      </c>
      <c r="AY137" s="16" t="s">
        <v>128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6" t="s">
        <v>81</v>
      </c>
      <c r="BK137" s="226">
        <f>ROUND(I137*H137,2)</f>
        <v>0</v>
      </c>
      <c r="BL137" s="16" t="s">
        <v>133</v>
      </c>
      <c r="BM137" s="225" t="s">
        <v>150</v>
      </c>
    </row>
    <row r="138" spans="2:47" s="1" customFormat="1" ht="12">
      <c r="B138" s="37"/>
      <c r="C138" s="38"/>
      <c r="D138" s="227" t="s">
        <v>134</v>
      </c>
      <c r="E138" s="38"/>
      <c r="F138" s="228" t="s">
        <v>810</v>
      </c>
      <c r="G138" s="38"/>
      <c r="H138" s="38"/>
      <c r="I138" s="138"/>
      <c r="J138" s="38"/>
      <c r="K138" s="38"/>
      <c r="L138" s="42"/>
      <c r="M138" s="229"/>
      <c r="N138" s="85"/>
      <c r="O138" s="85"/>
      <c r="P138" s="85"/>
      <c r="Q138" s="85"/>
      <c r="R138" s="85"/>
      <c r="S138" s="85"/>
      <c r="T138" s="86"/>
      <c r="AT138" s="16" t="s">
        <v>134</v>
      </c>
      <c r="AU138" s="16" t="s">
        <v>83</v>
      </c>
    </row>
    <row r="139" spans="2:51" s="12" customFormat="1" ht="12">
      <c r="B139" s="243"/>
      <c r="C139" s="244"/>
      <c r="D139" s="227" t="s">
        <v>212</v>
      </c>
      <c r="E139" s="245" t="s">
        <v>1</v>
      </c>
      <c r="F139" s="246" t="s">
        <v>811</v>
      </c>
      <c r="G139" s="244"/>
      <c r="H139" s="247">
        <v>290.964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212</v>
      </c>
      <c r="AU139" s="253" t="s">
        <v>83</v>
      </c>
      <c r="AV139" s="12" t="s">
        <v>83</v>
      </c>
      <c r="AW139" s="12" t="s">
        <v>31</v>
      </c>
      <c r="AX139" s="12" t="s">
        <v>73</v>
      </c>
      <c r="AY139" s="253" t="s">
        <v>128</v>
      </c>
    </row>
    <row r="140" spans="2:51" s="13" customFormat="1" ht="12">
      <c r="B140" s="254"/>
      <c r="C140" s="255"/>
      <c r="D140" s="227" t="s">
        <v>212</v>
      </c>
      <c r="E140" s="256" t="s">
        <v>1</v>
      </c>
      <c r="F140" s="257" t="s">
        <v>214</v>
      </c>
      <c r="G140" s="255"/>
      <c r="H140" s="258">
        <v>290.964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AT140" s="264" t="s">
        <v>212</v>
      </c>
      <c r="AU140" s="264" t="s">
        <v>83</v>
      </c>
      <c r="AV140" s="13" t="s">
        <v>133</v>
      </c>
      <c r="AW140" s="13" t="s">
        <v>31</v>
      </c>
      <c r="AX140" s="13" t="s">
        <v>81</v>
      </c>
      <c r="AY140" s="264" t="s">
        <v>128</v>
      </c>
    </row>
    <row r="141" spans="2:65" s="1" customFormat="1" ht="16.5" customHeight="1">
      <c r="B141" s="37"/>
      <c r="C141" s="214" t="s">
        <v>141</v>
      </c>
      <c r="D141" s="214" t="s">
        <v>129</v>
      </c>
      <c r="E141" s="215" t="s">
        <v>812</v>
      </c>
      <c r="F141" s="216" t="s">
        <v>813</v>
      </c>
      <c r="G141" s="217" t="s">
        <v>210</v>
      </c>
      <c r="H141" s="218">
        <v>844.35</v>
      </c>
      <c r="I141" s="219"/>
      <c r="J141" s="220">
        <f>ROUND(I141*H141,2)</f>
        <v>0</v>
      </c>
      <c r="K141" s="216" t="s">
        <v>211</v>
      </c>
      <c r="L141" s="42"/>
      <c r="M141" s="221" t="s">
        <v>1</v>
      </c>
      <c r="N141" s="222" t="s">
        <v>38</v>
      </c>
      <c r="O141" s="85"/>
      <c r="P141" s="223">
        <f>O141*H141</f>
        <v>0</v>
      </c>
      <c r="Q141" s="223">
        <v>0.00085132</v>
      </c>
      <c r="R141" s="223">
        <f>Q141*H141</f>
        <v>0.718812042</v>
      </c>
      <c r="S141" s="223">
        <v>0</v>
      </c>
      <c r="T141" s="224">
        <f>S141*H141</f>
        <v>0</v>
      </c>
      <c r="AR141" s="225" t="s">
        <v>133</v>
      </c>
      <c r="AT141" s="225" t="s">
        <v>129</v>
      </c>
      <c r="AU141" s="225" t="s">
        <v>83</v>
      </c>
      <c r="AY141" s="16" t="s">
        <v>128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6" t="s">
        <v>81</v>
      </c>
      <c r="BK141" s="226">
        <f>ROUND(I141*H141,2)</f>
        <v>0</v>
      </c>
      <c r="BL141" s="16" t="s">
        <v>133</v>
      </c>
      <c r="BM141" s="225" t="s">
        <v>155</v>
      </c>
    </row>
    <row r="142" spans="2:47" s="1" customFormat="1" ht="12">
      <c r="B142" s="37"/>
      <c r="C142" s="38"/>
      <c r="D142" s="227" t="s">
        <v>134</v>
      </c>
      <c r="E142" s="38"/>
      <c r="F142" s="228" t="s">
        <v>813</v>
      </c>
      <c r="G142" s="38"/>
      <c r="H142" s="38"/>
      <c r="I142" s="138"/>
      <c r="J142" s="38"/>
      <c r="K142" s="38"/>
      <c r="L142" s="42"/>
      <c r="M142" s="229"/>
      <c r="N142" s="85"/>
      <c r="O142" s="85"/>
      <c r="P142" s="85"/>
      <c r="Q142" s="85"/>
      <c r="R142" s="85"/>
      <c r="S142" s="85"/>
      <c r="T142" s="86"/>
      <c r="AT142" s="16" t="s">
        <v>134</v>
      </c>
      <c r="AU142" s="16" t="s">
        <v>83</v>
      </c>
    </row>
    <row r="143" spans="2:51" s="12" customFormat="1" ht="12">
      <c r="B143" s="243"/>
      <c r="C143" s="244"/>
      <c r="D143" s="227" t="s">
        <v>212</v>
      </c>
      <c r="E143" s="245" t="s">
        <v>1</v>
      </c>
      <c r="F143" s="246" t="s">
        <v>814</v>
      </c>
      <c r="G143" s="244"/>
      <c r="H143" s="247">
        <v>245.7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AT143" s="253" t="s">
        <v>212</v>
      </c>
      <c r="AU143" s="253" t="s">
        <v>83</v>
      </c>
      <c r="AV143" s="12" t="s">
        <v>83</v>
      </c>
      <c r="AW143" s="12" t="s">
        <v>31</v>
      </c>
      <c r="AX143" s="12" t="s">
        <v>73</v>
      </c>
      <c r="AY143" s="253" t="s">
        <v>128</v>
      </c>
    </row>
    <row r="144" spans="2:51" s="12" customFormat="1" ht="12">
      <c r="B144" s="243"/>
      <c r="C144" s="244"/>
      <c r="D144" s="227" t="s">
        <v>212</v>
      </c>
      <c r="E144" s="245" t="s">
        <v>1</v>
      </c>
      <c r="F144" s="246" t="s">
        <v>815</v>
      </c>
      <c r="G144" s="244"/>
      <c r="H144" s="247">
        <v>218.88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AT144" s="253" t="s">
        <v>212</v>
      </c>
      <c r="AU144" s="253" t="s">
        <v>83</v>
      </c>
      <c r="AV144" s="12" t="s">
        <v>83</v>
      </c>
      <c r="AW144" s="12" t="s">
        <v>31</v>
      </c>
      <c r="AX144" s="12" t="s">
        <v>73</v>
      </c>
      <c r="AY144" s="253" t="s">
        <v>128</v>
      </c>
    </row>
    <row r="145" spans="2:51" s="12" customFormat="1" ht="12">
      <c r="B145" s="243"/>
      <c r="C145" s="244"/>
      <c r="D145" s="227" t="s">
        <v>212</v>
      </c>
      <c r="E145" s="245" t="s">
        <v>1</v>
      </c>
      <c r="F145" s="246" t="s">
        <v>816</v>
      </c>
      <c r="G145" s="244"/>
      <c r="H145" s="247">
        <v>238.76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212</v>
      </c>
      <c r="AU145" s="253" t="s">
        <v>83</v>
      </c>
      <c r="AV145" s="12" t="s">
        <v>83</v>
      </c>
      <c r="AW145" s="12" t="s">
        <v>31</v>
      </c>
      <c r="AX145" s="12" t="s">
        <v>73</v>
      </c>
      <c r="AY145" s="253" t="s">
        <v>128</v>
      </c>
    </row>
    <row r="146" spans="2:51" s="12" customFormat="1" ht="12">
      <c r="B146" s="243"/>
      <c r="C146" s="244"/>
      <c r="D146" s="227" t="s">
        <v>212</v>
      </c>
      <c r="E146" s="245" t="s">
        <v>1</v>
      </c>
      <c r="F146" s="246" t="s">
        <v>817</v>
      </c>
      <c r="G146" s="244"/>
      <c r="H146" s="247">
        <v>141.01000000000002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212</v>
      </c>
      <c r="AU146" s="253" t="s">
        <v>83</v>
      </c>
      <c r="AV146" s="12" t="s">
        <v>83</v>
      </c>
      <c r="AW146" s="12" t="s">
        <v>31</v>
      </c>
      <c r="AX146" s="12" t="s">
        <v>73</v>
      </c>
      <c r="AY146" s="253" t="s">
        <v>128</v>
      </c>
    </row>
    <row r="147" spans="2:51" s="13" customFormat="1" ht="12">
      <c r="B147" s="254"/>
      <c r="C147" s="255"/>
      <c r="D147" s="227" t="s">
        <v>212</v>
      </c>
      <c r="E147" s="256" t="s">
        <v>1</v>
      </c>
      <c r="F147" s="257" t="s">
        <v>214</v>
      </c>
      <c r="G147" s="255"/>
      <c r="H147" s="258">
        <v>844.3499999999999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AT147" s="264" t="s">
        <v>212</v>
      </c>
      <c r="AU147" s="264" t="s">
        <v>83</v>
      </c>
      <c r="AV147" s="13" t="s">
        <v>133</v>
      </c>
      <c r="AW147" s="13" t="s">
        <v>31</v>
      </c>
      <c r="AX147" s="13" t="s">
        <v>81</v>
      </c>
      <c r="AY147" s="264" t="s">
        <v>128</v>
      </c>
    </row>
    <row r="148" spans="2:65" s="1" customFormat="1" ht="24" customHeight="1">
      <c r="B148" s="37"/>
      <c r="C148" s="214" t="s">
        <v>156</v>
      </c>
      <c r="D148" s="214" t="s">
        <v>129</v>
      </c>
      <c r="E148" s="215" t="s">
        <v>818</v>
      </c>
      <c r="F148" s="216" t="s">
        <v>819</v>
      </c>
      <c r="G148" s="217" t="s">
        <v>210</v>
      </c>
      <c r="H148" s="218">
        <v>844.35</v>
      </c>
      <c r="I148" s="219"/>
      <c r="J148" s="220">
        <f>ROUND(I148*H148,2)</f>
        <v>0</v>
      </c>
      <c r="K148" s="216" t="s">
        <v>211</v>
      </c>
      <c r="L148" s="42"/>
      <c r="M148" s="221" t="s">
        <v>1</v>
      </c>
      <c r="N148" s="222" t="s">
        <v>38</v>
      </c>
      <c r="O148" s="8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AR148" s="225" t="s">
        <v>133</v>
      </c>
      <c r="AT148" s="225" t="s">
        <v>129</v>
      </c>
      <c r="AU148" s="225" t="s">
        <v>83</v>
      </c>
      <c r="AY148" s="16" t="s">
        <v>128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6" t="s">
        <v>81</v>
      </c>
      <c r="BK148" s="226">
        <f>ROUND(I148*H148,2)</f>
        <v>0</v>
      </c>
      <c r="BL148" s="16" t="s">
        <v>133</v>
      </c>
      <c r="BM148" s="225" t="s">
        <v>159</v>
      </c>
    </row>
    <row r="149" spans="2:47" s="1" customFormat="1" ht="12">
      <c r="B149" s="37"/>
      <c r="C149" s="38"/>
      <c r="D149" s="227" t="s">
        <v>134</v>
      </c>
      <c r="E149" s="38"/>
      <c r="F149" s="228" t="s">
        <v>819</v>
      </c>
      <c r="G149" s="38"/>
      <c r="H149" s="38"/>
      <c r="I149" s="138"/>
      <c r="J149" s="38"/>
      <c r="K149" s="38"/>
      <c r="L149" s="42"/>
      <c r="M149" s="229"/>
      <c r="N149" s="85"/>
      <c r="O149" s="85"/>
      <c r="P149" s="85"/>
      <c r="Q149" s="85"/>
      <c r="R149" s="85"/>
      <c r="S149" s="85"/>
      <c r="T149" s="86"/>
      <c r="AT149" s="16" t="s">
        <v>134</v>
      </c>
      <c r="AU149" s="16" t="s">
        <v>83</v>
      </c>
    </row>
    <row r="150" spans="2:65" s="1" customFormat="1" ht="24" customHeight="1">
      <c r="B150" s="37"/>
      <c r="C150" s="214" t="s">
        <v>145</v>
      </c>
      <c r="D150" s="214" t="s">
        <v>129</v>
      </c>
      <c r="E150" s="215" t="s">
        <v>250</v>
      </c>
      <c r="F150" s="216" t="s">
        <v>251</v>
      </c>
      <c r="G150" s="217" t="s">
        <v>230</v>
      </c>
      <c r="H150" s="218">
        <v>677.406</v>
      </c>
      <c r="I150" s="219"/>
      <c r="J150" s="220">
        <f>ROUND(I150*H150,2)</f>
        <v>0</v>
      </c>
      <c r="K150" s="216" t="s">
        <v>211</v>
      </c>
      <c r="L150" s="42"/>
      <c r="M150" s="221" t="s">
        <v>1</v>
      </c>
      <c r="N150" s="222" t="s">
        <v>38</v>
      </c>
      <c r="O150" s="85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AR150" s="225" t="s">
        <v>133</v>
      </c>
      <c r="AT150" s="225" t="s">
        <v>129</v>
      </c>
      <c r="AU150" s="225" t="s">
        <v>83</v>
      </c>
      <c r="AY150" s="16" t="s">
        <v>128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6" t="s">
        <v>81</v>
      </c>
      <c r="BK150" s="226">
        <f>ROUND(I150*H150,2)</f>
        <v>0</v>
      </c>
      <c r="BL150" s="16" t="s">
        <v>133</v>
      </c>
      <c r="BM150" s="225" t="s">
        <v>163</v>
      </c>
    </row>
    <row r="151" spans="2:47" s="1" customFormat="1" ht="12">
      <c r="B151" s="37"/>
      <c r="C151" s="38"/>
      <c r="D151" s="227" t="s">
        <v>134</v>
      </c>
      <c r="E151" s="38"/>
      <c r="F151" s="228" t="s">
        <v>251</v>
      </c>
      <c r="G151" s="38"/>
      <c r="H151" s="38"/>
      <c r="I151" s="138"/>
      <c r="J151" s="38"/>
      <c r="K151" s="38"/>
      <c r="L151" s="42"/>
      <c r="M151" s="229"/>
      <c r="N151" s="85"/>
      <c r="O151" s="85"/>
      <c r="P151" s="85"/>
      <c r="Q151" s="85"/>
      <c r="R151" s="85"/>
      <c r="S151" s="85"/>
      <c r="T151" s="86"/>
      <c r="AT151" s="16" t="s">
        <v>134</v>
      </c>
      <c r="AU151" s="16" t="s">
        <v>83</v>
      </c>
    </row>
    <row r="152" spans="2:51" s="12" customFormat="1" ht="12">
      <c r="B152" s="243"/>
      <c r="C152" s="244"/>
      <c r="D152" s="227" t="s">
        <v>212</v>
      </c>
      <c r="E152" s="245" t="s">
        <v>1</v>
      </c>
      <c r="F152" s="246" t="s">
        <v>820</v>
      </c>
      <c r="G152" s="244"/>
      <c r="H152" s="247">
        <v>117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212</v>
      </c>
      <c r="AU152" s="253" t="s">
        <v>83</v>
      </c>
      <c r="AV152" s="12" t="s">
        <v>83</v>
      </c>
      <c r="AW152" s="12" t="s">
        <v>31</v>
      </c>
      <c r="AX152" s="12" t="s">
        <v>73</v>
      </c>
      <c r="AY152" s="253" t="s">
        <v>128</v>
      </c>
    </row>
    <row r="153" spans="2:51" s="12" customFormat="1" ht="12">
      <c r="B153" s="243"/>
      <c r="C153" s="244"/>
      <c r="D153" s="227" t="s">
        <v>212</v>
      </c>
      <c r="E153" s="245" t="s">
        <v>1</v>
      </c>
      <c r="F153" s="246" t="s">
        <v>821</v>
      </c>
      <c r="G153" s="244"/>
      <c r="H153" s="247">
        <v>114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AT153" s="253" t="s">
        <v>212</v>
      </c>
      <c r="AU153" s="253" t="s">
        <v>83</v>
      </c>
      <c r="AV153" s="12" t="s">
        <v>83</v>
      </c>
      <c r="AW153" s="12" t="s">
        <v>31</v>
      </c>
      <c r="AX153" s="12" t="s">
        <v>73</v>
      </c>
      <c r="AY153" s="253" t="s">
        <v>128</v>
      </c>
    </row>
    <row r="154" spans="2:51" s="12" customFormat="1" ht="12">
      <c r="B154" s="243"/>
      <c r="C154" s="244"/>
      <c r="D154" s="227" t="s">
        <v>212</v>
      </c>
      <c r="E154" s="245" t="s">
        <v>1</v>
      </c>
      <c r="F154" s="246" t="s">
        <v>822</v>
      </c>
      <c r="G154" s="244"/>
      <c r="H154" s="247">
        <v>141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212</v>
      </c>
      <c r="AU154" s="253" t="s">
        <v>83</v>
      </c>
      <c r="AV154" s="12" t="s">
        <v>83</v>
      </c>
      <c r="AW154" s="12" t="s">
        <v>31</v>
      </c>
      <c r="AX154" s="12" t="s">
        <v>73</v>
      </c>
      <c r="AY154" s="253" t="s">
        <v>128</v>
      </c>
    </row>
    <row r="155" spans="2:51" s="12" customFormat="1" ht="12">
      <c r="B155" s="243"/>
      <c r="C155" s="244"/>
      <c r="D155" s="227" t="s">
        <v>212</v>
      </c>
      <c r="E155" s="245" t="s">
        <v>1</v>
      </c>
      <c r="F155" s="246" t="s">
        <v>823</v>
      </c>
      <c r="G155" s="244"/>
      <c r="H155" s="247">
        <v>84.606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AT155" s="253" t="s">
        <v>212</v>
      </c>
      <c r="AU155" s="253" t="s">
        <v>83</v>
      </c>
      <c r="AV155" s="12" t="s">
        <v>83</v>
      </c>
      <c r="AW155" s="12" t="s">
        <v>31</v>
      </c>
      <c r="AX155" s="12" t="s">
        <v>73</v>
      </c>
      <c r="AY155" s="253" t="s">
        <v>128</v>
      </c>
    </row>
    <row r="156" spans="2:51" s="12" customFormat="1" ht="12">
      <c r="B156" s="243"/>
      <c r="C156" s="244"/>
      <c r="D156" s="227" t="s">
        <v>212</v>
      </c>
      <c r="E156" s="245" t="s">
        <v>1</v>
      </c>
      <c r="F156" s="246" t="s">
        <v>824</v>
      </c>
      <c r="G156" s="244"/>
      <c r="H156" s="247">
        <v>220.8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AT156" s="253" t="s">
        <v>212</v>
      </c>
      <c r="AU156" s="253" t="s">
        <v>83</v>
      </c>
      <c r="AV156" s="12" t="s">
        <v>83</v>
      </c>
      <c r="AW156" s="12" t="s">
        <v>31</v>
      </c>
      <c r="AX156" s="12" t="s">
        <v>73</v>
      </c>
      <c r="AY156" s="253" t="s">
        <v>128</v>
      </c>
    </row>
    <row r="157" spans="2:51" s="13" customFormat="1" ht="12">
      <c r="B157" s="254"/>
      <c r="C157" s="255"/>
      <c r="D157" s="227" t="s">
        <v>212</v>
      </c>
      <c r="E157" s="256" t="s">
        <v>1</v>
      </c>
      <c r="F157" s="257" t="s">
        <v>214</v>
      </c>
      <c r="G157" s="255"/>
      <c r="H157" s="258">
        <v>677.406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AT157" s="264" t="s">
        <v>212</v>
      </c>
      <c r="AU157" s="264" t="s">
        <v>83</v>
      </c>
      <c r="AV157" s="13" t="s">
        <v>133</v>
      </c>
      <c r="AW157" s="13" t="s">
        <v>31</v>
      </c>
      <c r="AX157" s="13" t="s">
        <v>81</v>
      </c>
      <c r="AY157" s="264" t="s">
        <v>128</v>
      </c>
    </row>
    <row r="158" spans="2:65" s="1" customFormat="1" ht="24" customHeight="1">
      <c r="B158" s="37"/>
      <c r="C158" s="214" t="s">
        <v>164</v>
      </c>
      <c r="D158" s="214" t="s">
        <v>129</v>
      </c>
      <c r="E158" s="215" t="s">
        <v>825</v>
      </c>
      <c r="F158" s="216" t="s">
        <v>826</v>
      </c>
      <c r="G158" s="217" t="s">
        <v>230</v>
      </c>
      <c r="H158" s="218">
        <v>50.004</v>
      </c>
      <c r="I158" s="219"/>
      <c r="J158" s="220">
        <f>ROUND(I158*H158,2)</f>
        <v>0</v>
      </c>
      <c r="K158" s="216" t="s">
        <v>211</v>
      </c>
      <c r="L158" s="42"/>
      <c r="M158" s="221" t="s">
        <v>1</v>
      </c>
      <c r="N158" s="222" t="s">
        <v>38</v>
      </c>
      <c r="O158" s="8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AR158" s="225" t="s">
        <v>133</v>
      </c>
      <c r="AT158" s="225" t="s">
        <v>129</v>
      </c>
      <c r="AU158" s="225" t="s">
        <v>83</v>
      </c>
      <c r="AY158" s="16" t="s">
        <v>128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6" t="s">
        <v>81</v>
      </c>
      <c r="BK158" s="226">
        <f>ROUND(I158*H158,2)</f>
        <v>0</v>
      </c>
      <c r="BL158" s="16" t="s">
        <v>133</v>
      </c>
      <c r="BM158" s="225" t="s">
        <v>167</v>
      </c>
    </row>
    <row r="159" spans="2:47" s="1" customFormat="1" ht="12">
      <c r="B159" s="37"/>
      <c r="C159" s="38"/>
      <c r="D159" s="227" t="s">
        <v>134</v>
      </c>
      <c r="E159" s="38"/>
      <c r="F159" s="228" t="s">
        <v>826</v>
      </c>
      <c r="G159" s="38"/>
      <c r="H159" s="38"/>
      <c r="I159" s="138"/>
      <c r="J159" s="38"/>
      <c r="K159" s="38"/>
      <c r="L159" s="42"/>
      <c r="M159" s="229"/>
      <c r="N159" s="85"/>
      <c r="O159" s="85"/>
      <c r="P159" s="85"/>
      <c r="Q159" s="85"/>
      <c r="R159" s="85"/>
      <c r="S159" s="85"/>
      <c r="T159" s="86"/>
      <c r="AT159" s="16" t="s">
        <v>134</v>
      </c>
      <c r="AU159" s="16" t="s">
        <v>83</v>
      </c>
    </row>
    <row r="160" spans="2:51" s="12" customFormat="1" ht="12">
      <c r="B160" s="243"/>
      <c r="C160" s="244"/>
      <c r="D160" s="227" t="s">
        <v>212</v>
      </c>
      <c r="E160" s="245" t="s">
        <v>1</v>
      </c>
      <c r="F160" s="246" t="s">
        <v>827</v>
      </c>
      <c r="G160" s="244"/>
      <c r="H160" s="247">
        <v>30.419999999999998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212</v>
      </c>
      <c r="AU160" s="253" t="s">
        <v>83</v>
      </c>
      <c r="AV160" s="12" t="s">
        <v>83</v>
      </c>
      <c r="AW160" s="12" t="s">
        <v>31</v>
      </c>
      <c r="AX160" s="12" t="s">
        <v>73</v>
      </c>
      <c r="AY160" s="253" t="s">
        <v>128</v>
      </c>
    </row>
    <row r="161" spans="2:51" s="12" customFormat="1" ht="12">
      <c r="B161" s="243"/>
      <c r="C161" s="244"/>
      <c r="D161" s="227" t="s">
        <v>212</v>
      </c>
      <c r="E161" s="245" t="s">
        <v>1</v>
      </c>
      <c r="F161" s="246" t="s">
        <v>828</v>
      </c>
      <c r="G161" s="244"/>
      <c r="H161" s="247">
        <v>17.328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212</v>
      </c>
      <c r="AU161" s="253" t="s">
        <v>83</v>
      </c>
      <c r="AV161" s="12" t="s">
        <v>83</v>
      </c>
      <c r="AW161" s="12" t="s">
        <v>31</v>
      </c>
      <c r="AX161" s="12" t="s">
        <v>73</v>
      </c>
      <c r="AY161" s="253" t="s">
        <v>128</v>
      </c>
    </row>
    <row r="162" spans="2:51" s="12" customFormat="1" ht="12">
      <c r="B162" s="243"/>
      <c r="C162" s="244"/>
      <c r="D162" s="227" t="s">
        <v>212</v>
      </c>
      <c r="E162" s="245" t="s">
        <v>1</v>
      </c>
      <c r="F162" s="246" t="s">
        <v>829</v>
      </c>
      <c r="G162" s="244"/>
      <c r="H162" s="247">
        <v>2.256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212</v>
      </c>
      <c r="AU162" s="253" t="s">
        <v>83</v>
      </c>
      <c r="AV162" s="12" t="s">
        <v>83</v>
      </c>
      <c r="AW162" s="12" t="s">
        <v>31</v>
      </c>
      <c r="AX162" s="12" t="s">
        <v>73</v>
      </c>
      <c r="AY162" s="253" t="s">
        <v>128</v>
      </c>
    </row>
    <row r="163" spans="2:51" s="13" customFormat="1" ht="12">
      <c r="B163" s="254"/>
      <c r="C163" s="255"/>
      <c r="D163" s="227" t="s">
        <v>212</v>
      </c>
      <c r="E163" s="256" t="s">
        <v>1</v>
      </c>
      <c r="F163" s="257" t="s">
        <v>214</v>
      </c>
      <c r="G163" s="255"/>
      <c r="H163" s="258">
        <v>50.004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212</v>
      </c>
      <c r="AU163" s="264" t="s">
        <v>83</v>
      </c>
      <c r="AV163" s="13" t="s">
        <v>133</v>
      </c>
      <c r="AW163" s="13" t="s">
        <v>31</v>
      </c>
      <c r="AX163" s="13" t="s">
        <v>81</v>
      </c>
      <c r="AY163" s="264" t="s">
        <v>128</v>
      </c>
    </row>
    <row r="164" spans="2:65" s="1" customFormat="1" ht="24" customHeight="1">
      <c r="B164" s="37"/>
      <c r="C164" s="214" t="s">
        <v>150</v>
      </c>
      <c r="D164" s="214" t="s">
        <v>129</v>
      </c>
      <c r="E164" s="215" t="s">
        <v>254</v>
      </c>
      <c r="F164" s="216" t="s">
        <v>255</v>
      </c>
      <c r="G164" s="217" t="s">
        <v>230</v>
      </c>
      <c r="H164" s="218">
        <v>727.41</v>
      </c>
      <c r="I164" s="219"/>
      <c r="J164" s="220">
        <f>ROUND(I164*H164,2)</f>
        <v>0</v>
      </c>
      <c r="K164" s="216" t="s">
        <v>211</v>
      </c>
      <c r="L164" s="42"/>
      <c r="M164" s="221" t="s">
        <v>1</v>
      </c>
      <c r="N164" s="222" t="s">
        <v>38</v>
      </c>
      <c r="O164" s="85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AR164" s="225" t="s">
        <v>133</v>
      </c>
      <c r="AT164" s="225" t="s">
        <v>129</v>
      </c>
      <c r="AU164" s="225" t="s">
        <v>83</v>
      </c>
      <c r="AY164" s="16" t="s">
        <v>128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6" t="s">
        <v>81</v>
      </c>
      <c r="BK164" s="226">
        <f>ROUND(I164*H164,2)</f>
        <v>0</v>
      </c>
      <c r="BL164" s="16" t="s">
        <v>133</v>
      </c>
      <c r="BM164" s="225" t="s">
        <v>170</v>
      </c>
    </row>
    <row r="165" spans="2:47" s="1" customFormat="1" ht="12">
      <c r="B165" s="37"/>
      <c r="C165" s="38"/>
      <c r="D165" s="227" t="s">
        <v>134</v>
      </c>
      <c r="E165" s="38"/>
      <c r="F165" s="228" t="s">
        <v>255</v>
      </c>
      <c r="G165" s="38"/>
      <c r="H165" s="38"/>
      <c r="I165" s="138"/>
      <c r="J165" s="38"/>
      <c r="K165" s="38"/>
      <c r="L165" s="42"/>
      <c r="M165" s="229"/>
      <c r="N165" s="85"/>
      <c r="O165" s="85"/>
      <c r="P165" s="85"/>
      <c r="Q165" s="85"/>
      <c r="R165" s="85"/>
      <c r="S165" s="85"/>
      <c r="T165" s="86"/>
      <c r="AT165" s="16" t="s">
        <v>134</v>
      </c>
      <c r="AU165" s="16" t="s">
        <v>83</v>
      </c>
    </row>
    <row r="166" spans="2:65" s="1" customFormat="1" ht="16.5" customHeight="1">
      <c r="B166" s="37"/>
      <c r="C166" s="214" t="s">
        <v>171</v>
      </c>
      <c r="D166" s="214" t="s">
        <v>129</v>
      </c>
      <c r="E166" s="215" t="s">
        <v>266</v>
      </c>
      <c r="F166" s="216" t="s">
        <v>267</v>
      </c>
      <c r="G166" s="217" t="s">
        <v>230</v>
      </c>
      <c r="H166" s="218">
        <v>727.41</v>
      </c>
      <c r="I166" s="219"/>
      <c r="J166" s="220">
        <f>ROUND(I166*H166,2)</f>
        <v>0</v>
      </c>
      <c r="K166" s="216" t="s">
        <v>211</v>
      </c>
      <c r="L166" s="42"/>
      <c r="M166" s="221" t="s">
        <v>1</v>
      </c>
      <c r="N166" s="222" t="s">
        <v>38</v>
      </c>
      <c r="O166" s="85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AR166" s="225" t="s">
        <v>133</v>
      </c>
      <c r="AT166" s="225" t="s">
        <v>129</v>
      </c>
      <c r="AU166" s="225" t="s">
        <v>83</v>
      </c>
      <c r="AY166" s="16" t="s">
        <v>128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6" t="s">
        <v>81</v>
      </c>
      <c r="BK166" s="226">
        <f>ROUND(I166*H166,2)</f>
        <v>0</v>
      </c>
      <c r="BL166" s="16" t="s">
        <v>133</v>
      </c>
      <c r="BM166" s="225" t="s">
        <v>252</v>
      </c>
    </row>
    <row r="167" spans="2:47" s="1" customFormat="1" ht="12">
      <c r="B167" s="37"/>
      <c r="C167" s="38"/>
      <c r="D167" s="227" t="s">
        <v>134</v>
      </c>
      <c r="E167" s="38"/>
      <c r="F167" s="228" t="s">
        <v>267</v>
      </c>
      <c r="G167" s="38"/>
      <c r="H167" s="38"/>
      <c r="I167" s="138"/>
      <c r="J167" s="38"/>
      <c r="K167" s="38"/>
      <c r="L167" s="42"/>
      <c r="M167" s="229"/>
      <c r="N167" s="85"/>
      <c r="O167" s="85"/>
      <c r="P167" s="85"/>
      <c r="Q167" s="85"/>
      <c r="R167" s="85"/>
      <c r="S167" s="85"/>
      <c r="T167" s="86"/>
      <c r="AT167" s="16" t="s">
        <v>134</v>
      </c>
      <c r="AU167" s="16" t="s">
        <v>83</v>
      </c>
    </row>
    <row r="168" spans="2:65" s="1" customFormat="1" ht="24" customHeight="1">
      <c r="B168" s="37"/>
      <c r="C168" s="214" t="s">
        <v>155</v>
      </c>
      <c r="D168" s="214" t="s">
        <v>129</v>
      </c>
      <c r="E168" s="215" t="s">
        <v>269</v>
      </c>
      <c r="F168" s="216" t="s">
        <v>830</v>
      </c>
      <c r="G168" s="217" t="s">
        <v>263</v>
      </c>
      <c r="H168" s="218">
        <v>1454.82</v>
      </c>
      <c r="I168" s="219"/>
      <c r="J168" s="220">
        <f>ROUND(I168*H168,2)</f>
        <v>0</v>
      </c>
      <c r="K168" s="216" t="s">
        <v>211</v>
      </c>
      <c r="L168" s="42"/>
      <c r="M168" s="221" t="s">
        <v>1</v>
      </c>
      <c r="N168" s="222" t="s">
        <v>38</v>
      </c>
      <c r="O168" s="85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AR168" s="225" t="s">
        <v>133</v>
      </c>
      <c r="AT168" s="225" t="s">
        <v>129</v>
      </c>
      <c r="AU168" s="225" t="s">
        <v>83</v>
      </c>
      <c r="AY168" s="16" t="s">
        <v>128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6" t="s">
        <v>81</v>
      </c>
      <c r="BK168" s="226">
        <f>ROUND(I168*H168,2)</f>
        <v>0</v>
      </c>
      <c r="BL168" s="16" t="s">
        <v>133</v>
      </c>
      <c r="BM168" s="225" t="s">
        <v>256</v>
      </c>
    </row>
    <row r="169" spans="2:47" s="1" customFormat="1" ht="12">
      <c r="B169" s="37"/>
      <c r="C169" s="38"/>
      <c r="D169" s="227" t="s">
        <v>134</v>
      </c>
      <c r="E169" s="38"/>
      <c r="F169" s="228" t="s">
        <v>830</v>
      </c>
      <c r="G169" s="38"/>
      <c r="H169" s="38"/>
      <c r="I169" s="138"/>
      <c r="J169" s="38"/>
      <c r="K169" s="38"/>
      <c r="L169" s="42"/>
      <c r="M169" s="229"/>
      <c r="N169" s="85"/>
      <c r="O169" s="85"/>
      <c r="P169" s="85"/>
      <c r="Q169" s="85"/>
      <c r="R169" s="85"/>
      <c r="S169" s="85"/>
      <c r="T169" s="86"/>
      <c r="AT169" s="16" t="s">
        <v>134</v>
      </c>
      <c r="AU169" s="16" t="s">
        <v>83</v>
      </c>
    </row>
    <row r="170" spans="2:51" s="12" customFormat="1" ht="12">
      <c r="B170" s="243"/>
      <c r="C170" s="244"/>
      <c r="D170" s="227" t="s">
        <v>212</v>
      </c>
      <c r="E170" s="245" t="s">
        <v>1</v>
      </c>
      <c r="F170" s="246" t="s">
        <v>831</v>
      </c>
      <c r="G170" s="244"/>
      <c r="H170" s="247">
        <v>1454.82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212</v>
      </c>
      <c r="AU170" s="253" t="s">
        <v>83</v>
      </c>
      <c r="AV170" s="12" t="s">
        <v>83</v>
      </c>
      <c r="AW170" s="12" t="s">
        <v>31</v>
      </c>
      <c r="AX170" s="12" t="s">
        <v>73</v>
      </c>
      <c r="AY170" s="253" t="s">
        <v>128</v>
      </c>
    </row>
    <row r="171" spans="2:51" s="13" customFormat="1" ht="12">
      <c r="B171" s="254"/>
      <c r="C171" s="255"/>
      <c r="D171" s="227" t="s">
        <v>212</v>
      </c>
      <c r="E171" s="256" t="s">
        <v>1</v>
      </c>
      <c r="F171" s="257" t="s">
        <v>214</v>
      </c>
      <c r="G171" s="255"/>
      <c r="H171" s="258">
        <v>1454.82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AT171" s="264" t="s">
        <v>212</v>
      </c>
      <c r="AU171" s="264" t="s">
        <v>83</v>
      </c>
      <c r="AV171" s="13" t="s">
        <v>133</v>
      </c>
      <c r="AW171" s="13" t="s">
        <v>31</v>
      </c>
      <c r="AX171" s="13" t="s">
        <v>81</v>
      </c>
      <c r="AY171" s="264" t="s">
        <v>128</v>
      </c>
    </row>
    <row r="172" spans="2:65" s="1" customFormat="1" ht="24" customHeight="1">
      <c r="B172" s="37"/>
      <c r="C172" s="214" t="s">
        <v>181</v>
      </c>
      <c r="D172" s="214" t="s">
        <v>129</v>
      </c>
      <c r="E172" s="215" t="s">
        <v>274</v>
      </c>
      <c r="F172" s="216" t="s">
        <v>275</v>
      </c>
      <c r="G172" s="217" t="s">
        <v>230</v>
      </c>
      <c r="H172" s="218">
        <v>526.72</v>
      </c>
      <c r="I172" s="219"/>
      <c r="J172" s="220">
        <f>ROUND(I172*H172,2)</f>
        <v>0</v>
      </c>
      <c r="K172" s="216" t="s">
        <v>211</v>
      </c>
      <c r="L172" s="42"/>
      <c r="M172" s="221" t="s">
        <v>1</v>
      </c>
      <c r="N172" s="222" t="s">
        <v>38</v>
      </c>
      <c r="O172" s="85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AR172" s="225" t="s">
        <v>133</v>
      </c>
      <c r="AT172" s="225" t="s">
        <v>129</v>
      </c>
      <c r="AU172" s="225" t="s">
        <v>83</v>
      </c>
      <c r="AY172" s="16" t="s">
        <v>128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6" t="s">
        <v>81</v>
      </c>
      <c r="BK172" s="226">
        <f>ROUND(I172*H172,2)</f>
        <v>0</v>
      </c>
      <c r="BL172" s="16" t="s">
        <v>133</v>
      </c>
      <c r="BM172" s="225" t="s">
        <v>259</v>
      </c>
    </row>
    <row r="173" spans="2:47" s="1" customFormat="1" ht="12">
      <c r="B173" s="37"/>
      <c r="C173" s="38"/>
      <c r="D173" s="227" t="s">
        <v>134</v>
      </c>
      <c r="E173" s="38"/>
      <c r="F173" s="228" t="s">
        <v>275</v>
      </c>
      <c r="G173" s="38"/>
      <c r="H173" s="38"/>
      <c r="I173" s="138"/>
      <c r="J173" s="38"/>
      <c r="K173" s="38"/>
      <c r="L173" s="42"/>
      <c r="M173" s="229"/>
      <c r="N173" s="85"/>
      <c r="O173" s="85"/>
      <c r="P173" s="85"/>
      <c r="Q173" s="85"/>
      <c r="R173" s="85"/>
      <c r="S173" s="85"/>
      <c r="T173" s="86"/>
      <c r="AT173" s="16" t="s">
        <v>134</v>
      </c>
      <c r="AU173" s="16" t="s">
        <v>83</v>
      </c>
    </row>
    <row r="174" spans="2:51" s="12" customFormat="1" ht="12">
      <c r="B174" s="243"/>
      <c r="C174" s="244"/>
      <c r="D174" s="227" t="s">
        <v>212</v>
      </c>
      <c r="E174" s="245" t="s">
        <v>1</v>
      </c>
      <c r="F174" s="246" t="s">
        <v>832</v>
      </c>
      <c r="G174" s="244"/>
      <c r="H174" s="247">
        <v>116.99999999999997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212</v>
      </c>
      <c r="AU174" s="253" t="s">
        <v>83</v>
      </c>
      <c r="AV174" s="12" t="s">
        <v>83</v>
      </c>
      <c r="AW174" s="12" t="s">
        <v>31</v>
      </c>
      <c r="AX174" s="12" t="s">
        <v>73</v>
      </c>
      <c r="AY174" s="253" t="s">
        <v>128</v>
      </c>
    </row>
    <row r="175" spans="2:51" s="12" customFormat="1" ht="12">
      <c r="B175" s="243"/>
      <c r="C175" s="244"/>
      <c r="D175" s="227" t="s">
        <v>212</v>
      </c>
      <c r="E175" s="245" t="s">
        <v>1</v>
      </c>
      <c r="F175" s="246" t="s">
        <v>833</v>
      </c>
      <c r="G175" s="244"/>
      <c r="H175" s="247">
        <v>101.688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212</v>
      </c>
      <c r="AU175" s="253" t="s">
        <v>83</v>
      </c>
      <c r="AV175" s="12" t="s">
        <v>83</v>
      </c>
      <c r="AW175" s="12" t="s">
        <v>31</v>
      </c>
      <c r="AX175" s="12" t="s">
        <v>73</v>
      </c>
      <c r="AY175" s="253" t="s">
        <v>128</v>
      </c>
    </row>
    <row r="176" spans="2:51" s="12" customFormat="1" ht="12">
      <c r="B176" s="243"/>
      <c r="C176" s="244"/>
      <c r="D176" s="227" t="s">
        <v>212</v>
      </c>
      <c r="E176" s="245" t="s">
        <v>1</v>
      </c>
      <c r="F176" s="246" t="s">
        <v>834</v>
      </c>
      <c r="G176" s="244"/>
      <c r="H176" s="247">
        <v>106.59599999999999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212</v>
      </c>
      <c r="AU176" s="253" t="s">
        <v>83</v>
      </c>
      <c r="AV176" s="12" t="s">
        <v>83</v>
      </c>
      <c r="AW176" s="12" t="s">
        <v>31</v>
      </c>
      <c r="AX176" s="12" t="s">
        <v>73</v>
      </c>
      <c r="AY176" s="253" t="s">
        <v>128</v>
      </c>
    </row>
    <row r="177" spans="2:51" s="12" customFormat="1" ht="12">
      <c r="B177" s="243"/>
      <c r="C177" s="244"/>
      <c r="D177" s="227" t="s">
        <v>212</v>
      </c>
      <c r="E177" s="245" t="s">
        <v>1</v>
      </c>
      <c r="F177" s="246" t="s">
        <v>835</v>
      </c>
      <c r="G177" s="244"/>
      <c r="H177" s="247">
        <v>61.596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212</v>
      </c>
      <c r="AU177" s="253" t="s">
        <v>83</v>
      </c>
      <c r="AV177" s="12" t="s">
        <v>83</v>
      </c>
      <c r="AW177" s="12" t="s">
        <v>31</v>
      </c>
      <c r="AX177" s="12" t="s">
        <v>73</v>
      </c>
      <c r="AY177" s="253" t="s">
        <v>128</v>
      </c>
    </row>
    <row r="178" spans="2:51" s="12" customFormat="1" ht="12">
      <c r="B178" s="243"/>
      <c r="C178" s="244"/>
      <c r="D178" s="227" t="s">
        <v>212</v>
      </c>
      <c r="E178" s="245" t="s">
        <v>1</v>
      </c>
      <c r="F178" s="246" t="s">
        <v>836</v>
      </c>
      <c r="G178" s="244"/>
      <c r="H178" s="247">
        <v>139.84000000000003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212</v>
      </c>
      <c r="AU178" s="253" t="s">
        <v>83</v>
      </c>
      <c r="AV178" s="12" t="s">
        <v>83</v>
      </c>
      <c r="AW178" s="12" t="s">
        <v>31</v>
      </c>
      <c r="AX178" s="12" t="s">
        <v>73</v>
      </c>
      <c r="AY178" s="253" t="s">
        <v>128</v>
      </c>
    </row>
    <row r="179" spans="2:51" s="13" customFormat="1" ht="12">
      <c r="B179" s="254"/>
      <c r="C179" s="255"/>
      <c r="D179" s="227" t="s">
        <v>212</v>
      </c>
      <c r="E179" s="256" t="s">
        <v>1</v>
      </c>
      <c r="F179" s="257" t="s">
        <v>214</v>
      </c>
      <c r="G179" s="255"/>
      <c r="H179" s="258">
        <v>526.72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AT179" s="264" t="s">
        <v>212</v>
      </c>
      <c r="AU179" s="264" t="s">
        <v>83</v>
      </c>
      <c r="AV179" s="13" t="s">
        <v>133</v>
      </c>
      <c r="AW179" s="13" t="s">
        <v>31</v>
      </c>
      <c r="AX179" s="13" t="s">
        <v>81</v>
      </c>
      <c r="AY179" s="264" t="s">
        <v>128</v>
      </c>
    </row>
    <row r="180" spans="2:65" s="1" customFormat="1" ht="16.5" customHeight="1">
      <c r="B180" s="37"/>
      <c r="C180" s="265" t="s">
        <v>159</v>
      </c>
      <c r="D180" s="265" t="s">
        <v>260</v>
      </c>
      <c r="E180" s="266" t="s">
        <v>837</v>
      </c>
      <c r="F180" s="267" t="s">
        <v>838</v>
      </c>
      <c r="G180" s="268" t="s">
        <v>263</v>
      </c>
      <c r="H180" s="269">
        <v>1053.44</v>
      </c>
      <c r="I180" s="270"/>
      <c r="J180" s="271">
        <f>ROUND(I180*H180,2)</f>
        <v>0</v>
      </c>
      <c r="K180" s="267" t="s">
        <v>211</v>
      </c>
      <c r="L180" s="272"/>
      <c r="M180" s="273" t="s">
        <v>1</v>
      </c>
      <c r="N180" s="274" t="s">
        <v>38</v>
      </c>
      <c r="O180" s="85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AR180" s="225" t="s">
        <v>145</v>
      </c>
      <c r="AT180" s="225" t="s">
        <v>260</v>
      </c>
      <c r="AU180" s="225" t="s">
        <v>83</v>
      </c>
      <c r="AY180" s="16" t="s">
        <v>128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6" t="s">
        <v>81</v>
      </c>
      <c r="BK180" s="226">
        <f>ROUND(I180*H180,2)</f>
        <v>0</v>
      </c>
      <c r="BL180" s="16" t="s">
        <v>133</v>
      </c>
      <c r="BM180" s="225" t="s">
        <v>264</v>
      </c>
    </row>
    <row r="181" spans="2:47" s="1" customFormat="1" ht="12">
      <c r="B181" s="37"/>
      <c r="C181" s="38"/>
      <c r="D181" s="227" t="s">
        <v>134</v>
      </c>
      <c r="E181" s="38"/>
      <c r="F181" s="228" t="s">
        <v>838</v>
      </c>
      <c r="G181" s="38"/>
      <c r="H181" s="38"/>
      <c r="I181" s="138"/>
      <c r="J181" s="38"/>
      <c r="K181" s="38"/>
      <c r="L181" s="42"/>
      <c r="M181" s="229"/>
      <c r="N181" s="85"/>
      <c r="O181" s="85"/>
      <c r="P181" s="85"/>
      <c r="Q181" s="85"/>
      <c r="R181" s="85"/>
      <c r="S181" s="85"/>
      <c r="T181" s="86"/>
      <c r="AT181" s="16" t="s">
        <v>134</v>
      </c>
      <c r="AU181" s="16" t="s">
        <v>83</v>
      </c>
    </row>
    <row r="182" spans="2:51" s="12" customFormat="1" ht="12">
      <c r="B182" s="243"/>
      <c r="C182" s="244"/>
      <c r="D182" s="227" t="s">
        <v>212</v>
      </c>
      <c r="E182" s="245" t="s">
        <v>1</v>
      </c>
      <c r="F182" s="246" t="s">
        <v>839</v>
      </c>
      <c r="G182" s="244"/>
      <c r="H182" s="247">
        <v>1053.44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212</v>
      </c>
      <c r="AU182" s="253" t="s">
        <v>83</v>
      </c>
      <c r="AV182" s="12" t="s">
        <v>83</v>
      </c>
      <c r="AW182" s="12" t="s">
        <v>31</v>
      </c>
      <c r="AX182" s="12" t="s">
        <v>73</v>
      </c>
      <c r="AY182" s="253" t="s">
        <v>128</v>
      </c>
    </row>
    <row r="183" spans="2:51" s="13" customFormat="1" ht="12">
      <c r="B183" s="254"/>
      <c r="C183" s="255"/>
      <c r="D183" s="227" t="s">
        <v>212</v>
      </c>
      <c r="E183" s="256" t="s">
        <v>1</v>
      </c>
      <c r="F183" s="257" t="s">
        <v>214</v>
      </c>
      <c r="G183" s="255"/>
      <c r="H183" s="258">
        <v>1053.44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AT183" s="264" t="s">
        <v>212</v>
      </c>
      <c r="AU183" s="264" t="s">
        <v>83</v>
      </c>
      <c r="AV183" s="13" t="s">
        <v>133</v>
      </c>
      <c r="AW183" s="13" t="s">
        <v>31</v>
      </c>
      <c r="AX183" s="13" t="s">
        <v>81</v>
      </c>
      <c r="AY183" s="264" t="s">
        <v>128</v>
      </c>
    </row>
    <row r="184" spans="2:65" s="1" customFormat="1" ht="24" customHeight="1">
      <c r="B184" s="37"/>
      <c r="C184" s="214" t="s">
        <v>8</v>
      </c>
      <c r="D184" s="214" t="s">
        <v>129</v>
      </c>
      <c r="E184" s="215" t="s">
        <v>840</v>
      </c>
      <c r="F184" s="216" t="s">
        <v>841</v>
      </c>
      <c r="G184" s="217" t="s">
        <v>230</v>
      </c>
      <c r="H184" s="218">
        <v>225.51</v>
      </c>
      <c r="I184" s="219"/>
      <c r="J184" s="220">
        <f>ROUND(I184*H184,2)</f>
        <v>0</v>
      </c>
      <c r="K184" s="216" t="s">
        <v>211</v>
      </c>
      <c r="L184" s="42"/>
      <c r="M184" s="221" t="s">
        <v>1</v>
      </c>
      <c r="N184" s="222" t="s">
        <v>38</v>
      </c>
      <c r="O184" s="85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AR184" s="225" t="s">
        <v>133</v>
      </c>
      <c r="AT184" s="225" t="s">
        <v>129</v>
      </c>
      <c r="AU184" s="225" t="s">
        <v>83</v>
      </c>
      <c r="AY184" s="16" t="s">
        <v>128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6" t="s">
        <v>81</v>
      </c>
      <c r="BK184" s="226">
        <f>ROUND(I184*H184,2)</f>
        <v>0</v>
      </c>
      <c r="BL184" s="16" t="s">
        <v>133</v>
      </c>
      <c r="BM184" s="225" t="s">
        <v>268</v>
      </c>
    </row>
    <row r="185" spans="2:47" s="1" customFormat="1" ht="12">
      <c r="B185" s="37"/>
      <c r="C185" s="38"/>
      <c r="D185" s="227" t="s">
        <v>134</v>
      </c>
      <c r="E185" s="38"/>
      <c r="F185" s="228" t="s">
        <v>841</v>
      </c>
      <c r="G185" s="38"/>
      <c r="H185" s="38"/>
      <c r="I185" s="138"/>
      <c r="J185" s="38"/>
      <c r="K185" s="38"/>
      <c r="L185" s="42"/>
      <c r="M185" s="229"/>
      <c r="N185" s="85"/>
      <c r="O185" s="85"/>
      <c r="P185" s="85"/>
      <c r="Q185" s="85"/>
      <c r="R185" s="85"/>
      <c r="S185" s="85"/>
      <c r="T185" s="86"/>
      <c r="AT185" s="16" t="s">
        <v>134</v>
      </c>
      <c r="AU185" s="16" t="s">
        <v>83</v>
      </c>
    </row>
    <row r="186" spans="2:51" s="12" customFormat="1" ht="12">
      <c r="B186" s="243"/>
      <c r="C186" s="244"/>
      <c r="D186" s="227" t="s">
        <v>212</v>
      </c>
      <c r="E186" s="245" t="s">
        <v>1</v>
      </c>
      <c r="F186" s="246" t="s">
        <v>842</v>
      </c>
      <c r="G186" s="244"/>
      <c r="H186" s="247">
        <v>25.740000000000002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212</v>
      </c>
      <c r="AU186" s="253" t="s">
        <v>83</v>
      </c>
      <c r="AV186" s="12" t="s">
        <v>83</v>
      </c>
      <c r="AW186" s="12" t="s">
        <v>31</v>
      </c>
      <c r="AX186" s="12" t="s">
        <v>73</v>
      </c>
      <c r="AY186" s="253" t="s">
        <v>128</v>
      </c>
    </row>
    <row r="187" spans="2:51" s="12" customFormat="1" ht="12">
      <c r="B187" s="243"/>
      <c r="C187" s="244"/>
      <c r="D187" s="227" t="s">
        <v>212</v>
      </c>
      <c r="E187" s="245" t="s">
        <v>1</v>
      </c>
      <c r="F187" s="246" t="s">
        <v>843</v>
      </c>
      <c r="G187" s="244"/>
      <c r="H187" s="247">
        <v>25.080000000000002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212</v>
      </c>
      <c r="AU187" s="253" t="s">
        <v>83</v>
      </c>
      <c r="AV187" s="12" t="s">
        <v>83</v>
      </c>
      <c r="AW187" s="12" t="s">
        <v>31</v>
      </c>
      <c r="AX187" s="12" t="s">
        <v>73</v>
      </c>
      <c r="AY187" s="253" t="s">
        <v>128</v>
      </c>
    </row>
    <row r="188" spans="2:51" s="12" customFormat="1" ht="12">
      <c r="B188" s="243"/>
      <c r="C188" s="244"/>
      <c r="D188" s="227" t="s">
        <v>212</v>
      </c>
      <c r="E188" s="245" t="s">
        <v>1</v>
      </c>
      <c r="F188" s="246" t="s">
        <v>844</v>
      </c>
      <c r="G188" s="244"/>
      <c r="H188" s="247">
        <v>31.020000000000003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212</v>
      </c>
      <c r="AU188" s="253" t="s">
        <v>83</v>
      </c>
      <c r="AV188" s="12" t="s">
        <v>83</v>
      </c>
      <c r="AW188" s="12" t="s">
        <v>31</v>
      </c>
      <c r="AX188" s="12" t="s">
        <v>73</v>
      </c>
      <c r="AY188" s="253" t="s">
        <v>128</v>
      </c>
    </row>
    <row r="189" spans="2:51" s="12" customFormat="1" ht="12">
      <c r="B189" s="243"/>
      <c r="C189" s="244"/>
      <c r="D189" s="227" t="s">
        <v>212</v>
      </c>
      <c r="E189" s="245" t="s">
        <v>1</v>
      </c>
      <c r="F189" s="246" t="s">
        <v>845</v>
      </c>
      <c r="G189" s="244"/>
      <c r="H189" s="247">
        <v>19.470000000000002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AT189" s="253" t="s">
        <v>212</v>
      </c>
      <c r="AU189" s="253" t="s">
        <v>83</v>
      </c>
      <c r="AV189" s="12" t="s">
        <v>83</v>
      </c>
      <c r="AW189" s="12" t="s">
        <v>31</v>
      </c>
      <c r="AX189" s="12" t="s">
        <v>73</v>
      </c>
      <c r="AY189" s="253" t="s">
        <v>128</v>
      </c>
    </row>
    <row r="190" spans="2:51" s="12" customFormat="1" ht="12">
      <c r="B190" s="243"/>
      <c r="C190" s="244"/>
      <c r="D190" s="227" t="s">
        <v>212</v>
      </c>
      <c r="E190" s="245" t="s">
        <v>1</v>
      </c>
      <c r="F190" s="246" t="s">
        <v>846</v>
      </c>
      <c r="G190" s="244"/>
      <c r="H190" s="247">
        <v>124.2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212</v>
      </c>
      <c r="AU190" s="253" t="s">
        <v>83</v>
      </c>
      <c r="AV190" s="12" t="s">
        <v>83</v>
      </c>
      <c r="AW190" s="12" t="s">
        <v>31</v>
      </c>
      <c r="AX190" s="12" t="s">
        <v>73</v>
      </c>
      <c r="AY190" s="253" t="s">
        <v>128</v>
      </c>
    </row>
    <row r="191" spans="2:51" s="13" customFormat="1" ht="12">
      <c r="B191" s="254"/>
      <c r="C191" s="255"/>
      <c r="D191" s="227" t="s">
        <v>212</v>
      </c>
      <c r="E191" s="256" t="s">
        <v>1</v>
      </c>
      <c r="F191" s="257" t="s">
        <v>214</v>
      </c>
      <c r="G191" s="255"/>
      <c r="H191" s="258">
        <v>225.51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AT191" s="264" t="s">
        <v>212</v>
      </c>
      <c r="AU191" s="264" t="s">
        <v>83</v>
      </c>
      <c r="AV191" s="13" t="s">
        <v>133</v>
      </c>
      <c r="AW191" s="13" t="s">
        <v>31</v>
      </c>
      <c r="AX191" s="13" t="s">
        <v>81</v>
      </c>
      <c r="AY191" s="264" t="s">
        <v>128</v>
      </c>
    </row>
    <row r="192" spans="2:65" s="1" customFormat="1" ht="16.5" customHeight="1">
      <c r="B192" s="37"/>
      <c r="C192" s="265" t="s">
        <v>163</v>
      </c>
      <c r="D192" s="265" t="s">
        <v>260</v>
      </c>
      <c r="E192" s="266" t="s">
        <v>837</v>
      </c>
      <c r="F192" s="267" t="s">
        <v>838</v>
      </c>
      <c r="G192" s="268" t="s">
        <v>263</v>
      </c>
      <c r="H192" s="269">
        <v>451.02</v>
      </c>
      <c r="I192" s="270"/>
      <c r="J192" s="271">
        <f>ROUND(I192*H192,2)</f>
        <v>0</v>
      </c>
      <c r="K192" s="267" t="s">
        <v>211</v>
      </c>
      <c r="L192" s="272"/>
      <c r="M192" s="273" t="s">
        <v>1</v>
      </c>
      <c r="N192" s="274" t="s">
        <v>38</v>
      </c>
      <c r="O192" s="85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AR192" s="225" t="s">
        <v>145</v>
      </c>
      <c r="AT192" s="225" t="s">
        <v>260</v>
      </c>
      <c r="AU192" s="225" t="s">
        <v>83</v>
      </c>
      <c r="AY192" s="16" t="s">
        <v>128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6" t="s">
        <v>81</v>
      </c>
      <c r="BK192" s="226">
        <f>ROUND(I192*H192,2)</f>
        <v>0</v>
      </c>
      <c r="BL192" s="16" t="s">
        <v>133</v>
      </c>
      <c r="BM192" s="225" t="s">
        <v>271</v>
      </c>
    </row>
    <row r="193" spans="2:47" s="1" customFormat="1" ht="12">
      <c r="B193" s="37"/>
      <c r="C193" s="38"/>
      <c r="D193" s="227" t="s">
        <v>134</v>
      </c>
      <c r="E193" s="38"/>
      <c r="F193" s="228" t="s">
        <v>838</v>
      </c>
      <c r="G193" s="38"/>
      <c r="H193" s="38"/>
      <c r="I193" s="138"/>
      <c r="J193" s="38"/>
      <c r="K193" s="38"/>
      <c r="L193" s="42"/>
      <c r="M193" s="229"/>
      <c r="N193" s="85"/>
      <c r="O193" s="85"/>
      <c r="P193" s="85"/>
      <c r="Q193" s="85"/>
      <c r="R193" s="85"/>
      <c r="S193" s="85"/>
      <c r="T193" s="86"/>
      <c r="AT193" s="16" t="s">
        <v>134</v>
      </c>
      <c r="AU193" s="16" t="s">
        <v>83</v>
      </c>
    </row>
    <row r="194" spans="2:51" s="12" customFormat="1" ht="12">
      <c r="B194" s="243"/>
      <c r="C194" s="244"/>
      <c r="D194" s="227" t="s">
        <v>212</v>
      </c>
      <c r="E194" s="245" t="s">
        <v>1</v>
      </c>
      <c r="F194" s="246" t="s">
        <v>847</v>
      </c>
      <c r="G194" s="244"/>
      <c r="H194" s="247">
        <v>451.02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AT194" s="253" t="s">
        <v>212</v>
      </c>
      <c r="AU194" s="253" t="s">
        <v>83</v>
      </c>
      <c r="AV194" s="12" t="s">
        <v>83</v>
      </c>
      <c r="AW194" s="12" t="s">
        <v>31</v>
      </c>
      <c r="AX194" s="12" t="s">
        <v>73</v>
      </c>
      <c r="AY194" s="253" t="s">
        <v>128</v>
      </c>
    </row>
    <row r="195" spans="2:51" s="13" customFormat="1" ht="12">
      <c r="B195" s="254"/>
      <c r="C195" s="255"/>
      <c r="D195" s="227" t="s">
        <v>212</v>
      </c>
      <c r="E195" s="256" t="s">
        <v>1</v>
      </c>
      <c r="F195" s="257" t="s">
        <v>214</v>
      </c>
      <c r="G195" s="255"/>
      <c r="H195" s="258">
        <v>451.02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AT195" s="264" t="s">
        <v>212</v>
      </c>
      <c r="AU195" s="264" t="s">
        <v>83</v>
      </c>
      <c r="AV195" s="13" t="s">
        <v>133</v>
      </c>
      <c r="AW195" s="13" t="s">
        <v>31</v>
      </c>
      <c r="AX195" s="13" t="s">
        <v>81</v>
      </c>
      <c r="AY195" s="264" t="s">
        <v>128</v>
      </c>
    </row>
    <row r="196" spans="2:63" s="10" customFormat="1" ht="22.8" customHeight="1">
      <c r="B196" s="200"/>
      <c r="C196" s="201"/>
      <c r="D196" s="202" t="s">
        <v>72</v>
      </c>
      <c r="E196" s="241" t="s">
        <v>138</v>
      </c>
      <c r="F196" s="241" t="s">
        <v>848</v>
      </c>
      <c r="G196" s="201"/>
      <c r="H196" s="201"/>
      <c r="I196" s="204"/>
      <c r="J196" s="242">
        <f>BK196</f>
        <v>0</v>
      </c>
      <c r="K196" s="201"/>
      <c r="L196" s="206"/>
      <c r="M196" s="207"/>
      <c r="N196" s="208"/>
      <c r="O196" s="208"/>
      <c r="P196" s="209">
        <f>SUM(P197:P207)</f>
        <v>0</v>
      </c>
      <c r="Q196" s="208"/>
      <c r="R196" s="209">
        <f>SUM(R197:R207)</f>
        <v>18.62223590464</v>
      </c>
      <c r="S196" s="208"/>
      <c r="T196" s="210">
        <f>SUM(T197:T207)</f>
        <v>0</v>
      </c>
      <c r="AR196" s="211" t="s">
        <v>81</v>
      </c>
      <c r="AT196" s="212" t="s">
        <v>72</v>
      </c>
      <c r="AU196" s="212" t="s">
        <v>81</v>
      </c>
      <c r="AY196" s="211" t="s">
        <v>128</v>
      </c>
      <c r="BK196" s="213">
        <f>SUM(BK197:BK207)</f>
        <v>0</v>
      </c>
    </row>
    <row r="197" spans="2:65" s="1" customFormat="1" ht="24" customHeight="1">
      <c r="B197" s="37"/>
      <c r="C197" s="214" t="s">
        <v>273</v>
      </c>
      <c r="D197" s="214" t="s">
        <v>129</v>
      </c>
      <c r="E197" s="215" t="s">
        <v>849</v>
      </c>
      <c r="F197" s="216" t="s">
        <v>850</v>
      </c>
      <c r="G197" s="217" t="s">
        <v>210</v>
      </c>
      <c r="H197" s="218">
        <v>60.8</v>
      </c>
      <c r="I197" s="219"/>
      <c r="J197" s="220">
        <f>ROUND(I197*H197,2)</f>
        <v>0</v>
      </c>
      <c r="K197" s="216" t="s">
        <v>211</v>
      </c>
      <c r="L197" s="42"/>
      <c r="M197" s="221" t="s">
        <v>1</v>
      </c>
      <c r="N197" s="222" t="s">
        <v>38</v>
      </c>
      <c r="O197" s="85"/>
      <c r="P197" s="223">
        <f>O197*H197</f>
        <v>0</v>
      </c>
      <c r="Q197" s="223">
        <v>0.0034619</v>
      </c>
      <c r="R197" s="223">
        <f>Q197*H197</f>
        <v>0.21048351999999998</v>
      </c>
      <c r="S197" s="223">
        <v>0</v>
      </c>
      <c r="T197" s="224">
        <f>S197*H197</f>
        <v>0</v>
      </c>
      <c r="AR197" s="225" t="s">
        <v>133</v>
      </c>
      <c r="AT197" s="225" t="s">
        <v>129</v>
      </c>
      <c r="AU197" s="225" t="s">
        <v>83</v>
      </c>
      <c r="AY197" s="16" t="s">
        <v>128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6" t="s">
        <v>81</v>
      </c>
      <c r="BK197" s="226">
        <f>ROUND(I197*H197,2)</f>
        <v>0</v>
      </c>
      <c r="BL197" s="16" t="s">
        <v>133</v>
      </c>
      <c r="BM197" s="225" t="s">
        <v>276</v>
      </c>
    </row>
    <row r="198" spans="2:47" s="1" customFormat="1" ht="12">
      <c r="B198" s="37"/>
      <c r="C198" s="38"/>
      <c r="D198" s="227" t="s">
        <v>134</v>
      </c>
      <c r="E198" s="38"/>
      <c r="F198" s="228" t="s">
        <v>850</v>
      </c>
      <c r="G198" s="38"/>
      <c r="H198" s="38"/>
      <c r="I198" s="138"/>
      <c r="J198" s="38"/>
      <c r="K198" s="38"/>
      <c r="L198" s="42"/>
      <c r="M198" s="229"/>
      <c r="N198" s="85"/>
      <c r="O198" s="85"/>
      <c r="P198" s="85"/>
      <c r="Q198" s="85"/>
      <c r="R198" s="85"/>
      <c r="S198" s="85"/>
      <c r="T198" s="86"/>
      <c r="AT198" s="16" t="s">
        <v>134</v>
      </c>
      <c r="AU198" s="16" t="s">
        <v>83</v>
      </c>
    </row>
    <row r="199" spans="2:51" s="12" customFormat="1" ht="12">
      <c r="B199" s="243"/>
      <c r="C199" s="244"/>
      <c r="D199" s="227" t="s">
        <v>212</v>
      </c>
      <c r="E199" s="245" t="s">
        <v>1</v>
      </c>
      <c r="F199" s="246" t="s">
        <v>851</v>
      </c>
      <c r="G199" s="244"/>
      <c r="H199" s="247">
        <v>50.400000000000006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AT199" s="253" t="s">
        <v>212</v>
      </c>
      <c r="AU199" s="253" t="s">
        <v>83</v>
      </c>
      <c r="AV199" s="12" t="s">
        <v>83</v>
      </c>
      <c r="AW199" s="12" t="s">
        <v>31</v>
      </c>
      <c r="AX199" s="12" t="s">
        <v>73</v>
      </c>
      <c r="AY199" s="253" t="s">
        <v>128</v>
      </c>
    </row>
    <row r="200" spans="2:51" s="12" customFormat="1" ht="12">
      <c r="B200" s="243"/>
      <c r="C200" s="244"/>
      <c r="D200" s="227" t="s">
        <v>212</v>
      </c>
      <c r="E200" s="245" t="s">
        <v>1</v>
      </c>
      <c r="F200" s="246" t="s">
        <v>852</v>
      </c>
      <c r="G200" s="244"/>
      <c r="H200" s="247">
        <v>10.4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AT200" s="253" t="s">
        <v>212</v>
      </c>
      <c r="AU200" s="253" t="s">
        <v>83</v>
      </c>
      <c r="AV200" s="12" t="s">
        <v>83</v>
      </c>
      <c r="AW200" s="12" t="s">
        <v>31</v>
      </c>
      <c r="AX200" s="12" t="s">
        <v>73</v>
      </c>
      <c r="AY200" s="253" t="s">
        <v>128</v>
      </c>
    </row>
    <row r="201" spans="2:51" s="13" customFormat="1" ht="12">
      <c r="B201" s="254"/>
      <c r="C201" s="255"/>
      <c r="D201" s="227" t="s">
        <v>212</v>
      </c>
      <c r="E201" s="256" t="s">
        <v>1</v>
      </c>
      <c r="F201" s="257" t="s">
        <v>214</v>
      </c>
      <c r="G201" s="255"/>
      <c r="H201" s="258">
        <v>60.800000000000004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AT201" s="264" t="s">
        <v>212</v>
      </c>
      <c r="AU201" s="264" t="s">
        <v>83</v>
      </c>
      <c r="AV201" s="13" t="s">
        <v>133</v>
      </c>
      <c r="AW201" s="13" t="s">
        <v>31</v>
      </c>
      <c r="AX201" s="13" t="s">
        <v>81</v>
      </c>
      <c r="AY201" s="264" t="s">
        <v>128</v>
      </c>
    </row>
    <row r="202" spans="2:65" s="1" customFormat="1" ht="24" customHeight="1">
      <c r="B202" s="37"/>
      <c r="C202" s="214" t="s">
        <v>167</v>
      </c>
      <c r="D202" s="214" t="s">
        <v>129</v>
      </c>
      <c r="E202" s="215" t="s">
        <v>853</v>
      </c>
      <c r="F202" s="216" t="s">
        <v>854</v>
      </c>
      <c r="G202" s="217" t="s">
        <v>210</v>
      </c>
      <c r="H202" s="218">
        <v>60.8</v>
      </c>
      <c r="I202" s="219"/>
      <c r="J202" s="220">
        <f>ROUND(I202*H202,2)</f>
        <v>0</v>
      </c>
      <c r="K202" s="216" t="s">
        <v>211</v>
      </c>
      <c r="L202" s="42"/>
      <c r="M202" s="221" t="s">
        <v>1</v>
      </c>
      <c r="N202" s="222" t="s">
        <v>38</v>
      </c>
      <c r="O202" s="85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AR202" s="225" t="s">
        <v>133</v>
      </c>
      <c r="AT202" s="225" t="s">
        <v>129</v>
      </c>
      <c r="AU202" s="225" t="s">
        <v>83</v>
      </c>
      <c r="AY202" s="16" t="s">
        <v>128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6" t="s">
        <v>81</v>
      </c>
      <c r="BK202" s="226">
        <f>ROUND(I202*H202,2)</f>
        <v>0</v>
      </c>
      <c r="BL202" s="16" t="s">
        <v>133</v>
      </c>
      <c r="BM202" s="225" t="s">
        <v>280</v>
      </c>
    </row>
    <row r="203" spans="2:47" s="1" customFormat="1" ht="12">
      <c r="B203" s="37"/>
      <c r="C203" s="38"/>
      <c r="D203" s="227" t="s">
        <v>134</v>
      </c>
      <c r="E203" s="38"/>
      <c r="F203" s="228" t="s">
        <v>854</v>
      </c>
      <c r="G203" s="38"/>
      <c r="H203" s="38"/>
      <c r="I203" s="138"/>
      <c r="J203" s="38"/>
      <c r="K203" s="38"/>
      <c r="L203" s="42"/>
      <c r="M203" s="229"/>
      <c r="N203" s="85"/>
      <c r="O203" s="85"/>
      <c r="P203" s="85"/>
      <c r="Q203" s="85"/>
      <c r="R203" s="85"/>
      <c r="S203" s="85"/>
      <c r="T203" s="86"/>
      <c r="AT203" s="16" t="s">
        <v>134</v>
      </c>
      <c r="AU203" s="16" t="s">
        <v>83</v>
      </c>
    </row>
    <row r="204" spans="2:65" s="1" customFormat="1" ht="16.5" customHeight="1">
      <c r="B204" s="37"/>
      <c r="C204" s="214" t="s">
        <v>282</v>
      </c>
      <c r="D204" s="214" t="s">
        <v>129</v>
      </c>
      <c r="E204" s="215" t="s">
        <v>855</v>
      </c>
      <c r="F204" s="216" t="s">
        <v>856</v>
      </c>
      <c r="G204" s="217" t="s">
        <v>230</v>
      </c>
      <c r="H204" s="218">
        <v>8.16</v>
      </c>
      <c r="I204" s="219"/>
      <c r="J204" s="220">
        <f>ROUND(I204*H204,2)</f>
        <v>0</v>
      </c>
      <c r="K204" s="216" t="s">
        <v>211</v>
      </c>
      <c r="L204" s="42"/>
      <c r="M204" s="221" t="s">
        <v>1</v>
      </c>
      <c r="N204" s="222" t="s">
        <v>38</v>
      </c>
      <c r="O204" s="85"/>
      <c r="P204" s="223">
        <f>O204*H204</f>
        <v>0</v>
      </c>
      <c r="Q204" s="223">
        <v>2.256342204</v>
      </c>
      <c r="R204" s="223">
        <f>Q204*H204</f>
        <v>18.41175238464</v>
      </c>
      <c r="S204" s="223">
        <v>0</v>
      </c>
      <c r="T204" s="224">
        <f>S204*H204</f>
        <v>0</v>
      </c>
      <c r="AR204" s="225" t="s">
        <v>133</v>
      </c>
      <c r="AT204" s="225" t="s">
        <v>129</v>
      </c>
      <c r="AU204" s="225" t="s">
        <v>83</v>
      </c>
      <c r="AY204" s="16" t="s">
        <v>128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6" t="s">
        <v>81</v>
      </c>
      <c r="BK204" s="226">
        <f>ROUND(I204*H204,2)</f>
        <v>0</v>
      </c>
      <c r="BL204" s="16" t="s">
        <v>133</v>
      </c>
      <c r="BM204" s="225" t="s">
        <v>285</v>
      </c>
    </row>
    <row r="205" spans="2:47" s="1" customFormat="1" ht="12">
      <c r="B205" s="37"/>
      <c r="C205" s="38"/>
      <c r="D205" s="227" t="s">
        <v>134</v>
      </c>
      <c r="E205" s="38"/>
      <c r="F205" s="228" t="s">
        <v>856</v>
      </c>
      <c r="G205" s="38"/>
      <c r="H205" s="38"/>
      <c r="I205" s="138"/>
      <c r="J205" s="38"/>
      <c r="K205" s="38"/>
      <c r="L205" s="42"/>
      <c r="M205" s="229"/>
      <c r="N205" s="85"/>
      <c r="O205" s="85"/>
      <c r="P205" s="85"/>
      <c r="Q205" s="85"/>
      <c r="R205" s="85"/>
      <c r="S205" s="85"/>
      <c r="T205" s="86"/>
      <c r="AT205" s="16" t="s">
        <v>134</v>
      </c>
      <c r="AU205" s="16" t="s">
        <v>83</v>
      </c>
    </row>
    <row r="206" spans="2:51" s="12" customFormat="1" ht="12">
      <c r="B206" s="243"/>
      <c r="C206" s="244"/>
      <c r="D206" s="227" t="s">
        <v>212</v>
      </c>
      <c r="E206" s="245" t="s">
        <v>1</v>
      </c>
      <c r="F206" s="246" t="s">
        <v>857</v>
      </c>
      <c r="G206" s="244"/>
      <c r="H206" s="247">
        <v>8.160000000000002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AT206" s="253" t="s">
        <v>212</v>
      </c>
      <c r="AU206" s="253" t="s">
        <v>83</v>
      </c>
      <c r="AV206" s="12" t="s">
        <v>83</v>
      </c>
      <c r="AW206" s="12" t="s">
        <v>31</v>
      </c>
      <c r="AX206" s="12" t="s">
        <v>73</v>
      </c>
      <c r="AY206" s="253" t="s">
        <v>128</v>
      </c>
    </row>
    <row r="207" spans="2:51" s="13" customFormat="1" ht="12">
      <c r="B207" s="254"/>
      <c r="C207" s="255"/>
      <c r="D207" s="227" t="s">
        <v>212</v>
      </c>
      <c r="E207" s="256" t="s">
        <v>1</v>
      </c>
      <c r="F207" s="257" t="s">
        <v>214</v>
      </c>
      <c r="G207" s="255"/>
      <c r="H207" s="258">
        <v>8.160000000000002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AT207" s="264" t="s">
        <v>212</v>
      </c>
      <c r="AU207" s="264" t="s">
        <v>83</v>
      </c>
      <c r="AV207" s="13" t="s">
        <v>133</v>
      </c>
      <c r="AW207" s="13" t="s">
        <v>31</v>
      </c>
      <c r="AX207" s="13" t="s">
        <v>81</v>
      </c>
      <c r="AY207" s="264" t="s">
        <v>128</v>
      </c>
    </row>
    <row r="208" spans="2:63" s="10" customFormat="1" ht="22.8" customHeight="1">
      <c r="B208" s="200"/>
      <c r="C208" s="201"/>
      <c r="D208" s="202" t="s">
        <v>72</v>
      </c>
      <c r="E208" s="241" t="s">
        <v>133</v>
      </c>
      <c r="F208" s="241" t="s">
        <v>390</v>
      </c>
      <c r="G208" s="201"/>
      <c r="H208" s="201"/>
      <c r="I208" s="204"/>
      <c r="J208" s="242">
        <f>BK208</f>
        <v>0</v>
      </c>
      <c r="K208" s="201"/>
      <c r="L208" s="206"/>
      <c r="M208" s="207"/>
      <c r="N208" s="208"/>
      <c r="O208" s="208"/>
      <c r="P208" s="209">
        <f>SUM(P209:P230)</f>
        <v>0</v>
      </c>
      <c r="Q208" s="208"/>
      <c r="R208" s="209">
        <f>SUM(R209:R230)</f>
        <v>62.8119178</v>
      </c>
      <c r="S208" s="208"/>
      <c r="T208" s="210">
        <f>SUM(T209:T230)</f>
        <v>0</v>
      </c>
      <c r="AR208" s="211" t="s">
        <v>81</v>
      </c>
      <c r="AT208" s="212" t="s">
        <v>72</v>
      </c>
      <c r="AU208" s="212" t="s">
        <v>81</v>
      </c>
      <c r="AY208" s="211" t="s">
        <v>128</v>
      </c>
      <c r="BK208" s="213">
        <f>SUM(BK209:BK230)</f>
        <v>0</v>
      </c>
    </row>
    <row r="209" spans="2:65" s="1" customFormat="1" ht="24" customHeight="1">
      <c r="B209" s="37"/>
      <c r="C209" s="214" t="s">
        <v>170</v>
      </c>
      <c r="D209" s="214" t="s">
        <v>129</v>
      </c>
      <c r="E209" s="215" t="s">
        <v>858</v>
      </c>
      <c r="F209" s="216" t="s">
        <v>859</v>
      </c>
      <c r="G209" s="217" t="s">
        <v>230</v>
      </c>
      <c r="H209" s="218">
        <v>33.14</v>
      </c>
      <c r="I209" s="219"/>
      <c r="J209" s="220">
        <f>ROUND(I209*H209,2)</f>
        <v>0</v>
      </c>
      <c r="K209" s="216" t="s">
        <v>211</v>
      </c>
      <c r="L209" s="42"/>
      <c r="M209" s="221" t="s">
        <v>1</v>
      </c>
      <c r="N209" s="222" t="s">
        <v>38</v>
      </c>
      <c r="O209" s="85"/>
      <c r="P209" s="223">
        <f>O209*H209</f>
        <v>0</v>
      </c>
      <c r="Q209" s="223">
        <v>1.89077</v>
      </c>
      <c r="R209" s="223">
        <f>Q209*H209</f>
        <v>62.6601178</v>
      </c>
      <c r="S209" s="223">
        <v>0</v>
      </c>
      <c r="T209" s="224">
        <f>S209*H209</f>
        <v>0</v>
      </c>
      <c r="AR209" s="225" t="s">
        <v>133</v>
      </c>
      <c r="AT209" s="225" t="s">
        <v>129</v>
      </c>
      <c r="AU209" s="225" t="s">
        <v>83</v>
      </c>
      <c r="AY209" s="16" t="s">
        <v>128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6" t="s">
        <v>81</v>
      </c>
      <c r="BK209" s="226">
        <f>ROUND(I209*H209,2)</f>
        <v>0</v>
      </c>
      <c r="BL209" s="16" t="s">
        <v>133</v>
      </c>
      <c r="BM209" s="225" t="s">
        <v>289</v>
      </c>
    </row>
    <row r="210" spans="2:47" s="1" customFormat="1" ht="12">
      <c r="B210" s="37"/>
      <c r="C210" s="38"/>
      <c r="D210" s="227" t="s">
        <v>134</v>
      </c>
      <c r="E210" s="38"/>
      <c r="F210" s="228" t="s">
        <v>859</v>
      </c>
      <c r="G210" s="38"/>
      <c r="H210" s="38"/>
      <c r="I210" s="138"/>
      <c r="J210" s="38"/>
      <c r="K210" s="38"/>
      <c r="L210" s="42"/>
      <c r="M210" s="229"/>
      <c r="N210" s="85"/>
      <c r="O210" s="85"/>
      <c r="P210" s="85"/>
      <c r="Q210" s="85"/>
      <c r="R210" s="85"/>
      <c r="S210" s="85"/>
      <c r="T210" s="86"/>
      <c r="AT210" s="16" t="s">
        <v>134</v>
      </c>
      <c r="AU210" s="16" t="s">
        <v>83</v>
      </c>
    </row>
    <row r="211" spans="2:51" s="12" customFormat="1" ht="12">
      <c r="B211" s="243"/>
      <c r="C211" s="244"/>
      <c r="D211" s="227" t="s">
        <v>212</v>
      </c>
      <c r="E211" s="245" t="s">
        <v>1</v>
      </c>
      <c r="F211" s="246" t="s">
        <v>860</v>
      </c>
      <c r="G211" s="244"/>
      <c r="H211" s="247">
        <v>4.68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AT211" s="253" t="s">
        <v>212</v>
      </c>
      <c r="AU211" s="253" t="s">
        <v>83</v>
      </c>
      <c r="AV211" s="12" t="s">
        <v>83</v>
      </c>
      <c r="AW211" s="12" t="s">
        <v>31</v>
      </c>
      <c r="AX211" s="12" t="s">
        <v>73</v>
      </c>
      <c r="AY211" s="253" t="s">
        <v>128</v>
      </c>
    </row>
    <row r="212" spans="2:51" s="12" customFormat="1" ht="12">
      <c r="B212" s="243"/>
      <c r="C212" s="244"/>
      <c r="D212" s="227" t="s">
        <v>212</v>
      </c>
      <c r="E212" s="245" t="s">
        <v>1</v>
      </c>
      <c r="F212" s="246" t="s">
        <v>861</v>
      </c>
      <c r="G212" s="244"/>
      <c r="H212" s="247">
        <v>4.5600000000000005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AT212" s="253" t="s">
        <v>212</v>
      </c>
      <c r="AU212" s="253" t="s">
        <v>83</v>
      </c>
      <c r="AV212" s="12" t="s">
        <v>83</v>
      </c>
      <c r="AW212" s="12" t="s">
        <v>31</v>
      </c>
      <c r="AX212" s="12" t="s">
        <v>73</v>
      </c>
      <c r="AY212" s="253" t="s">
        <v>128</v>
      </c>
    </row>
    <row r="213" spans="2:51" s="12" customFormat="1" ht="12">
      <c r="B213" s="243"/>
      <c r="C213" s="244"/>
      <c r="D213" s="227" t="s">
        <v>212</v>
      </c>
      <c r="E213" s="245" t="s">
        <v>1</v>
      </c>
      <c r="F213" s="246" t="s">
        <v>862</v>
      </c>
      <c r="G213" s="244"/>
      <c r="H213" s="247">
        <v>5.640000000000001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AT213" s="253" t="s">
        <v>212</v>
      </c>
      <c r="AU213" s="253" t="s">
        <v>83</v>
      </c>
      <c r="AV213" s="12" t="s">
        <v>83</v>
      </c>
      <c r="AW213" s="12" t="s">
        <v>31</v>
      </c>
      <c r="AX213" s="12" t="s">
        <v>73</v>
      </c>
      <c r="AY213" s="253" t="s">
        <v>128</v>
      </c>
    </row>
    <row r="214" spans="2:51" s="12" customFormat="1" ht="12">
      <c r="B214" s="243"/>
      <c r="C214" s="244"/>
      <c r="D214" s="227" t="s">
        <v>212</v>
      </c>
      <c r="E214" s="245" t="s">
        <v>1</v>
      </c>
      <c r="F214" s="246" t="s">
        <v>863</v>
      </c>
      <c r="G214" s="244"/>
      <c r="H214" s="247">
        <v>3.54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AT214" s="253" t="s">
        <v>212</v>
      </c>
      <c r="AU214" s="253" t="s">
        <v>83</v>
      </c>
      <c r="AV214" s="12" t="s">
        <v>83</v>
      </c>
      <c r="AW214" s="12" t="s">
        <v>31</v>
      </c>
      <c r="AX214" s="12" t="s">
        <v>73</v>
      </c>
      <c r="AY214" s="253" t="s">
        <v>128</v>
      </c>
    </row>
    <row r="215" spans="2:51" s="12" customFormat="1" ht="12">
      <c r="B215" s="243"/>
      <c r="C215" s="244"/>
      <c r="D215" s="227" t="s">
        <v>212</v>
      </c>
      <c r="E215" s="245" t="s">
        <v>1</v>
      </c>
      <c r="F215" s="246" t="s">
        <v>864</v>
      </c>
      <c r="G215" s="244"/>
      <c r="H215" s="247">
        <v>14.720000000000002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AT215" s="253" t="s">
        <v>212</v>
      </c>
      <c r="AU215" s="253" t="s">
        <v>83</v>
      </c>
      <c r="AV215" s="12" t="s">
        <v>83</v>
      </c>
      <c r="AW215" s="12" t="s">
        <v>31</v>
      </c>
      <c r="AX215" s="12" t="s">
        <v>73</v>
      </c>
      <c r="AY215" s="253" t="s">
        <v>128</v>
      </c>
    </row>
    <row r="216" spans="2:51" s="13" customFormat="1" ht="12">
      <c r="B216" s="254"/>
      <c r="C216" s="255"/>
      <c r="D216" s="227" t="s">
        <v>212</v>
      </c>
      <c r="E216" s="256" t="s">
        <v>1</v>
      </c>
      <c r="F216" s="257" t="s">
        <v>214</v>
      </c>
      <c r="G216" s="255"/>
      <c r="H216" s="258">
        <v>33.14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AT216" s="264" t="s">
        <v>212</v>
      </c>
      <c r="AU216" s="264" t="s">
        <v>83</v>
      </c>
      <c r="AV216" s="13" t="s">
        <v>133</v>
      </c>
      <c r="AW216" s="13" t="s">
        <v>31</v>
      </c>
      <c r="AX216" s="13" t="s">
        <v>81</v>
      </c>
      <c r="AY216" s="264" t="s">
        <v>128</v>
      </c>
    </row>
    <row r="217" spans="2:65" s="1" customFormat="1" ht="16.5" customHeight="1">
      <c r="B217" s="37"/>
      <c r="C217" s="214" t="s">
        <v>7</v>
      </c>
      <c r="D217" s="214" t="s">
        <v>129</v>
      </c>
      <c r="E217" s="215" t="s">
        <v>865</v>
      </c>
      <c r="F217" s="216" t="s">
        <v>866</v>
      </c>
      <c r="G217" s="217" t="s">
        <v>132</v>
      </c>
      <c r="H217" s="218">
        <v>23</v>
      </c>
      <c r="I217" s="219"/>
      <c r="J217" s="220">
        <f>ROUND(I217*H217,2)</f>
        <v>0</v>
      </c>
      <c r="K217" s="216" t="s">
        <v>867</v>
      </c>
      <c r="L217" s="42"/>
      <c r="M217" s="221" t="s">
        <v>1</v>
      </c>
      <c r="N217" s="222" t="s">
        <v>38</v>
      </c>
      <c r="O217" s="85"/>
      <c r="P217" s="223">
        <f>O217*H217</f>
        <v>0</v>
      </c>
      <c r="Q217" s="223">
        <v>0.0066</v>
      </c>
      <c r="R217" s="223">
        <f>Q217*H217</f>
        <v>0.1518</v>
      </c>
      <c r="S217" s="223">
        <v>0</v>
      </c>
      <c r="T217" s="224">
        <f>S217*H217</f>
        <v>0</v>
      </c>
      <c r="AR217" s="225" t="s">
        <v>133</v>
      </c>
      <c r="AT217" s="225" t="s">
        <v>129</v>
      </c>
      <c r="AU217" s="225" t="s">
        <v>83</v>
      </c>
      <c r="AY217" s="16" t="s">
        <v>128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6" t="s">
        <v>81</v>
      </c>
      <c r="BK217" s="226">
        <f>ROUND(I217*H217,2)</f>
        <v>0</v>
      </c>
      <c r="BL217" s="16" t="s">
        <v>133</v>
      </c>
      <c r="BM217" s="225" t="s">
        <v>293</v>
      </c>
    </row>
    <row r="218" spans="2:47" s="1" customFormat="1" ht="12">
      <c r="B218" s="37"/>
      <c r="C218" s="38"/>
      <c r="D218" s="227" t="s">
        <v>134</v>
      </c>
      <c r="E218" s="38"/>
      <c r="F218" s="228" t="s">
        <v>866</v>
      </c>
      <c r="G218" s="38"/>
      <c r="H218" s="38"/>
      <c r="I218" s="138"/>
      <c r="J218" s="38"/>
      <c r="K218" s="38"/>
      <c r="L218" s="42"/>
      <c r="M218" s="229"/>
      <c r="N218" s="85"/>
      <c r="O218" s="85"/>
      <c r="P218" s="85"/>
      <c r="Q218" s="85"/>
      <c r="R218" s="85"/>
      <c r="S218" s="85"/>
      <c r="T218" s="86"/>
      <c r="AT218" s="16" t="s">
        <v>134</v>
      </c>
      <c r="AU218" s="16" t="s">
        <v>83</v>
      </c>
    </row>
    <row r="219" spans="2:51" s="12" customFormat="1" ht="12">
      <c r="B219" s="243"/>
      <c r="C219" s="244"/>
      <c r="D219" s="227" t="s">
        <v>212</v>
      </c>
      <c r="E219" s="245" t="s">
        <v>1</v>
      </c>
      <c r="F219" s="246" t="s">
        <v>868</v>
      </c>
      <c r="G219" s="244"/>
      <c r="H219" s="247">
        <v>8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AT219" s="253" t="s">
        <v>212</v>
      </c>
      <c r="AU219" s="253" t="s">
        <v>83</v>
      </c>
      <c r="AV219" s="12" t="s">
        <v>83</v>
      </c>
      <c r="AW219" s="12" t="s">
        <v>31</v>
      </c>
      <c r="AX219" s="12" t="s">
        <v>73</v>
      </c>
      <c r="AY219" s="253" t="s">
        <v>128</v>
      </c>
    </row>
    <row r="220" spans="2:51" s="12" customFormat="1" ht="12">
      <c r="B220" s="243"/>
      <c r="C220" s="244"/>
      <c r="D220" s="227" t="s">
        <v>212</v>
      </c>
      <c r="E220" s="245" t="s">
        <v>1</v>
      </c>
      <c r="F220" s="246" t="s">
        <v>869</v>
      </c>
      <c r="G220" s="244"/>
      <c r="H220" s="247">
        <v>15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212</v>
      </c>
      <c r="AU220" s="253" t="s">
        <v>83</v>
      </c>
      <c r="AV220" s="12" t="s">
        <v>83</v>
      </c>
      <c r="AW220" s="12" t="s">
        <v>31</v>
      </c>
      <c r="AX220" s="12" t="s">
        <v>73</v>
      </c>
      <c r="AY220" s="253" t="s">
        <v>128</v>
      </c>
    </row>
    <row r="221" spans="2:51" s="13" customFormat="1" ht="12">
      <c r="B221" s="254"/>
      <c r="C221" s="255"/>
      <c r="D221" s="227" t="s">
        <v>212</v>
      </c>
      <c r="E221" s="256" t="s">
        <v>1</v>
      </c>
      <c r="F221" s="257" t="s">
        <v>214</v>
      </c>
      <c r="G221" s="255"/>
      <c r="H221" s="258">
        <v>23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AT221" s="264" t="s">
        <v>212</v>
      </c>
      <c r="AU221" s="264" t="s">
        <v>83</v>
      </c>
      <c r="AV221" s="13" t="s">
        <v>133</v>
      </c>
      <c r="AW221" s="13" t="s">
        <v>31</v>
      </c>
      <c r="AX221" s="13" t="s">
        <v>81</v>
      </c>
      <c r="AY221" s="264" t="s">
        <v>128</v>
      </c>
    </row>
    <row r="222" spans="2:65" s="1" customFormat="1" ht="16.5" customHeight="1">
      <c r="B222" s="37"/>
      <c r="C222" s="265" t="s">
        <v>252</v>
      </c>
      <c r="D222" s="265" t="s">
        <v>260</v>
      </c>
      <c r="E222" s="266" t="s">
        <v>870</v>
      </c>
      <c r="F222" s="267" t="s">
        <v>871</v>
      </c>
      <c r="G222" s="268" t="s">
        <v>132</v>
      </c>
      <c r="H222" s="269">
        <v>1</v>
      </c>
      <c r="I222" s="270"/>
      <c r="J222" s="271">
        <f>ROUND(I222*H222,2)</f>
        <v>0</v>
      </c>
      <c r="K222" s="267" t="s">
        <v>211</v>
      </c>
      <c r="L222" s="272"/>
      <c r="M222" s="273" t="s">
        <v>1</v>
      </c>
      <c r="N222" s="274" t="s">
        <v>38</v>
      </c>
      <c r="O222" s="85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AR222" s="225" t="s">
        <v>145</v>
      </c>
      <c r="AT222" s="225" t="s">
        <v>260</v>
      </c>
      <c r="AU222" s="225" t="s">
        <v>83</v>
      </c>
      <c r="AY222" s="16" t="s">
        <v>128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6" t="s">
        <v>81</v>
      </c>
      <c r="BK222" s="226">
        <f>ROUND(I222*H222,2)</f>
        <v>0</v>
      </c>
      <c r="BL222" s="16" t="s">
        <v>133</v>
      </c>
      <c r="BM222" s="225" t="s">
        <v>299</v>
      </c>
    </row>
    <row r="223" spans="2:47" s="1" customFormat="1" ht="12">
      <c r="B223" s="37"/>
      <c r="C223" s="38"/>
      <c r="D223" s="227" t="s">
        <v>134</v>
      </c>
      <c r="E223" s="38"/>
      <c r="F223" s="228" t="s">
        <v>871</v>
      </c>
      <c r="G223" s="38"/>
      <c r="H223" s="38"/>
      <c r="I223" s="138"/>
      <c r="J223" s="38"/>
      <c r="K223" s="38"/>
      <c r="L223" s="42"/>
      <c r="M223" s="229"/>
      <c r="N223" s="85"/>
      <c r="O223" s="85"/>
      <c r="P223" s="85"/>
      <c r="Q223" s="85"/>
      <c r="R223" s="85"/>
      <c r="S223" s="85"/>
      <c r="T223" s="86"/>
      <c r="AT223" s="16" t="s">
        <v>134</v>
      </c>
      <c r="AU223" s="16" t="s">
        <v>83</v>
      </c>
    </row>
    <row r="224" spans="2:65" s="1" customFormat="1" ht="24" customHeight="1">
      <c r="B224" s="37"/>
      <c r="C224" s="265" t="s">
        <v>301</v>
      </c>
      <c r="D224" s="265" t="s">
        <v>260</v>
      </c>
      <c r="E224" s="266" t="s">
        <v>872</v>
      </c>
      <c r="F224" s="267" t="s">
        <v>873</v>
      </c>
      <c r="G224" s="268" t="s">
        <v>132</v>
      </c>
      <c r="H224" s="269">
        <v>21</v>
      </c>
      <c r="I224" s="270"/>
      <c r="J224" s="271">
        <f>ROUND(I224*H224,2)</f>
        <v>0</v>
      </c>
      <c r="K224" s="267" t="s">
        <v>211</v>
      </c>
      <c r="L224" s="272"/>
      <c r="M224" s="273" t="s">
        <v>1</v>
      </c>
      <c r="N224" s="274" t="s">
        <v>38</v>
      </c>
      <c r="O224" s="85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AR224" s="225" t="s">
        <v>145</v>
      </c>
      <c r="AT224" s="225" t="s">
        <v>260</v>
      </c>
      <c r="AU224" s="225" t="s">
        <v>83</v>
      </c>
      <c r="AY224" s="16" t="s">
        <v>128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6" t="s">
        <v>81</v>
      </c>
      <c r="BK224" s="226">
        <f>ROUND(I224*H224,2)</f>
        <v>0</v>
      </c>
      <c r="BL224" s="16" t="s">
        <v>133</v>
      </c>
      <c r="BM224" s="225" t="s">
        <v>304</v>
      </c>
    </row>
    <row r="225" spans="2:47" s="1" customFormat="1" ht="12">
      <c r="B225" s="37"/>
      <c r="C225" s="38"/>
      <c r="D225" s="227" t="s">
        <v>134</v>
      </c>
      <c r="E225" s="38"/>
      <c r="F225" s="228" t="s">
        <v>873</v>
      </c>
      <c r="G225" s="38"/>
      <c r="H225" s="38"/>
      <c r="I225" s="138"/>
      <c r="J225" s="38"/>
      <c r="K225" s="38"/>
      <c r="L225" s="42"/>
      <c r="M225" s="229"/>
      <c r="N225" s="85"/>
      <c r="O225" s="85"/>
      <c r="P225" s="85"/>
      <c r="Q225" s="85"/>
      <c r="R225" s="85"/>
      <c r="S225" s="85"/>
      <c r="T225" s="86"/>
      <c r="AT225" s="16" t="s">
        <v>134</v>
      </c>
      <c r="AU225" s="16" t="s">
        <v>83</v>
      </c>
    </row>
    <row r="226" spans="2:51" s="12" customFormat="1" ht="12">
      <c r="B226" s="243"/>
      <c r="C226" s="244"/>
      <c r="D226" s="227" t="s">
        <v>212</v>
      </c>
      <c r="E226" s="245" t="s">
        <v>1</v>
      </c>
      <c r="F226" s="246" t="s">
        <v>874</v>
      </c>
      <c r="G226" s="244"/>
      <c r="H226" s="247">
        <v>6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212</v>
      </c>
      <c r="AU226" s="253" t="s">
        <v>83</v>
      </c>
      <c r="AV226" s="12" t="s">
        <v>83</v>
      </c>
      <c r="AW226" s="12" t="s">
        <v>31</v>
      </c>
      <c r="AX226" s="12" t="s">
        <v>73</v>
      </c>
      <c r="AY226" s="253" t="s">
        <v>128</v>
      </c>
    </row>
    <row r="227" spans="2:51" s="12" customFormat="1" ht="12">
      <c r="B227" s="243"/>
      <c r="C227" s="244"/>
      <c r="D227" s="227" t="s">
        <v>212</v>
      </c>
      <c r="E227" s="245" t="s">
        <v>1</v>
      </c>
      <c r="F227" s="246" t="s">
        <v>869</v>
      </c>
      <c r="G227" s="244"/>
      <c r="H227" s="247">
        <v>15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AT227" s="253" t="s">
        <v>212</v>
      </c>
      <c r="AU227" s="253" t="s">
        <v>83</v>
      </c>
      <c r="AV227" s="12" t="s">
        <v>83</v>
      </c>
      <c r="AW227" s="12" t="s">
        <v>31</v>
      </c>
      <c r="AX227" s="12" t="s">
        <v>73</v>
      </c>
      <c r="AY227" s="253" t="s">
        <v>128</v>
      </c>
    </row>
    <row r="228" spans="2:51" s="13" customFormat="1" ht="12">
      <c r="B228" s="254"/>
      <c r="C228" s="255"/>
      <c r="D228" s="227" t="s">
        <v>212</v>
      </c>
      <c r="E228" s="256" t="s">
        <v>1</v>
      </c>
      <c r="F228" s="257" t="s">
        <v>214</v>
      </c>
      <c r="G228" s="255"/>
      <c r="H228" s="258">
        <v>21</v>
      </c>
      <c r="I228" s="259"/>
      <c r="J228" s="255"/>
      <c r="K228" s="255"/>
      <c r="L228" s="260"/>
      <c r="M228" s="261"/>
      <c r="N228" s="262"/>
      <c r="O228" s="262"/>
      <c r="P228" s="262"/>
      <c r="Q228" s="262"/>
      <c r="R228" s="262"/>
      <c r="S228" s="262"/>
      <c r="T228" s="263"/>
      <c r="AT228" s="264" t="s">
        <v>212</v>
      </c>
      <c r="AU228" s="264" t="s">
        <v>83</v>
      </c>
      <c r="AV228" s="13" t="s">
        <v>133</v>
      </c>
      <c r="AW228" s="13" t="s">
        <v>31</v>
      </c>
      <c r="AX228" s="13" t="s">
        <v>81</v>
      </c>
      <c r="AY228" s="264" t="s">
        <v>128</v>
      </c>
    </row>
    <row r="229" spans="2:65" s="1" customFormat="1" ht="24" customHeight="1">
      <c r="B229" s="37"/>
      <c r="C229" s="265" t="s">
        <v>256</v>
      </c>
      <c r="D229" s="265" t="s">
        <v>260</v>
      </c>
      <c r="E229" s="266" t="s">
        <v>875</v>
      </c>
      <c r="F229" s="267" t="s">
        <v>876</v>
      </c>
      <c r="G229" s="268" t="s">
        <v>132</v>
      </c>
      <c r="H229" s="269">
        <v>1</v>
      </c>
      <c r="I229" s="270"/>
      <c r="J229" s="271">
        <f>ROUND(I229*H229,2)</f>
        <v>0</v>
      </c>
      <c r="K229" s="267" t="s">
        <v>211</v>
      </c>
      <c r="L229" s="272"/>
      <c r="M229" s="273" t="s">
        <v>1</v>
      </c>
      <c r="N229" s="274" t="s">
        <v>38</v>
      </c>
      <c r="O229" s="85"/>
      <c r="P229" s="223">
        <f>O229*H229</f>
        <v>0</v>
      </c>
      <c r="Q229" s="223">
        <v>0</v>
      </c>
      <c r="R229" s="223">
        <f>Q229*H229</f>
        <v>0</v>
      </c>
      <c r="S229" s="223">
        <v>0</v>
      </c>
      <c r="T229" s="224">
        <f>S229*H229</f>
        <v>0</v>
      </c>
      <c r="AR229" s="225" t="s">
        <v>145</v>
      </c>
      <c r="AT229" s="225" t="s">
        <v>260</v>
      </c>
      <c r="AU229" s="225" t="s">
        <v>83</v>
      </c>
      <c r="AY229" s="16" t="s">
        <v>128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6" t="s">
        <v>81</v>
      </c>
      <c r="BK229" s="226">
        <f>ROUND(I229*H229,2)</f>
        <v>0</v>
      </c>
      <c r="BL229" s="16" t="s">
        <v>133</v>
      </c>
      <c r="BM229" s="225" t="s">
        <v>308</v>
      </c>
    </row>
    <row r="230" spans="2:47" s="1" customFormat="1" ht="12">
      <c r="B230" s="37"/>
      <c r="C230" s="38"/>
      <c r="D230" s="227" t="s">
        <v>134</v>
      </c>
      <c r="E230" s="38"/>
      <c r="F230" s="228" t="s">
        <v>876</v>
      </c>
      <c r="G230" s="38"/>
      <c r="H230" s="38"/>
      <c r="I230" s="138"/>
      <c r="J230" s="38"/>
      <c r="K230" s="38"/>
      <c r="L230" s="42"/>
      <c r="M230" s="229"/>
      <c r="N230" s="85"/>
      <c r="O230" s="85"/>
      <c r="P230" s="85"/>
      <c r="Q230" s="85"/>
      <c r="R230" s="85"/>
      <c r="S230" s="85"/>
      <c r="T230" s="86"/>
      <c r="AT230" s="16" t="s">
        <v>134</v>
      </c>
      <c r="AU230" s="16" t="s">
        <v>83</v>
      </c>
    </row>
    <row r="231" spans="2:63" s="10" customFormat="1" ht="22.8" customHeight="1">
      <c r="B231" s="200"/>
      <c r="C231" s="201"/>
      <c r="D231" s="202" t="s">
        <v>72</v>
      </c>
      <c r="E231" s="241" t="s">
        <v>127</v>
      </c>
      <c r="F231" s="241" t="s">
        <v>402</v>
      </c>
      <c r="G231" s="201"/>
      <c r="H231" s="201"/>
      <c r="I231" s="204"/>
      <c r="J231" s="242">
        <f>BK231</f>
        <v>0</v>
      </c>
      <c r="K231" s="201"/>
      <c r="L231" s="206"/>
      <c r="M231" s="207"/>
      <c r="N231" s="208"/>
      <c r="O231" s="208"/>
      <c r="P231" s="209">
        <f>SUM(P232:P235)</f>
        <v>0</v>
      </c>
      <c r="Q231" s="208"/>
      <c r="R231" s="209">
        <f>SUM(R232:R235)</f>
        <v>3.3679360000000003</v>
      </c>
      <c r="S231" s="208"/>
      <c r="T231" s="210">
        <f>SUM(T232:T235)</f>
        <v>0</v>
      </c>
      <c r="AR231" s="211" t="s">
        <v>81</v>
      </c>
      <c r="AT231" s="212" t="s">
        <v>72</v>
      </c>
      <c r="AU231" s="212" t="s">
        <v>81</v>
      </c>
      <c r="AY231" s="211" t="s">
        <v>128</v>
      </c>
      <c r="BK231" s="213">
        <f>SUM(BK232:BK235)</f>
        <v>0</v>
      </c>
    </row>
    <row r="232" spans="2:65" s="1" customFormat="1" ht="16.5" customHeight="1">
      <c r="B232" s="37"/>
      <c r="C232" s="214" t="s">
        <v>316</v>
      </c>
      <c r="D232" s="214" t="s">
        <v>129</v>
      </c>
      <c r="E232" s="215" t="s">
        <v>877</v>
      </c>
      <c r="F232" s="216" t="s">
        <v>878</v>
      </c>
      <c r="G232" s="217" t="s">
        <v>210</v>
      </c>
      <c r="H232" s="218">
        <v>16.64</v>
      </c>
      <c r="I232" s="219"/>
      <c r="J232" s="220">
        <f>ROUND(I232*H232,2)</f>
        <v>0</v>
      </c>
      <c r="K232" s="216" t="s">
        <v>211</v>
      </c>
      <c r="L232" s="42"/>
      <c r="M232" s="221" t="s">
        <v>1</v>
      </c>
      <c r="N232" s="222" t="s">
        <v>38</v>
      </c>
      <c r="O232" s="85"/>
      <c r="P232" s="223">
        <f>O232*H232</f>
        <v>0</v>
      </c>
      <c r="Q232" s="223">
        <v>0.2024</v>
      </c>
      <c r="R232" s="223">
        <f>Q232*H232</f>
        <v>3.3679360000000003</v>
      </c>
      <c r="S232" s="223">
        <v>0</v>
      </c>
      <c r="T232" s="224">
        <f>S232*H232</f>
        <v>0</v>
      </c>
      <c r="AR232" s="225" t="s">
        <v>133</v>
      </c>
      <c r="AT232" s="225" t="s">
        <v>129</v>
      </c>
      <c r="AU232" s="225" t="s">
        <v>83</v>
      </c>
      <c r="AY232" s="16" t="s">
        <v>128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6" t="s">
        <v>81</v>
      </c>
      <c r="BK232" s="226">
        <f>ROUND(I232*H232,2)</f>
        <v>0</v>
      </c>
      <c r="BL232" s="16" t="s">
        <v>133</v>
      </c>
      <c r="BM232" s="225" t="s">
        <v>319</v>
      </c>
    </row>
    <row r="233" spans="2:47" s="1" customFormat="1" ht="12">
      <c r="B233" s="37"/>
      <c r="C233" s="38"/>
      <c r="D233" s="227" t="s">
        <v>134</v>
      </c>
      <c r="E233" s="38"/>
      <c r="F233" s="228" t="s">
        <v>878</v>
      </c>
      <c r="G233" s="38"/>
      <c r="H233" s="38"/>
      <c r="I233" s="138"/>
      <c r="J233" s="38"/>
      <c r="K233" s="38"/>
      <c r="L233" s="42"/>
      <c r="M233" s="229"/>
      <c r="N233" s="85"/>
      <c r="O233" s="85"/>
      <c r="P233" s="85"/>
      <c r="Q233" s="85"/>
      <c r="R233" s="85"/>
      <c r="S233" s="85"/>
      <c r="T233" s="86"/>
      <c r="AT233" s="16" t="s">
        <v>134</v>
      </c>
      <c r="AU233" s="16" t="s">
        <v>83</v>
      </c>
    </row>
    <row r="234" spans="2:51" s="12" customFormat="1" ht="12">
      <c r="B234" s="243"/>
      <c r="C234" s="244"/>
      <c r="D234" s="227" t="s">
        <v>212</v>
      </c>
      <c r="E234" s="245" t="s">
        <v>1</v>
      </c>
      <c r="F234" s="246" t="s">
        <v>879</v>
      </c>
      <c r="G234" s="244"/>
      <c r="H234" s="247">
        <v>16.64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AT234" s="253" t="s">
        <v>212</v>
      </c>
      <c r="AU234" s="253" t="s">
        <v>83</v>
      </c>
      <c r="AV234" s="12" t="s">
        <v>83</v>
      </c>
      <c r="AW234" s="12" t="s">
        <v>31</v>
      </c>
      <c r="AX234" s="12" t="s">
        <v>73</v>
      </c>
      <c r="AY234" s="253" t="s">
        <v>128</v>
      </c>
    </row>
    <row r="235" spans="2:51" s="13" customFormat="1" ht="12">
      <c r="B235" s="254"/>
      <c r="C235" s="255"/>
      <c r="D235" s="227" t="s">
        <v>212</v>
      </c>
      <c r="E235" s="256" t="s">
        <v>1</v>
      </c>
      <c r="F235" s="257" t="s">
        <v>214</v>
      </c>
      <c r="G235" s="255"/>
      <c r="H235" s="258">
        <v>16.64</v>
      </c>
      <c r="I235" s="259"/>
      <c r="J235" s="255"/>
      <c r="K235" s="255"/>
      <c r="L235" s="260"/>
      <c r="M235" s="261"/>
      <c r="N235" s="262"/>
      <c r="O235" s="262"/>
      <c r="P235" s="262"/>
      <c r="Q235" s="262"/>
      <c r="R235" s="262"/>
      <c r="S235" s="262"/>
      <c r="T235" s="263"/>
      <c r="AT235" s="264" t="s">
        <v>212</v>
      </c>
      <c r="AU235" s="264" t="s">
        <v>83</v>
      </c>
      <c r="AV235" s="13" t="s">
        <v>133</v>
      </c>
      <c r="AW235" s="13" t="s">
        <v>31</v>
      </c>
      <c r="AX235" s="13" t="s">
        <v>81</v>
      </c>
      <c r="AY235" s="264" t="s">
        <v>128</v>
      </c>
    </row>
    <row r="236" spans="2:63" s="10" customFormat="1" ht="22.8" customHeight="1">
      <c r="B236" s="200"/>
      <c r="C236" s="201"/>
      <c r="D236" s="202" t="s">
        <v>72</v>
      </c>
      <c r="E236" s="241" t="s">
        <v>141</v>
      </c>
      <c r="F236" s="241" t="s">
        <v>880</v>
      </c>
      <c r="G236" s="201"/>
      <c r="H236" s="201"/>
      <c r="I236" s="204"/>
      <c r="J236" s="242">
        <f>BK236</f>
        <v>0</v>
      </c>
      <c r="K236" s="201"/>
      <c r="L236" s="206"/>
      <c r="M236" s="207"/>
      <c r="N236" s="208"/>
      <c r="O236" s="208"/>
      <c r="P236" s="209">
        <f>SUM(P237:P250)</f>
        <v>0</v>
      </c>
      <c r="Q236" s="208"/>
      <c r="R236" s="209">
        <f>SUM(R237:R250)</f>
        <v>8.000346854399998</v>
      </c>
      <c r="S236" s="208"/>
      <c r="T236" s="210">
        <f>SUM(T237:T250)</f>
        <v>0</v>
      </c>
      <c r="AR236" s="211" t="s">
        <v>81</v>
      </c>
      <c r="AT236" s="212" t="s">
        <v>72</v>
      </c>
      <c r="AU236" s="212" t="s">
        <v>81</v>
      </c>
      <c r="AY236" s="211" t="s">
        <v>128</v>
      </c>
      <c r="BK236" s="213">
        <f>SUM(BK237:BK250)</f>
        <v>0</v>
      </c>
    </row>
    <row r="237" spans="2:65" s="1" customFormat="1" ht="24" customHeight="1">
      <c r="B237" s="37"/>
      <c r="C237" s="214" t="s">
        <v>259</v>
      </c>
      <c r="D237" s="214" t="s">
        <v>129</v>
      </c>
      <c r="E237" s="215" t="s">
        <v>881</v>
      </c>
      <c r="F237" s="216" t="s">
        <v>882</v>
      </c>
      <c r="G237" s="217" t="s">
        <v>230</v>
      </c>
      <c r="H237" s="218">
        <v>1.008</v>
      </c>
      <c r="I237" s="219"/>
      <c r="J237" s="220">
        <f>ROUND(I237*H237,2)</f>
        <v>0</v>
      </c>
      <c r="K237" s="216" t="s">
        <v>211</v>
      </c>
      <c r="L237" s="42"/>
      <c r="M237" s="221" t="s">
        <v>1</v>
      </c>
      <c r="N237" s="222" t="s">
        <v>38</v>
      </c>
      <c r="O237" s="85"/>
      <c r="P237" s="223">
        <f>O237*H237</f>
        <v>0</v>
      </c>
      <c r="Q237" s="223">
        <v>2.25634</v>
      </c>
      <c r="R237" s="223">
        <f>Q237*H237</f>
        <v>2.27439072</v>
      </c>
      <c r="S237" s="223">
        <v>0</v>
      </c>
      <c r="T237" s="224">
        <f>S237*H237</f>
        <v>0</v>
      </c>
      <c r="AR237" s="225" t="s">
        <v>133</v>
      </c>
      <c r="AT237" s="225" t="s">
        <v>129</v>
      </c>
      <c r="AU237" s="225" t="s">
        <v>83</v>
      </c>
      <c r="AY237" s="16" t="s">
        <v>128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6" t="s">
        <v>81</v>
      </c>
      <c r="BK237" s="226">
        <f>ROUND(I237*H237,2)</f>
        <v>0</v>
      </c>
      <c r="BL237" s="16" t="s">
        <v>133</v>
      </c>
      <c r="BM237" s="225" t="s">
        <v>323</v>
      </c>
    </row>
    <row r="238" spans="2:47" s="1" customFormat="1" ht="12">
      <c r="B238" s="37"/>
      <c r="C238" s="38"/>
      <c r="D238" s="227" t="s">
        <v>134</v>
      </c>
      <c r="E238" s="38"/>
      <c r="F238" s="228" t="s">
        <v>882</v>
      </c>
      <c r="G238" s="38"/>
      <c r="H238" s="38"/>
      <c r="I238" s="138"/>
      <c r="J238" s="38"/>
      <c r="K238" s="38"/>
      <c r="L238" s="42"/>
      <c r="M238" s="229"/>
      <c r="N238" s="85"/>
      <c r="O238" s="85"/>
      <c r="P238" s="85"/>
      <c r="Q238" s="85"/>
      <c r="R238" s="85"/>
      <c r="S238" s="85"/>
      <c r="T238" s="86"/>
      <c r="AT238" s="16" t="s">
        <v>134</v>
      </c>
      <c r="AU238" s="16" t="s">
        <v>83</v>
      </c>
    </row>
    <row r="239" spans="2:51" s="12" customFormat="1" ht="12">
      <c r="B239" s="243"/>
      <c r="C239" s="244"/>
      <c r="D239" s="227" t="s">
        <v>212</v>
      </c>
      <c r="E239" s="245" t="s">
        <v>1</v>
      </c>
      <c r="F239" s="246" t="s">
        <v>883</v>
      </c>
      <c r="G239" s="244"/>
      <c r="H239" s="247">
        <v>1.008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AT239" s="253" t="s">
        <v>212</v>
      </c>
      <c r="AU239" s="253" t="s">
        <v>83</v>
      </c>
      <c r="AV239" s="12" t="s">
        <v>83</v>
      </c>
      <c r="AW239" s="12" t="s">
        <v>31</v>
      </c>
      <c r="AX239" s="12" t="s">
        <v>73</v>
      </c>
      <c r="AY239" s="253" t="s">
        <v>128</v>
      </c>
    </row>
    <row r="240" spans="2:51" s="13" customFormat="1" ht="12">
      <c r="B240" s="254"/>
      <c r="C240" s="255"/>
      <c r="D240" s="227" t="s">
        <v>212</v>
      </c>
      <c r="E240" s="256" t="s">
        <v>1</v>
      </c>
      <c r="F240" s="257" t="s">
        <v>214</v>
      </c>
      <c r="G240" s="255"/>
      <c r="H240" s="258">
        <v>1.008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AT240" s="264" t="s">
        <v>212</v>
      </c>
      <c r="AU240" s="264" t="s">
        <v>83</v>
      </c>
      <c r="AV240" s="13" t="s">
        <v>133</v>
      </c>
      <c r="AW240" s="13" t="s">
        <v>31</v>
      </c>
      <c r="AX240" s="13" t="s">
        <v>81</v>
      </c>
      <c r="AY240" s="264" t="s">
        <v>128</v>
      </c>
    </row>
    <row r="241" spans="2:65" s="1" customFormat="1" ht="24" customHeight="1">
      <c r="B241" s="37"/>
      <c r="C241" s="214" t="s">
        <v>326</v>
      </c>
      <c r="D241" s="214" t="s">
        <v>129</v>
      </c>
      <c r="E241" s="215" t="s">
        <v>884</v>
      </c>
      <c r="F241" s="216" t="s">
        <v>885</v>
      </c>
      <c r="G241" s="217" t="s">
        <v>230</v>
      </c>
      <c r="H241" s="218">
        <v>2.496</v>
      </c>
      <c r="I241" s="219"/>
      <c r="J241" s="220">
        <f>ROUND(I241*H241,2)</f>
        <v>0</v>
      </c>
      <c r="K241" s="216" t="s">
        <v>211</v>
      </c>
      <c r="L241" s="42"/>
      <c r="M241" s="221" t="s">
        <v>1</v>
      </c>
      <c r="N241" s="222" t="s">
        <v>38</v>
      </c>
      <c r="O241" s="85"/>
      <c r="P241" s="223">
        <f>O241*H241</f>
        <v>0</v>
      </c>
      <c r="Q241" s="223">
        <v>2.25634</v>
      </c>
      <c r="R241" s="223">
        <f>Q241*H241</f>
        <v>5.63182464</v>
      </c>
      <c r="S241" s="223">
        <v>0</v>
      </c>
      <c r="T241" s="224">
        <f>S241*H241</f>
        <v>0</v>
      </c>
      <c r="AR241" s="225" t="s">
        <v>133</v>
      </c>
      <c r="AT241" s="225" t="s">
        <v>129</v>
      </c>
      <c r="AU241" s="225" t="s">
        <v>83</v>
      </c>
      <c r="AY241" s="16" t="s">
        <v>128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6" t="s">
        <v>81</v>
      </c>
      <c r="BK241" s="226">
        <f>ROUND(I241*H241,2)</f>
        <v>0</v>
      </c>
      <c r="BL241" s="16" t="s">
        <v>133</v>
      </c>
      <c r="BM241" s="225" t="s">
        <v>329</v>
      </c>
    </row>
    <row r="242" spans="2:47" s="1" customFormat="1" ht="12">
      <c r="B242" s="37"/>
      <c r="C242" s="38"/>
      <c r="D242" s="227" t="s">
        <v>134</v>
      </c>
      <c r="E242" s="38"/>
      <c r="F242" s="228" t="s">
        <v>885</v>
      </c>
      <c r="G242" s="38"/>
      <c r="H242" s="38"/>
      <c r="I242" s="138"/>
      <c r="J242" s="38"/>
      <c r="K242" s="38"/>
      <c r="L242" s="42"/>
      <c r="M242" s="229"/>
      <c r="N242" s="85"/>
      <c r="O242" s="85"/>
      <c r="P242" s="85"/>
      <c r="Q242" s="85"/>
      <c r="R242" s="85"/>
      <c r="S242" s="85"/>
      <c r="T242" s="86"/>
      <c r="AT242" s="16" t="s">
        <v>134</v>
      </c>
      <c r="AU242" s="16" t="s">
        <v>83</v>
      </c>
    </row>
    <row r="243" spans="2:51" s="12" customFormat="1" ht="12">
      <c r="B243" s="243"/>
      <c r="C243" s="244"/>
      <c r="D243" s="227" t="s">
        <v>212</v>
      </c>
      <c r="E243" s="245" t="s">
        <v>1</v>
      </c>
      <c r="F243" s="246" t="s">
        <v>886</v>
      </c>
      <c r="G243" s="244"/>
      <c r="H243" s="247">
        <v>2.496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AT243" s="253" t="s">
        <v>212</v>
      </c>
      <c r="AU243" s="253" t="s">
        <v>83</v>
      </c>
      <c r="AV243" s="12" t="s">
        <v>83</v>
      </c>
      <c r="AW243" s="12" t="s">
        <v>31</v>
      </c>
      <c r="AX243" s="12" t="s">
        <v>73</v>
      </c>
      <c r="AY243" s="253" t="s">
        <v>128</v>
      </c>
    </row>
    <row r="244" spans="2:51" s="13" customFormat="1" ht="12">
      <c r="B244" s="254"/>
      <c r="C244" s="255"/>
      <c r="D244" s="227" t="s">
        <v>212</v>
      </c>
      <c r="E244" s="256" t="s">
        <v>1</v>
      </c>
      <c r="F244" s="257" t="s">
        <v>214</v>
      </c>
      <c r="G244" s="255"/>
      <c r="H244" s="258">
        <v>2.496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AT244" s="264" t="s">
        <v>212</v>
      </c>
      <c r="AU244" s="264" t="s">
        <v>83</v>
      </c>
      <c r="AV244" s="13" t="s">
        <v>133</v>
      </c>
      <c r="AW244" s="13" t="s">
        <v>31</v>
      </c>
      <c r="AX244" s="13" t="s">
        <v>81</v>
      </c>
      <c r="AY244" s="264" t="s">
        <v>128</v>
      </c>
    </row>
    <row r="245" spans="2:65" s="1" customFormat="1" ht="16.5" customHeight="1">
      <c r="B245" s="37"/>
      <c r="C245" s="214" t="s">
        <v>264</v>
      </c>
      <c r="D245" s="214" t="s">
        <v>129</v>
      </c>
      <c r="E245" s="215" t="s">
        <v>887</v>
      </c>
      <c r="F245" s="216" t="s">
        <v>888</v>
      </c>
      <c r="G245" s="217" t="s">
        <v>210</v>
      </c>
      <c r="H245" s="218">
        <v>6.96</v>
      </c>
      <c r="I245" s="219"/>
      <c r="J245" s="220">
        <f>ROUND(I245*H245,2)</f>
        <v>0</v>
      </c>
      <c r="K245" s="216" t="s">
        <v>211</v>
      </c>
      <c r="L245" s="42"/>
      <c r="M245" s="221" t="s">
        <v>1</v>
      </c>
      <c r="N245" s="222" t="s">
        <v>38</v>
      </c>
      <c r="O245" s="85"/>
      <c r="P245" s="223">
        <f>O245*H245</f>
        <v>0</v>
      </c>
      <c r="Q245" s="223">
        <v>0.01352464</v>
      </c>
      <c r="R245" s="223">
        <f>Q245*H245</f>
        <v>0.09413149439999999</v>
      </c>
      <c r="S245" s="223">
        <v>0</v>
      </c>
      <c r="T245" s="224">
        <f>S245*H245</f>
        <v>0</v>
      </c>
      <c r="AR245" s="225" t="s">
        <v>133</v>
      </c>
      <c r="AT245" s="225" t="s">
        <v>129</v>
      </c>
      <c r="AU245" s="225" t="s">
        <v>83</v>
      </c>
      <c r="AY245" s="16" t="s">
        <v>128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6" t="s">
        <v>81</v>
      </c>
      <c r="BK245" s="226">
        <f>ROUND(I245*H245,2)</f>
        <v>0</v>
      </c>
      <c r="BL245" s="16" t="s">
        <v>133</v>
      </c>
      <c r="BM245" s="225" t="s">
        <v>332</v>
      </c>
    </row>
    <row r="246" spans="2:47" s="1" customFormat="1" ht="12">
      <c r="B246" s="37"/>
      <c r="C246" s="38"/>
      <c r="D246" s="227" t="s">
        <v>134</v>
      </c>
      <c r="E246" s="38"/>
      <c r="F246" s="228" t="s">
        <v>888</v>
      </c>
      <c r="G246" s="38"/>
      <c r="H246" s="38"/>
      <c r="I246" s="138"/>
      <c r="J246" s="38"/>
      <c r="K246" s="38"/>
      <c r="L246" s="42"/>
      <c r="M246" s="229"/>
      <c r="N246" s="85"/>
      <c r="O246" s="85"/>
      <c r="P246" s="85"/>
      <c r="Q246" s="85"/>
      <c r="R246" s="85"/>
      <c r="S246" s="85"/>
      <c r="T246" s="86"/>
      <c r="AT246" s="16" t="s">
        <v>134</v>
      </c>
      <c r="AU246" s="16" t="s">
        <v>83</v>
      </c>
    </row>
    <row r="247" spans="2:51" s="12" customFormat="1" ht="12">
      <c r="B247" s="243"/>
      <c r="C247" s="244"/>
      <c r="D247" s="227" t="s">
        <v>212</v>
      </c>
      <c r="E247" s="245" t="s">
        <v>1</v>
      </c>
      <c r="F247" s="246" t="s">
        <v>889</v>
      </c>
      <c r="G247" s="244"/>
      <c r="H247" s="247">
        <v>6.960000000000001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AT247" s="253" t="s">
        <v>212</v>
      </c>
      <c r="AU247" s="253" t="s">
        <v>83</v>
      </c>
      <c r="AV247" s="12" t="s">
        <v>83</v>
      </c>
      <c r="AW247" s="12" t="s">
        <v>31</v>
      </c>
      <c r="AX247" s="12" t="s">
        <v>73</v>
      </c>
      <c r="AY247" s="253" t="s">
        <v>128</v>
      </c>
    </row>
    <row r="248" spans="2:51" s="13" customFormat="1" ht="12">
      <c r="B248" s="254"/>
      <c r="C248" s="255"/>
      <c r="D248" s="227" t="s">
        <v>212</v>
      </c>
      <c r="E248" s="256" t="s">
        <v>1</v>
      </c>
      <c r="F248" s="257" t="s">
        <v>214</v>
      </c>
      <c r="G248" s="255"/>
      <c r="H248" s="258">
        <v>6.960000000000001</v>
      </c>
      <c r="I248" s="259"/>
      <c r="J248" s="255"/>
      <c r="K248" s="255"/>
      <c r="L248" s="260"/>
      <c r="M248" s="261"/>
      <c r="N248" s="262"/>
      <c r="O248" s="262"/>
      <c r="P248" s="262"/>
      <c r="Q248" s="262"/>
      <c r="R248" s="262"/>
      <c r="S248" s="262"/>
      <c r="T248" s="263"/>
      <c r="AT248" s="264" t="s">
        <v>212</v>
      </c>
      <c r="AU248" s="264" t="s">
        <v>83</v>
      </c>
      <c r="AV248" s="13" t="s">
        <v>133</v>
      </c>
      <c r="AW248" s="13" t="s">
        <v>31</v>
      </c>
      <c r="AX248" s="13" t="s">
        <v>81</v>
      </c>
      <c r="AY248" s="264" t="s">
        <v>128</v>
      </c>
    </row>
    <row r="249" spans="2:65" s="1" customFormat="1" ht="16.5" customHeight="1">
      <c r="B249" s="37"/>
      <c r="C249" s="214" t="s">
        <v>334</v>
      </c>
      <c r="D249" s="214" t="s">
        <v>129</v>
      </c>
      <c r="E249" s="215" t="s">
        <v>890</v>
      </c>
      <c r="F249" s="216" t="s">
        <v>891</v>
      </c>
      <c r="G249" s="217" t="s">
        <v>210</v>
      </c>
      <c r="H249" s="218">
        <v>6.96</v>
      </c>
      <c r="I249" s="219"/>
      <c r="J249" s="220">
        <f>ROUND(I249*H249,2)</f>
        <v>0</v>
      </c>
      <c r="K249" s="216" t="s">
        <v>211</v>
      </c>
      <c r="L249" s="42"/>
      <c r="M249" s="221" t="s">
        <v>1</v>
      </c>
      <c r="N249" s="222" t="s">
        <v>38</v>
      </c>
      <c r="O249" s="85"/>
      <c r="P249" s="223">
        <f>O249*H249</f>
        <v>0</v>
      </c>
      <c r="Q249" s="223">
        <v>0</v>
      </c>
      <c r="R249" s="223">
        <f>Q249*H249</f>
        <v>0</v>
      </c>
      <c r="S249" s="223">
        <v>0</v>
      </c>
      <c r="T249" s="224">
        <f>S249*H249</f>
        <v>0</v>
      </c>
      <c r="AR249" s="225" t="s">
        <v>133</v>
      </c>
      <c r="AT249" s="225" t="s">
        <v>129</v>
      </c>
      <c r="AU249" s="225" t="s">
        <v>83</v>
      </c>
      <c r="AY249" s="16" t="s">
        <v>128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16" t="s">
        <v>81</v>
      </c>
      <c r="BK249" s="226">
        <f>ROUND(I249*H249,2)</f>
        <v>0</v>
      </c>
      <c r="BL249" s="16" t="s">
        <v>133</v>
      </c>
      <c r="BM249" s="225" t="s">
        <v>337</v>
      </c>
    </row>
    <row r="250" spans="2:47" s="1" customFormat="1" ht="12">
      <c r="B250" s="37"/>
      <c r="C250" s="38"/>
      <c r="D250" s="227" t="s">
        <v>134</v>
      </c>
      <c r="E250" s="38"/>
      <c r="F250" s="228" t="s">
        <v>891</v>
      </c>
      <c r="G250" s="38"/>
      <c r="H250" s="38"/>
      <c r="I250" s="138"/>
      <c r="J250" s="38"/>
      <c r="K250" s="38"/>
      <c r="L250" s="42"/>
      <c r="M250" s="229"/>
      <c r="N250" s="85"/>
      <c r="O250" s="85"/>
      <c r="P250" s="85"/>
      <c r="Q250" s="85"/>
      <c r="R250" s="85"/>
      <c r="S250" s="85"/>
      <c r="T250" s="86"/>
      <c r="AT250" s="16" t="s">
        <v>134</v>
      </c>
      <c r="AU250" s="16" t="s">
        <v>83</v>
      </c>
    </row>
    <row r="251" spans="2:63" s="10" customFormat="1" ht="22.8" customHeight="1">
      <c r="B251" s="200"/>
      <c r="C251" s="201"/>
      <c r="D251" s="202" t="s">
        <v>72</v>
      </c>
      <c r="E251" s="241" t="s">
        <v>145</v>
      </c>
      <c r="F251" s="241" t="s">
        <v>454</v>
      </c>
      <c r="G251" s="201"/>
      <c r="H251" s="201"/>
      <c r="I251" s="204"/>
      <c r="J251" s="242">
        <f>BK251</f>
        <v>0</v>
      </c>
      <c r="K251" s="201"/>
      <c r="L251" s="206"/>
      <c r="M251" s="207"/>
      <c r="N251" s="208"/>
      <c r="O251" s="208"/>
      <c r="P251" s="209">
        <f>SUM(P252:P319)</f>
        <v>0</v>
      </c>
      <c r="Q251" s="208"/>
      <c r="R251" s="209">
        <f>SUM(R252:R319)</f>
        <v>16.699655707999998</v>
      </c>
      <c r="S251" s="208"/>
      <c r="T251" s="210">
        <f>SUM(T252:T319)</f>
        <v>0</v>
      </c>
      <c r="AR251" s="211" t="s">
        <v>81</v>
      </c>
      <c r="AT251" s="212" t="s">
        <v>72</v>
      </c>
      <c r="AU251" s="212" t="s">
        <v>81</v>
      </c>
      <c r="AY251" s="211" t="s">
        <v>128</v>
      </c>
      <c r="BK251" s="213">
        <f>SUM(BK252:BK319)</f>
        <v>0</v>
      </c>
    </row>
    <row r="252" spans="2:65" s="1" customFormat="1" ht="24" customHeight="1">
      <c r="B252" s="37"/>
      <c r="C252" s="214" t="s">
        <v>268</v>
      </c>
      <c r="D252" s="214" t="s">
        <v>129</v>
      </c>
      <c r="E252" s="215" t="s">
        <v>892</v>
      </c>
      <c r="F252" s="216" t="s">
        <v>893</v>
      </c>
      <c r="G252" s="217" t="s">
        <v>223</v>
      </c>
      <c r="H252" s="218">
        <v>88</v>
      </c>
      <c r="I252" s="219"/>
      <c r="J252" s="220">
        <f>ROUND(I252*H252,2)</f>
        <v>0</v>
      </c>
      <c r="K252" s="216" t="s">
        <v>211</v>
      </c>
      <c r="L252" s="42"/>
      <c r="M252" s="221" t="s">
        <v>1</v>
      </c>
      <c r="N252" s="222" t="s">
        <v>38</v>
      </c>
      <c r="O252" s="85"/>
      <c r="P252" s="223">
        <f>O252*H252</f>
        <v>0</v>
      </c>
      <c r="Q252" s="223">
        <v>0.001276</v>
      </c>
      <c r="R252" s="223">
        <f>Q252*H252</f>
        <v>0.112288</v>
      </c>
      <c r="S252" s="223">
        <v>0</v>
      </c>
      <c r="T252" s="224">
        <f>S252*H252</f>
        <v>0</v>
      </c>
      <c r="AR252" s="225" t="s">
        <v>133</v>
      </c>
      <c r="AT252" s="225" t="s">
        <v>129</v>
      </c>
      <c r="AU252" s="225" t="s">
        <v>83</v>
      </c>
      <c r="AY252" s="16" t="s">
        <v>128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6" t="s">
        <v>81</v>
      </c>
      <c r="BK252" s="226">
        <f>ROUND(I252*H252,2)</f>
        <v>0</v>
      </c>
      <c r="BL252" s="16" t="s">
        <v>133</v>
      </c>
      <c r="BM252" s="225" t="s">
        <v>341</v>
      </c>
    </row>
    <row r="253" spans="2:47" s="1" customFormat="1" ht="12">
      <c r="B253" s="37"/>
      <c r="C253" s="38"/>
      <c r="D253" s="227" t="s">
        <v>134</v>
      </c>
      <c r="E253" s="38"/>
      <c r="F253" s="228" t="s">
        <v>893</v>
      </c>
      <c r="G253" s="38"/>
      <c r="H253" s="38"/>
      <c r="I253" s="138"/>
      <c r="J253" s="38"/>
      <c r="K253" s="38"/>
      <c r="L253" s="42"/>
      <c r="M253" s="229"/>
      <c r="N253" s="85"/>
      <c r="O253" s="85"/>
      <c r="P253" s="85"/>
      <c r="Q253" s="85"/>
      <c r="R253" s="85"/>
      <c r="S253" s="85"/>
      <c r="T253" s="86"/>
      <c r="AT253" s="16" t="s">
        <v>134</v>
      </c>
      <c r="AU253" s="16" t="s">
        <v>83</v>
      </c>
    </row>
    <row r="254" spans="2:65" s="1" customFormat="1" ht="24" customHeight="1">
      <c r="B254" s="37"/>
      <c r="C254" s="214" t="s">
        <v>343</v>
      </c>
      <c r="D254" s="214" t="s">
        <v>129</v>
      </c>
      <c r="E254" s="215" t="s">
        <v>894</v>
      </c>
      <c r="F254" s="216" t="s">
        <v>895</v>
      </c>
      <c r="G254" s="217" t="s">
        <v>223</v>
      </c>
      <c r="H254" s="218">
        <v>96</v>
      </c>
      <c r="I254" s="219"/>
      <c r="J254" s="220">
        <f>ROUND(I254*H254,2)</f>
        <v>0</v>
      </c>
      <c r="K254" s="216" t="s">
        <v>211</v>
      </c>
      <c r="L254" s="42"/>
      <c r="M254" s="221" t="s">
        <v>1</v>
      </c>
      <c r="N254" s="222" t="s">
        <v>38</v>
      </c>
      <c r="O254" s="85"/>
      <c r="P254" s="223">
        <f>O254*H254</f>
        <v>0</v>
      </c>
      <c r="Q254" s="223">
        <v>0.002741</v>
      </c>
      <c r="R254" s="223">
        <f>Q254*H254</f>
        <v>0.263136</v>
      </c>
      <c r="S254" s="223">
        <v>0</v>
      </c>
      <c r="T254" s="224">
        <f>S254*H254</f>
        <v>0</v>
      </c>
      <c r="AR254" s="225" t="s">
        <v>133</v>
      </c>
      <c r="AT254" s="225" t="s">
        <v>129</v>
      </c>
      <c r="AU254" s="225" t="s">
        <v>83</v>
      </c>
      <c r="AY254" s="16" t="s">
        <v>128</v>
      </c>
      <c r="BE254" s="226">
        <f>IF(N254="základní",J254,0)</f>
        <v>0</v>
      </c>
      <c r="BF254" s="226">
        <f>IF(N254="snížená",J254,0)</f>
        <v>0</v>
      </c>
      <c r="BG254" s="226">
        <f>IF(N254="zákl. přenesená",J254,0)</f>
        <v>0</v>
      </c>
      <c r="BH254" s="226">
        <f>IF(N254="sníž. přenesená",J254,0)</f>
        <v>0</v>
      </c>
      <c r="BI254" s="226">
        <f>IF(N254="nulová",J254,0)</f>
        <v>0</v>
      </c>
      <c r="BJ254" s="16" t="s">
        <v>81</v>
      </c>
      <c r="BK254" s="226">
        <f>ROUND(I254*H254,2)</f>
        <v>0</v>
      </c>
      <c r="BL254" s="16" t="s">
        <v>133</v>
      </c>
      <c r="BM254" s="225" t="s">
        <v>346</v>
      </c>
    </row>
    <row r="255" spans="2:47" s="1" customFormat="1" ht="12">
      <c r="B255" s="37"/>
      <c r="C255" s="38"/>
      <c r="D255" s="227" t="s">
        <v>134</v>
      </c>
      <c r="E255" s="38"/>
      <c r="F255" s="228" t="s">
        <v>895</v>
      </c>
      <c r="G255" s="38"/>
      <c r="H255" s="38"/>
      <c r="I255" s="138"/>
      <c r="J255" s="38"/>
      <c r="K255" s="38"/>
      <c r="L255" s="42"/>
      <c r="M255" s="229"/>
      <c r="N255" s="85"/>
      <c r="O255" s="85"/>
      <c r="P255" s="85"/>
      <c r="Q255" s="85"/>
      <c r="R255" s="85"/>
      <c r="S255" s="85"/>
      <c r="T255" s="86"/>
      <c r="AT255" s="16" t="s">
        <v>134</v>
      </c>
      <c r="AU255" s="16" t="s">
        <v>83</v>
      </c>
    </row>
    <row r="256" spans="2:65" s="1" customFormat="1" ht="24" customHeight="1">
      <c r="B256" s="37"/>
      <c r="C256" s="214" t="s">
        <v>271</v>
      </c>
      <c r="D256" s="214" t="s">
        <v>129</v>
      </c>
      <c r="E256" s="215" t="s">
        <v>896</v>
      </c>
      <c r="F256" s="216" t="s">
        <v>897</v>
      </c>
      <c r="G256" s="217" t="s">
        <v>223</v>
      </c>
      <c r="H256" s="218">
        <v>153.5</v>
      </c>
      <c r="I256" s="219"/>
      <c r="J256" s="220">
        <f>ROUND(I256*H256,2)</f>
        <v>0</v>
      </c>
      <c r="K256" s="216" t="s">
        <v>211</v>
      </c>
      <c r="L256" s="42"/>
      <c r="M256" s="221" t="s">
        <v>1</v>
      </c>
      <c r="N256" s="222" t="s">
        <v>38</v>
      </c>
      <c r="O256" s="85"/>
      <c r="P256" s="223">
        <f>O256*H256</f>
        <v>0</v>
      </c>
      <c r="Q256" s="223">
        <v>0.007256</v>
      </c>
      <c r="R256" s="223">
        <f>Q256*H256</f>
        <v>1.113796</v>
      </c>
      <c r="S256" s="223">
        <v>0</v>
      </c>
      <c r="T256" s="224">
        <f>S256*H256</f>
        <v>0</v>
      </c>
      <c r="AR256" s="225" t="s">
        <v>133</v>
      </c>
      <c r="AT256" s="225" t="s">
        <v>129</v>
      </c>
      <c r="AU256" s="225" t="s">
        <v>83</v>
      </c>
      <c r="AY256" s="16" t="s">
        <v>128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6" t="s">
        <v>81</v>
      </c>
      <c r="BK256" s="226">
        <f>ROUND(I256*H256,2)</f>
        <v>0</v>
      </c>
      <c r="BL256" s="16" t="s">
        <v>133</v>
      </c>
      <c r="BM256" s="225" t="s">
        <v>350</v>
      </c>
    </row>
    <row r="257" spans="2:47" s="1" customFormat="1" ht="12">
      <c r="B257" s="37"/>
      <c r="C257" s="38"/>
      <c r="D257" s="227" t="s">
        <v>134</v>
      </c>
      <c r="E257" s="38"/>
      <c r="F257" s="228" t="s">
        <v>897</v>
      </c>
      <c r="G257" s="38"/>
      <c r="H257" s="38"/>
      <c r="I257" s="138"/>
      <c r="J257" s="38"/>
      <c r="K257" s="38"/>
      <c r="L257" s="42"/>
      <c r="M257" s="229"/>
      <c r="N257" s="85"/>
      <c r="O257" s="85"/>
      <c r="P257" s="85"/>
      <c r="Q257" s="85"/>
      <c r="R257" s="85"/>
      <c r="S257" s="85"/>
      <c r="T257" s="86"/>
      <c r="AT257" s="16" t="s">
        <v>134</v>
      </c>
      <c r="AU257" s="16" t="s">
        <v>83</v>
      </c>
    </row>
    <row r="258" spans="2:51" s="12" customFormat="1" ht="12">
      <c r="B258" s="243"/>
      <c r="C258" s="244"/>
      <c r="D258" s="227" t="s">
        <v>212</v>
      </c>
      <c r="E258" s="245" t="s">
        <v>1</v>
      </c>
      <c r="F258" s="246" t="s">
        <v>898</v>
      </c>
      <c r="G258" s="244"/>
      <c r="H258" s="247">
        <v>39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AT258" s="253" t="s">
        <v>212</v>
      </c>
      <c r="AU258" s="253" t="s">
        <v>83</v>
      </c>
      <c r="AV258" s="12" t="s">
        <v>83</v>
      </c>
      <c r="AW258" s="12" t="s">
        <v>31</v>
      </c>
      <c r="AX258" s="12" t="s">
        <v>73</v>
      </c>
      <c r="AY258" s="253" t="s">
        <v>128</v>
      </c>
    </row>
    <row r="259" spans="2:51" s="12" customFormat="1" ht="12">
      <c r="B259" s="243"/>
      <c r="C259" s="244"/>
      <c r="D259" s="227" t="s">
        <v>212</v>
      </c>
      <c r="E259" s="245" t="s">
        <v>1</v>
      </c>
      <c r="F259" s="246" t="s">
        <v>899</v>
      </c>
      <c r="G259" s="244"/>
      <c r="H259" s="247">
        <v>38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AT259" s="253" t="s">
        <v>212</v>
      </c>
      <c r="AU259" s="253" t="s">
        <v>83</v>
      </c>
      <c r="AV259" s="12" t="s">
        <v>83</v>
      </c>
      <c r="AW259" s="12" t="s">
        <v>31</v>
      </c>
      <c r="AX259" s="12" t="s">
        <v>73</v>
      </c>
      <c r="AY259" s="253" t="s">
        <v>128</v>
      </c>
    </row>
    <row r="260" spans="2:51" s="12" customFormat="1" ht="12">
      <c r="B260" s="243"/>
      <c r="C260" s="244"/>
      <c r="D260" s="227" t="s">
        <v>212</v>
      </c>
      <c r="E260" s="245" t="s">
        <v>1</v>
      </c>
      <c r="F260" s="246" t="s">
        <v>900</v>
      </c>
      <c r="G260" s="244"/>
      <c r="H260" s="247">
        <v>47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AT260" s="253" t="s">
        <v>212</v>
      </c>
      <c r="AU260" s="253" t="s">
        <v>83</v>
      </c>
      <c r="AV260" s="12" t="s">
        <v>83</v>
      </c>
      <c r="AW260" s="12" t="s">
        <v>31</v>
      </c>
      <c r="AX260" s="12" t="s">
        <v>73</v>
      </c>
      <c r="AY260" s="253" t="s">
        <v>128</v>
      </c>
    </row>
    <row r="261" spans="2:51" s="12" customFormat="1" ht="12">
      <c r="B261" s="243"/>
      <c r="C261" s="244"/>
      <c r="D261" s="227" t="s">
        <v>212</v>
      </c>
      <c r="E261" s="245" t="s">
        <v>1</v>
      </c>
      <c r="F261" s="246" t="s">
        <v>901</v>
      </c>
      <c r="G261" s="244"/>
      <c r="H261" s="247">
        <v>29.5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AT261" s="253" t="s">
        <v>212</v>
      </c>
      <c r="AU261" s="253" t="s">
        <v>83</v>
      </c>
      <c r="AV261" s="12" t="s">
        <v>83</v>
      </c>
      <c r="AW261" s="12" t="s">
        <v>31</v>
      </c>
      <c r="AX261" s="12" t="s">
        <v>73</v>
      </c>
      <c r="AY261" s="253" t="s">
        <v>128</v>
      </c>
    </row>
    <row r="262" spans="2:51" s="13" customFormat="1" ht="12">
      <c r="B262" s="254"/>
      <c r="C262" s="255"/>
      <c r="D262" s="227" t="s">
        <v>212</v>
      </c>
      <c r="E262" s="256" t="s">
        <v>1</v>
      </c>
      <c r="F262" s="257" t="s">
        <v>214</v>
      </c>
      <c r="G262" s="255"/>
      <c r="H262" s="258">
        <v>153.5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AT262" s="264" t="s">
        <v>212</v>
      </c>
      <c r="AU262" s="264" t="s">
        <v>83</v>
      </c>
      <c r="AV262" s="13" t="s">
        <v>133</v>
      </c>
      <c r="AW262" s="13" t="s">
        <v>31</v>
      </c>
      <c r="AX262" s="13" t="s">
        <v>81</v>
      </c>
      <c r="AY262" s="264" t="s">
        <v>128</v>
      </c>
    </row>
    <row r="263" spans="2:65" s="1" customFormat="1" ht="24" customHeight="1">
      <c r="B263" s="37"/>
      <c r="C263" s="214" t="s">
        <v>353</v>
      </c>
      <c r="D263" s="214" t="s">
        <v>129</v>
      </c>
      <c r="E263" s="215" t="s">
        <v>902</v>
      </c>
      <c r="F263" s="216" t="s">
        <v>903</v>
      </c>
      <c r="G263" s="217" t="s">
        <v>132</v>
      </c>
      <c r="H263" s="218">
        <v>16</v>
      </c>
      <c r="I263" s="219"/>
      <c r="J263" s="220">
        <f>ROUND(I263*H263,2)</f>
        <v>0</v>
      </c>
      <c r="K263" s="216" t="s">
        <v>211</v>
      </c>
      <c r="L263" s="42"/>
      <c r="M263" s="221" t="s">
        <v>1</v>
      </c>
      <c r="N263" s="222" t="s">
        <v>38</v>
      </c>
      <c r="O263" s="85"/>
      <c r="P263" s="223">
        <f>O263*H263</f>
        <v>0</v>
      </c>
      <c r="Q263" s="223">
        <v>6E-07</v>
      </c>
      <c r="R263" s="223">
        <f>Q263*H263</f>
        <v>9.6E-06</v>
      </c>
      <c r="S263" s="223">
        <v>0</v>
      </c>
      <c r="T263" s="224">
        <f>S263*H263</f>
        <v>0</v>
      </c>
      <c r="AR263" s="225" t="s">
        <v>133</v>
      </c>
      <c r="AT263" s="225" t="s">
        <v>129</v>
      </c>
      <c r="AU263" s="225" t="s">
        <v>83</v>
      </c>
      <c r="AY263" s="16" t="s">
        <v>128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6" t="s">
        <v>81</v>
      </c>
      <c r="BK263" s="226">
        <f>ROUND(I263*H263,2)</f>
        <v>0</v>
      </c>
      <c r="BL263" s="16" t="s">
        <v>133</v>
      </c>
      <c r="BM263" s="225" t="s">
        <v>356</v>
      </c>
    </row>
    <row r="264" spans="2:47" s="1" customFormat="1" ht="12">
      <c r="B264" s="37"/>
      <c r="C264" s="38"/>
      <c r="D264" s="227" t="s">
        <v>134</v>
      </c>
      <c r="E264" s="38"/>
      <c r="F264" s="228" t="s">
        <v>903</v>
      </c>
      <c r="G264" s="38"/>
      <c r="H264" s="38"/>
      <c r="I264" s="138"/>
      <c r="J264" s="38"/>
      <c r="K264" s="38"/>
      <c r="L264" s="42"/>
      <c r="M264" s="229"/>
      <c r="N264" s="85"/>
      <c r="O264" s="85"/>
      <c r="P264" s="85"/>
      <c r="Q264" s="85"/>
      <c r="R264" s="85"/>
      <c r="S264" s="85"/>
      <c r="T264" s="86"/>
      <c r="AT264" s="16" t="s">
        <v>134</v>
      </c>
      <c r="AU264" s="16" t="s">
        <v>83</v>
      </c>
    </row>
    <row r="265" spans="2:51" s="12" customFormat="1" ht="12">
      <c r="B265" s="243"/>
      <c r="C265" s="244"/>
      <c r="D265" s="227" t="s">
        <v>212</v>
      </c>
      <c r="E265" s="245" t="s">
        <v>1</v>
      </c>
      <c r="F265" s="246" t="s">
        <v>904</v>
      </c>
      <c r="G265" s="244"/>
      <c r="H265" s="247">
        <v>16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AT265" s="253" t="s">
        <v>212</v>
      </c>
      <c r="AU265" s="253" t="s">
        <v>83</v>
      </c>
      <c r="AV265" s="12" t="s">
        <v>83</v>
      </c>
      <c r="AW265" s="12" t="s">
        <v>31</v>
      </c>
      <c r="AX265" s="12" t="s">
        <v>73</v>
      </c>
      <c r="AY265" s="253" t="s">
        <v>128</v>
      </c>
    </row>
    <row r="266" spans="2:51" s="13" customFormat="1" ht="12">
      <c r="B266" s="254"/>
      <c r="C266" s="255"/>
      <c r="D266" s="227" t="s">
        <v>212</v>
      </c>
      <c r="E266" s="256" t="s">
        <v>1</v>
      </c>
      <c r="F266" s="257" t="s">
        <v>214</v>
      </c>
      <c r="G266" s="255"/>
      <c r="H266" s="258">
        <v>16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AT266" s="264" t="s">
        <v>212</v>
      </c>
      <c r="AU266" s="264" t="s">
        <v>83</v>
      </c>
      <c r="AV266" s="13" t="s">
        <v>133</v>
      </c>
      <c r="AW266" s="13" t="s">
        <v>31</v>
      </c>
      <c r="AX266" s="13" t="s">
        <v>81</v>
      </c>
      <c r="AY266" s="264" t="s">
        <v>128</v>
      </c>
    </row>
    <row r="267" spans="2:65" s="1" customFormat="1" ht="16.5" customHeight="1">
      <c r="B267" s="37"/>
      <c r="C267" s="265" t="s">
        <v>276</v>
      </c>
      <c r="D267" s="265" t="s">
        <v>260</v>
      </c>
      <c r="E267" s="266" t="s">
        <v>905</v>
      </c>
      <c r="F267" s="267" t="s">
        <v>906</v>
      </c>
      <c r="G267" s="268" t="s">
        <v>132</v>
      </c>
      <c r="H267" s="269">
        <v>9</v>
      </c>
      <c r="I267" s="270"/>
      <c r="J267" s="271">
        <f>ROUND(I267*H267,2)</f>
        <v>0</v>
      </c>
      <c r="K267" s="267" t="s">
        <v>211</v>
      </c>
      <c r="L267" s="272"/>
      <c r="M267" s="273" t="s">
        <v>1</v>
      </c>
      <c r="N267" s="274" t="s">
        <v>38</v>
      </c>
      <c r="O267" s="85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AR267" s="225" t="s">
        <v>145</v>
      </c>
      <c r="AT267" s="225" t="s">
        <v>260</v>
      </c>
      <c r="AU267" s="225" t="s">
        <v>83</v>
      </c>
      <c r="AY267" s="16" t="s">
        <v>128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6" t="s">
        <v>81</v>
      </c>
      <c r="BK267" s="226">
        <f>ROUND(I267*H267,2)</f>
        <v>0</v>
      </c>
      <c r="BL267" s="16" t="s">
        <v>133</v>
      </c>
      <c r="BM267" s="225" t="s">
        <v>360</v>
      </c>
    </row>
    <row r="268" spans="2:47" s="1" customFormat="1" ht="12">
      <c r="B268" s="37"/>
      <c r="C268" s="38"/>
      <c r="D268" s="227" t="s">
        <v>134</v>
      </c>
      <c r="E268" s="38"/>
      <c r="F268" s="228" t="s">
        <v>906</v>
      </c>
      <c r="G268" s="38"/>
      <c r="H268" s="38"/>
      <c r="I268" s="138"/>
      <c r="J268" s="38"/>
      <c r="K268" s="38"/>
      <c r="L268" s="42"/>
      <c r="M268" s="229"/>
      <c r="N268" s="85"/>
      <c r="O268" s="85"/>
      <c r="P268" s="85"/>
      <c r="Q268" s="85"/>
      <c r="R268" s="85"/>
      <c r="S268" s="85"/>
      <c r="T268" s="86"/>
      <c r="AT268" s="16" t="s">
        <v>134</v>
      </c>
      <c r="AU268" s="16" t="s">
        <v>83</v>
      </c>
    </row>
    <row r="269" spans="2:65" s="1" customFormat="1" ht="16.5" customHeight="1">
      <c r="B269" s="37"/>
      <c r="C269" s="265" t="s">
        <v>362</v>
      </c>
      <c r="D269" s="265" t="s">
        <v>260</v>
      </c>
      <c r="E269" s="266" t="s">
        <v>907</v>
      </c>
      <c r="F269" s="267" t="s">
        <v>908</v>
      </c>
      <c r="G269" s="268" t="s">
        <v>132</v>
      </c>
      <c r="H269" s="269">
        <v>7</v>
      </c>
      <c r="I269" s="270"/>
      <c r="J269" s="271">
        <f>ROUND(I269*H269,2)</f>
        <v>0</v>
      </c>
      <c r="K269" s="267" t="s">
        <v>211</v>
      </c>
      <c r="L269" s="272"/>
      <c r="M269" s="273" t="s">
        <v>1</v>
      </c>
      <c r="N269" s="274" t="s">
        <v>38</v>
      </c>
      <c r="O269" s="85"/>
      <c r="P269" s="223">
        <f>O269*H269</f>
        <v>0</v>
      </c>
      <c r="Q269" s="223">
        <v>0</v>
      </c>
      <c r="R269" s="223">
        <f>Q269*H269</f>
        <v>0</v>
      </c>
      <c r="S269" s="223">
        <v>0</v>
      </c>
      <c r="T269" s="224">
        <f>S269*H269</f>
        <v>0</v>
      </c>
      <c r="AR269" s="225" t="s">
        <v>145</v>
      </c>
      <c r="AT269" s="225" t="s">
        <v>260</v>
      </c>
      <c r="AU269" s="225" t="s">
        <v>83</v>
      </c>
      <c r="AY269" s="16" t="s">
        <v>128</v>
      </c>
      <c r="BE269" s="226">
        <f>IF(N269="základní",J269,0)</f>
        <v>0</v>
      </c>
      <c r="BF269" s="226">
        <f>IF(N269="snížená",J269,0)</f>
        <v>0</v>
      </c>
      <c r="BG269" s="226">
        <f>IF(N269="zákl. přenesená",J269,0)</f>
        <v>0</v>
      </c>
      <c r="BH269" s="226">
        <f>IF(N269="sníž. přenesená",J269,0)</f>
        <v>0</v>
      </c>
      <c r="BI269" s="226">
        <f>IF(N269="nulová",J269,0)</f>
        <v>0</v>
      </c>
      <c r="BJ269" s="16" t="s">
        <v>81</v>
      </c>
      <c r="BK269" s="226">
        <f>ROUND(I269*H269,2)</f>
        <v>0</v>
      </c>
      <c r="BL269" s="16" t="s">
        <v>133</v>
      </c>
      <c r="BM269" s="225" t="s">
        <v>365</v>
      </c>
    </row>
    <row r="270" spans="2:47" s="1" customFormat="1" ht="12">
      <c r="B270" s="37"/>
      <c r="C270" s="38"/>
      <c r="D270" s="227" t="s">
        <v>134</v>
      </c>
      <c r="E270" s="38"/>
      <c r="F270" s="228" t="s">
        <v>908</v>
      </c>
      <c r="G270" s="38"/>
      <c r="H270" s="38"/>
      <c r="I270" s="138"/>
      <c r="J270" s="38"/>
      <c r="K270" s="38"/>
      <c r="L270" s="42"/>
      <c r="M270" s="229"/>
      <c r="N270" s="85"/>
      <c r="O270" s="85"/>
      <c r="P270" s="85"/>
      <c r="Q270" s="85"/>
      <c r="R270" s="85"/>
      <c r="S270" s="85"/>
      <c r="T270" s="86"/>
      <c r="AT270" s="16" t="s">
        <v>134</v>
      </c>
      <c r="AU270" s="16" t="s">
        <v>83</v>
      </c>
    </row>
    <row r="271" spans="2:65" s="1" customFormat="1" ht="24" customHeight="1">
      <c r="B271" s="37"/>
      <c r="C271" s="214" t="s">
        <v>280</v>
      </c>
      <c r="D271" s="214" t="s">
        <v>129</v>
      </c>
      <c r="E271" s="215" t="s">
        <v>909</v>
      </c>
      <c r="F271" s="216" t="s">
        <v>910</v>
      </c>
      <c r="G271" s="217" t="s">
        <v>132</v>
      </c>
      <c r="H271" s="218">
        <v>28</v>
      </c>
      <c r="I271" s="219"/>
      <c r="J271" s="220">
        <f>ROUND(I271*H271,2)</f>
        <v>0</v>
      </c>
      <c r="K271" s="216" t="s">
        <v>211</v>
      </c>
      <c r="L271" s="42"/>
      <c r="M271" s="221" t="s">
        <v>1</v>
      </c>
      <c r="N271" s="222" t="s">
        <v>38</v>
      </c>
      <c r="O271" s="85"/>
      <c r="P271" s="223">
        <f>O271*H271</f>
        <v>0</v>
      </c>
      <c r="Q271" s="223">
        <v>1.25E-06</v>
      </c>
      <c r="R271" s="223">
        <f>Q271*H271</f>
        <v>3.5000000000000004E-05</v>
      </c>
      <c r="S271" s="223">
        <v>0</v>
      </c>
      <c r="T271" s="224">
        <f>S271*H271</f>
        <v>0</v>
      </c>
      <c r="AR271" s="225" t="s">
        <v>133</v>
      </c>
      <c r="AT271" s="225" t="s">
        <v>129</v>
      </c>
      <c r="AU271" s="225" t="s">
        <v>83</v>
      </c>
      <c r="AY271" s="16" t="s">
        <v>128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6" t="s">
        <v>81</v>
      </c>
      <c r="BK271" s="226">
        <f>ROUND(I271*H271,2)</f>
        <v>0</v>
      </c>
      <c r="BL271" s="16" t="s">
        <v>133</v>
      </c>
      <c r="BM271" s="225" t="s">
        <v>369</v>
      </c>
    </row>
    <row r="272" spans="2:47" s="1" customFormat="1" ht="12">
      <c r="B272" s="37"/>
      <c r="C272" s="38"/>
      <c r="D272" s="227" t="s">
        <v>134</v>
      </c>
      <c r="E272" s="38"/>
      <c r="F272" s="228" t="s">
        <v>910</v>
      </c>
      <c r="G272" s="38"/>
      <c r="H272" s="38"/>
      <c r="I272" s="138"/>
      <c r="J272" s="38"/>
      <c r="K272" s="38"/>
      <c r="L272" s="42"/>
      <c r="M272" s="229"/>
      <c r="N272" s="85"/>
      <c r="O272" s="85"/>
      <c r="P272" s="85"/>
      <c r="Q272" s="85"/>
      <c r="R272" s="85"/>
      <c r="S272" s="85"/>
      <c r="T272" s="86"/>
      <c r="AT272" s="16" t="s">
        <v>134</v>
      </c>
      <c r="AU272" s="16" t="s">
        <v>83</v>
      </c>
    </row>
    <row r="273" spans="2:51" s="12" customFormat="1" ht="12">
      <c r="B273" s="243"/>
      <c r="C273" s="244"/>
      <c r="D273" s="227" t="s">
        <v>212</v>
      </c>
      <c r="E273" s="245" t="s">
        <v>1</v>
      </c>
      <c r="F273" s="246" t="s">
        <v>911</v>
      </c>
      <c r="G273" s="244"/>
      <c r="H273" s="247">
        <v>28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AT273" s="253" t="s">
        <v>212</v>
      </c>
      <c r="AU273" s="253" t="s">
        <v>83</v>
      </c>
      <c r="AV273" s="12" t="s">
        <v>83</v>
      </c>
      <c r="AW273" s="12" t="s">
        <v>31</v>
      </c>
      <c r="AX273" s="12" t="s">
        <v>73</v>
      </c>
      <c r="AY273" s="253" t="s">
        <v>128</v>
      </c>
    </row>
    <row r="274" spans="2:51" s="13" customFormat="1" ht="12">
      <c r="B274" s="254"/>
      <c r="C274" s="255"/>
      <c r="D274" s="227" t="s">
        <v>212</v>
      </c>
      <c r="E274" s="256" t="s">
        <v>1</v>
      </c>
      <c r="F274" s="257" t="s">
        <v>214</v>
      </c>
      <c r="G274" s="255"/>
      <c r="H274" s="258">
        <v>28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AT274" s="264" t="s">
        <v>212</v>
      </c>
      <c r="AU274" s="264" t="s">
        <v>83</v>
      </c>
      <c r="AV274" s="13" t="s">
        <v>133</v>
      </c>
      <c r="AW274" s="13" t="s">
        <v>31</v>
      </c>
      <c r="AX274" s="13" t="s">
        <v>81</v>
      </c>
      <c r="AY274" s="264" t="s">
        <v>128</v>
      </c>
    </row>
    <row r="275" spans="2:65" s="1" customFormat="1" ht="16.5" customHeight="1">
      <c r="B275" s="37"/>
      <c r="C275" s="265" t="s">
        <v>370</v>
      </c>
      <c r="D275" s="265" t="s">
        <v>260</v>
      </c>
      <c r="E275" s="266" t="s">
        <v>912</v>
      </c>
      <c r="F275" s="267" t="s">
        <v>913</v>
      </c>
      <c r="G275" s="268" t="s">
        <v>132</v>
      </c>
      <c r="H275" s="269">
        <v>9</v>
      </c>
      <c r="I275" s="270"/>
      <c r="J275" s="271">
        <f>ROUND(I275*H275,2)</f>
        <v>0</v>
      </c>
      <c r="K275" s="267" t="s">
        <v>211</v>
      </c>
      <c r="L275" s="272"/>
      <c r="M275" s="273" t="s">
        <v>1</v>
      </c>
      <c r="N275" s="274" t="s">
        <v>38</v>
      </c>
      <c r="O275" s="85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AR275" s="225" t="s">
        <v>145</v>
      </c>
      <c r="AT275" s="225" t="s">
        <v>260</v>
      </c>
      <c r="AU275" s="225" t="s">
        <v>83</v>
      </c>
      <c r="AY275" s="16" t="s">
        <v>128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6" t="s">
        <v>81</v>
      </c>
      <c r="BK275" s="226">
        <f>ROUND(I275*H275,2)</f>
        <v>0</v>
      </c>
      <c r="BL275" s="16" t="s">
        <v>133</v>
      </c>
      <c r="BM275" s="225" t="s">
        <v>373</v>
      </c>
    </row>
    <row r="276" spans="2:47" s="1" customFormat="1" ht="12">
      <c r="B276" s="37"/>
      <c r="C276" s="38"/>
      <c r="D276" s="227" t="s">
        <v>134</v>
      </c>
      <c r="E276" s="38"/>
      <c r="F276" s="228" t="s">
        <v>913</v>
      </c>
      <c r="G276" s="38"/>
      <c r="H276" s="38"/>
      <c r="I276" s="138"/>
      <c r="J276" s="38"/>
      <c r="K276" s="38"/>
      <c r="L276" s="42"/>
      <c r="M276" s="229"/>
      <c r="N276" s="85"/>
      <c r="O276" s="85"/>
      <c r="P276" s="85"/>
      <c r="Q276" s="85"/>
      <c r="R276" s="85"/>
      <c r="S276" s="85"/>
      <c r="T276" s="86"/>
      <c r="AT276" s="16" t="s">
        <v>134</v>
      </c>
      <c r="AU276" s="16" t="s">
        <v>83</v>
      </c>
    </row>
    <row r="277" spans="2:65" s="1" customFormat="1" ht="16.5" customHeight="1">
      <c r="B277" s="37"/>
      <c r="C277" s="265" t="s">
        <v>285</v>
      </c>
      <c r="D277" s="265" t="s">
        <v>260</v>
      </c>
      <c r="E277" s="266" t="s">
        <v>914</v>
      </c>
      <c r="F277" s="267" t="s">
        <v>915</v>
      </c>
      <c r="G277" s="268" t="s">
        <v>132</v>
      </c>
      <c r="H277" s="269">
        <v>10</v>
      </c>
      <c r="I277" s="270"/>
      <c r="J277" s="271">
        <f>ROUND(I277*H277,2)</f>
        <v>0</v>
      </c>
      <c r="K277" s="267" t="s">
        <v>211</v>
      </c>
      <c r="L277" s="272"/>
      <c r="M277" s="273" t="s">
        <v>1</v>
      </c>
      <c r="N277" s="274" t="s">
        <v>38</v>
      </c>
      <c r="O277" s="85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AR277" s="225" t="s">
        <v>145</v>
      </c>
      <c r="AT277" s="225" t="s">
        <v>260</v>
      </c>
      <c r="AU277" s="225" t="s">
        <v>83</v>
      </c>
      <c r="AY277" s="16" t="s">
        <v>128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6" t="s">
        <v>81</v>
      </c>
      <c r="BK277" s="226">
        <f>ROUND(I277*H277,2)</f>
        <v>0</v>
      </c>
      <c r="BL277" s="16" t="s">
        <v>133</v>
      </c>
      <c r="BM277" s="225" t="s">
        <v>376</v>
      </c>
    </row>
    <row r="278" spans="2:47" s="1" customFormat="1" ht="12">
      <c r="B278" s="37"/>
      <c r="C278" s="38"/>
      <c r="D278" s="227" t="s">
        <v>134</v>
      </c>
      <c r="E278" s="38"/>
      <c r="F278" s="228" t="s">
        <v>915</v>
      </c>
      <c r="G278" s="38"/>
      <c r="H278" s="38"/>
      <c r="I278" s="138"/>
      <c r="J278" s="38"/>
      <c r="K278" s="38"/>
      <c r="L278" s="42"/>
      <c r="M278" s="229"/>
      <c r="N278" s="85"/>
      <c r="O278" s="85"/>
      <c r="P278" s="85"/>
      <c r="Q278" s="85"/>
      <c r="R278" s="85"/>
      <c r="S278" s="85"/>
      <c r="T278" s="86"/>
      <c r="AT278" s="16" t="s">
        <v>134</v>
      </c>
      <c r="AU278" s="16" t="s">
        <v>83</v>
      </c>
    </row>
    <row r="279" spans="2:65" s="1" customFormat="1" ht="16.5" customHeight="1">
      <c r="B279" s="37"/>
      <c r="C279" s="265" t="s">
        <v>378</v>
      </c>
      <c r="D279" s="265" t="s">
        <v>260</v>
      </c>
      <c r="E279" s="266" t="s">
        <v>916</v>
      </c>
      <c r="F279" s="267" t="s">
        <v>917</v>
      </c>
      <c r="G279" s="268" t="s">
        <v>132</v>
      </c>
      <c r="H279" s="269">
        <v>9</v>
      </c>
      <c r="I279" s="270"/>
      <c r="J279" s="271">
        <f>ROUND(I279*H279,2)</f>
        <v>0</v>
      </c>
      <c r="K279" s="267" t="s">
        <v>211</v>
      </c>
      <c r="L279" s="272"/>
      <c r="M279" s="273" t="s">
        <v>1</v>
      </c>
      <c r="N279" s="274" t="s">
        <v>38</v>
      </c>
      <c r="O279" s="85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AR279" s="225" t="s">
        <v>145</v>
      </c>
      <c r="AT279" s="225" t="s">
        <v>260</v>
      </c>
      <c r="AU279" s="225" t="s">
        <v>83</v>
      </c>
      <c r="AY279" s="16" t="s">
        <v>128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6" t="s">
        <v>81</v>
      </c>
      <c r="BK279" s="226">
        <f>ROUND(I279*H279,2)</f>
        <v>0</v>
      </c>
      <c r="BL279" s="16" t="s">
        <v>133</v>
      </c>
      <c r="BM279" s="225" t="s">
        <v>381</v>
      </c>
    </row>
    <row r="280" spans="2:47" s="1" customFormat="1" ht="12">
      <c r="B280" s="37"/>
      <c r="C280" s="38"/>
      <c r="D280" s="227" t="s">
        <v>134</v>
      </c>
      <c r="E280" s="38"/>
      <c r="F280" s="228" t="s">
        <v>917</v>
      </c>
      <c r="G280" s="38"/>
      <c r="H280" s="38"/>
      <c r="I280" s="138"/>
      <c r="J280" s="38"/>
      <c r="K280" s="38"/>
      <c r="L280" s="42"/>
      <c r="M280" s="229"/>
      <c r="N280" s="85"/>
      <c r="O280" s="85"/>
      <c r="P280" s="85"/>
      <c r="Q280" s="85"/>
      <c r="R280" s="85"/>
      <c r="S280" s="85"/>
      <c r="T280" s="86"/>
      <c r="AT280" s="16" t="s">
        <v>134</v>
      </c>
      <c r="AU280" s="16" t="s">
        <v>83</v>
      </c>
    </row>
    <row r="281" spans="2:65" s="1" customFormat="1" ht="24" customHeight="1">
      <c r="B281" s="37"/>
      <c r="C281" s="214" t="s">
        <v>289</v>
      </c>
      <c r="D281" s="214" t="s">
        <v>129</v>
      </c>
      <c r="E281" s="215" t="s">
        <v>918</v>
      </c>
      <c r="F281" s="216" t="s">
        <v>919</v>
      </c>
      <c r="G281" s="217" t="s">
        <v>132</v>
      </c>
      <c r="H281" s="218">
        <v>15</v>
      </c>
      <c r="I281" s="219"/>
      <c r="J281" s="220">
        <f>ROUND(I281*H281,2)</f>
        <v>0</v>
      </c>
      <c r="K281" s="216" t="s">
        <v>211</v>
      </c>
      <c r="L281" s="42"/>
      <c r="M281" s="221" t="s">
        <v>1</v>
      </c>
      <c r="N281" s="222" t="s">
        <v>38</v>
      </c>
      <c r="O281" s="85"/>
      <c r="P281" s="223">
        <f>O281*H281</f>
        <v>0</v>
      </c>
      <c r="Q281" s="223">
        <v>1.9E-06</v>
      </c>
      <c r="R281" s="223">
        <f>Q281*H281</f>
        <v>2.85E-05</v>
      </c>
      <c r="S281" s="223">
        <v>0</v>
      </c>
      <c r="T281" s="224">
        <f>S281*H281</f>
        <v>0</v>
      </c>
      <c r="AR281" s="225" t="s">
        <v>133</v>
      </c>
      <c r="AT281" s="225" t="s">
        <v>129</v>
      </c>
      <c r="AU281" s="225" t="s">
        <v>83</v>
      </c>
      <c r="AY281" s="16" t="s">
        <v>128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6" t="s">
        <v>81</v>
      </c>
      <c r="BK281" s="226">
        <f>ROUND(I281*H281,2)</f>
        <v>0</v>
      </c>
      <c r="BL281" s="16" t="s">
        <v>133</v>
      </c>
      <c r="BM281" s="225" t="s">
        <v>384</v>
      </c>
    </row>
    <row r="282" spans="2:47" s="1" customFormat="1" ht="12">
      <c r="B282" s="37"/>
      <c r="C282" s="38"/>
      <c r="D282" s="227" t="s">
        <v>134</v>
      </c>
      <c r="E282" s="38"/>
      <c r="F282" s="228" t="s">
        <v>919</v>
      </c>
      <c r="G282" s="38"/>
      <c r="H282" s="38"/>
      <c r="I282" s="138"/>
      <c r="J282" s="38"/>
      <c r="K282" s="38"/>
      <c r="L282" s="42"/>
      <c r="M282" s="229"/>
      <c r="N282" s="85"/>
      <c r="O282" s="85"/>
      <c r="P282" s="85"/>
      <c r="Q282" s="85"/>
      <c r="R282" s="85"/>
      <c r="S282" s="85"/>
      <c r="T282" s="86"/>
      <c r="AT282" s="16" t="s">
        <v>134</v>
      </c>
      <c r="AU282" s="16" t="s">
        <v>83</v>
      </c>
    </row>
    <row r="283" spans="2:51" s="12" customFormat="1" ht="12">
      <c r="B283" s="243"/>
      <c r="C283" s="244"/>
      <c r="D283" s="227" t="s">
        <v>212</v>
      </c>
      <c r="E283" s="245" t="s">
        <v>1</v>
      </c>
      <c r="F283" s="246" t="s">
        <v>920</v>
      </c>
      <c r="G283" s="244"/>
      <c r="H283" s="247">
        <v>15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AT283" s="253" t="s">
        <v>212</v>
      </c>
      <c r="AU283" s="253" t="s">
        <v>83</v>
      </c>
      <c r="AV283" s="12" t="s">
        <v>83</v>
      </c>
      <c r="AW283" s="12" t="s">
        <v>31</v>
      </c>
      <c r="AX283" s="12" t="s">
        <v>73</v>
      </c>
      <c r="AY283" s="253" t="s">
        <v>128</v>
      </c>
    </row>
    <row r="284" spans="2:51" s="13" customFormat="1" ht="12">
      <c r="B284" s="254"/>
      <c r="C284" s="255"/>
      <c r="D284" s="227" t="s">
        <v>212</v>
      </c>
      <c r="E284" s="256" t="s">
        <v>1</v>
      </c>
      <c r="F284" s="257" t="s">
        <v>214</v>
      </c>
      <c r="G284" s="255"/>
      <c r="H284" s="258">
        <v>15</v>
      </c>
      <c r="I284" s="259"/>
      <c r="J284" s="255"/>
      <c r="K284" s="255"/>
      <c r="L284" s="260"/>
      <c r="M284" s="261"/>
      <c r="N284" s="262"/>
      <c r="O284" s="262"/>
      <c r="P284" s="262"/>
      <c r="Q284" s="262"/>
      <c r="R284" s="262"/>
      <c r="S284" s="262"/>
      <c r="T284" s="263"/>
      <c r="AT284" s="264" t="s">
        <v>212</v>
      </c>
      <c r="AU284" s="264" t="s">
        <v>83</v>
      </c>
      <c r="AV284" s="13" t="s">
        <v>133</v>
      </c>
      <c r="AW284" s="13" t="s">
        <v>31</v>
      </c>
      <c r="AX284" s="13" t="s">
        <v>81</v>
      </c>
      <c r="AY284" s="264" t="s">
        <v>128</v>
      </c>
    </row>
    <row r="285" spans="2:65" s="1" customFormat="1" ht="16.5" customHeight="1">
      <c r="B285" s="37"/>
      <c r="C285" s="265" t="s">
        <v>386</v>
      </c>
      <c r="D285" s="265" t="s">
        <v>260</v>
      </c>
      <c r="E285" s="266" t="s">
        <v>921</v>
      </c>
      <c r="F285" s="267" t="s">
        <v>922</v>
      </c>
      <c r="G285" s="268" t="s">
        <v>132</v>
      </c>
      <c r="H285" s="269">
        <v>10</v>
      </c>
      <c r="I285" s="270"/>
      <c r="J285" s="271">
        <f>ROUND(I285*H285,2)</f>
        <v>0</v>
      </c>
      <c r="K285" s="267" t="s">
        <v>211</v>
      </c>
      <c r="L285" s="272"/>
      <c r="M285" s="273" t="s">
        <v>1</v>
      </c>
      <c r="N285" s="274" t="s">
        <v>38</v>
      </c>
      <c r="O285" s="85"/>
      <c r="P285" s="223">
        <f>O285*H285</f>
        <v>0</v>
      </c>
      <c r="Q285" s="223">
        <v>0</v>
      </c>
      <c r="R285" s="223">
        <f>Q285*H285</f>
        <v>0</v>
      </c>
      <c r="S285" s="223">
        <v>0</v>
      </c>
      <c r="T285" s="224">
        <f>S285*H285</f>
        <v>0</v>
      </c>
      <c r="AR285" s="225" t="s">
        <v>145</v>
      </c>
      <c r="AT285" s="225" t="s">
        <v>260</v>
      </c>
      <c r="AU285" s="225" t="s">
        <v>83</v>
      </c>
      <c r="AY285" s="16" t="s">
        <v>128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6" t="s">
        <v>81</v>
      </c>
      <c r="BK285" s="226">
        <f>ROUND(I285*H285,2)</f>
        <v>0</v>
      </c>
      <c r="BL285" s="16" t="s">
        <v>133</v>
      </c>
      <c r="BM285" s="225" t="s">
        <v>389</v>
      </c>
    </row>
    <row r="286" spans="2:47" s="1" customFormat="1" ht="12">
      <c r="B286" s="37"/>
      <c r="C286" s="38"/>
      <c r="D286" s="227" t="s">
        <v>134</v>
      </c>
      <c r="E286" s="38"/>
      <c r="F286" s="228" t="s">
        <v>922</v>
      </c>
      <c r="G286" s="38"/>
      <c r="H286" s="38"/>
      <c r="I286" s="138"/>
      <c r="J286" s="38"/>
      <c r="K286" s="38"/>
      <c r="L286" s="42"/>
      <c r="M286" s="229"/>
      <c r="N286" s="85"/>
      <c r="O286" s="85"/>
      <c r="P286" s="85"/>
      <c r="Q286" s="85"/>
      <c r="R286" s="85"/>
      <c r="S286" s="85"/>
      <c r="T286" s="86"/>
      <c r="AT286" s="16" t="s">
        <v>134</v>
      </c>
      <c r="AU286" s="16" t="s">
        <v>83</v>
      </c>
    </row>
    <row r="287" spans="2:65" s="1" customFormat="1" ht="16.5" customHeight="1">
      <c r="B287" s="37"/>
      <c r="C287" s="265" t="s">
        <v>293</v>
      </c>
      <c r="D287" s="265" t="s">
        <v>260</v>
      </c>
      <c r="E287" s="266" t="s">
        <v>923</v>
      </c>
      <c r="F287" s="267" t="s">
        <v>924</v>
      </c>
      <c r="G287" s="268" t="s">
        <v>132</v>
      </c>
      <c r="H287" s="269">
        <v>5</v>
      </c>
      <c r="I287" s="270"/>
      <c r="J287" s="271">
        <f>ROUND(I287*H287,2)</f>
        <v>0</v>
      </c>
      <c r="K287" s="267" t="s">
        <v>211</v>
      </c>
      <c r="L287" s="272"/>
      <c r="M287" s="273" t="s">
        <v>1</v>
      </c>
      <c r="N287" s="274" t="s">
        <v>38</v>
      </c>
      <c r="O287" s="85"/>
      <c r="P287" s="223">
        <f>O287*H287</f>
        <v>0</v>
      </c>
      <c r="Q287" s="223">
        <v>0</v>
      </c>
      <c r="R287" s="223">
        <f>Q287*H287</f>
        <v>0</v>
      </c>
      <c r="S287" s="223">
        <v>0</v>
      </c>
      <c r="T287" s="224">
        <f>S287*H287</f>
        <v>0</v>
      </c>
      <c r="AR287" s="225" t="s">
        <v>145</v>
      </c>
      <c r="AT287" s="225" t="s">
        <v>260</v>
      </c>
      <c r="AU287" s="225" t="s">
        <v>83</v>
      </c>
      <c r="AY287" s="16" t="s">
        <v>128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6" t="s">
        <v>81</v>
      </c>
      <c r="BK287" s="226">
        <f>ROUND(I287*H287,2)</f>
        <v>0</v>
      </c>
      <c r="BL287" s="16" t="s">
        <v>133</v>
      </c>
      <c r="BM287" s="225" t="s">
        <v>393</v>
      </c>
    </row>
    <row r="288" spans="2:47" s="1" customFormat="1" ht="12">
      <c r="B288" s="37"/>
      <c r="C288" s="38"/>
      <c r="D288" s="227" t="s">
        <v>134</v>
      </c>
      <c r="E288" s="38"/>
      <c r="F288" s="228" t="s">
        <v>924</v>
      </c>
      <c r="G288" s="38"/>
      <c r="H288" s="38"/>
      <c r="I288" s="138"/>
      <c r="J288" s="38"/>
      <c r="K288" s="38"/>
      <c r="L288" s="42"/>
      <c r="M288" s="229"/>
      <c r="N288" s="85"/>
      <c r="O288" s="85"/>
      <c r="P288" s="85"/>
      <c r="Q288" s="85"/>
      <c r="R288" s="85"/>
      <c r="S288" s="85"/>
      <c r="T288" s="86"/>
      <c r="AT288" s="16" t="s">
        <v>134</v>
      </c>
      <c r="AU288" s="16" t="s">
        <v>83</v>
      </c>
    </row>
    <row r="289" spans="2:65" s="1" customFormat="1" ht="16.5" customHeight="1">
      <c r="B289" s="37"/>
      <c r="C289" s="214" t="s">
        <v>395</v>
      </c>
      <c r="D289" s="214" t="s">
        <v>129</v>
      </c>
      <c r="E289" s="215" t="s">
        <v>925</v>
      </c>
      <c r="F289" s="216" t="s">
        <v>926</v>
      </c>
      <c r="G289" s="217" t="s">
        <v>132</v>
      </c>
      <c r="H289" s="218">
        <v>11</v>
      </c>
      <c r="I289" s="219"/>
      <c r="J289" s="220">
        <f>ROUND(I289*H289,2)</f>
        <v>0</v>
      </c>
      <c r="K289" s="216" t="s">
        <v>211</v>
      </c>
      <c r="L289" s="42"/>
      <c r="M289" s="221" t="s">
        <v>1</v>
      </c>
      <c r="N289" s="222" t="s">
        <v>38</v>
      </c>
      <c r="O289" s="85"/>
      <c r="P289" s="223">
        <f>O289*H289</f>
        <v>0</v>
      </c>
      <c r="Q289" s="223">
        <v>0.035728</v>
      </c>
      <c r="R289" s="223">
        <f>Q289*H289</f>
        <v>0.393008</v>
      </c>
      <c r="S289" s="223">
        <v>0</v>
      </c>
      <c r="T289" s="224">
        <f>S289*H289</f>
        <v>0</v>
      </c>
      <c r="AR289" s="225" t="s">
        <v>133</v>
      </c>
      <c r="AT289" s="225" t="s">
        <v>129</v>
      </c>
      <c r="AU289" s="225" t="s">
        <v>83</v>
      </c>
      <c r="AY289" s="16" t="s">
        <v>128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6" t="s">
        <v>81</v>
      </c>
      <c r="BK289" s="226">
        <f>ROUND(I289*H289,2)</f>
        <v>0</v>
      </c>
      <c r="BL289" s="16" t="s">
        <v>133</v>
      </c>
      <c r="BM289" s="225" t="s">
        <v>398</v>
      </c>
    </row>
    <row r="290" spans="2:47" s="1" customFormat="1" ht="12">
      <c r="B290" s="37"/>
      <c r="C290" s="38"/>
      <c r="D290" s="227" t="s">
        <v>134</v>
      </c>
      <c r="E290" s="38"/>
      <c r="F290" s="228" t="s">
        <v>926</v>
      </c>
      <c r="G290" s="38"/>
      <c r="H290" s="38"/>
      <c r="I290" s="138"/>
      <c r="J290" s="38"/>
      <c r="K290" s="38"/>
      <c r="L290" s="42"/>
      <c r="M290" s="229"/>
      <c r="N290" s="85"/>
      <c r="O290" s="85"/>
      <c r="P290" s="85"/>
      <c r="Q290" s="85"/>
      <c r="R290" s="85"/>
      <c r="S290" s="85"/>
      <c r="T290" s="86"/>
      <c r="AT290" s="16" t="s">
        <v>134</v>
      </c>
      <c r="AU290" s="16" t="s">
        <v>83</v>
      </c>
    </row>
    <row r="291" spans="2:65" s="1" customFormat="1" ht="24" customHeight="1">
      <c r="B291" s="37"/>
      <c r="C291" s="214" t="s">
        <v>299</v>
      </c>
      <c r="D291" s="214" t="s">
        <v>129</v>
      </c>
      <c r="E291" s="215" t="s">
        <v>927</v>
      </c>
      <c r="F291" s="216" t="s">
        <v>928</v>
      </c>
      <c r="G291" s="217" t="s">
        <v>132</v>
      </c>
      <c r="H291" s="218">
        <v>7</v>
      </c>
      <c r="I291" s="219"/>
      <c r="J291" s="220">
        <f>ROUND(I291*H291,2)</f>
        <v>0</v>
      </c>
      <c r="K291" s="216" t="s">
        <v>867</v>
      </c>
      <c r="L291" s="42"/>
      <c r="M291" s="221" t="s">
        <v>1</v>
      </c>
      <c r="N291" s="222" t="s">
        <v>38</v>
      </c>
      <c r="O291" s="85"/>
      <c r="P291" s="223">
        <f>O291*H291</f>
        <v>0</v>
      </c>
      <c r="Q291" s="223">
        <v>2.116764944</v>
      </c>
      <c r="R291" s="223">
        <f>Q291*H291</f>
        <v>14.817354607999999</v>
      </c>
      <c r="S291" s="223">
        <v>0</v>
      </c>
      <c r="T291" s="224">
        <f>S291*H291</f>
        <v>0</v>
      </c>
      <c r="AR291" s="225" t="s">
        <v>133</v>
      </c>
      <c r="AT291" s="225" t="s">
        <v>129</v>
      </c>
      <c r="AU291" s="225" t="s">
        <v>83</v>
      </c>
      <c r="AY291" s="16" t="s">
        <v>128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6" t="s">
        <v>81</v>
      </c>
      <c r="BK291" s="226">
        <f>ROUND(I291*H291,2)</f>
        <v>0</v>
      </c>
      <c r="BL291" s="16" t="s">
        <v>133</v>
      </c>
      <c r="BM291" s="225" t="s">
        <v>401</v>
      </c>
    </row>
    <row r="292" spans="2:47" s="1" customFormat="1" ht="12">
      <c r="B292" s="37"/>
      <c r="C292" s="38"/>
      <c r="D292" s="227" t="s">
        <v>134</v>
      </c>
      <c r="E292" s="38"/>
      <c r="F292" s="228" t="s">
        <v>928</v>
      </c>
      <c r="G292" s="38"/>
      <c r="H292" s="38"/>
      <c r="I292" s="138"/>
      <c r="J292" s="38"/>
      <c r="K292" s="38"/>
      <c r="L292" s="42"/>
      <c r="M292" s="229"/>
      <c r="N292" s="85"/>
      <c r="O292" s="85"/>
      <c r="P292" s="85"/>
      <c r="Q292" s="85"/>
      <c r="R292" s="85"/>
      <c r="S292" s="85"/>
      <c r="T292" s="86"/>
      <c r="AT292" s="16" t="s">
        <v>134</v>
      </c>
      <c r="AU292" s="16" t="s">
        <v>83</v>
      </c>
    </row>
    <row r="293" spans="2:65" s="1" customFormat="1" ht="24" customHeight="1">
      <c r="B293" s="37"/>
      <c r="C293" s="265" t="s">
        <v>403</v>
      </c>
      <c r="D293" s="265" t="s">
        <v>260</v>
      </c>
      <c r="E293" s="266" t="s">
        <v>929</v>
      </c>
      <c r="F293" s="267" t="s">
        <v>930</v>
      </c>
      <c r="G293" s="268" t="s">
        <v>132</v>
      </c>
      <c r="H293" s="269">
        <v>7</v>
      </c>
      <c r="I293" s="270"/>
      <c r="J293" s="271">
        <f>ROUND(I293*H293,2)</f>
        <v>0</v>
      </c>
      <c r="K293" s="267" t="s">
        <v>867</v>
      </c>
      <c r="L293" s="272"/>
      <c r="M293" s="273" t="s">
        <v>1</v>
      </c>
      <c r="N293" s="274" t="s">
        <v>38</v>
      </c>
      <c r="O293" s="85"/>
      <c r="P293" s="223">
        <f>O293*H293</f>
        <v>0</v>
      </c>
      <c r="Q293" s="223">
        <v>0</v>
      </c>
      <c r="R293" s="223">
        <f>Q293*H293</f>
        <v>0</v>
      </c>
      <c r="S293" s="223">
        <v>0</v>
      </c>
      <c r="T293" s="224">
        <f>S293*H293</f>
        <v>0</v>
      </c>
      <c r="AR293" s="225" t="s">
        <v>145</v>
      </c>
      <c r="AT293" s="225" t="s">
        <v>260</v>
      </c>
      <c r="AU293" s="225" t="s">
        <v>83</v>
      </c>
      <c r="AY293" s="16" t="s">
        <v>128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6" t="s">
        <v>81</v>
      </c>
      <c r="BK293" s="226">
        <f>ROUND(I293*H293,2)</f>
        <v>0</v>
      </c>
      <c r="BL293" s="16" t="s">
        <v>133</v>
      </c>
      <c r="BM293" s="225" t="s">
        <v>406</v>
      </c>
    </row>
    <row r="294" spans="2:47" s="1" customFormat="1" ht="12">
      <c r="B294" s="37"/>
      <c r="C294" s="38"/>
      <c r="D294" s="227" t="s">
        <v>134</v>
      </c>
      <c r="E294" s="38"/>
      <c r="F294" s="228" t="s">
        <v>930</v>
      </c>
      <c r="G294" s="38"/>
      <c r="H294" s="38"/>
      <c r="I294" s="138"/>
      <c r="J294" s="38"/>
      <c r="K294" s="38"/>
      <c r="L294" s="42"/>
      <c r="M294" s="229"/>
      <c r="N294" s="85"/>
      <c r="O294" s="85"/>
      <c r="P294" s="85"/>
      <c r="Q294" s="85"/>
      <c r="R294" s="85"/>
      <c r="S294" s="85"/>
      <c r="T294" s="86"/>
      <c r="AT294" s="16" t="s">
        <v>134</v>
      </c>
      <c r="AU294" s="16" t="s">
        <v>83</v>
      </c>
    </row>
    <row r="295" spans="2:51" s="12" customFormat="1" ht="12">
      <c r="B295" s="243"/>
      <c r="C295" s="244"/>
      <c r="D295" s="227" t="s">
        <v>212</v>
      </c>
      <c r="E295" s="245" t="s">
        <v>1</v>
      </c>
      <c r="F295" s="246" t="s">
        <v>931</v>
      </c>
      <c r="G295" s="244"/>
      <c r="H295" s="247">
        <v>6.999999999999997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AT295" s="253" t="s">
        <v>212</v>
      </c>
      <c r="AU295" s="253" t="s">
        <v>83</v>
      </c>
      <c r="AV295" s="12" t="s">
        <v>83</v>
      </c>
      <c r="AW295" s="12" t="s">
        <v>31</v>
      </c>
      <c r="AX295" s="12" t="s">
        <v>73</v>
      </c>
      <c r="AY295" s="253" t="s">
        <v>128</v>
      </c>
    </row>
    <row r="296" spans="2:51" s="13" customFormat="1" ht="12">
      <c r="B296" s="254"/>
      <c r="C296" s="255"/>
      <c r="D296" s="227" t="s">
        <v>212</v>
      </c>
      <c r="E296" s="256" t="s">
        <v>1</v>
      </c>
      <c r="F296" s="257" t="s">
        <v>214</v>
      </c>
      <c r="G296" s="255"/>
      <c r="H296" s="258">
        <v>6.999999999999997</v>
      </c>
      <c r="I296" s="259"/>
      <c r="J296" s="255"/>
      <c r="K296" s="255"/>
      <c r="L296" s="260"/>
      <c r="M296" s="261"/>
      <c r="N296" s="262"/>
      <c r="O296" s="262"/>
      <c r="P296" s="262"/>
      <c r="Q296" s="262"/>
      <c r="R296" s="262"/>
      <c r="S296" s="262"/>
      <c r="T296" s="263"/>
      <c r="AT296" s="264" t="s">
        <v>212</v>
      </c>
      <c r="AU296" s="264" t="s">
        <v>83</v>
      </c>
      <c r="AV296" s="13" t="s">
        <v>133</v>
      </c>
      <c r="AW296" s="13" t="s">
        <v>31</v>
      </c>
      <c r="AX296" s="13" t="s">
        <v>81</v>
      </c>
      <c r="AY296" s="264" t="s">
        <v>128</v>
      </c>
    </row>
    <row r="297" spans="2:65" s="1" customFormat="1" ht="24" customHeight="1">
      <c r="B297" s="37"/>
      <c r="C297" s="265" t="s">
        <v>304</v>
      </c>
      <c r="D297" s="265" t="s">
        <v>260</v>
      </c>
      <c r="E297" s="266" t="s">
        <v>932</v>
      </c>
      <c r="F297" s="267" t="s">
        <v>933</v>
      </c>
      <c r="G297" s="268" t="s">
        <v>132</v>
      </c>
      <c r="H297" s="269">
        <v>2</v>
      </c>
      <c r="I297" s="270"/>
      <c r="J297" s="271">
        <f>ROUND(I297*H297,2)</f>
        <v>0</v>
      </c>
      <c r="K297" s="267" t="s">
        <v>211</v>
      </c>
      <c r="L297" s="272"/>
      <c r="M297" s="273" t="s">
        <v>1</v>
      </c>
      <c r="N297" s="274" t="s">
        <v>38</v>
      </c>
      <c r="O297" s="85"/>
      <c r="P297" s="223">
        <f>O297*H297</f>
        <v>0</v>
      </c>
      <c r="Q297" s="223">
        <v>0</v>
      </c>
      <c r="R297" s="223">
        <f>Q297*H297</f>
        <v>0</v>
      </c>
      <c r="S297" s="223">
        <v>0</v>
      </c>
      <c r="T297" s="224">
        <f>S297*H297</f>
        <v>0</v>
      </c>
      <c r="AR297" s="225" t="s">
        <v>145</v>
      </c>
      <c r="AT297" s="225" t="s">
        <v>260</v>
      </c>
      <c r="AU297" s="225" t="s">
        <v>83</v>
      </c>
      <c r="AY297" s="16" t="s">
        <v>128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6" t="s">
        <v>81</v>
      </c>
      <c r="BK297" s="226">
        <f>ROUND(I297*H297,2)</f>
        <v>0</v>
      </c>
      <c r="BL297" s="16" t="s">
        <v>133</v>
      </c>
      <c r="BM297" s="225" t="s">
        <v>410</v>
      </c>
    </row>
    <row r="298" spans="2:47" s="1" customFormat="1" ht="12">
      <c r="B298" s="37"/>
      <c r="C298" s="38"/>
      <c r="D298" s="227" t="s">
        <v>134</v>
      </c>
      <c r="E298" s="38"/>
      <c r="F298" s="228" t="s">
        <v>933</v>
      </c>
      <c r="G298" s="38"/>
      <c r="H298" s="38"/>
      <c r="I298" s="138"/>
      <c r="J298" s="38"/>
      <c r="K298" s="38"/>
      <c r="L298" s="42"/>
      <c r="M298" s="229"/>
      <c r="N298" s="85"/>
      <c r="O298" s="85"/>
      <c r="P298" s="85"/>
      <c r="Q298" s="85"/>
      <c r="R298" s="85"/>
      <c r="S298" s="85"/>
      <c r="T298" s="86"/>
      <c r="AT298" s="16" t="s">
        <v>134</v>
      </c>
      <c r="AU298" s="16" t="s">
        <v>83</v>
      </c>
    </row>
    <row r="299" spans="2:65" s="1" customFormat="1" ht="24" customHeight="1">
      <c r="B299" s="37"/>
      <c r="C299" s="265" t="s">
        <v>411</v>
      </c>
      <c r="D299" s="265" t="s">
        <v>260</v>
      </c>
      <c r="E299" s="266" t="s">
        <v>934</v>
      </c>
      <c r="F299" s="267" t="s">
        <v>935</v>
      </c>
      <c r="G299" s="268" t="s">
        <v>132</v>
      </c>
      <c r="H299" s="269">
        <v>5</v>
      </c>
      <c r="I299" s="270"/>
      <c r="J299" s="271">
        <f>ROUND(I299*H299,2)</f>
        <v>0</v>
      </c>
      <c r="K299" s="267" t="s">
        <v>211</v>
      </c>
      <c r="L299" s="272"/>
      <c r="M299" s="273" t="s">
        <v>1</v>
      </c>
      <c r="N299" s="274" t="s">
        <v>38</v>
      </c>
      <c r="O299" s="85"/>
      <c r="P299" s="223">
        <f>O299*H299</f>
        <v>0</v>
      </c>
      <c r="Q299" s="223">
        <v>0</v>
      </c>
      <c r="R299" s="223">
        <f>Q299*H299</f>
        <v>0</v>
      </c>
      <c r="S299" s="223">
        <v>0</v>
      </c>
      <c r="T299" s="224">
        <f>S299*H299</f>
        <v>0</v>
      </c>
      <c r="AR299" s="225" t="s">
        <v>145</v>
      </c>
      <c r="AT299" s="225" t="s">
        <v>260</v>
      </c>
      <c r="AU299" s="225" t="s">
        <v>83</v>
      </c>
      <c r="AY299" s="16" t="s">
        <v>128</v>
      </c>
      <c r="BE299" s="226">
        <f>IF(N299="základní",J299,0)</f>
        <v>0</v>
      </c>
      <c r="BF299" s="226">
        <f>IF(N299="snížená",J299,0)</f>
        <v>0</v>
      </c>
      <c r="BG299" s="226">
        <f>IF(N299="zákl. přenesená",J299,0)</f>
        <v>0</v>
      </c>
      <c r="BH299" s="226">
        <f>IF(N299="sníž. přenesená",J299,0)</f>
        <v>0</v>
      </c>
      <c r="BI299" s="226">
        <f>IF(N299="nulová",J299,0)</f>
        <v>0</v>
      </c>
      <c r="BJ299" s="16" t="s">
        <v>81</v>
      </c>
      <c r="BK299" s="226">
        <f>ROUND(I299*H299,2)</f>
        <v>0</v>
      </c>
      <c r="BL299" s="16" t="s">
        <v>133</v>
      </c>
      <c r="BM299" s="225" t="s">
        <v>414</v>
      </c>
    </row>
    <row r="300" spans="2:47" s="1" customFormat="1" ht="12">
      <c r="B300" s="37"/>
      <c r="C300" s="38"/>
      <c r="D300" s="227" t="s">
        <v>134</v>
      </c>
      <c r="E300" s="38"/>
      <c r="F300" s="228" t="s">
        <v>935</v>
      </c>
      <c r="G300" s="38"/>
      <c r="H300" s="38"/>
      <c r="I300" s="138"/>
      <c r="J300" s="38"/>
      <c r="K300" s="38"/>
      <c r="L300" s="42"/>
      <c r="M300" s="229"/>
      <c r="N300" s="85"/>
      <c r="O300" s="85"/>
      <c r="P300" s="85"/>
      <c r="Q300" s="85"/>
      <c r="R300" s="85"/>
      <c r="S300" s="85"/>
      <c r="T300" s="86"/>
      <c r="AT300" s="16" t="s">
        <v>134</v>
      </c>
      <c r="AU300" s="16" t="s">
        <v>83</v>
      </c>
    </row>
    <row r="301" spans="2:65" s="1" customFormat="1" ht="24" customHeight="1">
      <c r="B301" s="37"/>
      <c r="C301" s="265" t="s">
        <v>308</v>
      </c>
      <c r="D301" s="265" t="s">
        <v>260</v>
      </c>
      <c r="E301" s="266" t="s">
        <v>936</v>
      </c>
      <c r="F301" s="267" t="s">
        <v>937</v>
      </c>
      <c r="G301" s="268" t="s">
        <v>132</v>
      </c>
      <c r="H301" s="269">
        <v>5</v>
      </c>
      <c r="I301" s="270"/>
      <c r="J301" s="271">
        <f>ROUND(I301*H301,2)</f>
        <v>0</v>
      </c>
      <c r="K301" s="267" t="s">
        <v>211</v>
      </c>
      <c r="L301" s="272"/>
      <c r="M301" s="273" t="s">
        <v>1</v>
      </c>
      <c r="N301" s="274" t="s">
        <v>38</v>
      </c>
      <c r="O301" s="85"/>
      <c r="P301" s="223">
        <f>O301*H301</f>
        <v>0</v>
      </c>
      <c r="Q301" s="223">
        <v>0</v>
      </c>
      <c r="R301" s="223">
        <f>Q301*H301</f>
        <v>0</v>
      </c>
      <c r="S301" s="223">
        <v>0</v>
      </c>
      <c r="T301" s="224">
        <f>S301*H301</f>
        <v>0</v>
      </c>
      <c r="AR301" s="225" t="s">
        <v>145</v>
      </c>
      <c r="AT301" s="225" t="s">
        <v>260</v>
      </c>
      <c r="AU301" s="225" t="s">
        <v>83</v>
      </c>
      <c r="AY301" s="16" t="s">
        <v>128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6" t="s">
        <v>81</v>
      </c>
      <c r="BK301" s="226">
        <f>ROUND(I301*H301,2)</f>
        <v>0</v>
      </c>
      <c r="BL301" s="16" t="s">
        <v>133</v>
      </c>
      <c r="BM301" s="225" t="s">
        <v>417</v>
      </c>
    </row>
    <row r="302" spans="2:47" s="1" customFormat="1" ht="12">
      <c r="B302" s="37"/>
      <c r="C302" s="38"/>
      <c r="D302" s="227" t="s">
        <v>134</v>
      </c>
      <c r="E302" s="38"/>
      <c r="F302" s="228" t="s">
        <v>937</v>
      </c>
      <c r="G302" s="38"/>
      <c r="H302" s="38"/>
      <c r="I302" s="138"/>
      <c r="J302" s="38"/>
      <c r="K302" s="38"/>
      <c r="L302" s="42"/>
      <c r="M302" s="229"/>
      <c r="N302" s="85"/>
      <c r="O302" s="85"/>
      <c r="P302" s="85"/>
      <c r="Q302" s="85"/>
      <c r="R302" s="85"/>
      <c r="S302" s="85"/>
      <c r="T302" s="86"/>
      <c r="AT302" s="16" t="s">
        <v>134</v>
      </c>
      <c r="AU302" s="16" t="s">
        <v>83</v>
      </c>
    </row>
    <row r="303" spans="2:65" s="1" customFormat="1" ht="24" customHeight="1">
      <c r="B303" s="37"/>
      <c r="C303" s="265" t="s">
        <v>419</v>
      </c>
      <c r="D303" s="265" t="s">
        <v>260</v>
      </c>
      <c r="E303" s="266" t="s">
        <v>938</v>
      </c>
      <c r="F303" s="267" t="s">
        <v>939</v>
      </c>
      <c r="G303" s="268" t="s">
        <v>132</v>
      </c>
      <c r="H303" s="269">
        <v>7</v>
      </c>
      <c r="I303" s="270"/>
      <c r="J303" s="271">
        <f>ROUND(I303*H303,2)</f>
        <v>0</v>
      </c>
      <c r="K303" s="267" t="s">
        <v>867</v>
      </c>
      <c r="L303" s="272"/>
      <c r="M303" s="273" t="s">
        <v>1</v>
      </c>
      <c r="N303" s="274" t="s">
        <v>38</v>
      </c>
      <c r="O303" s="85"/>
      <c r="P303" s="223">
        <f>O303*H303</f>
        <v>0</v>
      </c>
      <c r="Q303" s="223">
        <v>0</v>
      </c>
      <c r="R303" s="223">
        <f>Q303*H303</f>
        <v>0</v>
      </c>
      <c r="S303" s="223">
        <v>0</v>
      </c>
      <c r="T303" s="224">
        <f>S303*H303</f>
        <v>0</v>
      </c>
      <c r="AR303" s="225" t="s">
        <v>145</v>
      </c>
      <c r="AT303" s="225" t="s">
        <v>260</v>
      </c>
      <c r="AU303" s="225" t="s">
        <v>83</v>
      </c>
      <c r="AY303" s="16" t="s">
        <v>128</v>
      </c>
      <c r="BE303" s="226">
        <f>IF(N303="základní",J303,0)</f>
        <v>0</v>
      </c>
      <c r="BF303" s="226">
        <f>IF(N303="snížená",J303,0)</f>
        <v>0</v>
      </c>
      <c r="BG303" s="226">
        <f>IF(N303="zákl. přenesená",J303,0)</f>
        <v>0</v>
      </c>
      <c r="BH303" s="226">
        <f>IF(N303="sníž. přenesená",J303,0)</f>
        <v>0</v>
      </c>
      <c r="BI303" s="226">
        <f>IF(N303="nulová",J303,0)</f>
        <v>0</v>
      </c>
      <c r="BJ303" s="16" t="s">
        <v>81</v>
      </c>
      <c r="BK303" s="226">
        <f>ROUND(I303*H303,2)</f>
        <v>0</v>
      </c>
      <c r="BL303" s="16" t="s">
        <v>133</v>
      </c>
      <c r="BM303" s="225" t="s">
        <v>422</v>
      </c>
    </row>
    <row r="304" spans="2:47" s="1" customFormat="1" ht="12">
      <c r="B304" s="37"/>
      <c r="C304" s="38"/>
      <c r="D304" s="227" t="s">
        <v>134</v>
      </c>
      <c r="E304" s="38"/>
      <c r="F304" s="228" t="s">
        <v>939</v>
      </c>
      <c r="G304" s="38"/>
      <c r="H304" s="38"/>
      <c r="I304" s="138"/>
      <c r="J304" s="38"/>
      <c r="K304" s="38"/>
      <c r="L304" s="42"/>
      <c r="M304" s="229"/>
      <c r="N304" s="85"/>
      <c r="O304" s="85"/>
      <c r="P304" s="85"/>
      <c r="Q304" s="85"/>
      <c r="R304" s="85"/>
      <c r="S304" s="85"/>
      <c r="T304" s="86"/>
      <c r="AT304" s="16" t="s">
        <v>134</v>
      </c>
      <c r="AU304" s="16" t="s">
        <v>83</v>
      </c>
    </row>
    <row r="305" spans="2:65" s="1" customFormat="1" ht="16.5" customHeight="1">
      <c r="B305" s="37"/>
      <c r="C305" s="265" t="s">
        <v>319</v>
      </c>
      <c r="D305" s="265" t="s">
        <v>260</v>
      </c>
      <c r="E305" s="266" t="s">
        <v>940</v>
      </c>
      <c r="F305" s="267" t="s">
        <v>941</v>
      </c>
      <c r="G305" s="268" t="s">
        <v>132</v>
      </c>
      <c r="H305" s="269">
        <v>19</v>
      </c>
      <c r="I305" s="270"/>
      <c r="J305" s="271">
        <f>ROUND(I305*H305,2)</f>
        <v>0</v>
      </c>
      <c r="K305" s="267" t="s">
        <v>1</v>
      </c>
      <c r="L305" s="272"/>
      <c r="M305" s="273" t="s">
        <v>1</v>
      </c>
      <c r="N305" s="274" t="s">
        <v>38</v>
      </c>
      <c r="O305" s="85"/>
      <c r="P305" s="223">
        <f>O305*H305</f>
        <v>0</v>
      </c>
      <c r="Q305" s="223">
        <v>0</v>
      </c>
      <c r="R305" s="223">
        <f>Q305*H305</f>
        <v>0</v>
      </c>
      <c r="S305" s="223">
        <v>0</v>
      </c>
      <c r="T305" s="224">
        <f>S305*H305</f>
        <v>0</v>
      </c>
      <c r="AR305" s="225" t="s">
        <v>145</v>
      </c>
      <c r="AT305" s="225" t="s">
        <v>260</v>
      </c>
      <c r="AU305" s="225" t="s">
        <v>83</v>
      </c>
      <c r="AY305" s="16" t="s">
        <v>128</v>
      </c>
      <c r="BE305" s="226">
        <f>IF(N305="základní",J305,0)</f>
        <v>0</v>
      </c>
      <c r="BF305" s="226">
        <f>IF(N305="snížená",J305,0)</f>
        <v>0</v>
      </c>
      <c r="BG305" s="226">
        <f>IF(N305="zákl. přenesená",J305,0)</f>
        <v>0</v>
      </c>
      <c r="BH305" s="226">
        <f>IF(N305="sníž. přenesená",J305,0)</f>
        <v>0</v>
      </c>
      <c r="BI305" s="226">
        <f>IF(N305="nulová",J305,0)</f>
        <v>0</v>
      </c>
      <c r="BJ305" s="16" t="s">
        <v>81</v>
      </c>
      <c r="BK305" s="226">
        <f>ROUND(I305*H305,2)</f>
        <v>0</v>
      </c>
      <c r="BL305" s="16" t="s">
        <v>133</v>
      </c>
      <c r="BM305" s="225" t="s">
        <v>425</v>
      </c>
    </row>
    <row r="306" spans="2:47" s="1" customFormat="1" ht="12">
      <c r="B306" s="37"/>
      <c r="C306" s="38"/>
      <c r="D306" s="227" t="s">
        <v>134</v>
      </c>
      <c r="E306" s="38"/>
      <c r="F306" s="228" t="s">
        <v>941</v>
      </c>
      <c r="G306" s="38"/>
      <c r="H306" s="38"/>
      <c r="I306" s="138"/>
      <c r="J306" s="38"/>
      <c r="K306" s="38"/>
      <c r="L306" s="42"/>
      <c r="M306" s="229"/>
      <c r="N306" s="85"/>
      <c r="O306" s="85"/>
      <c r="P306" s="85"/>
      <c r="Q306" s="85"/>
      <c r="R306" s="85"/>
      <c r="S306" s="85"/>
      <c r="T306" s="86"/>
      <c r="AT306" s="16" t="s">
        <v>134</v>
      </c>
      <c r="AU306" s="16" t="s">
        <v>83</v>
      </c>
    </row>
    <row r="307" spans="2:65" s="1" customFormat="1" ht="16.5" customHeight="1">
      <c r="B307" s="37"/>
      <c r="C307" s="214" t="s">
        <v>426</v>
      </c>
      <c r="D307" s="214" t="s">
        <v>129</v>
      </c>
      <c r="E307" s="215" t="s">
        <v>942</v>
      </c>
      <c r="F307" s="216" t="s">
        <v>943</v>
      </c>
      <c r="G307" s="217" t="s">
        <v>132</v>
      </c>
      <c r="H307" s="218">
        <v>8</v>
      </c>
      <c r="I307" s="219"/>
      <c r="J307" s="220">
        <f>ROUND(I307*H307,2)</f>
        <v>0</v>
      </c>
      <c r="K307" s="216" t="s">
        <v>1</v>
      </c>
      <c r="L307" s="42"/>
      <c r="M307" s="221" t="s">
        <v>1</v>
      </c>
      <c r="N307" s="222" t="s">
        <v>38</v>
      </c>
      <c r="O307" s="85"/>
      <c r="P307" s="223">
        <f>O307*H307</f>
        <v>0</v>
      </c>
      <c r="Q307" s="223">
        <v>0</v>
      </c>
      <c r="R307" s="223">
        <f>Q307*H307</f>
        <v>0</v>
      </c>
      <c r="S307" s="223">
        <v>0</v>
      </c>
      <c r="T307" s="224">
        <f>S307*H307</f>
        <v>0</v>
      </c>
      <c r="AR307" s="225" t="s">
        <v>133</v>
      </c>
      <c r="AT307" s="225" t="s">
        <v>129</v>
      </c>
      <c r="AU307" s="225" t="s">
        <v>83</v>
      </c>
      <c r="AY307" s="16" t="s">
        <v>128</v>
      </c>
      <c r="BE307" s="226">
        <f>IF(N307="základní",J307,0)</f>
        <v>0</v>
      </c>
      <c r="BF307" s="226">
        <f>IF(N307="snížená",J307,0)</f>
        <v>0</v>
      </c>
      <c r="BG307" s="226">
        <f>IF(N307="zákl. přenesená",J307,0)</f>
        <v>0</v>
      </c>
      <c r="BH307" s="226">
        <f>IF(N307="sníž. přenesená",J307,0)</f>
        <v>0</v>
      </c>
      <c r="BI307" s="226">
        <f>IF(N307="nulová",J307,0)</f>
        <v>0</v>
      </c>
      <c r="BJ307" s="16" t="s">
        <v>81</v>
      </c>
      <c r="BK307" s="226">
        <f>ROUND(I307*H307,2)</f>
        <v>0</v>
      </c>
      <c r="BL307" s="16" t="s">
        <v>133</v>
      </c>
      <c r="BM307" s="225" t="s">
        <v>429</v>
      </c>
    </row>
    <row r="308" spans="2:47" s="1" customFormat="1" ht="12">
      <c r="B308" s="37"/>
      <c r="C308" s="38"/>
      <c r="D308" s="227" t="s">
        <v>134</v>
      </c>
      <c r="E308" s="38"/>
      <c r="F308" s="228" t="s">
        <v>943</v>
      </c>
      <c r="G308" s="38"/>
      <c r="H308" s="38"/>
      <c r="I308" s="138"/>
      <c r="J308" s="38"/>
      <c r="K308" s="38"/>
      <c r="L308" s="42"/>
      <c r="M308" s="229"/>
      <c r="N308" s="85"/>
      <c r="O308" s="85"/>
      <c r="P308" s="85"/>
      <c r="Q308" s="85"/>
      <c r="R308" s="85"/>
      <c r="S308" s="85"/>
      <c r="T308" s="86"/>
      <c r="AT308" s="16" t="s">
        <v>134</v>
      </c>
      <c r="AU308" s="16" t="s">
        <v>83</v>
      </c>
    </row>
    <row r="309" spans="2:65" s="1" customFormat="1" ht="16.5" customHeight="1">
      <c r="B309" s="37"/>
      <c r="C309" s="265" t="s">
        <v>323</v>
      </c>
      <c r="D309" s="265" t="s">
        <v>260</v>
      </c>
      <c r="E309" s="266" t="s">
        <v>944</v>
      </c>
      <c r="F309" s="267" t="s">
        <v>945</v>
      </c>
      <c r="G309" s="268" t="s">
        <v>132</v>
      </c>
      <c r="H309" s="269">
        <v>8</v>
      </c>
      <c r="I309" s="270"/>
      <c r="J309" s="271">
        <f>ROUND(I309*H309,2)</f>
        <v>0</v>
      </c>
      <c r="K309" s="267" t="s">
        <v>1</v>
      </c>
      <c r="L309" s="272"/>
      <c r="M309" s="273" t="s">
        <v>1</v>
      </c>
      <c r="N309" s="274" t="s">
        <v>38</v>
      </c>
      <c r="O309" s="85"/>
      <c r="P309" s="223">
        <f>O309*H309</f>
        <v>0</v>
      </c>
      <c r="Q309" s="223">
        <v>0</v>
      </c>
      <c r="R309" s="223">
        <f>Q309*H309</f>
        <v>0</v>
      </c>
      <c r="S309" s="223">
        <v>0</v>
      </c>
      <c r="T309" s="224">
        <f>S309*H309</f>
        <v>0</v>
      </c>
      <c r="AR309" s="225" t="s">
        <v>145</v>
      </c>
      <c r="AT309" s="225" t="s">
        <v>260</v>
      </c>
      <c r="AU309" s="225" t="s">
        <v>83</v>
      </c>
      <c r="AY309" s="16" t="s">
        <v>128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6" t="s">
        <v>81</v>
      </c>
      <c r="BK309" s="226">
        <f>ROUND(I309*H309,2)</f>
        <v>0</v>
      </c>
      <c r="BL309" s="16" t="s">
        <v>133</v>
      </c>
      <c r="BM309" s="225" t="s">
        <v>432</v>
      </c>
    </row>
    <row r="310" spans="2:47" s="1" customFormat="1" ht="12">
      <c r="B310" s="37"/>
      <c r="C310" s="38"/>
      <c r="D310" s="227" t="s">
        <v>134</v>
      </c>
      <c r="E310" s="38"/>
      <c r="F310" s="228" t="s">
        <v>945</v>
      </c>
      <c r="G310" s="38"/>
      <c r="H310" s="38"/>
      <c r="I310" s="138"/>
      <c r="J310" s="38"/>
      <c r="K310" s="38"/>
      <c r="L310" s="42"/>
      <c r="M310" s="229"/>
      <c r="N310" s="85"/>
      <c r="O310" s="85"/>
      <c r="P310" s="85"/>
      <c r="Q310" s="85"/>
      <c r="R310" s="85"/>
      <c r="S310" s="85"/>
      <c r="T310" s="86"/>
      <c r="AT310" s="16" t="s">
        <v>134</v>
      </c>
      <c r="AU310" s="16" t="s">
        <v>83</v>
      </c>
    </row>
    <row r="311" spans="2:65" s="1" customFormat="1" ht="16.5" customHeight="1">
      <c r="B311" s="37"/>
      <c r="C311" s="214" t="s">
        <v>433</v>
      </c>
      <c r="D311" s="214" t="s">
        <v>129</v>
      </c>
      <c r="E311" s="215" t="s">
        <v>946</v>
      </c>
      <c r="F311" s="216" t="s">
        <v>947</v>
      </c>
      <c r="G311" s="217" t="s">
        <v>132</v>
      </c>
      <c r="H311" s="218">
        <v>19</v>
      </c>
      <c r="I311" s="219"/>
      <c r="J311" s="220">
        <f>ROUND(I311*H311,2)</f>
        <v>0</v>
      </c>
      <c r="K311" s="216" t="s">
        <v>1</v>
      </c>
      <c r="L311" s="42"/>
      <c r="M311" s="221" t="s">
        <v>1</v>
      </c>
      <c r="N311" s="222" t="s">
        <v>38</v>
      </c>
      <c r="O311" s="85"/>
      <c r="P311" s="223">
        <f>O311*H311</f>
        <v>0</v>
      </c>
      <c r="Q311" s="223">
        <v>0</v>
      </c>
      <c r="R311" s="223">
        <f>Q311*H311</f>
        <v>0</v>
      </c>
      <c r="S311" s="223">
        <v>0</v>
      </c>
      <c r="T311" s="224">
        <f>S311*H311</f>
        <v>0</v>
      </c>
      <c r="AR311" s="225" t="s">
        <v>133</v>
      </c>
      <c r="AT311" s="225" t="s">
        <v>129</v>
      </c>
      <c r="AU311" s="225" t="s">
        <v>83</v>
      </c>
      <c r="AY311" s="16" t="s">
        <v>128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6" t="s">
        <v>81</v>
      </c>
      <c r="BK311" s="226">
        <f>ROUND(I311*H311,2)</f>
        <v>0</v>
      </c>
      <c r="BL311" s="16" t="s">
        <v>133</v>
      </c>
      <c r="BM311" s="225" t="s">
        <v>436</v>
      </c>
    </row>
    <row r="312" spans="2:47" s="1" customFormat="1" ht="12">
      <c r="B312" s="37"/>
      <c r="C312" s="38"/>
      <c r="D312" s="227" t="s">
        <v>134</v>
      </c>
      <c r="E312" s="38"/>
      <c r="F312" s="228" t="s">
        <v>947</v>
      </c>
      <c r="G312" s="38"/>
      <c r="H312" s="38"/>
      <c r="I312" s="138"/>
      <c r="J312" s="38"/>
      <c r="K312" s="38"/>
      <c r="L312" s="42"/>
      <c r="M312" s="229"/>
      <c r="N312" s="85"/>
      <c r="O312" s="85"/>
      <c r="P312" s="85"/>
      <c r="Q312" s="85"/>
      <c r="R312" s="85"/>
      <c r="S312" s="85"/>
      <c r="T312" s="86"/>
      <c r="AT312" s="16" t="s">
        <v>134</v>
      </c>
      <c r="AU312" s="16" t="s">
        <v>83</v>
      </c>
    </row>
    <row r="313" spans="2:65" s="1" customFormat="1" ht="24" customHeight="1">
      <c r="B313" s="37"/>
      <c r="C313" s="214" t="s">
        <v>329</v>
      </c>
      <c r="D313" s="214" t="s">
        <v>129</v>
      </c>
      <c r="E313" s="215" t="s">
        <v>948</v>
      </c>
      <c r="F313" s="216" t="s">
        <v>949</v>
      </c>
      <c r="G313" s="217" t="s">
        <v>132</v>
      </c>
      <c r="H313" s="218">
        <v>17</v>
      </c>
      <c r="I313" s="219"/>
      <c r="J313" s="220">
        <f>ROUND(I313*H313,2)</f>
        <v>0</v>
      </c>
      <c r="K313" s="216" t="s">
        <v>867</v>
      </c>
      <c r="L313" s="42"/>
      <c r="M313" s="221" t="s">
        <v>1</v>
      </c>
      <c r="N313" s="222" t="s">
        <v>38</v>
      </c>
      <c r="O313" s="85"/>
      <c r="P313" s="223">
        <f>O313*H313</f>
        <v>0</v>
      </c>
      <c r="Q313" s="223">
        <v>0</v>
      </c>
      <c r="R313" s="223">
        <f>Q313*H313</f>
        <v>0</v>
      </c>
      <c r="S313" s="223">
        <v>0</v>
      </c>
      <c r="T313" s="224">
        <f>S313*H313</f>
        <v>0</v>
      </c>
      <c r="AR313" s="225" t="s">
        <v>133</v>
      </c>
      <c r="AT313" s="225" t="s">
        <v>129</v>
      </c>
      <c r="AU313" s="225" t="s">
        <v>83</v>
      </c>
      <c r="AY313" s="16" t="s">
        <v>128</v>
      </c>
      <c r="BE313" s="226">
        <f>IF(N313="základní",J313,0)</f>
        <v>0</v>
      </c>
      <c r="BF313" s="226">
        <f>IF(N313="snížená",J313,0)</f>
        <v>0</v>
      </c>
      <c r="BG313" s="226">
        <f>IF(N313="zákl. přenesená",J313,0)</f>
        <v>0</v>
      </c>
      <c r="BH313" s="226">
        <f>IF(N313="sníž. přenesená",J313,0)</f>
        <v>0</v>
      </c>
      <c r="BI313" s="226">
        <f>IF(N313="nulová",J313,0)</f>
        <v>0</v>
      </c>
      <c r="BJ313" s="16" t="s">
        <v>81</v>
      </c>
      <c r="BK313" s="226">
        <f>ROUND(I313*H313,2)</f>
        <v>0</v>
      </c>
      <c r="BL313" s="16" t="s">
        <v>133</v>
      </c>
      <c r="BM313" s="225" t="s">
        <v>439</v>
      </c>
    </row>
    <row r="314" spans="2:47" s="1" customFormat="1" ht="12">
      <c r="B314" s="37"/>
      <c r="C314" s="38"/>
      <c r="D314" s="227" t="s">
        <v>134</v>
      </c>
      <c r="E314" s="38"/>
      <c r="F314" s="228" t="s">
        <v>949</v>
      </c>
      <c r="G314" s="38"/>
      <c r="H314" s="38"/>
      <c r="I314" s="138"/>
      <c r="J314" s="38"/>
      <c r="K314" s="38"/>
      <c r="L314" s="42"/>
      <c r="M314" s="229"/>
      <c r="N314" s="85"/>
      <c r="O314" s="85"/>
      <c r="P314" s="85"/>
      <c r="Q314" s="85"/>
      <c r="R314" s="85"/>
      <c r="S314" s="85"/>
      <c r="T314" s="86"/>
      <c r="AT314" s="16" t="s">
        <v>134</v>
      </c>
      <c r="AU314" s="16" t="s">
        <v>83</v>
      </c>
    </row>
    <row r="315" spans="2:51" s="12" customFormat="1" ht="12">
      <c r="B315" s="243"/>
      <c r="C315" s="244"/>
      <c r="D315" s="227" t="s">
        <v>212</v>
      </c>
      <c r="E315" s="245" t="s">
        <v>1</v>
      </c>
      <c r="F315" s="246" t="s">
        <v>950</v>
      </c>
      <c r="G315" s="244"/>
      <c r="H315" s="247">
        <v>7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AT315" s="253" t="s">
        <v>212</v>
      </c>
      <c r="AU315" s="253" t="s">
        <v>83</v>
      </c>
      <c r="AV315" s="12" t="s">
        <v>83</v>
      </c>
      <c r="AW315" s="12" t="s">
        <v>31</v>
      </c>
      <c r="AX315" s="12" t="s">
        <v>73</v>
      </c>
      <c r="AY315" s="253" t="s">
        <v>128</v>
      </c>
    </row>
    <row r="316" spans="2:51" s="12" customFormat="1" ht="12">
      <c r="B316" s="243"/>
      <c r="C316" s="244"/>
      <c r="D316" s="227" t="s">
        <v>212</v>
      </c>
      <c r="E316" s="245" t="s">
        <v>1</v>
      </c>
      <c r="F316" s="246" t="s">
        <v>951</v>
      </c>
      <c r="G316" s="244"/>
      <c r="H316" s="247">
        <v>10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AT316" s="253" t="s">
        <v>212</v>
      </c>
      <c r="AU316" s="253" t="s">
        <v>83</v>
      </c>
      <c r="AV316" s="12" t="s">
        <v>83</v>
      </c>
      <c r="AW316" s="12" t="s">
        <v>31</v>
      </c>
      <c r="AX316" s="12" t="s">
        <v>73</v>
      </c>
      <c r="AY316" s="253" t="s">
        <v>128</v>
      </c>
    </row>
    <row r="317" spans="2:51" s="13" customFormat="1" ht="12">
      <c r="B317" s="254"/>
      <c r="C317" s="255"/>
      <c r="D317" s="227" t="s">
        <v>212</v>
      </c>
      <c r="E317" s="256" t="s">
        <v>1</v>
      </c>
      <c r="F317" s="257" t="s">
        <v>214</v>
      </c>
      <c r="G317" s="255"/>
      <c r="H317" s="258">
        <v>17</v>
      </c>
      <c r="I317" s="259"/>
      <c r="J317" s="255"/>
      <c r="K317" s="255"/>
      <c r="L317" s="260"/>
      <c r="M317" s="261"/>
      <c r="N317" s="262"/>
      <c r="O317" s="262"/>
      <c r="P317" s="262"/>
      <c r="Q317" s="262"/>
      <c r="R317" s="262"/>
      <c r="S317" s="262"/>
      <c r="T317" s="263"/>
      <c r="AT317" s="264" t="s">
        <v>212</v>
      </c>
      <c r="AU317" s="264" t="s">
        <v>83</v>
      </c>
      <c r="AV317" s="13" t="s">
        <v>133</v>
      </c>
      <c r="AW317" s="13" t="s">
        <v>31</v>
      </c>
      <c r="AX317" s="13" t="s">
        <v>81</v>
      </c>
      <c r="AY317" s="264" t="s">
        <v>128</v>
      </c>
    </row>
    <row r="318" spans="2:65" s="1" customFormat="1" ht="24" customHeight="1">
      <c r="B318" s="37"/>
      <c r="C318" s="265" t="s">
        <v>441</v>
      </c>
      <c r="D318" s="265" t="s">
        <v>260</v>
      </c>
      <c r="E318" s="266" t="s">
        <v>952</v>
      </c>
      <c r="F318" s="267" t="s">
        <v>953</v>
      </c>
      <c r="G318" s="268" t="s">
        <v>132</v>
      </c>
      <c r="H318" s="269">
        <v>17</v>
      </c>
      <c r="I318" s="270"/>
      <c r="J318" s="271">
        <f>ROUND(I318*H318,2)</f>
        <v>0</v>
      </c>
      <c r="K318" s="267" t="s">
        <v>867</v>
      </c>
      <c r="L318" s="272"/>
      <c r="M318" s="273" t="s">
        <v>1</v>
      </c>
      <c r="N318" s="274" t="s">
        <v>38</v>
      </c>
      <c r="O318" s="85"/>
      <c r="P318" s="223">
        <f>O318*H318</f>
        <v>0</v>
      </c>
      <c r="Q318" s="223">
        <v>0</v>
      </c>
      <c r="R318" s="223">
        <f>Q318*H318</f>
        <v>0</v>
      </c>
      <c r="S318" s="223">
        <v>0</v>
      </c>
      <c r="T318" s="224">
        <f>S318*H318</f>
        <v>0</v>
      </c>
      <c r="AR318" s="225" t="s">
        <v>145</v>
      </c>
      <c r="AT318" s="225" t="s">
        <v>260</v>
      </c>
      <c r="AU318" s="225" t="s">
        <v>83</v>
      </c>
      <c r="AY318" s="16" t="s">
        <v>128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6" t="s">
        <v>81</v>
      </c>
      <c r="BK318" s="226">
        <f>ROUND(I318*H318,2)</f>
        <v>0</v>
      </c>
      <c r="BL318" s="16" t="s">
        <v>133</v>
      </c>
      <c r="BM318" s="225" t="s">
        <v>444</v>
      </c>
    </row>
    <row r="319" spans="2:47" s="1" customFormat="1" ht="12">
      <c r="B319" s="37"/>
      <c r="C319" s="38"/>
      <c r="D319" s="227" t="s">
        <v>134</v>
      </c>
      <c r="E319" s="38"/>
      <c r="F319" s="228" t="s">
        <v>953</v>
      </c>
      <c r="G319" s="38"/>
      <c r="H319" s="38"/>
      <c r="I319" s="138"/>
      <c r="J319" s="38"/>
      <c r="K319" s="38"/>
      <c r="L319" s="42"/>
      <c r="M319" s="229"/>
      <c r="N319" s="85"/>
      <c r="O319" s="85"/>
      <c r="P319" s="85"/>
      <c r="Q319" s="85"/>
      <c r="R319" s="85"/>
      <c r="S319" s="85"/>
      <c r="T319" s="86"/>
      <c r="AT319" s="16" t="s">
        <v>134</v>
      </c>
      <c r="AU319" s="16" t="s">
        <v>83</v>
      </c>
    </row>
    <row r="320" spans="2:63" s="10" customFormat="1" ht="22.8" customHeight="1">
      <c r="B320" s="200"/>
      <c r="C320" s="201"/>
      <c r="D320" s="202" t="s">
        <v>72</v>
      </c>
      <c r="E320" s="241" t="s">
        <v>575</v>
      </c>
      <c r="F320" s="241" t="s">
        <v>576</v>
      </c>
      <c r="G320" s="201"/>
      <c r="H320" s="201"/>
      <c r="I320" s="204"/>
      <c r="J320" s="242">
        <f>BK320</f>
        <v>0</v>
      </c>
      <c r="K320" s="201"/>
      <c r="L320" s="206"/>
      <c r="M320" s="207"/>
      <c r="N320" s="208"/>
      <c r="O320" s="208"/>
      <c r="P320" s="209">
        <f>SUM(P321:P322)</f>
        <v>0</v>
      </c>
      <c r="Q320" s="208"/>
      <c r="R320" s="209">
        <f>SUM(R321:R322)</f>
        <v>0</v>
      </c>
      <c r="S320" s="208"/>
      <c r="T320" s="210">
        <f>SUM(T321:T322)</f>
        <v>0</v>
      </c>
      <c r="AR320" s="211" t="s">
        <v>81</v>
      </c>
      <c r="AT320" s="212" t="s">
        <v>72</v>
      </c>
      <c r="AU320" s="212" t="s">
        <v>81</v>
      </c>
      <c r="AY320" s="211" t="s">
        <v>128</v>
      </c>
      <c r="BK320" s="213">
        <f>SUM(BK321:BK322)</f>
        <v>0</v>
      </c>
    </row>
    <row r="321" spans="2:65" s="1" customFormat="1" ht="24" customHeight="1">
      <c r="B321" s="37"/>
      <c r="C321" s="214" t="s">
        <v>332</v>
      </c>
      <c r="D321" s="214" t="s">
        <v>129</v>
      </c>
      <c r="E321" s="215" t="s">
        <v>954</v>
      </c>
      <c r="F321" s="216" t="s">
        <v>955</v>
      </c>
      <c r="G321" s="217" t="s">
        <v>263</v>
      </c>
      <c r="H321" s="218">
        <v>49.528</v>
      </c>
      <c r="I321" s="219"/>
      <c r="J321" s="220">
        <f>ROUND(I321*H321,2)</f>
        <v>0</v>
      </c>
      <c r="K321" s="216" t="s">
        <v>211</v>
      </c>
      <c r="L321" s="42"/>
      <c r="M321" s="221" t="s">
        <v>1</v>
      </c>
      <c r="N321" s="222" t="s">
        <v>38</v>
      </c>
      <c r="O321" s="85"/>
      <c r="P321" s="223">
        <f>O321*H321</f>
        <v>0</v>
      </c>
      <c r="Q321" s="223">
        <v>0</v>
      </c>
      <c r="R321" s="223">
        <f>Q321*H321</f>
        <v>0</v>
      </c>
      <c r="S321" s="223">
        <v>0</v>
      </c>
      <c r="T321" s="224">
        <f>S321*H321</f>
        <v>0</v>
      </c>
      <c r="AR321" s="225" t="s">
        <v>133</v>
      </c>
      <c r="AT321" s="225" t="s">
        <v>129</v>
      </c>
      <c r="AU321" s="225" t="s">
        <v>83</v>
      </c>
      <c r="AY321" s="16" t="s">
        <v>128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6" t="s">
        <v>81</v>
      </c>
      <c r="BK321" s="226">
        <f>ROUND(I321*H321,2)</f>
        <v>0</v>
      </c>
      <c r="BL321" s="16" t="s">
        <v>133</v>
      </c>
      <c r="BM321" s="225" t="s">
        <v>447</v>
      </c>
    </row>
    <row r="322" spans="2:47" s="1" customFormat="1" ht="12">
      <c r="B322" s="37"/>
      <c r="C322" s="38"/>
      <c r="D322" s="227" t="s">
        <v>134</v>
      </c>
      <c r="E322" s="38"/>
      <c r="F322" s="228" t="s">
        <v>955</v>
      </c>
      <c r="G322" s="38"/>
      <c r="H322" s="38"/>
      <c r="I322" s="138"/>
      <c r="J322" s="38"/>
      <c r="K322" s="38"/>
      <c r="L322" s="42"/>
      <c r="M322" s="231"/>
      <c r="N322" s="232"/>
      <c r="O322" s="232"/>
      <c r="P322" s="232"/>
      <c r="Q322" s="232"/>
      <c r="R322" s="232"/>
      <c r="S322" s="232"/>
      <c r="T322" s="233"/>
      <c r="AT322" s="16" t="s">
        <v>134</v>
      </c>
      <c r="AU322" s="16" t="s">
        <v>83</v>
      </c>
    </row>
    <row r="323" spans="2:12" s="1" customFormat="1" ht="6.95" customHeight="1">
      <c r="B323" s="60"/>
      <c r="C323" s="61"/>
      <c r="D323" s="61"/>
      <c r="E323" s="61"/>
      <c r="F323" s="61"/>
      <c r="G323" s="61"/>
      <c r="H323" s="61"/>
      <c r="I323" s="172"/>
      <c r="J323" s="61"/>
      <c r="K323" s="61"/>
      <c r="L323" s="42"/>
    </row>
  </sheetData>
  <sheetProtection password="CC35" sheet="1" objects="1" scenarios="1" formatColumns="0" formatRows="0" autoFilter="0"/>
  <autoFilter ref="C123:K32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97</v>
      </c>
    </row>
    <row r="3" spans="2:46" ht="6.95" customHeight="1" hidden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83</v>
      </c>
    </row>
    <row r="4" spans="2:46" ht="24.95" customHeight="1" hidden="1">
      <c r="B4" s="19"/>
      <c r="D4" s="134" t="s">
        <v>103</v>
      </c>
      <c r="L4" s="19"/>
      <c r="M4" s="135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36" t="s">
        <v>16</v>
      </c>
      <c r="L6" s="19"/>
    </row>
    <row r="7" spans="2:12" ht="16.5" customHeight="1" hidden="1">
      <c r="B7" s="19"/>
      <c r="E7" s="137" t="str">
        <f>'Rekapitulace stavby'!K6</f>
        <v>Úprava vnitrobloku ulice Sadová - Cheb</v>
      </c>
      <c r="F7" s="136"/>
      <c r="G7" s="136"/>
      <c r="H7" s="136"/>
      <c r="L7" s="19"/>
    </row>
    <row r="8" spans="2:12" s="1" customFormat="1" ht="12" customHeight="1" hidden="1">
      <c r="B8" s="42"/>
      <c r="D8" s="136" t="s">
        <v>104</v>
      </c>
      <c r="I8" s="138"/>
      <c r="L8" s="42"/>
    </row>
    <row r="9" spans="2:12" s="1" customFormat="1" ht="36.95" customHeight="1" hidden="1">
      <c r="B9" s="42"/>
      <c r="E9" s="139" t="s">
        <v>956</v>
      </c>
      <c r="F9" s="1"/>
      <c r="G9" s="1"/>
      <c r="H9" s="1"/>
      <c r="I9" s="138"/>
      <c r="L9" s="42"/>
    </row>
    <row r="10" spans="2:12" s="1" customFormat="1" ht="12" hidden="1">
      <c r="B10" s="42"/>
      <c r="I10" s="138"/>
      <c r="L10" s="42"/>
    </row>
    <row r="11" spans="2:12" s="1" customFormat="1" ht="12" customHeight="1" hidden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 hidden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23. 9. 2019</v>
      </c>
      <c r="L12" s="42"/>
    </row>
    <row r="13" spans="2:12" s="1" customFormat="1" ht="10.8" customHeight="1" hidden="1">
      <c r="B13" s="42"/>
      <c r="I13" s="138"/>
      <c r="L13" s="42"/>
    </row>
    <row r="14" spans="2:12" s="1" customFormat="1" ht="12" customHeight="1" hidden="1">
      <c r="B14" s="42"/>
      <c r="D14" s="136" t="s">
        <v>24</v>
      </c>
      <c r="I14" s="141" t="s">
        <v>25</v>
      </c>
      <c r="J14" s="140" t="str">
        <f>IF('Rekapitulace stavby'!AN10="","",'Rekapitulace stavby'!AN10)</f>
        <v/>
      </c>
      <c r="L14" s="42"/>
    </row>
    <row r="15" spans="2:12" s="1" customFormat="1" ht="18" customHeight="1" hidden="1">
      <c r="B15" s="42"/>
      <c r="E15" s="140" t="str">
        <f>IF('Rekapitulace stavby'!E11="","",'Rekapitulace stavby'!E11)</f>
        <v xml:space="preserve"> </v>
      </c>
      <c r="I15" s="141" t="s">
        <v>26</v>
      </c>
      <c r="J15" s="140" t="str">
        <f>IF('Rekapitulace stavby'!AN11="","",'Rekapitulace stavby'!AN11)</f>
        <v/>
      </c>
      <c r="L15" s="42"/>
    </row>
    <row r="16" spans="2:12" s="1" customFormat="1" ht="6.95" customHeight="1" hidden="1">
      <c r="B16" s="42"/>
      <c r="I16" s="138"/>
      <c r="L16" s="42"/>
    </row>
    <row r="17" spans="2:12" s="1" customFormat="1" ht="12" customHeight="1" hidden="1">
      <c r="B17" s="42"/>
      <c r="D17" s="136" t="s">
        <v>27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40"/>
      <c r="G18" s="140"/>
      <c r="H18" s="140"/>
      <c r="I18" s="141" t="s">
        <v>26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38"/>
      <c r="L19" s="42"/>
    </row>
    <row r="20" spans="2:12" s="1" customFormat="1" ht="12" customHeight="1" hidden="1">
      <c r="B20" s="42"/>
      <c r="D20" s="136" t="s">
        <v>29</v>
      </c>
      <c r="I20" s="141" t="s">
        <v>25</v>
      </c>
      <c r="J20" s="140" t="str">
        <f>IF('Rekapitulace stavby'!AN16="","",'Rekapitulace stavby'!AN16)</f>
        <v/>
      </c>
      <c r="L20" s="42"/>
    </row>
    <row r="21" spans="2:12" s="1" customFormat="1" ht="18" customHeight="1" hidden="1">
      <c r="B21" s="42"/>
      <c r="E21" s="140" t="str">
        <f>IF('Rekapitulace stavby'!E17="","",'Rekapitulace stavby'!E17)</f>
        <v xml:space="preserve"> </v>
      </c>
      <c r="I21" s="141" t="s">
        <v>26</v>
      </c>
      <c r="J21" s="140" t="str">
        <f>IF('Rekapitulace stavby'!AN17="","",'Rekapitulace stavby'!AN17)</f>
        <v/>
      </c>
      <c r="L21" s="42"/>
    </row>
    <row r="22" spans="2:12" s="1" customFormat="1" ht="6.95" customHeight="1" hidden="1">
      <c r="B22" s="42"/>
      <c r="I22" s="138"/>
      <c r="L22" s="42"/>
    </row>
    <row r="23" spans="2:12" s="1" customFormat="1" ht="12" customHeight="1" hidden="1">
      <c r="B23" s="42"/>
      <c r="D23" s="136" t="s">
        <v>30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 hidden="1">
      <c r="B24" s="42"/>
      <c r="E24" s="140" t="str">
        <f>IF('Rekapitulace stavby'!E20="","",'Rekapitulace stavby'!E20)</f>
        <v xml:space="preserve"> </v>
      </c>
      <c r="I24" s="141" t="s">
        <v>26</v>
      </c>
      <c r="J24" s="140" t="str">
        <f>IF('Rekapitulace stavby'!AN20="","",'Rekapitulace stavby'!AN20)</f>
        <v/>
      </c>
      <c r="L24" s="42"/>
    </row>
    <row r="25" spans="2:12" s="1" customFormat="1" ht="6.95" customHeight="1" hidden="1">
      <c r="B25" s="42"/>
      <c r="I25" s="138"/>
      <c r="L25" s="42"/>
    </row>
    <row r="26" spans="2:12" s="1" customFormat="1" ht="12" customHeight="1" hidden="1">
      <c r="B26" s="42"/>
      <c r="D26" s="136" t="s">
        <v>32</v>
      </c>
      <c r="I26" s="138"/>
      <c r="L26" s="42"/>
    </row>
    <row r="27" spans="2:12" s="7" customFormat="1" ht="16.5" customHeight="1" hidden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 hidden="1">
      <c r="B28" s="42"/>
      <c r="I28" s="138"/>
      <c r="L28" s="42"/>
    </row>
    <row r="29" spans="2:12" s="1" customFormat="1" ht="6.95" customHeight="1" hidden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 hidden="1">
      <c r="B30" s="42"/>
      <c r="D30" s="147" t="s">
        <v>33</v>
      </c>
      <c r="I30" s="138"/>
      <c r="J30" s="148">
        <f>ROUND(J123,2)</f>
        <v>0</v>
      </c>
      <c r="L30" s="42"/>
    </row>
    <row r="31" spans="2:12" s="1" customFormat="1" ht="6.95" customHeight="1" hidden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 hidden="1">
      <c r="B32" s="42"/>
      <c r="F32" s="149" t="s">
        <v>35</v>
      </c>
      <c r="I32" s="150" t="s">
        <v>34</v>
      </c>
      <c r="J32" s="149" t="s">
        <v>36</v>
      </c>
      <c r="L32" s="42"/>
    </row>
    <row r="33" spans="2:12" s="1" customFormat="1" ht="14.4" customHeight="1" hidden="1">
      <c r="B33" s="42"/>
      <c r="D33" s="151" t="s">
        <v>37</v>
      </c>
      <c r="E33" s="136" t="s">
        <v>38</v>
      </c>
      <c r="F33" s="152">
        <f>ROUND((SUM(BE123:BE246)),2)</f>
        <v>0</v>
      </c>
      <c r="I33" s="153">
        <v>0.21</v>
      </c>
      <c r="J33" s="152">
        <f>ROUND(((SUM(BE123:BE246))*I33),2)</f>
        <v>0</v>
      </c>
      <c r="L33" s="42"/>
    </row>
    <row r="34" spans="2:12" s="1" customFormat="1" ht="14.4" customHeight="1" hidden="1">
      <c r="B34" s="42"/>
      <c r="E34" s="136" t="s">
        <v>39</v>
      </c>
      <c r="F34" s="152">
        <f>ROUND((SUM(BF123:BF246)),2)</f>
        <v>0</v>
      </c>
      <c r="I34" s="153">
        <v>0.15</v>
      </c>
      <c r="J34" s="152">
        <f>ROUND(((SUM(BF123:BF246))*I34),2)</f>
        <v>0</v>
      </c>
      <c r="L34" s="42"/>
    </row>
    <row r="35" spans="2:12" s="1" customFormat="1" ht="14.4" customHeight="1" hidden="1">
      <c r="B35" s="42"/>
      <c r="E35" s="136" t="s">
        <v>40</v>
      </c>
      <c r="F35" s="152">
        <f>ROUND((SUM(BG123:BG246)),2)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41</v>
      </c>
      <c r="F36" s="152">
        <f>ROUND((SUM(BH123:BH246)),2)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42</v>
      </c>
      <c r="F37" s="152">
        <f>ROUND((SUM(BI123:BI246)),2)</f>
        <v>0</v>
      </c>
      <c r="I37" s="153">
        <v>0</v>
      </c>
      <c r="J37" s="152">
        <f>0</f>
        <v>0</v>
      </c>
      <c r="L37" s="42"/>
    </row>
    <row r="38" spans="2:12" s="1" customFormat="1" ht="6.95" customHeight="1" hidden="1">
      <c r="B38" s="42"/>
      <c r="I38" s="138"/>
      <c r="L38" s="42"/>
    </row>
    <row r="39" spans="2:12" s="1" customFormat="1" ht="25.4" customHeight="1" hidden="1"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9"/>
      <c r="J39" s="160">
        <f>SUM(J30:J37)</f>
        <v>0</v>
      </c>
      <c r="K39" s="161"/>
      <c r="L39" s="42"/>
    </row>
    <row r="40" spans="2:12" s="1" customFormat="1" ht="14.4" customHeight="1" hidden="1">
      <c r="B40" s="42"/>
      <c r="I40" s="138"/>
      <c r="L40" s="42"/>
    </row>
    <row r="41" spans="2:12" ht="14.4" customHeight="1" hidden="1">
      <c r="B41" s="19"/>
      <c r="L41" s="19"/>
    </row>
    <row r="42" spans="2:12" ht="14.4" customHeight="1" hidden="1">
      <c r="B42" s="19"/>
      <c r="L42" s="19"/>
    </row>
    <row r="43" spans="2:12" ht="14.4" customHeight="1" hidden="1">
      <c r="B43" s="19"/>
      <c r="L43" s="19"/>
    </row>
    <row r="44" spans="2:12" ht="14.4" customHeight="1" hidden="1">
      <c r="B44" s="19"/>
      <c r="L44" s="19"/>
    </row>
    <row r="45" spans="2:12" ht="14.4" customHeight="1" hidden="1">
      <c r="B45" s="19"/>
      <c r="L45" s="19"/>
    </row>
    <row r="46" spans="2:12" ht="14.4" customHeight="1" hidden="1">
      <c r="B46" s="19"/>
      <c r="L46" s="19"/>
    </row>
    <row r="47" spans="2:12" ht="14.4" customHeight="1" hidden="1">
      <c r="B47" s="19"/>
      <c r="L47" s="19"/>
    </row>
    <row r="48" spans="2:12" ht="14.4" customHeight="1" hidden="1">
      <c r="B48" s="19"/>
      <c r="L48" s="19"/>
    </row>
    <row r="49" spans="2:12" ht="14.4" customHeight="1" hidden="1">
      <c r="B49" s="19"/>
      <c r="L49" s="19"/>
    </row>
    <row r="50" spans="2:12" s="1" customFormat="1" ht="14.4" customHeight="1" hidden="1">
      <c r="B50" s="42"/>
      <c r="D50" s="162" t="s">
        <v>46</v>
      </c>
      <c r="E50" s="163"/>
      <c r="F50" s="163"/>
      <c r="G50" s="162" t="s">
        <v>47</v>
      </c>
      <c r="H50" s="163"/>
      <c r="I50" s="164"/>
      <c r="J50" s="163"/>
      <c r="K50" s="163"/>
      <c r="L50" s="4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2:12" s="1" customFormat="1" ht="12" hidden="1">
      <c r="B61" s="42"/>
      <c r="D61" s="165" t="s">
        <v>48</v>
      </c>
      <c r="E61" s="166"/>
      <c r="F61" s="167" t="s">
        <v>49</v>
      </c>
      <c r="G61" s="165" t="s">
        <v>48</v>
      </c>
      <c r="H61" s="166"/>
      <c r="I61" s="168"/>
      <c r="J61" s="169" t="s">
        <v>49</v>
      </c>
      <c r="K61" s="166"/>
      <c r="L61" s="42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2:12" s="1" customFormat="1" ht="12" hidden="1">
      <c r="B65" s="42"/>
      <c r="D65" s="162" t="s">
        <v>50</v>
      </c>
      <c r="E65" s="163"/>
      <c r="F65" s="163"/>
      <c r="G65" s="162" t="s">
        <v>51</v>
      </c>
      <c r="H65" s="163"/>
      <c r="I65" s="164"/>
      <c r="J65" s="163"/>
      <c r="K65" s="163"/>
      <c r="L65" s="42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2:12" s="1" customFormat="1" ht="12" hidden="1">
      <c r="B76" s="42"/>
      <c r="D76" s="165" t="s">
        <v>48</v>
      </c>
      <c r="E76" s="166"/>
      <c r="F76" s="167" t="s">
        <v>49</v>
      </c>
      <c r="G76" s="165" t="s">
        <v>48</v>
      </c>
      <c r="H76" s="166"/>
      <c r="I76" s="168"/>
      <c r="J76" s="169" t="s">
        <v>49</v>
      </c>
      <c r="K76" s="166"/>
      <c r="L76" s="42"/>
    </row>
    <row r="77" spans="2:12" s="1" customFormat="1" ht="14.4" customHeight="1" hidden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78" ht="12" hidden="1"/>
    <row r="79" ht="12" hidden="1"/>
    <row r="80" ht="12" hidden="1"/>
    <row r="81" spans="2:12" s="1" customFormat="1" ht="6.95" customHeight="1" hidden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 hidden="1">
      <c r="B82" s="37"/>
      <c r="C82" s="22" t="s">
        <v>106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 hidden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 hidden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 hidden="1">
      <c r="B85" s="37"/>
      <c r="C85" s="38"/>
      <c r="D85" s="38"/>
      <c r="E85" s="176" t="str">
        <f>E7</f>
        <v>Úprava vnitrobloku ulice Sadová - Cheb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 hidden="1">
      <c r="B86" s="37"/>
      <c r="C86" s="31" t="s">
        <v>104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 hidden="1">
      <c r="B87" s="37"/>
      <c r="C87" s="38"/>
      <c r="D87" s="38"/>
      <c r="E87" s="70" t="str">
        <f>E9</f>
        <v>50 - VO - 1.etapa - 50 - VO - 1.etapa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 hidden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 hidden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23. 9. 2019</v>
      </c>
      <c r="K89" s="38"/>
      <c r="L89" s="42"/>
    </row>
    <row r="90" spans="2:12" s="1" customFormat="1" ht="6.95" customHeight="1" hidden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15.15" customHeight="1" hidden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41" t="s">
        <v>29</v>
      </c>
      <c r="J91" s="35" t="str">
        <f>E21</f>
        <v xml:space="preserve"> </v>
      </c>
      <c r="K91" s="38"/>
      <c r="L91" s="42"/>
    </row>
    <row r="92" spans="2:12" s="1" customFormat="1" ht="15.15" customHeight="1" hidden="1">
      <c r="B92" s="37"/>
      <c r="C92" s="31" t="s">
        <v>27</v>
      </c>
      <c r="D92" s="38"/>
      <c r="E92" s="38"/>
      <c r="F92" s="26" t="str">
        <f>IF(E18="","",E18)</f>
        <v>Vyplň údaj</v>
      </c>
      <c r="G92" s="38"/>
      <c r="H92" s="38"/>
      <c r="I92" s="141" t="s">
        <v>30</v>
      </c>
      <c r="J92" s="35" t="str">
        <f>E24</f>
        <v xml:space="preserve"> </v>
      </c>
      <c r="K92" s="38"/>
      <c r="L92" s="42"/>
    </row>
    <row r="93" spans="2:12" s="1" customFormat="1" ht="10.3" customHeight="1" hidden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 hidden="1">
      <c r="B94" s="37"/>
      <c r="C94" s="177" t="s">
        <v>107</v>
      </c>
      <c r="D94" s="178"/>
      <c r="E94" s="178"/>
      <c r="F94" s="178"/>
      <c r="G94" s="178"/>
      <c r="H94" s="178"/>
      <c r="I94" s="179"/>
      <c r="J94" s="180" t="s">
        <v>108</v>
      </c>
      <c r="K94" s="178"/>
      <c r="L94" s="42"/>
    </row>
    <row r="95" spans="2:12" s="1" customFormat="1" ht="10.3" customHeight="1" hidden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 hidden="1">
      <c r="B96" s="37"/>
      <c r="C96" s="181" t="s">
        <v>109</v>
      </c>
      <c r="D96" s="38"/>
      <c r="E96" s="38"/>
      <c r="F96" s="38"/>
      <c r="G96" s="38"/>
      <c r="H96" s="38"/>
      <c r="I96" s="138"/>
      <c r="J96" s="104">
        <f>J123</f>
        <v>0</v>
      </c>
      <c r="K96" s="38"/>
      <c r="L96" s="42"/>
      <c r="AU96" s="16" t="s">
        <v>110</v>
      </c>
    </row>
    <row r="97" spans="2:12" s="8" customFormat="1" ht="24.95" customHeight="1" hidden="1">
      <c r="B97" s="182"/>
      <c r="C97" s="183"/>
      <c r="D97" s="184" t="s">
        <v>957</v>
      </c>
      <c r="E97" s="185"/>
      <c r="F97" s="185"/>
      <c r="G97" s="185"/>
      <c r="H97" s="185"/>
      <c r="I97" s="186"/>
      <c r="J97" s="187">
        <f>J124</f>
        <v>0</v>
      </c>
      <c r="K97" s="183"/>
      <c r="L97" s="188"/>
    </row>
    <row r="98" spans="2:12" s="8" customFormat="1" ht="24.95" customHeight="1" hidden="1">
      <c r="B98" s="182"/>
      <c r="C98" s="183"/>
      <c r="D98" s="184" t="s">
        <v>958</v>
      </c>
      <c r="E98" s="185"/>
      <c r="F98" s="185"/>
      <c r="G98" s="185"/>
      <c r="H98" s="185"/>
      <c r="I98" s="186"/>
      <c r="J98" s="187">
        <f>J169</f>
        <v>0</v>
      </c>
      <c r="K98" s="183"/>
      <c r="L98" s="188"/>
    </row>
    <row r="99" spans="2:12" s="8" customFormat="1" ht="24.95" customHeight="1" hidden="1">
      <c r="B99" s="182"/>
      <c r="C99" s="183"/>
      <c r="D99" s="184" t="s">
        <v>959</v>
      </c>
      <c r="E99" s="185"/>
      <c r="F99" s="185"/>
      <c r="G99" s="185"/>
      <c r="H99" s="185"/>
      <c r="I99" s="186"/>
      <c r="J99" s="187">
        <f>J190</f>
        <v>0</v>
      </c>
      <c r="K99" s="183"/>
      <c r="L99" s="188"/>
    </row>
    <row r="100" spans="2:12" s="8" customFormat="1" ht="24.95" customHeight="1" hidden="1">
      <c r="B100" s="182"/>
      <c r="C100" s="183"/>
      <c r="D100" s="184" t="s">
        <v>960</v>
      </c>
      <c r="E100" s="185"/>
      <c r="F100" s="185"/>
      <c r="G100" s="185"/>
      <c r="H100" s="185"/>
      <c r="I100" s="186"/>
      <c r="J100" s="187">
        <f>J229</f>
        <v>0</v>
      </c>
      <c r="K100" s="183"/>
      <c r="L100" s="188"/>
    </row>
    <row r="101" spans="2:12" s="8" customFormat="1" ht="24.95" customHeight="1" hidden="1">
      <c r="B101" s="182"/>
      <c r="C101" s="183"/>
      <c r="D101" s="184" t="s">
        <v>961</v>
      </c>
      <c r="E101" s="185"/>
      <c r="F101" s="185"/>
      <c r="G101" s="185"/>
      <c r="H101" s="185"/>
      <c r="I101" s="186"/>
      <c r="J101" s="187">
        <f>J232</f>
        <v>0</v>
      </c>
      <c r="K101" s="183"/>
      <c r="L101" s="188"/>
    </row>
    <row r="102" spans="2:12" s="8" customFormat="1" ht="24.95" customHeight="1" hidden="1">
      <c r="B102" s="182"/>
      <c r="C102" s="183"/>
      <c r="D102" s="184" t="s">
        <v>962</v>
      </c>
      <c r="E102" s="185"/>
      <c r="F102" s="185"/>
      <c r="G102" s="185"/>
      <c r="H102" s="185"/>
      <c r="I102" s="186"/>
      <c r="J102" s="187">
        <f>J237</f>
        <v>0</v>
      </c>
      <c r="K102" s="183"/>
      <c r="L102" s="188"/>
    </row>
    <row r="103" spans="2:12" s="8" customFormat="1" ht="24.95" customHeight="1" hidden="1">
      <c r="B103" s="182"/>
      <c r="C103" s="183"/>
      <c r="D103" s="184" t="s">
        <v>963</v>
      </c>
      <c r="E103" s="185"/>
      <c r="F103" s="185"/>
      <c r="G103" s="185"/>
      <c r="H103" s="185"/>
      <c r="I103" s="186"/>
      <c r="J103" s="187">
        <f>J242</f>
        <v>0</v>
      </c>
      <c r="K103" s="183"/>
      <c r="L103" s="188"/>
    </row>
    <row r="104" spans="2:12" s="1" customFormat="1" ht="21.8" customHeight="1" hidden="1">
      <c r="B104" s="37"/>
      <c r="C104" s="38"/>
      <c r="D104" s="38"/>
      <c r="E104" s="38"/>
      <c r="F104" s="38"/>
      <c r="G104" s="38"/>
      <c r="H104" s="38"/>
      <c r="I104" s="138"/>
      <c r="J104" s="38"/>
      <c r="K104" s="38"/>
      <c r="L104" s="42"/>
    </row>
    <row r="105" spans="2:12" s="1" customFormat="1" ht="6.95" customHeight="1" hidden="1">
      <c r="B105" s="60"/>
      <c r="C105" s="61"/>
      <c r="D105" s="61"/>
      <c r="E105" s="61"/>
      <c r="F105" s="61"/>
      <c r="G105" s="61"/>
      <c r="H105" s="61"/>
      <c r="I105" s="172"/>
      <c r="J105" s="61"/>
      <c r="K105" s="61"/>
      <c r="L105" s="42"/>
    </row>
    <row r="106" ht="12" hidden="1"/>
    <row r="107" ht="12" hidden="1"/>
    <row r="108" ht="12" hidden="1"/>
    <row r="109" spans="2:12" s="1" customFormat="1" ht="6.95" customHeight="1">
      <c r="B109" s="62"/>
      <c r="C109" s="63"/>
      <c r="D109" s="63"/>
      <c r="E109" s="63"/>
      <c r="F109" s="63"/>
      <c r="G109" s="63"/>
      <c r="H109" s="63"/>
      <c r="I109" s="175"/>
      <c r="J109" s="63"/>
      <c r="K109" s="63"/>
      <c r="L109" s="42"/>
    </row>
    <row r="110" spans="2:12" s="1" customFormat="1" ht="24.95" customHeight="1">
      <c r="B110" s="37"/>
      <c r="C110" s="22" t="s">
        <v>112</v>
      </c>
      <c r="D110" s="38"/>
      <c r="E110" s="38"/>
      <c r="F110" s="38"/>
      <c r="G110" s="38"/>
      <c r="H110" s="38"/>
      <c r="I110" s="13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38"/>
      <c r="J111" s="38"/>
      <c r="K111" s="38"/>
      <c r="L111" s="42"/>
    </row>
    <row r="112" spans="2:12" s="1" customFormat="1" ht="12" customHeight="1">
      <c r="B112" s="37"/>
      <c r="C112" s="31" t="s">
        <v>16</v>
      </c>
      <c r="D112" s="38"/>
      <c r="E112" s="38"/>
      <c r="F112" s="38"/>
      <c r="G112" s="38"/>
      <c r="H112" s="38"/>
      <c r="I112" s="138"/>
      <c r="J112" s="38"/>
      <c r="K112" s="38"/>
      <c r="L112" s="42"/>
    </row>
    <row r="113" spans="2:12" s="1" customFormat="1" ht="16.5" customHeight="1">
      <c r="B113" s="37"/>
      <c r="C113" s="38"/>
      <c r="D113" s="38"/>
      <c r="E113" s="176" t="str">
        <f>E7</f>
        <v>Úprava vnitrobloku ulice Sadová - Cheb</v>
      </c>
      <c r="F113" s="31"/>
      <c r="G113" s="31"/>
      <c r="H113" s="31"/>
      <c r="I113" s="138"/>
      <c r="J113" s="38"/>
      <c r="K113" s="38"/>
      <c r="L113" s="42"/>
    </row>
    <row r="114" spans="2:12" s="1" customFormat="1" ht="12" customHeight="1">
      <c r="B114" s="37"/>
      <c r="C114" s="31" t="s">
        <v>104</v>
      </c>
      <c r="D114" s="38"/>
      <c r="E114" s="38"/>
      <c r="F114" s="38"/>
      <c r="G114" s="38"/>
      <c r="H114" s="38"/>
      <c r="I114" s="138"/>
      <c r="J114" s="38"/>
      <c r="K114" s="38"/>
      <c r="L114" s="42"/>
    </row>
    <row r="115" spans="2:12" s="1" customFormat="1" ht="16.5" customHeight="1">
      <c r="B115" s="37"/>
      <c r="C115" s="38"/>
      <c r="D115" s="38"/>
      <c r="E115" s="70" t="str">
        <f>E9</f>
        <v>50 - VO - 1.etapa - 50 - VO - 1.etapa</v>
      </c>
      <c r="F115" s="38"/>
      <c r="G115" s="38"/>
      <c r="H115" s="38"/>
      <c r="I115" s="138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38"/>
      <c r="J116" s="38"/>
      <c r="K116" s="38"/>
      <c r="L116" s="42"/>
    </row>
    <row r="117" spans="2:12" s="1" customFormat="1" ht="12" customHeight="1">
      <c r="B117" s="37"/>
      <c r="C117" s="31" t="s">
        <v>20</v>
      </c>
      <c r="D117" s="38"/>
      <c r="E117" s="38"/>
      <c r="F117" s="26" t="str">
        <f>F12</f>
        <v xml:space="preserve"> </v>
      </c>
      <c r="G117" s="38"/>
      <c r="H117" s="38"/>
      <c r="I117" s="141" t="s">
        <v>22</v>
      </c>
      <c r="J117" s="73" t="str">
        <f>IF(J12="","",J12)</f>
        <v>23. 9. 2019</v>
      </c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38"/>
      <c r="J118" s="38"/>
      <c r="K118" s="38"/>
      <c r="L118" s="42"/>
    </row>
    <row r="119" spans="2:12" s="1" customFormat="1" ht="15.15" customHeight="1">
      <c r="B119" s="37"/>
      <c r="C119" s="31" t="s">
        <v>24</v>
      </c>
      <c r="D119" s="38"/>
      <c r="E119" s="38"/>
      <c r="F119" s="26" t="str">
        <f>E15</f>
        <v xml:space="preserve"> </v>
      </c>
      <c r="G119" s="38"/>
      <c r="H119" s="38"/>
      <c r="I119" s="141" t="s">
        <v>29</v>
      </c>
      <c r="J119" s="35" t="str">
        <f>E21</f>
        <v xml:space="preserve"> </v>
      </c>
      <c r="K119" s="38"/>
      <c r="L119" s="42"/>
    </row>
    <row r="120" spans="2:12" s="1" customFormat="1" ht="15.15" customHeight="1">
      <c r="B120" s="37"/>
      <c r="C120" s="31" t="s">
        <v>27</v>
      </c>
      <c r="D120" s="38"/>
      <c r="E120" s="38"/>
      <c r="F120" s="26" t="str">
        <f>IF(E18="","",E18)</f>
        <v>Vyplň údaj</v>
      </c>
      <c r="G120" s="38"/>
      <c r="H120" s="38"/>
      <c r="I120" s="141" t="s">
        <v>30</v>
      </c>
      <c r="J120" s="35" t="str">
        <f>E24</f>
        <v xml:space="preserve"> </v>
      </c>
      <c r="K120" s="38"/>
      <c r="L120" s="42"/>
    </row>
    <row r="121" spans="2:12" s="1" customFormat="1" ht="10.3" customHeight="1">
      <c r="B121" s="37"/>
      <c r="C121" s="38"/>
      <c r="D121" s="38"/>
      <c r="E121" s="38"/>
      <c r="F121" s="38"/>
      <c r="G121" s="38"/>
      <c r="H121" s="38"/>
      <c r="I121" s="138"/>
      <c r="J121" s="38"/>
      <c r="K121" s="38"/>
      <c r="L121" s="42"/>
    </row>
    <row r="122" spans="2:20" s="9" customFormat="1" ht="29.25" customHeight="1">
      <c r="B122" s="189"/>
      <c r="C122" s="190" t="s">
        <v>113</v>
      </c>
      <c r="D122" s="191" t="s">
        <v>58</v>
      </c>
      <c r="E122" s="191" t="s">
        <v>54</v>
      </c>
      <c r="F122" s="191" t="s">
        <v>55</v>
      </c>
      <c r="G122" s="191" t="s">
        <v>114</v>
      </c>
      <c r="H122" s="191" t="s">
        <v>115</v>
      </c>
      <c r="I122" s="192" t="s">
        <v>116</v>
      </c>
      <c r="J122" s="193" t="s">
        <v>108</v>
      </c>
      <c r="K122" s="194" t="s">
        <v>117</v>
      </c>
      <c r="L122" s="195"/>
      <c r="M122" s="94" t="s">
        <v>1</v>
      </c>
      <c r="N122" s="95" t="s">
        <v>37</v>
      </c>
      <c r="O122" s="95" t="s">
        <v>118</v>
      </c>
      <c r="P122" s="95" t="s">
        <v>119</v>
      </c>
      <c r="Q122" s="95" t="s">
        <v>120</v>
      </c>
      <c r="R122" s="95" t="s">
        <v>121</v>
      </c>
      <c r="S122" s="95" t="s">
        <v>122</v>
      </c>
      <c r="T122" s="96" t="s">
        <v>123</v>
      </c>
    </row>
    <row r="123" spans="2:63" s="1" customFormat="1" ht="22.8" customHeight="1">
      <c r="B123" s="37"/>
      <c r="C123" s="101" t="s">
        <v>124</v>
      </c>
      <c r="D123" s="38"/>
      <c r="E123" s="38"/>
      <c r="F123" s="38"/>
      <c r="G123" s="38"/>
      <c r="H123" s="38"/>
      <c r="I123" s="138"/>
      <c r="J123" s="196">
        <f>BK123</f>
        <v>0</v>
      </c>
      <c r="K123" s="38"/>
      <c r="L123" s="42"/>
      <c r="M123" s="97"/>
      <c r="N123" s="98"/>
      <c r="O123" s="98"/>
      <c r="P123" s="197">
        <f>P124+P169+P190+P229+P232+P237+P242</f>
        <v>0</v>
      </c>
      <c r="Q123" s="98"/>
      <c r="R123" s="197">
        <f>R124+R169+R190+R229+R232+R237+R242</f>
        <v>0</v>
      </c>
      <c r="S123" s="98"/>
      <c r="T123" s="198">
        <f>T124+T169+T190+T229+T232+T237+T242</f>
        <v>0</v>
      </c>
      <c r="AT123" s="16" t="s">
        <v>72</v>
      </c>
      <c r="AU123" s="16" t="s">
        <v>110</v>
      </c>
      <c r="BK123" s="199">
        <f>BK124+BK169+BK190+BK229+BK232+BK237+BK242</f>
        <v>0</v>
      </c>
    </row>
    <row r="124" spans="2:63" s="10" customFormat="1" ht="25.9" customHeight="1">
      <c r="B124" s="200"/>
      <c r="C124" s="201"/>
      <c r="D124" s="202" t="s">
        <v>72</v>
      </c>
      <c r="E124" s="203" t="s">
        <v>964</v>
      </c>
      <c r="F124" s="203" t="s">
        <v>657</v>
      </c>
      <c r="G124" s="201"/>
      <c r="H124" s="201"/>
      <c r="I124" s="204"/>
      <c r="J124" s="205">
        <f>BK124</f>
        <v>0</v>
      </c>
      <c r="K124" s="201"/>
      <c r="L124" s="206"/>
      <c r="M124" s="207"/>
      <c r="N124" s="208"/>
      <c r="O124" s="208"/>
      <c r="P124" s="209">
        <f>SUM(P125:P168)</f>
        <v>0</v>
      </c>
      <c r="Q124" s="208"/>
      <c r="R124" s="209">
        <f>SUM(R125:R168)</f>
        <v>0</v>
      </c>
      <c r="S124" s="208"/>
      <c r="T124" s="210">
        <f>SUM(T125:T168)</f>
        <v>0</v>
      </c>
      <c r="AR124" s="211" t="s">
        <v>81</v>
      </c>
      <c r="AT124" s="212" t="s">
        <v>72</v>
      </c>
      <c r="AU124" s="212" t="s">
        <v>73</v>
      </c>
      <c r="AY124" s="211" t="s">
        <v>128</v>
      </c>
      <c r="BK124" s="213">
        <f>SUM(BK125:BK168)</f>
        <v>0</v>
      </c>
    </row>
    <row r="125" spans="2:65" s="1" customFormat="1" ht="16.5" customHeight="1">
      <c r="B125" s="37"/>
      <c r="C125" s="214" t="s">
        <v>81</v>
      </c>
      <c r="D125" s="214" t="s">
        <v>129</v>
      </c>
      <c r="E125" s="215" t="s">
        <v>965</v>
      </c>
      <c r="F125" s="216" t="s">
        <v>966</v>
      </c>
      <c r="G125" s="217" t="s">
        <v>967</v>
      </c>
      <c r="H125" s="218">
        <v>60</v>
      </c>
      <c r="I125" s="219"/>
      <c r="J125" s="220">
        <f>ROUND(I125*H125,2)</f>
        <v>0</v>
      </c>
      <c r="K125" s="216" t="s">
        <v>1</v>
      </c>
      <c r="L125" s="42"/>
      <c r="M125" s="221" t="s">
        <v>1</v>
      </c>
      <c r="N125" s="222" t="s">
        <v>38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AR125" s="225" t="s">
        <v>133</v>
      </c>
      <c r="AT125" s="225" t="s">
        <v>129</v>
      </c>
      <c r="AU125" s="225" t="s">
        <v>81</v>
      </c>
      <c r="AY125" s="16" t="s">
        <v>128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6" t="s">
        <v>81</v>
      </c>
      <c r="BK125" s="226">
        <f>ROUND(I125*H125,2)</f>
        <v>0</v>
      </c>
      <c r="BL125" s="16" t="s">
        <v>133</v>
      </c>
      <c r="BM125" s="225" t="s">
        <v>83</v>
      </c>
    </row>
    <row r="126" spans="2:47" s="1" customFormat="1" ht="12">
      <c r="B126" s="37"/>
      <c r="C126" s="38"/>
      <c r="D126" s="227" t="s">
        <v>134</v>
      </c>
      <c r="E126" s="38"/>
      <c r="F126" s="228" t="s">
        <v>966</v>
      </c>
      <c r="G126" s="38"/>
      <c r="H126" s="38"/>
      <c r="I126" s="138"/>
      <c r="J126" s="38"/>
      <c r="K126" s="38"/>
      <c r="L126" s="42"/>
      <c r="M126" s="229"/>
      <c r="N126" s="85"/>
      <c r="O126" s="85"/>
      <c r="P126" s="85"/>
      <c r="Q126" s="85"/>
      <c r="R126" s="85"/>
      <c r="S126" s="85"/>
      <c r="T126" s="86"/>
      <c r="AT126" s="16" t="s">
        <v>134</v>
      </c>
      <c r="AU126" s="16" t="s">
        <v>81</v>
      </c>
    </row>
    <row r="127" spans="2:65" s="1" customFormat="1" ht="16.5" customHeight="1">
      <c r="B127" s="37"/>
      <c r="C127" s="214" t="s">
        <v>83</v>
      </c>
      <c r="D127" s="214" t="s">
        <v>129</v>
      </c>
      <c r="E127" s="215" t="s">
        <v>968</v>
      </c>
      <c r="F127" s="216" t="s">
        <v>969</v>
      </c>
      <c r="G127" s="217" t="s">
        <v>967</v>
      </c>
      <c r="H127" s="218">
        <v>4</v>
      </c>
      <c r="I127" s="219"/>
      <c r="J127" s="220">
        <f>ROUND(I127*H127,2)</f>
        <v>0</v>
      </c>
      <c r="K127" s="216" t="s">
        <v>1</v>
      </c>
      <c r="L127" s="42"/>
      <c r="M127" s="221" t="s">
        <v>1</v>
      </c>
      <c r="N127" s="222" t="s">
        <v>38</v>
      </c>
      <c r="O127" s="85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AR127" s="225" t="s">
        <v>133</v>
      </c>
      <c r="AT127" s="225" t="s">
        <v>129</v>
      </c>
      <c r="AU127" s="225" t="s">
        <v>81</v>
      </c>
      <c r="AY127" s="16" t="s">
        <v>128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6" t="s">
        <v>81</v>
      </c>
      <c r="BK127" s="226">
        <f>ROUND(I127*H127,2)</f>
        <v>0</v>
      </c>
      <c r="BL127" s="16" t="s">
        <v>133</v>
      </c>
      <c r="BM127" s="225" t="s">
        <v>133</v>
      </c>
    </row>
    <row r="128" spans="2:47" s="1" customFormat="1" ht="12">
      <c r="B128" s="37"/>
      <c r="C128" s="38"/>
      <c r="D128" s="227" t="s">
        <v>134</v>
      </c>
      <c r="E128" s="38"/>
      <c r="F128" s="228" t="s">
        <v>969</v>
      </c>
      <c r="G128" s="38"/>
      <c r="H128" s="38"/>
      <c r="I128" s="138"/>
      <c r="J128" s="38"/>
      <c r="K128" s="38"/>
      <c r="L128" s="42"/>
      <c r="M128" s="229"/>
      <c r="N128" s="85"/>
      <c r="O128" s="85"/>
      <c r="P128" s="85"/>
      <c r="Q128" s="85"/>
      <c r="R128" s="85"/>
      <c r="S128" s="85"/>
      <c r="T128" s="86"/>
      <c r="AT128" s="16" t="s">
        <v>134</v>
      </c>
      <c r="AU128" s="16" t="s">
        <v>81</v>
      </c>
    </row>
    <row r="129" spans="2:65" s="1" customFormat="1" ht="16.5" customHeight="1">
      <c r="B129" s="37"/>
      <c r="C129" s="214" t="s">
        <v>138</v>
      </c>
      <c r="D129" s="214" t="s">
        <v>129</v>
      </c>
      <c r="E129" s="215" t="s">
        <v>970</v>
      </c>
      <c r="F129" s="216" t="s">
        <v>971</v>
      </c>
      <c r="G129" s="217" t="s">
        <v>967</v>
      </c>
      <c r="H129" s="218">
        <v>20</v>
      </c>
      <c r="I129" s="219"/>
      <c r="J129" s="220">
        <f>ROUND(I129*H129,2)</f>
        <v>0</v>
      </c>
      <c r="K129" s="216" t="s">
        <v>1</v>
      </c>
      <c r="L129" s="42"/>
      <c r="M129" s="221" t="s">
        <v>1</v>
      </c>
      <c r="N129" s="222" t="s">
        <v>38</v>
      </c>
      <c r="O129" s="85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AR129" s="225" t="s">
        <v>133</v>
      </c>
      <c r="AT129" s="225" t="s">
        <v>129</v>
      </c>
      <c r="AU129" s="225" t="s">
        <v>81</v>
      </c>
      <c r="AY129" s="16" t="s">
        <v>128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6" t="s">
        <v>81</v>
      </c>
      <c r="BK129" s="226">
        <f>ROUND(I129*H129,2)</f>
        <v>0</v>
      </c>
      <c r="BL129" s="16" t="s">
        <v>133</v>
      </c>
      <c r="BM129" s="225" t="s">
        <v>141</v>
      </c>
    </row>
    <row r="130" spans="2:47" s="1" customFormat="1" ht="12">
      <c r="B130" s="37"/>
      <c r="C130" s="38"/>
      <c r="D130" s="227" t="s">
        <v>134</v>
      </c>
      <c r="E130" s="38"/>
      <c r="F130" s="228" t="s">
        <v>971</v>
      </c>
      <c r="G130" s="38"/>
      <c r="H130" s="38"/>
      <c r="I130" s="138"/>
      <c r="J130" s="38"/>
      <c r="K130" s="38"/>
      <c r="L130" s="42"/>
      <c r="M130" s="229"/>
      <c r="N130" s="85"/>
      <c r="O130" s="85"/>
      <c r="P130" s="85"/>
      <c r="Q130" s="85"/>
      <c r="R130" s="85"/>
      <c r="S130" s="85"/>
      <c r="T130" s="86"/>
      <c r="AT130" s="16" t="s">
        <v>134</v>
      </c>
      <c r="AU130" s="16" t="s">
        <v>81</v>
      </c>
    </row>
    <row r="131" spans="2:65" s="1" customFormat="1" ht="16.5" customHeight="1">
      <c r="B131" s="37"/>
      <c r="C131" s="214" t="s">
        <v>133</v>
      </c>
      <c r="D131" s="214" t="s">
        <v>129</v>
      </c>
      <c r="E131" s="215" t="s">
        <v>972</v>
      </c>
      <c r="F131" s="216" t="s">
        <v>973</v>
      </c>
      <c r="G131" s="217" t="s">
        <v>967</v>
      </c>
      <c r="H131" s="218">
        <v>39</v>
      </c>
      <c r="I131" s="219"/>
      <c r="J131" s="220">
        <f>ROUND(I131*H131,2)</f>
        <v>0</v>
      </c>
      <c r="K131" s="216" t="s">
        <v>1</v>
      </c>
      <c r="L131" s="42"/>
      <c r="M131" s="221" t="s">
        <v>1</v>
      </c>
      <c r="N131" s="222" t="s">
        <v>38</v>
      </c>
      <c r="O131" s="85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AR131" s="225" t="s">
        <v>133</v>
      </c>
      <c r="AT131" s="225" t="s">
        <v>129</v>
      </c>
      <c r="AU131" s="225" t="s">
        <v>81</v>
      </c>
      <c r="AY131" s="16" t="s">
        <v>128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6" t="s">
        <v>81</v>
      </c>
      <c r="BK131" s="226">
        <f>ROUND(I131*H131,2)</f>
        <v>0</v>
      </c>
      <c r="BL131" s="16" t="s">
        <v>133</v>
      </c>
      <c r="BM131" s="225" t="s">
        <v>145</v>
      </c>
    </row>
    <row r="132" spans="2:47" s="1" customFormat="1" ht="12">
      <c r="B132" s="37"/>
      <c r="C132" s="38"/>
      <c r="D132" s="227" t="s">
        <v>134</v>
      </c>
      <c r="E132" s="38"/>
      <c r="F132" s="228" t="s">
        <v>973</v>
      </c>
      <c r="G132" s="38"/>
      <c r="H132" s="38"/>
      <c r="I132" s="138"/>
      <c r="J132" s="38"/>
      <c r="K132" s="38"/>
      <c r="L132" s="42"/>
      <c r="M132" s="229"/>
      <c r="N132" s="85"/>
      <c r="O132" s="85"/>
      <c r="P132" s="85"/>
      <c r="Q132" s="85"/>
      <c r="R132" s="85"/>
      <c r="S132" s="85"/>
      <c r="T132" s="86"/>
      <c r="AT132" s="16" t="s">
        <v>134</v>
      </c>
      <c r="AU132" s="16" t="s">
        <v>81</v>
      </c>
    </row>
    <row r="133" spans="2:65" s="1" customFormat="1" ht="16.5" customHeight="1">
      <c r="B133" s="37"/>
      <c r="C133" s="265" t="s">
        <v>127</v>
      </c>
      <c r="D133" s="265" t="s">
        <v>260</v>
      </c>
      <c r="E133" s="266" t="s">
        <v>974</v>
      </c>
      <c r="F133" s="267" t="s">
        <v>975</v>
      </c>
      <c r="G133" s="268" t="s">
        <v>976</v>
      </c>
      <c r="H133" s="269">
        <v>39</v>
      </c>
      <c r="I133" s="270"/>
      <c r="J133" s="271">
        <f>ROUND(I133*H133,2)</f>
        <v>0</v>
      </c>
      <c r="K133" s="267" t="s">
        <v>1</v>
      </c>
      <c r="L133" s="272"/>
      <c r="M133" s="273" t="s">
        <v>1</v>
      </c>
      <c r="N133" s="274" t="s">
        <v>38</v>
      </c>
      <c r="O133" s="85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AR133" s="225" t="s">
        <v>145</v>
      </c>
      <c r="AT133" s="225" t="s">
        <v>260</v>
      </c>
      <c r="AU133" s="225" t="s">
        <v>81</v>
      </c>
      <c r="AY133" s="16" t="s">
        <v>128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6" t="s">
        <v>81</v>
      </c>
      <c r="BK133" s="226">
        <f>ROUND(I133*H133,2)</f>
        <v>0</v>
      </c>
      <c r="BL133" s="16" t="s">
        <v>133</v>
      </c>
      <c r="BM133" s="225" t="s">
        <v>150</v>
      </c>
    </row>
    <row r="134" spans="2:47" s="1" customFormat="1" ht="12">
      <c r="B134" s="37"/>
      <c r="C134" s="38"/>
      <c r="D134" s="227" t="s">
        <v>134</v>
      </c>
      <c r="E134" s="38"/>
      <c r="F134" s="228" t="s">
        <v>975</v>
      </c>
      <c r="G134" s="38"/>
      <c r="H134" s="38"/>
      <c r="I134" s="138"/>
      <c r="J134" s="38"/>
      <c r="K134" s="38"/>
      <c r="L134" s="42"/>
      <c r="M134" s="229"/>
      <c r="N134" s="85"/>
      <c r="O134" s="85"/>
      <c r="P134" s="85"/>
      <c r="Q134" s="85"/>
      <c r="R134" s="85"/>
      <c r="S134" s="85"/>
      <c r="T134" s="86"/>
      <c r="AT134" s="16" t="s">
        <v>134</v>
      </c>
      <c r="AU134" s="16" t="s">
        <v>81</v>
      </c>
    </row>
    <row r="135" spans="2:65" s="1" customFormat="1" ht="16.5" customHeight="1">
      <c r="B135" s="37"/>
      <c r="C135" s="214" t="s">
        <v>141</v>
      </c>
      <c r="D135" s="214" t="s">
        <v>129</v>
      </c>
      <c r="E135" s="215" t="s">
        <v>977</v>
      </c>
      <c r="F135" s="216" t="s">
        <v>978</v>
      </c>
      <c r="G135" s="217" t="s">
        <v>967</v>
      </c>
      <c r="H135" s="218">
        <v>16</v>
      </c>
      <c r="I135" s="219"/>
      <c r="J135" s="220">
        <f>ROUND(I135*H135,2)</f>
        <v>0</v>
      </c>
      <c r="K135" s="216" t="s">
        <v>1</v>
      </c>
      <c r="L135" s="42"/>
      <c r="M135" s="221" t="s">
        <v>1</v>
      </c>
      <c r="N135" s="222" t="s">
        <v>38</v>
      </c>
      <c r="O135" s="85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AR135" s="225" t="s">
        <v>133</v>
      </c>
      <c r="AT135" s="225" t="s">
        <v>129</v>
      </c>
      <c r="AU135" s="225" t="s">
        <v>81</v>
      </c>
      <c r="AY135" s="16" t="s">
        <v>128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6" t="s">
        <v>81</v>
      </c>
      <c r="BK135" s="226">
        <f>ROUND(I135*H135,2)</f>
        <v>0</v>
      </c>
      <c r="BL135" s="16" t="s">
        <v>133</v>
      </c>
      <c r="BM135" s="225" t="s">
        <v>155</v>
      </c>
    </row>
    <row r="136" spans="2:47" s="1" customFormat="1" ht="12">
      <c r="B136" s="37"/>
      <c r="C136" s="38"/>
      <c r="D136" s="227" t="s">
        <v>134</v>
      </c>
      <c r="E136" s="38"/>
      <c r="F136" s="228" t="s">
        <v>978</v>
      </c>
      <c r="G136" s="38"/>
      <c r="H136" s="38"/>
      <c r="I136" s="138"/>
      <c r="J136" s="38"/>
      <c r="K136" s="38"/>
      <c r="L136" s="42"/>
      <c r="M136" s="229"/>
      <c r="N136" s="85"/>
      <c r="O136" s="85"/>
      <c r="P136" s="85"/>
      <c r="Q136" s="85"/>
      <c r="R136" s="85"/>
      <c r="S136" s="85"/>
      <c r="T136" s="86"/>
      <c r="AT136" s="16" t="s">
        <v>134</v>
      </c>
      <c r="AU136" s="16" t="s">
        <v>81</v>
      </c>
    </row>
    <row r="137" spans="2:65" s="1" customFormat="1" ht="16.5" customHeight="1">
      <c r="B137" s="37"/>
      <c r="C137" s="265" t="s">
        <v>156</v>
      </c>
      <c r="D137" s="265" t="s">
        <v>260</v>
      </c>
      <c r="E137" s="266" t="s">
        <v>979</v>
      </c>
      <c r="F137" s="267" t="s">
        <v>980</v>
      </c>
      <c r="G137" s="268" t="s">
        <v>976</v>
      </c>
      <c r="H137" s="269">
        <v>16</v>
      </c>
      <c r="I137" s="270"/>
      <c r="J137" s="271">
        <f>ROUND(I137*H137,2)</f>
        <v>0</v>
      </c>
      <c r="K137" s="267" t="s">
        <v>1</v>
      </c>
      <c r="L137" s="272"/>
      <c r="M137" s="273" t="s">
        <v>1</v>
      </c>
      <c r="N137" s="274" t="s">
        <v>38</v>
      </c>
      <c r="O137" s="85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AR137" s="225" t="s">
        <v>145</v>
      </c>
      <c r="AT137" s="225" t="s">
        <v>260</v>
      </c>
      <c r="AU137" s="225" t="s">
        <v>81</v>
      </c>
      <c r="AY137" s="16" t="s">
        <v>128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6" t="s">
        <v>81</v>
      </c>
      <c r="BK137" s="226">
        <f>ROUND(I137*H137,2)</f>
        <v>0</v>
      </c>
      <c r="BL137" s="16" t="s">
        <v>133</v>
      </c>
      <c r="BM137" s="225" t="s">
        <v>159</v>
      </c>
    </row>
    <row r="138" spans="2:47" s="1" customFormat="1" ht="12">
      <c r="B138" s="37"/>
      <c r="C138" s="38"/>
      <c r="D138" s="227" t="s">
        <v>134</v>
      </c>
      <c r="E138" s="38"/>
      <c r="F138" s="228" t="s">
        <v>980</v>
      </c>
      <c r="G138" s="38"/>
      <c r="H138" s="38"/>
      <c r="I138" s="138"/>
      <c r="J138" s="38"/>
      <c r="K138" s="38"/>
      <c r="L138" s="42"/>
      <c r="M138" s="229"/>
      <c r="N138" s="85"/>
      <c r="O138" s="85"/>
      <c r="P138" s="85"/>
      <c r="Q138" s="85"/>
      <c r="R138" s="85"/>
      <c r="S138" s="85"/>
      <c r="T138" s="86"/>
      <c r="AT138" s="16" t="s">
        <v>134</v>
      </c>
      <c r="AU138" s="16" t="s">
        <v>81</v>
      </c>
    </row>
    <row r="139" spans="2:65" s="1" customFormat="1" ht="16.5" customHeight="1">
      <c r="B139" s="37"/>
      <c r="C139" s="214" t="s">
        <v>145</v>
      </c>
      <c r="D139" s="214" t="s">
        <v>129</v>
      </c>
      <c r="E139" s="215" t="s">
        <v>981</v>
      </c>
      <c r="F139" s="216" t="s">
        <v>982</v>
      </c>
      <c r="G139" s="217" t="s">
        <v>967</v>
      </c>
      <c r="H139" s="218">
        <v>16</v>
      </c>
      <c r="I139" s="219"/>
      <c r="J139" s="220">
        <f>ROUND(I139*H139,2)</f>
        <v>0</v>
      </c>
      <c r="K139" s="216" t="s">
        <v>1</v>
      </c>
      <c r="L139" s="42"/>
      <c r="M139" s="221" t="s">
        <v>1</v>
      </c>
      <c r="N139" s="222" t="s">
        <v>38</v>
      </c>
      <c r="O139" s="85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AR139" s="225" t="s">
        <v>133</v>
      </c>
      <c r="AT139" s="225" t="s">
        <v>129</v>
      </c>
      <c r="AU139" s="225" t="s">
        <v>81</v>
      </c>
      <c r="AY139" s="16" t="s">
        <v>128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6" t="s">
        <v>81</v>
      </c>
      <c r="BK139" s="226">
        <f>ROUND(I139*H139,2)</f>
        <v>0</v>
      </c>
      <c r="BL139" s="16" t="s">
        <v>133</v>
      </c>
      <c r="BM139" s="225" t="s">
        <v>163</v>
      </c>
    </row>
    <row r="140" spans="2:47" s="1" customFormat="1" ht="12">
      <c r="B140" s="37"/>
      <c r="C140" s="38"/>
      <c r="D140" s="227" t="s">
        <v>134</v>
      </c>
      <c r="E140" s="38"/>
      <c r="F140" s="228" t="s">
        <v>982</v>
      </c>
      <c r="G140" s="38"/>
      <c r="H140" s="38"/>
      <c r="I140" s="138"/>
      <c r="J140" s="38"/>
      <c r="K140" s="38"/>
      <c r="L140" s="42"/>
      <c r="M140" s="229"/>
      <c r="N140" s="85"/>
      <c r="O140" s="85"/>
      <c r="P140" s="85"/>
      <c r="Q140" s="85"/>
      <c r="R140" s="85"/>
      <c r="S140" s="85"/>
      <c r="T140" s="86"/>
      <c r="AT140" s="16" t="s">
        <v>134</v>
      </c>
      <c r="AU140" s="16" t="s">
        <v>81</v>
      </c>
    </row>
    <row r="141" spans="2:65" s="1" customFormat="1" ht="16.5" customHeight="1">
      <c r="B141" s="37"/>
      <c r="C141" s="265" t="s">
        <v>164</v>
      </c>
      <c r="D141" s="265" t="s">
        <v>260</v>
      </c>
      <c r="E141" s="266" t="s">
        <v>983</v>
      </c>
      <c r="F141" s="267" t="s">
        <v>984</v>
      </c>
      <c r="G141" s="268" t="s">
        <v>976</v>
      </c>
      <c r="H141" s="269">
        <v>16</v>
      </c>
      <c r="I141" s="270"/>
      <c r="J141" s="271">
        <f>ROUND(I141*H141,2)</f>
        <v>0</v>
      </c>
      <c r="K141" s="267" t="s">
        <v>1</v>
      </c>
      <c r="L141" s="272"/>
      <c r="M141" s="273" t="s">
        <v>1</v>
      </c>
      <c r="N141" s="274" t="s">
        <v>38</v>
      </c>
      <c r="O141" s="85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AR141" s="225" t="s">
        <v>145</v>
      </c>
      <c r="AT141" s="225" t="s">
        <v>260</v>
      </c>
      <c r="AU141" s="225" t="s">
        <v>81</v>
      </c>
      <c r="AY141" s="16" t="s">
        <v>128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6" t="s">
        <v>81</v>
      </c>
      <c r="BK141" s="226">
        <f>ROUND(I141*H141,2)</f>
        <v>0</v>
      </c>
      <c r="BL141" s="16" t="s">
        <v>133</v>
      </c>
      <c r="BM141" s="225" t="s">
        <v>167</v>
      </c>
    </row>
    <row r="142" spans="2:47" s="1" customFormat="1" ht="12">
      <c r="B142" s="37"/>
      <c r="C142" s="38"/>
      <c r="D142" s="227" t="s">
        <v>134</v>
      </c>
      <c r="E142" s="38"/>
      <c r="F142" s="228" t="s">
        <v>984</v>
      </c>
      <c r="G142" s="38"/>
      <c r="H142" s="38"/>
      <c r="I142" s="138"/>
      <c r="J142" s="38"/>
      <c r="K142" s="38"/>
      <c r="L142" s="42"/>
      <c r="M142" s="229"/>
      <c r="N142" s="85"/>
      <c r="O142" s="85"/>
      <c r="P142" s="85"/>
      <c r="Q142" s="85"/>
      <c r="R142" s="85"/>
      <c r="S142" s="85"/>
      <c r="T142" s="86"/>
      <c r="AT142" s="16" t="s">
        <v>134</v>
      </c>
      <c r="AU142" s="16" t="s">
        <v>81</v>
      </c>
    </row>
    <row r="143" spans="2:65" s="1" customFormat="1" ht="16.5" customHeight="1">
      <c r="B143" s="37"/>
      <c r="C143" s="265" t="s">
        <v>150</v>
      </c>
      <c r="D143" s="265" t="s">
        <v>260</v>
      </c>
      <c r="E143" s="266" t="s">
        <v>985</v>
      </c>
      <c r="F143" s="267" t="s">
        <v>986</v>
      </c>
      <c r="G143" s="268" t="s">
        <v>967</v>
      </c>
      <c r="H143" s="269">
        <v>16</v>
      </c>
      <c r="I143" s="270"/>
      <c r="J143" s="271">
        <f>ROUND(I143*H143,2)</f>
        <v>0</v>
      </c>
      <c r="K143" s="267" t="s">
        <v>1</v>
      </c>
      <c r="L143" s="272"/>
      <c r="M143" s="273" t="s">
        <v>1</v>
      </c>
      <c r="N143" s="274" t="s">
        <v>38</v>
      </c>
      <c r="O143" s="85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AR143" s="225" t="s">
        <v>145</v>
      </c>
      <c r="AT143" s="225" t="s">
        <v>260</v>
      </c>
      <c r="AU143" s="225" t="s">
        <v>81</v>
      </c>
      <c r="AY143" s="16" t="s">
        <v>128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6" t="s">
        <v>81</v>
      </c>
      <c r="BK143" s="226">
        <f>ROUND(I143*H143,2)</f>
        <v>0</v>
      </c>
      <c r="BL143" s="16" t="s">
        <v>133</v>
      </c>
      <c r="BM143" s="225" t="s">
        <v>170</v>
      </c>
    </row>
    <row r="144" spans="2:47" s="1" customFormat="1" ht="12">
      <c r="B144" s="37"/>
      <c r="C144" s="38"/>
      <c r="D144" s="227" t="s">
        <v>134</v>
      </c>
      <c r="E144" s="38"/>
      <c r="F144" s="228" t="s">
        <v>986</v>
      </c>
      <c r="G144" s="38"/>
      <c r="H144" s="38"/>
      <c r="I144" s="138"/>
      <c r="J144" s="38"/>
      <c r="K144" s="38"/>
      <c r="L144" s="42"/>
      <c r="M144" s="229"/>
      <c r="N144" s="85"/>
      <c r="O144" s="85"/>
      <c r="P144" s="85"/>
      <c r="Q144" s="85"/>
      <c r="R144" s="85"/>
      <c r="S144" s="85"/>
      <c r="T144" s="86"/>
      <c r="AT144" s="16" t="s">
        <v>134</v>
      </c>
      <c r="AU144" s="16" t="s">
        <v>81</v>
      </c>
    </row>
    <row r="145" spans="2:65" s="1" customFormat="1" ht="16.5" customHeight="1">
      <c r="B145" s="37"/>
      <c r="C145" s="214" t="s">
        <v>171</v>
      </c>
      <c r="D145" s="214" t="s">
        <v>129</v>
      </c>
      <c r="E145" s="215" t="s">
        <v>987</v>
      </c>
      <c r="F145" s="216" t="s">
        <v>988</v>
      </c>
      <c r="G145" s="217" t="s">
        <v>967</v>
      </c>
      <c r="H145" s="218">
        <v>16</v>
      </c>
      <c r="I145" s="219"/>
      <c r="J145" s="220">
        <f>ROUND(I145*H145,2)</f>
        <v>0</v>
      </c>
      <c r="K145" s="216" t="s">
        <v>1</v>
      </c>
      <c r="L145" s="42"/>
      <c r="M145" s="221" t="s">
        <v>1</v>
      </c>
      <c r="N145" s="222" t="s">
        <v>38</v>
      </c>
      <c r="O145" s="85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AR145" s="225" t="s">
        <v>133</v>
      </c>
      <c r="AT145" s="225" t="s">
        <v>129</v>
      </c>
      <c r="AU145" s="225" t="s">
        <v>81</v>
      </c>
      <c r="AY145" s="16" t="s">
        <v>128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6" t="s">
        <v>81</v>
      </c>
      <c r="BK145" s="226">
        <f>ROUND(I145*H145,2)</f>
        <v>0</v>
      </c>
      <c r="BL145" s="16" t="s">
        <v>133</v>
      </c>
      <c r="BM145" s="225" t="s">
        <v>252</v>
      </c>
    </row>
    <row r="146" spans="2:47" s="1" customFormat="1" ht="12">
      <c r="B146" s="37"/>
      <c r="C146" s="38"/>
      <c r="D146" s="227" t="s">
        <v>134</v>
      </c>
      <c r="E146" s="38"/>
      <c r="F146" s="228" t="s">
        <v>988</v>
      </c>
      <c r="G146" s="38"/>
      <c r="H146" s="38"/>
      <c r="I146" s="138"/>
      <c r="J146" s="38"/>
      <c r="K146" s="38"/>
      <c r="L146" s="42"/>
      <c r="M146" s="229"/>
      <c r="N146" s="85"/>
      <c r="O146" s="85"/>
      <c r="P146" s="85"/>
      <c r="Q146" s="85"/>
      <c r="R146" s="85"/>
      <c r="S146" s="85"/>
      <c r="T146" s="86"/>
      <c r="AT146" s="16" t="s">
        <v>134</v>
      </c>
      <c r="AU146" s="16" t="s">
        <v>81</v>
      </c>
    </row>
    <row r="147" spans="2:65" s="1" customFormat="1" ht="16.5" customHeight="1">
      <c r="B147" s="37"/>
      <c r="C147" s="265" t="s">
        <v>155</v>
      </c>
      <c r="D147" s="265" t="s">
        <v>260</v>
      </c>
      <c r="E147" s="266" t="s">
        <v>989</v>
      </c>
      <c r="F147" s="267" t="s">
        <v>990</v>
      </c>
      <c r="G147" s="268" t="s">
        <v>976</v>
      </c>
      <c r="H147" s="269">
        <v>16</v>
      </c>
      <c r="I147" s="270"/>
      <c r="J147" s="271">
        <f>ROUND(I147*H147,2)</f>
        <v>0</v>
      </c>
      <c r="K147" s="267" t="s">
        <v>1</v>
      </c>
      <c r="L147" s="272"/>
      <c r="M147" s="273" t="s">
        <v>1</v>
      </c>
      <c r="N147" s="274" t="s">
        <v>38</v>
      </c>
      <c r="O147" s="8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AR147" s="225" t="s">
        <v>145</v>
      </c>
      <c r="AT147" s="225" t="s">
        <v>260</v>
      </c>
      <c r="AU147" s="225" t="s">
        <v>81</v>
      </c>
      <c r="AY147" s="16" t="s">
        <v>128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6" t="s">
        <v>81</v>
      </c>
      <c r="BK147" s="226">
        <f>ROUND(I147*H147,2)</f>
        <v>0</v>
      </c>
      <c r="BL147" s="16" t="s">
        <v>133</v>
      </c>
      <c r="BM147" s="225" t="s">
        <v>256</v>
      </c>
    </row>
    <row r="148" spans="2:47" s="1" customFormat="1" ht="12">
      <c r="B148" s="37"/>
      <c r="C148" s="38"/>
      <c r="D148" s="227" t="s">
        <v>134</v>
      </c>
      <c r="E148" s="38"/>
      <c r="F148" s="228" t="s">
        <v>990</v>
      </c>
      <c r="G148" s="38"/>
      <c r="H148" s="38"/>
      <c r="I148" s="138"/>
      <c r="J148" s="38"/>
      <c r="K148" s="38"/>
      <c r="L148" s="42"/>
      <c r="M148" s="229"/>
      <c r="N148" s="85"/>
      <c r="O148" s="85"/>
      <c r="P148" s="85"/>
      <c r="Q148" s="85"/>
      <c r="R148" s="85"/>
      <c r="S148" s="85"/>
      <c r="T148" s="86"/>
      <c r="AT148" s="16" t="s">
        <v>134</v>
      </c>
      <c r="AU148" s="16" t="s">
        <v>81</v>
      </c>
    </row>
    <row r="149" spans="2:65" s="1" customFormat="1" ht="16.5" customHeight="1">
      <c r="B149" s="37"/>
      <c r="C149" s="214" t="s">
        <v>181</v>
      </c>
      <c r="D149" s="214" t="s">
        <v>129</v>
      </c>
      <c r="E149" s="215" t="s">
        <v>991</v>
      </c>
      <c r="F149" s="216" t="s">
        <v>992</v>
      </c>
      <c r="G149" s="217" t="s">
        <v>223</v>
      </c>
      <c r="H149" s="218">
        <v>112</v>
      </c>
      <c r="I149" s="219"/>
      <c r="J149" s="220">
        <f>ROUND(I149*H149,2)</f>
        <v>0</v>
      </c>
      <c r="K149" s="216" t="s">
        <v>1</v>
      </c>
      <c r="L149" s="42"/>
      <c r="M149" s="221" t="s">
        <v>1</v>
      </c>
      <c r="N149" s="222" t="s">
        <v>38</v>
      </c>
      <c r="O149" s="8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AR149" s="225" t="s">
        <v>133</v>
      </c>
      <c r="AT149" s="225" t="s">
        <v>129</v>
      </c>
      <c r="AU149" s="225" t="s">
        <v>81</v>
      </c>
      <c r="AY149" s="16" t="s">
        <v>128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6" t="s">
        <v>81</v>
      </c>
      <c r="BK149" s="226">
        <f>ROUND(I149*H149,2)</f>
        <v>0</v>
      </c>
      <c r="BL149" s="16" t="s">
        <v>133</v>
      </c>
      <c r="BM149" s="225" t="s">
        <v>259</v>
      </c>
    </row>
    <row r="150" spans="2:47" s="1" customFormat="1" ht="12">
      <c r="B150" s="37"/>
      <c r="C150" s="38"/>
      <c r="D150" s="227" t="s">
        <v>134</v>
      </c>
      <c r="E150" s="38"/>
      <c r="F150" s="228" t="s">
        <v>992</v>
      </c>
      <c r="G150" s="38"/>
      <c r="H150" s="38"/>
      <c r="I150" s="138"/>
      <c r="J150" s="38"/>
      <c r="K150" s="38"/>
      <c r="L150" s="42"/>
      <c r="M150" s="229"/>
      <c r="N150" s="85"/>
      <c r="O150" s="85"/>
      <c r="P150" s="85"/>
      <c r="Q150" s="85"/>
      <c r="R150" s="85"/>
      <c r="S150" s="85"/>
      <c r="T150" s="86"/>
      <c r="AT150" s="16" t="s">
        <v>134</v>
      </c>
      <c r="AU150" s="16" t="s">
        <v>81</v>
      </c>
    </row>
    <row r="151" spans="2:65" s="1" customFormat="1" ht="16.5" customHeight="1">
      <c r="B151" s="37"/>
      <c r="C151" s="265" t="s">
        <v>159</v>
      </c>
      <c r="D151" s="265" t="s">
        <v>260</v>
      </c>
      <c r="E151" s="266" t="s">
        <v>993</v>
      </c>
      <c r="F151" s="267" t="s">
        <v>994</v>
      </c>
      <c r="G151" s="268" t="s">
        <v>260</v>
      </c>
      <c r="H151" s="269">
        <v>112</v>
      </c>
      <c r="I151" s="270"/>
      <c r="J151" s="271">
        <f>ROUND(I151*H151,2)</f>
        <v>0</v>
      </c>
      <c r="K151" s="267" t="s">
        <v>1</v>
      </c>
      <c r="L151" s="272"/>
      <c r="M151" s="273" t="s">
        <v>1</v>
      </c>
      <c r="N151" s="274" t="s">
        <v>38</v>
      </c>
      <c r="O151" s="85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AR151" s="225" t="s">
        <v>145</v>
      </c>
      <c r="AT151" s="225" t="s">
        <v>260</v>
      </c>
      <c r="AU151" s="225" t="s">
        <v>81</v>
      </c>
      <c r="AY151" s="16" t="s">
        <v>128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6" t="s">
        <v>81</v>
      </c>
      <c r="BK151" s="226">
        <f>ROUND(I151*H151,2)</f>
        <v>0</v>
      </c>
      <c r="BL151" s="16" t="s">
        <v>133</v>
      </c>
      <c r="BM151" s="225" t="s">
        <v>264</v>
      </c>
    </row>
    <row r="152" spans="2:47" s="1" customFormat="1" ht="12">
      <c r="B152" s="37"/>
      <c r="C152" s="38"/>
      <c r="D152" s="227" t="s">
        <v>134</v>
      </c>
      <c r="E152" s="38"/>
      <c r="F152" s="228" t="s">
        <v>994</v>
      </c>
      <c r="G152" s="38"/>
      <c r="H152" s="38"/>
      <c r="I152" s="138"/>
      <c r="J152" s="38"/>
      <c r="K152" s="38"/>
      <c r="L152" s="42"/>
      <c r="M152" s="229"/>
      <c r="N152" s="85"/>
      <c r="O152" s="85"/>
      <c r="P152" s="85"/>
      <c r="Q152" s="85"/>
      <c r="R152" s="85"/>
      <c r="S152" s="85"/>
      <c r="T152" s="86"/>
      <c r="AT152" s="16" t="s">
        <v>134</v>
      </c>
      <c r="AU152" s="16" t="s">
        <v>81</v>
      </c>
    </row>
    <row r="153" spans="2:65" s="1" customFormat="1" ht="16.5" customHeight="1">
      <c r="B153" s="37"/>
      <c r="C153" s="214" t="s">
        <v>8</v>
      </c>
      <c r="D153" s="214" t="s">
        <v>129</v>
      </c>
      <c r="E153" s="215" t="s">
        <v>995</v>
      </c>
      <c r="F153" s="216" t="s">
        <v>996</v>
      </c>
      <c r="G153" s="217" t="s">
        <v>223</v>
      </c>
      <c r="H153" s="218">
        <v>516</v>
      </c>
      <c r="I153" s="219"/>
      <c r="J153" s="220">
        <f>ROUND(I153*H153,2)</f>
        <v>0</v>
      </c>
      <c r="K153" s="216" t="s">
        <v>1</v>
      </c>
      <c r="L153" s="42"/>
      <c r="M153" s="221" t="s">
        <v>1</v>
      </c>
      <c r="N153" s="222" t="s">
        <v>38</v>
      </c>
      <c r="O153" s="85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AR153" s="225" t="s">
        <v>133</v>
      </c>
      <c r="AT153" s="225" t="s">
        <v>129</v>
      </c>
      <c r="AU153" s="225" t="s">
        <v>81</v>
      </c>
      <c r="AY153" s="16" t="s">
        <v>128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6" t="s">
        <v>81</v>
      </c>
      <c r="BK153" s="226">
        <f>ROUND(I153*H153,2)</f>
        <v>0</v>
      </c>
      <c r="BL153" s="16" t="s">
        <v>133</v>
      </c>
      <c r="BM153" s="225" t="s">
        <v>268</v>
      </c>
    </row>
    <row r="154" spans="2:47" s="1" customFormat="1" ht="12">
      <c r="B154" s="37"/>
      <c r="C154" s="38"/>
      <c r="D154" s="227" t="s">
        <v>134</v>
      </c>
      <c r="E154" s="38"/>
      <c r="F154" s="228" t="s">
        <v>996</v>
      </c>
      <c r="G154" s="38"/>
      <c r="H154" s="38"/>
      <c r="I154" s="138"/>
      <c r="J154" s="38"/>
      <c r="K154" s="38"/>
      <c r="L154" s="42"/>
      <c r="M154" s="229"/>
      <c r="N154" s="85"/>
      <c r="O154" s="85"/>
      <c r="P154" s="85"/>
      <c r="Q154" s="85"/>
      <c r="R154" s="85"/>
      <c r="S154" s="85"/>
      <c r="T154" s="86"/>
      <c r="AT154" s="16" t="s">
        <v>134</v>
      </c>
      <c r="AU154" s="16" t="s">
        <v>81</v>
      </c>
    </row>
    <row r="155" spans="2:65" s="1" customFormat="1" ht="16.5" customHeight="1">
      <c r="B155" s="37"/>
      <c r="C155" s="265" t="s">
        <v>163</v>
      </c>
      <c r="D155" s="265" t="s">
        <v>260</v>
      </c>
      <c r="E155" s="266" t="s">
        <v>997</v>
      </c>
      <c r="F155" s="267" t="s">
        <v>998</v>
      </c>
      <c r="G155" s="268" t="s">
        <v>260</v>
      </c>
      <c r="H155" s="269">
        <v>516</v>
      </c>
      <c r="I155" s="270"/>
      <c r="J155" s="271">
        <f>ROUND(I155*H155,2)</f>
        <v>0</v>
      </c>
      <c r="K155" s="267" t="s">
        <v>1</v>
      </c>
      <c r="L155" s="272"/>
      <c r="M155" s="273" t="s">
        <v>1</v>
      </c>
      <c r="N155" s="274" t="s">
        <v>38</v>
      </c>
      <c r="O155" s="85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AR155" s="225" t="s">
        <v>145</v>
      </c>
      <c r="AT155" s="225" t="s">
        <v>260</v>
      </c>
      <c r="AU155" s="225" t="s">
        <v>81</v>
      </c>
      <c r="AY155" s="16" t="s">
        <v>128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6" t="s">
        <v>81</v>
      </c>
      <c r="BK155" s="226">
        <f>ROUND(I155*H155,2)</f>
        <v>0</v>
      </c>
      <c r="BL155" s="16" t="s">
        <v>133</v>
      </c>
      <c r="BM155" s="225" t="s">
        <v>271</v>
      </c>
    </row>
    <row r="156" spans="2:47" s="1" customFormat="1" ht="12">
      <c r="B156" s="37"/>
      <c r="C156" s="38"/>
      <c r="D156" s="227" t="s">
        <v>134</v>
      </c>
      <c r="E156" s="38"/>
      <c r="F156" s="228" t="s">
        <v>998</v>
      </c>
      <c r="G156" s="38"/>
      <c r="H156" s="38"/>
      <c r="I156" s="138"/>
      <c r="J156" s="38"/>
      <c r="K156" s="38"/>
      <c r="L156" s="42"/>
      <c r="M156" s="229"/>
      <c r="N156" s="85"/>
      <c r="O156" s="85"/>
      <c r="P156" s="85"/>
      <c r="Q156" s="85"/>
      <c r="R156" s="85"/>
      <c r="S156" s="85"/>
      <c r="T156" s="86"/>
      <c r="AT156" s="16" t="s">
        <v>134</v>
      </c>
      <c r="AU156" s="16" t="s">
        <v>81</v>
      </c>
    </row>
    <row r="157" spans="2:65" s="1" customFormat="1" ht="16.5" customHeight="1">
      <c r="B157" s="37"/>
      <c r="C157" s="214" t="s">
        <v>273</v>
      </c>
      <c r="D157" s="214" t="s">
        <v>129</v>
      </c>
      <c r="E157" s="215" t="s">
        <v>999</v>
      </c>
      <c r="F157" s="216" t="s">
        <v>1000</v>
      </c>
      <c r="G157" s="217" t="s">
        <v>223</v>
      </c>
      <c r="H157" s="218">
        <v>420</v>
      </c>
      <c r="I157" s="219"/>
      <c r="J157" s="220">
        <f>ROUND(I157*H157,2)</f>
        <v>0</v>
      </c>
      <c r="K157" s="216" t="s">
        <v>1</v>
      </c>
      <c r="L157" s="42"/>
      <c r="M157" s="221" t="s">
        <v>1</v>
      </c>
      <c r="N157" s="222" t="s">
        <v>38</v>
      </c>
      <c r="O157" s="85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AR157" s="225" t="s">
        <v>133</v>
      </c>
      <c r="AT157" s="225" t="s">
        <v>129</v>
      </c>
      <c r="AU157" s="225" t="s">
        <v>81</v>
      </c>
      <c r="AY157" s="16" t="s">
        <v>128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6" t="s">
        <v>81</v>
      </c>
      <c r="BK157" s="226">
        <f>ROUND(I157*H157,2)</f>
        <v>0</v>
      </c>
      <c r="BL157" s="16" t="s">
        <v>133</v>
      </c>
      <c r="BM157" s="225" t="s">
        <v>276</v>
      </c>
    </row>
    <row r="158" spans="2:47" s="1" customFormat="1" ht="12">
      <c r="B158" s="37"/>
      <c r="C158" s="38"/>
      <c r="D158" s="227" t="s">
        <v>134</v>
      </c>
      <c r="E158" s="38"/>
      <c r="F158" s="228" t="s">
        <v>1000</v>
      </c>
      <c r="G158" s="38"/>
      <c r="H158" s="38"/>
      <c r="I158" s="138"/>
      <c r="J158" s="38"/>
      <c r="K158" s="38"/>
      <c r="L158" s="42"/>
      <c r="M158" s="229"/>
      <c r="N158" s="85"/>
      <c r="O158" s="85"/>
      <c r="P158" s="85"/>
      <c r="Q158" s="85"/>
      <c r="R158" s="85"/>
      <c r="S158" s="85"/>
      <c r="T158" s="86"/>
      <c r="AT158" s="16" t="s">
        <v>134</v>
      </c>
      <c r="AU158" s="16" t="s">
        <v>81</v>
      </c>
    </row>
    <row r="159" spans="2:65" s="1" customFormat="1" ht="16.5" customHeight="1">
      <c r="B159" s="37"/>
      <c r="C159" s="265" t="s">
        <v>167</v>
      </c>
      <c r="D159" s="265" t="s">
        <v>260</v>
      </c>
      <c r="E159" s="266" t="s">
        <v>1001</v>
      </c>
      <c r="F159" s="267" t="s">
        <v>1002</v>
      </c>
      <c r="G159" s="268" t="s">
        <v>260</v>
      </c>
      <c r="H159" s="269">
        <v>420</v>
      </c>
      <c r="I159" s="270"/>
      <c r="J159" s="271">
        <f>ROUND(I159*H159,2)</f>
        <v>0</v>
      </c>
      <c r="K159" s="267" t="s">
        <v>1</v>
      </c>
      <c r="L159" s="272"/>
      <c r="M159" s="273" t="s">
        <v>1</v>
      </c>
      <c r="N159" s="274" t="s">
        <v>38</v>
      </c>
      <c r="O159" s="85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AR159" s="225" t="s">
        <v>145</v>
      </c>
      <c r="AT159" s="225" t="s">
        <v>260</v>
      </c>
      <c r="AU159" s="225" t="s">
        <v>81</v>
      </c>
      <c r="AY159" s="16" t="s">
        <v>128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6" t="s">
        <v>81</v>
      </c>
      <c r="BK159" s="226">
        <f>ROUND(I159*H159,2)</f>
        <v>0</v>
      </c>
      <c r="BL159" s="16" t="s">
        <v>133</v>
      </c>
      <c r="BM159" s="225" t="s">
        <v>280</v>
      </c>
    </row>
    <row r="160" spans="2:47" s="1" customFormat="1" ht="12">
      <c r="B160" s="37"/>
      <c r="C160" s="38"/>
      <c r="D160" s="227" t="s">
        <v>134</v>
      </c>
      <c r="E160" s="38"/>
      <c r="F160" s="228" t="s">
        <v>1002</v>
      </c>
      <c r="G160" s="38"/>
      <c r="H160" s="38"/>
      <c r="I160" s="138"/>
      <c r="J160" s="38"/>
      <c r="K160" s="38"/>
      <c r="L160" s="42"/>
      <c r="M160" s="229"/>
      <c r="N160" s="85"/>
      <c r="O160" s="85"/>
      <c r="P160" s="85"/>
      <c r="Q160" s="85"/>
      <c r="R160" s="85"/>
      <c r="S160" s="85"/>
      <c r="T160" s="86"/>
      <c r="AT160" s="16" t="s">
        <v>134</v>
      </c>
      <c r="AU160" s="16" t="s">
        <v>81</v>
      </c>
    </row>
    <row r="161" spans="2:65" s="1" customFormat="1" ht="16.5" customHeight="1">
      <c r="B161" s="37"/>
      <c r="C161" s="214" t="s">
        <v>282</v>
      </c>
      <c r="D161" s="214" t="s">
        <v>129</v>
      </c>
      <c r="E161" s="215" t="s">
        <v>1003</v>
      </c>
      <c r="F161" s="216" t="s">
        <v>1004</v>
      </c>
      <c r="G161" s="217" t="s">
        <v>223</v>
      </c>
      <c r="H161" s="218">
        <v>16</v>
      </c>
      <c r="I161" s="219"/>
      <c r="J161" s="220">
        <f>ROUND(I161*H161,2)</f>
        <v>0</v>
      </c>
      <c r="K161" s="216" t="s">
        <v>1</v>
      </c>
      <c r="L161" s="42"/>
      <c r="M161" s="221" t="s">
        <v>1</v>
      </c>
      <c r="N161" s="222" t="s">
        <v>38</v>
      </c>
      <c r="O161" s="85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AR161" s="225" t="s">
        <v>133</v>
      </c>
      <c r="AT161" s="225" t="s">
        <v>129</v>
      </c>
      <c r="AU161" s="225" t="s">
        <v>81</v>
      </c>
      <c r="AY161" s="16" t="s">
        <v>128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6" t="s">
        <v>81</v>
      </c>
      <c r="BK161" s="226">
        <f>ROUND(I161*H161,2)</f>
        <v>0</v>
      </c>
      <c r="BL161" s="16" t="s">
        <v>133</v>
      </c>
      <c r="BM161" s="225" t="s">
        <v>285</v>
      </c>
    </row>
    <row r="162" spans="2:47" s="1" customFormat="1" ht="12">
      <c r="B162" s="37"/>
      <c r="C162" s="38"/>
      <c r="D162" s="227" t="s">
        <v>134</v>
      </c>
      <c r="E162" s="38"/>
      <c r="F162" s="228" t="s">
        <v>1004</v>
      </c>
      <c r="G162" s="38"/>
      <c r="H162" s="38"/>
      <c r="I162" s="138"/>
      <c r="J162" s="38"/>
      <c r="K162" s="38"/>
      <c r="L162" s="42"/>
      <c r="M162" s="229"/>
      <c r="N162" s="85"/>
      <c r="O162" s="85"/>
      <c r="P162" s="85"/>
      <c r="Q162" s="85"/>
      <c r="R162" s="85"/>
      <c r="S162" s="85"/>
      <c r="T162" s="86"/>
      <c r="AT162" s="16" t="s">
        <v>134</v>
      </c>
      <c r="AU162" s="16" t="s">
        <v>81</v>
      </c>
    </row>
    <row r="163" spans="2:65" s="1" customFormat="1" ht="16.5" customHeight="1">
      <c r="B163" s="37"/>
      <c r="C163" s="265" t="s">
        <v>170</v>
      </c>
      <c r="D163" s="265" t="s">
        <v>260</v>
      </c>
      <c r="E163" s="266" t="s">
        <v>1005</v>
      </c>
      <c r="F163" s="267" t="s">
        <v>1006</v>
      </c>
      <c r="G163" s="268" t="s">
        <v>260</v>
      </c>
      <c r="H163" s="269">
        <v>16</v>
      </c>
      <c r="I163" s="270"/>
      <c r="J163" s="271">
        <f>ROUND(I163*H163,2)</f>
        <v>0</v>
      </c>
      <c r="K163" s="267" t="s">
        <v>1</v>
      </c>
      <c r="L163" s="272"/>
      <c r="M163" s="273" t="s">
        <v>1</v>
      </c>
      <c r="N163" s="274" t="s">
        <v>38</v>
      </c>
      <c r="O163" s="85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AR163" s="225" t="s">
        <v>145</v>
      </c>
      <c r="AT163" s="225" t="s">
        <v>260</v>
      </c>
      <c r="AU163" s="225" t="s">
        <v>81</v>
      </c>
      <c r="AY163" s="16" t="s">
        <v>128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6" t="s">
        <v>81</v>
      </c>
      <c r="BK163" s="226">
        <f>ROUND(I163*H163,2)</f>
        <v>0</v>
      </c>
      <c r="BL163" s="16" t="s">
        <v>133</v>
      </c>
      <c r="BM163" s="225" t="s">
        <v>289</v>
      </c>
    </row>
    <row r="164" spans="2:47" s="1" customFormat="1" ht="12">
      <c r="B164" s="37"/>
      <c r="C164" s="38"/>
      <c r="D164" s="227" t="s">
        <v>134</v>
      </c>
      <c r="E164" s="38"/>
      <c r="F164" s="228" t="s">
        <v>1006</v>
      </c>
      <c r="G164" s="38"/>
      <c r="H164" s="38"/>
      <c r="I164" s="138"/>
      <c r="J164" s="38"/>
      <c r="K164" s="38"/>
      <c r="L164" s="42"/>
      <c r="M164" s="229"/>
      <c r="N164" s="85"/>
      <c r="O164" s="85"/>
      <c r="P164" s="85"/>
      <c r="Q164" s="85"/>
      <c r="R164" s="85"/>
      <c r="S164" s="85"/>
      <c r="T164" s="86"/>
      <c r="AT164" s="16" t="s">
        <v>134</v>
      </c>
      <c r="AU164" s="16" t="s">
        <v>81</v>
      </c>
    </row>
    <row r="165" spans="2:65" s="1" customFormat="1" ht="16.5" customHeight="1">
      <c r="B165" s="37"/>
      <c r="C165" s="214" t="s">
        <v>7</v>
      </c>
      <c r="D165" s="214" t="s">
        <v>129</v>
      </c>
      <c r="E165" s="215" t="s">
        <v>1007</v>
      </c>
      <c r="F165" s="216" t="s">
        <v>1008</v>
      </c>
      <c r="G165" s="217" t="s">
        <v>132</v>
      </c>
      <c r="H165" s="218">
        <v>2</v>
      </c>
      <c r="I165" s="219"/>
      <c r="J165" s="220">
        <f>ROUND(I165*H165,2)</f>
        <v>0</v>
      </c>
      <c r="K165" s="216" t="s">
        <v>1</v>
      </c>
      <c r="L165" s="42"/>
      <c r="M165" s="221" t="s">
        <v>1</v>
      </c>
      <c r="N165" s="222" t="s">
        <v>38</v>
      </c>
      <c r="O165" s="85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AR165" s="225" t="s">
        <v>133</v>
      </c>
      <c r="AT165" s="225" t="s">
        <v>129</v>
      </c>
      <c r="AU165" s="225" t="s">
        <v>81</v>
      </c>
      <c r="AY165" s="16" t="s">
        <v>128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6" t="s">
        <v>81</v>
      </c>
      <c r="BK165" s="226">
        <f>ROUND(I165*H165,2)</f>
        <v>0</v>
      </c>
      <c r="BL165" s="16" t="s">
        <v>133</v>
      </c>
      <c r="BM165" s="225" t="s">
        <v>293</v>
      </c>
    </row>
    <row r="166" spans="2:47" s="1" customFormat="1" ht="12">
      <c r="B166" s="37"/>
      <c r="C166" s="38"/>
      <c r="D166" s="227" t="s">
        <v>134</v>
      </c>
      <c r="E166" s="38"/>
      <c r="F166" s="228" t="s">
        <v>1008</v>
      </c>
      <c r="G166" s="38"/>
      <c r="H166" s="38"/>
      <c r="I166" s="138"/>
      <c r="J166" s="38"/>
      <c r="K166" s="38"/>
      <c r="L166" s="42"/>
      <c r="M166" s="229"/>
      <c r="N166" s="85"/>
      <c r="O166" s="85"/>
      <c r="P166" s="85"/>
      <c r="Q166" s="85"/>
      <c r="R166" s="85"/>
      <c r="S166" s="85"/>
      <c r="T166" s="86"/>
      <c r="AT166" s="16" t="s">
        <v>134</v>
      </c>
      <c r="AU166" s="16" t="s">
        <v>81</v>
      </c>
    </row>
    <row r="167" spans="2:65" s="1" customFormat="1" ht="16.5" customHeight="1">
      <c r="B167" s="37"/>
      <c r="C167" s="265" t="s">
        <v>252</v>
      </c>
      <c r="D167" s="265" t="s">
        <v>260</v>
      </c>
      <c r="E167" s="266" t="s">
        <v>1009</v>
      </c>
      <c r="F167" s="267" t="s">
        <v>1010</v>
      </c>
      <c r="G167" s="268" t="s">
        <v>132</v>
      </c>
      <c r="H167" s="269">
        <v>2</v>
      </c>
      <c r="I167" s="270"/>
      <c r="J167" s="271">
        <f>ROUND(I167*H167,2)</f>
        <v>0</v>
      </c>
      <c r="K167" s="267" t="s">
        <v>1</v>
      </c>
      <c r="L167" s="272"/>
      <c r="M167" s="273" t="s">
        <v>1</v>
      </c>
      <c r="N167" s="274" t="s">
        <v>38</v>
      </c>
      <c r="O167" s="85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AR167" s="225" t="s">
        <v>145</v>
      </c>
      <c r="AT167" s="225" t="s">
        <v>260</v>
      </c>
      <c r="AU167" s="225" t="s">
        <v>81</v>
      </c>
      <c r="AY167" s="16" t="s">
        <v>128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6" t="s">
        <v>81</v>
      </c>
      <c r="BK167" s="226">
        <f>ROUND(I167*H167,2)</f>
        <v>0</v>
      </c>
      <c r="BL167" s="16" t="s">
        <v>133</v>
      </c>
      <c r="BM167" s="225" t="s">
        <v>299</v>
      </c>
    </row>
    <row r="168" spans="2:47" s="1" customFormat="1" ht="12">
      <c r="B168" s="37"/>
      <c r="C168" s="38"/>
      <c r="D168" s="227" t="s">
        <v>134</v>
      </c>
      <c r="E168" s="38"/>
      <c r="F168" s="228" t="s">
        <v>1010</v>
      </c>
      <c r="G168" s="38"/>
      <c r="H168" s="38"/>
      <c r="I168" s="138"/>
      <c r="J168" s="38"/>
      <c r="K168" s="38"/>
      <c r="L168" s="42"/>
      <c r="M168" s="229"/>
      <c r="N168" s="85"/>
      <c r="O168" s="85"/>
      <c r="P168" s="85"/>
      <c r="Q168" s="85"/>
      <c r="R168" s="85"/>
      <c r="S168" s="85"/>
      <c r="T168" s="86"/>
      <c r="AT168" s="16" t="s">
        <v>134</v>
      </c>
      <c r="AU168" s="16" t="s">
        <v>81</v>
      </c>
    </row>
    <row r="169" spans="2:63" s="10" customFormat="1" ht="25.9" customHeight="1">
      <c r="B169" s="200"/>
      <c r="C169" s="201"/>
      <c r="D169" s="202" t="s">
        <v>72</v>
      </c>
      <c r="E169" s="203" t="s">
        <v>1011</v>
      </c>
      <c r="F169" s="203" t="s">
        <v>1012</v>
      </c>
      <c r="G169" s="201"/>
      <c r="H169" s="201"/>
      <c r="I169" s="204"/>
      <c r="J169" s="205">
        <f>BK169</f>
        <v>0</v>
      </c>
      <c r="K169" s="201"/>
      <c r="L169" s="206"/>
      <c r="M169" s="207"/>
      <c r="N169" s="208"/>
      <c r="O169" s="208"/>
      <c r="P169" s="209">
        <f>SUM(P170:P189)</f>
        <v>0</v>
      </c>
      <c r="Q169" s="208"/>
      <c r="R169" s="209">
        <f>SUM(R170:R189)</f>
        <v>0</v>
      </c>
      <c r="S169" s="208"/>
      <c r="T169" s="210">
        <f>SUM(T170:T189)</f>
        <v>0</v>
      </c>
      <c r="AR169" s="211" t="s">
        <v>81</v>
      </c>
      <c r="AT169" s="212" t="s">
        <v>72</v>
      </c>
      <c r="AU169" s="212" t="s">
        <v>73</v>
      </c>
      <c r="AY169" s="211" t="s">
        <v>128</v>
      </c>
      <c r="BK169" s="213">
        <f>SUM(BK170:BK189)</f>
        <v>0</v>
      </c>
    </row>
    <row r="170" spans="2:65" s="1" customFormat="1" ht="16.5" customHeight="1">
      <c r="B170" s="37"/>
      <c r="C170" s="214" t="s">
        <v>301</v>
      </c>
      <c r="D170" s="214" t="s">
        <v>129</v>
      </c>
      <c r="E170" s="215" t="s">
        <v>965</v>
      </c>
      <c r="F170" s="216" t="s">
        <v>966</v>
      </c>
      <c r="G170" s="217" t="s">
        <v>967</v>
      </c>
      <c r="H170" s="218">
        <v>24</v>
      </c>
      <c r="I170" s="219"/>
      <c r="J170" s="220">
        <f>ROUND(I170*H170,2)</f>
        <v>0</v>
      </c>
      <c r="K170" s="216" t="s">
        <v>1</v>
      </c>
      <c r="L170" s="42"/>
      <c r="M170" s="221" t="s">
        <v>1</v>
      </c>
      <c r="N170" s="222" t="s">
        <v>38</v>
      </c>
      <c r="O170" s="85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AR170" s="225" t="s">
        <v>133</v>
      </c>
      <c r="AT170" s="225" t="s">
        <v>129</v>
      </c>
      <c r="AU170" s="225" t="s">
        <v>81</v>
      </c>
      <c r="AY170" s="16" t="s">
        <v>128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6" t="s">
        <v>81</v>
      </c>
      <c r="BK170" s="226">
        <f>ROUND(I170*H170,2)</f>
        <v>0</v>
      </c>
      <c r="BL170" s="16" t="s">
        <v>133</v>
      </c>
      <c r="BM170" s="225" t="s">
        <v>304</v>
      </c>
    </row>
    <row r="171" spans="2:47" s="1" customFormat="1" ht="12">
      <c r="B171" s="37"/>
      <c r="C171" s="38"/>
      <c r="D171" s="227" t="s">
        <v>134</v>
      </c>
      <c r="E171" s="38"/>
      <c r="F171" s="228" t="s">
        <v>966</v>
      </c>
      <c r="G171" s="38"/>
      <c r="H171" s="38"/>
      <c r="I171" s="138"/>
      <c r="J171" s="38"/>
      <c r="K171" s="38"/>
      <c r="L171" s="42"/>
      <c r="M171" s="229"/>
      <c r="N171" s="85"/>
      <c r="O171" s="85"/>
      <c r="P171" s="85"/>
      <c r="Q171" s="85"/>
      <c r="R171" s="85"/>
      <c r="S171" s="85"/>
      <c r="T171" s="86"/>
      <c r="AT171" s="16" t="s">
        <v>134</v>
      </c>
      <c r="AU171" s="16" t="s">
        <v>81</v>
      </c>
    </row>
    <row r="172" spans="2:65" s="1" customFormat="1" ht="16.5" customHeight="1">
      <c r="B172" s="37"/>
      <c r="C172" s="214" t="s">
        <v>256</v>
      </c>
      <c r="D172" s="214" t="s">
        <v>129</v>
      </c>
      <c r="E172" s="215" t="s">
        <v>968</v>
      </c>
      <c r="F172" s="216" t="s">
        <v>969</v>
      </c>
      <c r="G172" s="217" t="s">
        <v>967</v>
      </c>
      <c r="H172" s="218">
        <v>4</v>
      </c>
      <c r="I172" s="219"/>
      <c r="J172" s="220">
        <f>ROUND(I172*H172,2)</f>
        <v>0</v>
      </c>
      <c r="K172" s="216" t="s">
        <v>1</v>
      </c>
      <c r="L172" s="42"/>
      <c r="M172" s="221" t="s">
        <v>1</v>
      </c>
      <c r="N172" s="222" t="s">
        <v>38</v>
      </c>
      <c r="O172" s="85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AR172" s="225" t="s">
        <v>133</v>
      </c>
      <c r="AT172" s="225" t="s">
        <v>129</v>
      </c>
      <c r="AU172" s="225" t="s">
        <v>81</v>
      </c>
      <c r="AY172" s="16" t="s">
        <v>128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6" t="s">
        <v>81</v>
      </c>
      <c r="BK172" s="226">
        <f>ROUND(I172*H172,2)</f>
        <v>0</v>
      </c>
      <c r="BL172" s="16" t="s">
        <v>133</v>
      </c>
      <c r="BM172" s="225" t="s">
        <v>308</v>
      </c>
    </row>
    <row r="173" spans="2:47" s="1" customFormat="1" ht="12">
      <c r="B173" s="37"/>
      <c r="C173" s="38"/>
      <c r="D173" s="227" t="s">
        <v>134</v>
      </c>
      <c r="E173" s="38"/>
      <c r="F173" s="228" t="s">
        <v>969</v>
      </c>
      <c r="G173" s="38"/>
      <c r="H173" s="38"/>
      <c r="I173" s="138"/>
      <c r="J173" s="38"/>
      <c r="K173" s="38"/>
      <c r="L173" s="42"/>
      <c r="M173" s="229"/>
      <c r="N173" s="85"/>
      <c r="O173" s="85"/>
      <c r="P173" s="85"/>
      <c r="Q173" s="85"/>
      <c r="R173" s="85"/>
      <c r="S173" s="85"/>
      <c r="T173" s="86"/>
      <c r="AT173" s="16" t="s">
        <v>134</v>
      </c>
      <c r="AU173" s="16" t="s">
        <v>81</v>
      </c>
    </row>
    <row r="174" spans="2:65" s="1" customFormat="1" ht="16.5" customHeight="1">
      <c r="B174" s="37"/>
      <c r="C174" s="214" t="s">
        <v>316</v>
      </c>
      <c r="D174" s="214" t="s">
        <v>129</v>
      </c>
      <c r="E174" s="215" t="s">
        <v>970</v>
      </c>
      <c r="F174" s="216" t="s">
        <v>971</v>
      </c>
      <c r="G174" s="217" t="s">
        <v>967</v>
      </c>
      <c r="H174" s="218">
        <v>8</v>
      </c>
      <c r="I174" s="219"/>
      <c r="J174" s="220">
        <f>ROUND(I174*H174,2)</f>
        <v>0</v>
      </c>
      <c r="K174" s="216" t="s">
        <v>1</v>
      </c>
      <c r="L174" s="42"/>
      <c r="M174" s="221" t="s">
        <v>1</v>
      </c>
      <c r="N174" s="222" t="s">
        <v>38</v>
      </c>
      <c r="O174" s="85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AR174" s="225" t="s">
        <v>133</v>
      </c>
      <c r="AT174" s="225" t="s">
        <v>129</v>
      </c>
      <c r="AU174" s="225" t="s">
        <v>81</v>
      </c>
      <c r="AY174" s="16" t="s">
        <v>128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6" t="s">
        <v>81</v>
      </c>
      <c r="BK174" s="226">
        <f>ROUND(I174*H174,2)</f>
        <v>0</v>
      </c>
      <c r="BL174" s="16" t="s">
        <v>133</v>
      </c>
      <c r="BM174" s="225" t="s">
        <v>319</v>
      </c>
    </row>
    <row r="175" spans="2:47" s="1" customFormat="1" ht="12">
      <c r="B175" s="37"/>
      <c r="C175" s="38"/>
      <c r="D175" s="227" t="s">
        <v>134</v>
      </c>
      <c r="E175" s="38"/>
      <c r="F175" s="228" t="s">
        <v>971</v>
      </c>
      <c r="G175" s="38"/>
      <c r="H175" s="38"/>
      <c r="I175" s="138"/>
      <c r="J175" s="38"/>
      <c r="K175" s="38"/>
      <c r="L175" s="42"/>
      <c r="M175" s="229"/>
      <c r="N175" s="85"/>
      <c r="O175" s="85"/>
      <c r="P175" s="85"/>
      <c r="Q175" s="85"/>
      <c r="R175" s="85"/>
      <c r="S175" s="85"/>
      <c r="T175" s="86"/>
      <c r="AT175" s="16" t="s">
        <v>134</v>
      </c>
      <c r="AU175" s="16" t="s">
        <v>81</v>
      </c>
    </row>
    <row r="176" spans="2:65" s="1" customFormat="1" ht="16.5" customHeight="1">
      <c r="B176" s="37"/>
      <c r="C176" s="214" t="s">
        <v>259</v>
      </c>
      <c r="D176" s="214" t="s">
        <v>129</v>
      </c>
      <c r="E176" s="215" t="s">
        <v>1013</v>
      </c>
      <c r="F176" s="216" t="s">
        <v>1014</v>
      </c>
      <c r="G176" s="217" t="s">
        <v>967</v>
      </c>
      <c r="H176" s="218">
        <v>6</v>
      </c>
      <c r="I176" s="219"/>
      <c r="J176" s="220">
        <f>ROUND(I176*H176,2)</f>
        <v>0</v>
      </c>
      <c r="K176" s="216" t="s">
        <v>1</v>
      </c>
      <c r="L176" s="42"/>
      <c r="M176" s="221" t="s">
        <v>1</v>
      </c>
      <c r="N176" s="222" t="s">
        <v>38</v>
      </c>
      <c r="O176" s="85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AR176" s="225" t="s">
        <v>133</v>
      </c>
      <c r="AT176" s="225" t="s">
        <v>129</v>
      </c>
      <c r="AU176" s="225" t="s">
        <v>81</v>
      </c>
      <c r="AY176" s="16" t="s">
        <v>128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6" t="s">
        <v>81</v>
      </c>
      <c r="BK176" s="226">
        <f>ROUND(I176*H176,2)</f>
        <v>0</v>
      </c>
      <c r="BL176" s="16" t="s">
        <v>133</v>
      </c>
      <c r="BM176" s="225" t="s">
        <v>323</v>
      </c>
    </row>
    <row r="177" spans="2:47" s="1" customFormat="1" ht="12">
      <c r="B177" s="37"/>
      <c r="C177" s="38"/>
      <c r="D177" s="227" t="s">
        <v>134</v>
      </c>
      <c r="E177" s="38"/>
      <c r="F177" s="228" t="s">
        <v>1014</v>
      </c>
      <c r="G177" s="38"/>
      <c r="H177" s="38"/>
      <c r="I177" s="138"/>
      <c r="J177" s="38"/>
      <c r="K177" s="38"/>
      <c r="L177" s="42"/>
      <c r="M177" s="229"/>
      <c r="N177" s="85"/>
      <c r="O177" s="85"/>
      <c r="P177" s="85"/>
      <c r="Q177" s="85"/>
      <c r="R177" s="85"/>
      <c r="S177" s="85"/>
      <c r="T177" s="86"/>
      <c r="AT177" s="16" t="s">
        <v>134</v>
      </c>
      <c r="AU177" s="16" t="s">
        <v>81</v>
      </c>
    </row>
    <row r="178" spans="2:65" s="1" customFormat="1" ht="16.5" customHeight="1">
      <c r="B178" s="37"/>
      <c r="C178" s="214" t="s">
        <v>326</v>
      </c>
      <c r="D178" s="214" t="s">
        <v>129</v>
      </c>
      <c r="E178" s="215" t="s">
        <v>1015</v>
      </c>
      <c r="F178" s="216" t="s">
        <v>1016</v>
      </c>
      <c r="G178" s="217" t="s">
        <v>967</v>
      </c>
      <c r="H178" s="218">
        <v>6</v>
      </c>
      <c r="I178" s="219"/>
      <c r="J178" s="220">
        <f>ROUND(I178*H178,2)</f>
        <v>0</v>
      </c>
      <c r="K178" s="216" t="s">
        <v>1</v>
      </c>
      <c r="L178" s="42"/>
      <c r="M178" s="221" t="s">
        <v>1</v>
      </c>
      <c r="N178" s="222" t="s">
        <v>38</v>
      </c>
      <c r="O178" s="85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AR178" s="225" t="s">
        <v>133</v>
      </c>
      <c r="AT178" s="225" t="s">
        <v>129</v>
      </c>
      <c r="AU178" s="225" t="s">
        <v>81</v>
      </c>
      <c r="AY178" s="16" t="s">
        <v>128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6" t="s">
        <v>81</v>
      </c>
      <c r="BK178" s="226">
        <f>ROUND(I178*H178,2)</f>
        <v>0</v>
      </c>
      <c r="BL178" s="16" t="s">
        <v>133</v>
      </c>
      <c r="BM178" s="225" t="s">
        <v>329</v>
      </c>
    </row>
    <row r="179" spans="2:47" s="1" customFormat="1" ht="12">
      <c r="B179" s="37"/>
      <c r="C179" s="38"/>
      <c r="D179" s="227" t="s">
        <v>134</v>
      </c>
      <c r="E179" s="38"/>
      <c r="F179" s="228" t="s">
        <v>1016</v>
      </c>
      <c r="G179" s="38"/>
      <c r="H179" s="38"/>
      <c r="I179" s="138"/>
      <c r="J179" s="38"/>
      <c r="K179" s="38"/>
      <c r="L179" s="42"/>
      <c r="M179" s="229"/>
      <c r="N179" s="85"/>
      <c r="O179" s="85"/>
      <c r="P179" s="85"/>
      <c r="Q179" s="85"/>
      <c r="R179" s="85"/>
      <c r="S179" s="85"/>
      <c r="T179" s="86"/>
      <c r="AT179" s="16" t="s">
        <v>134</v>
      </c>
      <c r="AU179" s="16" t="s">
        <v>81</v>
      </c>
    </row>
    <row r="180" spans="2:65" s="1" customFormat="1" ht="16.5" customHeight="1">
      <c r="B180" s="37"/>
      <c r="C180" s="214" t="s">
        <v>264</v>
      </c>
      <c r="D180" s="214" t="s">
        <v>129</v>
      </c>
      <c r="E180" s="215" t="s">
        <v>999</v>
      </c>
      <c r="F180" s="216" t="s">
        <v>1000</v>
      </c>
      <c r="G180" s="217" t="s">
        <v>223</v>
      </c>
      <c r="H180" s="218">
        <v>140</v>
      </c>
      <c r="I180" s="219"/>
      <c r="J180" s="220">
        <f>ROUND(I180*H180,2)</f>
        <v>0</v>
      </c>
      <c r="K180" s="216" t="s">
        <v>1</v>
      </c>
      <c r="L180" s="42"/>
      <c r="M180" s="221" t="s">
        <v>1</v>
      </c>
      <c r="N180" s="222" t="s">
        <v>38</v>
      </c>
      <c r="O180" s="85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AR180" s="225" t="s">
        <v>133</v>
      </c>
      <c r="AT180" s="225" t="s">
        <v>129</v>
      </c>
      <c r="AU180" s="225" t="s">
        <v>81</v>
      </c>
      <c r="AY180" s="16" t="s">
        <v>128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6" t="s">
        <v>81</v>
      </c>
      <c r="BK180" s="226">
        <f>ROUND(I180*H180,2)</f>
        <v>0</v>
      </c>
      <c r="BL180" s="16" t="s">
        <v>133</v>
      </c>
      <c r="BM180" s="225" t="s">
        <v>332</v>
      </c>
    </row>
    <row r="181" spans="2:47" s="1" customFormat="1" ht="12">
      <c r="B181" s="37"/>
      <c r="C181" s="38"/>
      <c r="D181" s="227" t="s">
        <v>134</v>
      </c>
      <c r="E181" s="38"/>
      <c r="F181" s="228" t="s">
        <v>1000</v>
      </c>
      <c r="G181" s="38"/>
      <c r="H181" s="38"/>
      <c r="I181" s="138"/>
      <c r="J181" s="38"/>
      <c r="K181" s="38"/>
      <c r="L181" s="42"/>
      <c r="M181" s="229"/>
      <c r="N181" s="85"/>
      <c r="O181" s="85"/>
      <c r="P181" s="85"/>
      <c r="Q181" s="85"/>
      <c r="R181" s="85"/>
      <c r="S181" s="85"/>
      <c r="T181" s="86"/>
      <c r="AT181" s="16" t="s">
        <v>134</v>
      </c>
      <c r="AU181" s="16" t="s">
        <v>81</v>
      </c>
    </row>
    <row r="182" spans="2:65" s="1" customFormat="1" ht="16.5" customHeight="1">
      <c r="B182" s="37"/>
      <c r="C182" s="214" t="s">
        <v>334</v>
      </c>
      <c r="D182" s="214" t="s">
        <v>129</v>
      </c>
      <c r="E182" s="215" t="s">
        <v>1017</v>
      </c>
      <c r="F182" s="216" t="s">
        <v>1018</v>
      </c>
      <c r="G182" s="217" t="s">
        <v>223</v>
      </c>
      <c r="H182" s="218">
        <v>150</v>
      </c>
      <c r="I182" s="219"/>
      <c r="J182" s="220">
        <f>ROUND(I182*H182,2)</f>
        <v>0</v>
      </c>
      <c r="K182" s="216" t="s">
        <v>1</v>
      </c>
      <c r="L182" s="42"/>
      <c r="M182" s="221" t="s">
        <v>1</v>
      </c>
      <c r="N182" s="222" t="s">
        <v>38</v>
      </c>
      <c r="O182" s="85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AR182" s="225" t="s">
        <v>133</v>
      </c>
      <c r="AT182" s="225" t="s">
        <v>129</v>
      </c>
      <c r="AU182" s="225" t="s">
        <v>81</v>
      </c>
      <c r="AY182" s="16" t="s">
        <v>128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6" t="s">
        <v>81</v>
      </c>
      <c r="BK182" s="226">
        <f>ROUND(I182*H182,2)</f>
        <v>0</v>
      </c>
      <c r="BL182" s="16" t="s">
        <v>133</v>
      </c>
      <c r="BM182" s="225" t="s">
        <v>337</v>
      </c>
    </row>
    <row r="183" spans="2:47" s="1" customFormat="1" ht="12">
      <c r="B183" s="37"/>
      <c r="C183" s="38"/>
      <c r="D183" s="227" t="s">
        <v>134</v>
      </c>
      <c r="E183" s="38"/>
      <c r="F183" s="228" t="s">
        <v>1018</v>
      </c>
      <c r="G183" s="38"/>
      <c r="H183" s="38"/>
      <c r="I183" s="138"/>
      <c r="J183" s="38"/>
      <c r="K183" s="38"/>
      <c r="L183" s="42"/>
      <c r="M183" s="229"/>
      <c r="N183" s="85"/>
      <c r="O183" s="85"/>
      <c r="P183" s="85"/>
      <c r="Q183" s="85"/>
      <c r="R183" s="85"/>
      <c r="S183" s="85"/>
      <c r="T183" s="86"/>
      <c r="AT183" s="16" t="s">
        <v>134</v>
      </c>
      <c r="AU183" s="16" t="s">
        <v>81</v>
      </c>
    </row>
    <row r="184" spans="2:65" s="1" customFormat="1" ht="16.5" customHeight="1">
      <c r="B184" s="37"/>
      <c r="C184" s="214" t="s">
        <v>268</v>
      </c>
      <c r="D184" s="214" t="s">
        <v>129</v>
      </c>
      <c r="E184" s="215" t="s">
        <v>1019</v>
      </c>
      <c r="F184" s="216" t="s">
        <v>1020</v>
      </c>
      <c r="G184" s="217" t="s">
        <v>595</v>
      </c>
      <c r="H184" s="285"/>
      <c r="I184" s="219"/>
      <c r="J184" s="220">
        <f>ROUND(I184*H184,2)</f>
        <v>0</v>
      </c>
      <c r="K184" s="216" t="s">
        <v>1</v>
      </c>
      <c r="L184" s="42"/>
      <c r="M184" s="221" t="s">
        <v>1</v>
      </c>
      <c r="N184" s="222" t="s">
        <v>38</v>
      </c>
      <c r="O184" s="85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AR184" s="225" t="s">
        <v>133</v>
      </c>
      <c r="AT184" s="225" t="s">
        <v>129</v>
      </c>
      <c r="AU184" s="225" t="s">
        <v>81</v>
      </c>
      <c r="AY184" s="16" t="s">
        <v>128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6" t="s">
        <v>81</v>
      </c>
      <c r="BK184" s="226">
        <f>ROUND(I184*H184,2)</f>
        <v>0</v>
      </c>
      <c r="BL184" s="16" t="s">
        <v>133</v>
      </c>
      <c r="BM184" s="225" t="s">
        <v>341</v>
      </c>
    </row>
    <row r="185" spans="2:47" s="1" customFormat="1" ht="12">
      <c r="B185" s="37"/>
      <c r="C185" s="38"/>
      <c r="D185" s="227" t="s">
        <v>134</v>
      </c>
      <c r="E185" s="38"/>
      <c r="F185" s="228" t="s">
        <v>1020</v>
      </c>
      <c r="G185" s="38"/>
      <c r="H185" s="38"/>
      <c r="I185" s="138"/>
      <c r="J185" s="38"/>
      <c r="K185" s="38"/>
      <c r="L185" s="42"/>
      <c r="M185" s="229"/>
      <c r="N185" s="85"/>
      <c r="O185" s="85"/>
      <c r="P185" s="85"/>
      <c r="Q185" s="85"/>
      <c r="R185" s="85"/>
      <c r="S185" s="85"/>
      <c r="T185" s="86"/>
      <c r="AT185" s="16" t="s">
        <v>134</v>
      </c>
      <c r="AU185" s="16" t="s">
        <v>81</v>
      </c>
    </row>
    <row r="186" spans="2:65" s="1" customFormat="1" ht="16.5" customHeight="1">
      <c r="B186" s="37"/>
      <c r="C186" s="214" t="s">
        <v>343</v>
      </c>
      <c r="D186" s="214" t="s">
        <v>129</v>
      </c>
      <c r="E186" s="215" t="s">
        <v>1021</v>
      </c>
      <c r="F186" s="216" t="s">
        <v>1022</v>
      </c>
      <c r="G186" s="217" t="s">
        <v>595</v>
      </c>
      <c r="H186" s="285"/>
      <c r="I186" s="219"/>
      <c r="J186" s="220">
        <f>ROUND(I186*H186,2)</f>
        <v>0</v>
      </c>
      <c r="K186" s="216" t="s">
        <v>1</v>
      </c>
      <c r="L186" s="42"/>
      <c r="M186" s="221" t="s">
        <v>1</v>
      </c>
      <c r="N186" s="222" t="s">
        <v>38</v>
      </c>
      <c r="O186" s="85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AR186" s="225" t="s">
        <v>133</v>
      </c>
      <c r="AT186" s="225" t="s">
        <v>129</v>
      </c>
      <c r="AU186" s="225" t="s">
        <v>81</v>
      </c>
      <c r="AY186" s="16" t="s">
        <v>128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6" t="s">
        <v>81</v>
      </c>
      <c r="BK186" s="226">
        <f>ROUND(I186*H186,2)</f>
        <v>0</v>
      </c>
      <c r="BL186" s="16" t="s">
        <v>133</v>
      </c>
      <c r="BM186" s="225" t="s">
        <v>346</v>
      </c>
    </row>
    <row r="187" spans="2:47" s="1" customFormat="1" ht="12">
      <c r="B187" s="37"/>
      <c r="C187" s="38"/>
      <c r="D187" s="227" t="s">
        <v>134</v>
      </c>
      <c r="E187" s="38"/>
      <c r="F187" s="228" t="s">
        <v>1022</v>
      </c>
      <c r="G187" s="38"/>
      <c r="H187" s="38"/>
      <c r="I187" s="138"/>
      <c r="J187" s="38"/>
      <c r="K187" s="38"/>
      <c r="L187" s="42"/>
      <c r="M187" s="229"/>
      <c r="N187" s="85"/>
      <c r="O187" s="85"/>
      <c r="P187" s="85"/>
      <c r="Q187" s="85"/>
      <c r="R187" s="85"/>
      <c r="S187" s="85"/>
      <c r="T187" s="86"/>
      <c r="AT187" s="16" t="s">
        <v>134</v>
      </c>
      <c r="AU187" s="16" t="s">
        <v>81</v>
      </c>
    </row>
    <row r="188" spans="2:65" s="1" customFormat="1" ht="16.5" customHeight="1">
      <c r="B188" s="37"/>
      <c r="C188" s="214" t="s">
        <v>271</v>
      </c>
      <c r="D188" s="214" t="s">
        <v>129</v>
      </c>
      <c r="E188" s="215" t="s">
        <v>1023</v>
      </c>
      <c r="F188" s="216" t="s">
        <v>1024</v>
      </c>
      <c r="G188" s="217" t="s">
        <v>595</v>
      </c>
      <c r="H188" s="285"/>
      <c r="I188" s="219"/>
      <c r="J188" s="220">
        <f>ROUND(I188*H188,2)</f>
        <v>0</v>
      </c>
      <c r="K188" s="216" t="s">
        <v>1</v>
      </c>
      <c r="L188" s="42"/>
      <c r="M188" s="221" t="s">
        <v>1</v>
      </c>
      <c r="N188" s="222" t="s">
        <v>38</v>
      </c>
      <c r="O188" s="85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AR188" s="225" t="s">
        <v>133</v>
      </c>
      <c r="AT188" s="225" t="s">
        <v>129</v>
      </c>
      <c r="AU188" s="225" t="s">
        <v>81</v>
      </c>
      <c r="AY188" s="16" t="s">
        <v>128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6" t="s">
        <v>81</v>
      </c>
      <c r="BK188" s="226">
        <f>ROUND(I188*H188,2)</f>
        <v>0</v>
      </c>
      <c r="BL188" s="16" t="s">
        <v>133</v>
      </c>
      <c r="BM188" s="225" t="s">
        <v>350</v>
      </c>
    </row>
    <row r="189" spans="2:47" s="1" customFormat="1" ht="12">
      <c r="B189" s="37"/>
      <c r="C189" s="38"/>
      <c r="D189" s="227" t="s">
        <v>134</v>
      </c>
      <c r="E189" s="38"/>
      <c r="F189" s="228" t="s">
        <v>1024</v>
      </c>
      <c r="G189" s="38"/>
      <c r="H189" s="38"/>
      <c r="I189" s="138"/>
      <c r="J189" s="38"/>
      <c r="K189" s="38"/>
      <c r="L189" s="42"/>
      <c r="M189" s="229"/>
      <c r="N189" s="85"/>
      <c r="O189" s="85"/>
      <c r="P189" s="85"/>
      <c r="Q189" s="85"/>
      <c r="R189" s="85"/>
      <c r="S189" s="85"/>
      <c r="T189" s="86"/>
      <c r="AT189" s="16" t="s">
        <v>134</v>
      </c>
      <c r="AU189" s="16" t="s">
        <v>81</v>
      </c>
    </row>
    <row r="190" spans="2:63" s="10" customFormat="1" ht="25.9" customHeight="1">
      <c r="B190" s="200"/>
      <c r="C190" s="201"/>
      <c r="D190" s="202" t="s">
        <v>72</v>
      </c>
      <c r="E190" s="203" t="s">
        <v>1025</v>
      </c>
      <c r="F190" s="203" t="s">
        <v>1026</v>
      </c>
      <c r="G190" s="201"/>
      <c r="H190" s="201"/>
      <c r="I190" s="204"/>
      <c r="J190" s="205">
        <f>BK190</f>
        <v>0</v>
      </c>
      <c r="K190" s="201"/>
      <c r="L190" s="206"/>
      <c r="M190" s="207"/>
      <c r="N190" s="208"/>
      <c r="O190" s="208"/>
      <c r="P190" s="209">
        <f>SUM(P191:P228)</f>
        <v>0</v>
      </c>
      <c r="Q190" s="208"/>
      <c r="R190" s="209">
        <f>SUM(R191:R228)</f>
        <v>0</v>
      </c>
      <c r="S190" s="208"/>
      <c r="T190" s="210">
        <f>SUM(T191:T228)</f>
        <v>0</v>
      </c>
      <c r="AR190" s="211" t="s">
        <v>81</v>
      </c>
      <c r="AT190" s="212" t="s">
        <v>72</v>
      </c>
      <c r="AU190" s="212" t="s">
        <v>73</v>
      </c>
      <c r="AY190" s="211" t="s">
        <v>128</v>
      </c>
      <c r="BK190" s="213">
        <f>SUM(BK191:BK228)</f>
        <v>0</v>
      </c>
    </row>
    <row r="191" spans="2:65" s="1" customFormat="1" ht="16.5" customHeight="1">
      <c r="B191" s="37"/>
      <c r="C191" s="214" t="s">
        <v>353</v>
      </c>
      <c r="D191" s="214" t="s">
        <v>129</v>
      </c>
      <c r="E191" s="215" t="s">
        <v>1027</v>
      </c>
      <c r="F191" s="216" t="s">
        <v>1028</v>
      </c>
      <c r="G191" s="217" t="s">
        <v>1029</v>
      </c>
      <c r="H191" s="218">
        <v>0.42</v>
      </c>
      <c r="I191" s="219"/>
      <c r="J191" s="220">
        <f>ROUND(I191*H191,2)</f>
        <v>0</v>
      </c>
      <c r="K191" s="216" t="s">
        <v>1</v>
      </c>
      <c r="L191" s="42"/>
      <c r="M191" s="221" t="s">
        <v>1</v>
      </c>
      <c r="N191" s="222" t="s">
        <v>38</v>
      </c>
      <c r="O191" s="85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AR191" s="225" t="s">
        <v>133</v>
      </c>
      <c r="AT191" s="225" t="s">
        <v>129</v>
      </c>
      <c r="AU191" s="225" t="s">
        <v>81</v>
      </c>
      <c r="AY191" s="16" t="s">
        <v>128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6" t="s">
        <v>81</v>
      </c>
      <c r="BK191" s="226">
        <f>ROUND(I191*H191,2)</f>
        <v>0</v>
      </c>
      <c r="BL191" s="16" t="s">
        <v>133</v>
      </c>
      <c r="BM191" s="225" t="s">
        <v>356</v>
      </c>
    </row>
    <row r="192" spans="2:47" s="1" customFormat="1" ht="12">
      <c r="B192" s="37"/>
      <c r="C192" s="38"/>
      <c r="D192" s="227" t="s">
        <v>134</v>
      </c>
      <c r="E192" s="38"/>
      <c r="F192" s="228" t="s">
        <v>1028</v>
      </c>
      <c r="G192" s="38"/>
      <c r="H192" s="38"/>
      <c r="I192" s="138"/>
      <c r="J192" s="38"/>
      <c r="K192" s="38"/>
      <c r="L192" s="42"/>
      <c r="M192" s="229"/>
      <c r="N192" s="85"/>
      <c r="O192" s="85"/>
      <c r="P192" s="85"/>
      <c r="Q192" s="85"/>
      <c r="R192" s="85"/>
      <c r="S192" s="85"/>
      <c r="T192" s="86"/>
      <c r="AT192" s="16" t="s">
        <v>134</v>
      </c>
      <c r="AU192" s="16" t="s">
        <v>81</v>
      </c>
    </row>
    <row r="193" spans="2:65" s="1" customFormat="1" ht="16.5" customHeight="1">
      <c r="B193" s="37"/>
      <c r="C193" s="214" t="s">
        <v>276</v>
      </c>
      <c r="D193" s="214" t="s">
        <v>129</v>
      </c>
      <c r="E193" s="215" t="s">
        <v>1030</v>
      </c>
      <c r="F193" s="216" t="s">
        <v>1031</v>
      </c>
      <c r="G193" s="217" t="s">
        <v>230</v>
      </c>
      <c r="H193" s="218">
        <v>2.88</v>
      </c>
      <c r="I193" s="219"/>
      <c r="J193" s="220">
        <f>ROUND(I193*H193,2)</f>
        <v>0</v>
      </c>
      <c r="K193" s="216" t="s">
        <v>1</v>
      </c>
      <c r="L193" s="42"/>
      <c r="M193" s="221" t="s">
        <v>1</v>
      </c>
      <c r="N193" s="222" t="s">
        <v>38</v>
      </c>
      <c r="O193" s="85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AR193" s="225" t="s">
        <v>133</v>
      </c>
      <c r="AT193" s="225" t="s">
        <v>129</v>
      </c>
      <c r="AU193" s="225" t="s">
        <v>81</v>
      </c>
      <c r="AY193" s="16" t="s">
        <v>128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6" t="s">
        <v>81</v>
      </c>
      <c r="BK193" s="226">
        <f>ROUND(I193*H193,2)</f>
        <v>0</v>
      </c>
      <c r="BL193" s="16" t="s">
        <v>133</v>
      </c>
      <c r="BM193" s="225" t="s">
        <v>360</v>
      </c>
    </row>
    <row r="194" spans="2:47" s="1" customFormat="1" ht="12">
      <c r="B194" s="37"/>
      <c r="C194" s="38"/>
      <c r="D194" s="227" t="s">
        <v>134</v>
      </c>
      <c r="E194" s="38"/>
      <c r="F194" s="228" t="s">
        <v>1031</v>
      </c>
      <c r="G194" s="38"/>
      <c r="H194" s="38"/>
      <c r="I194" s="138"/>
      <c r="J194" s="38"/>
      <c r="K194" s="38"/>
      <c r="L194" s="42"/>
      <c r="M194" s="229"/>
      <c r="N194" s="85"/>
      <c r="O194" s="85"/>
      <c r="P194" s="85"/>
      <c r="Q194" s="85"/>
      <c r="R194" s="85"/>
      <c r="S194" s="85"/>
      <c r="T194" s="86"/>
      <c r="AT194" s="16" t="s">
        <v>134</v>
      </c>
      <c r="AU194" s="16" t="s">
        <v>81</v>
      </c>
    </row>
    <row r="195" spans="2:65" s="1" customFormat="1" ht="16.5" customHeight="1">
      <c r="B195" s="37"/>
      <c r="C195" s="214" t="s">
        <v>362</v>
      </c>
      <c r="D195" s="214" t="s">
        <v>129</v>
      </c>
      <c r="E195" s="215" t="s">
        <v>1032</v>
      </c>
      <c r="F195" s="216" t="s">
        <v>1033</v>
      </c>
      <c r="G195" s="217" t="s">
        <v>230</v>
      </c>
      <c r="H195" s="218">
        <v>2.4</v>
      </c>
      <c r="I195" s="219"/>
      <c r="J195" s="220">
        <f>ROUND(I195*H195,2)</f>
        <v>0</v>
      </c>
      <c r="K195" s="216" t="s">
        <v>1</v>
      </c>
      <c r="L195" s="42"/>
      <c r="M195" s="221" t="s">
        <v>1</v>
      </c>
      <c r="N195" s="222" t="s">
        <v>38</v>
      </c>
      <c r="O195" s="85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AR195" s="225" t="s">
        <v>133</v>
      </c>
      <c r="AT195" s="225" t="s">
        <v>129</v>
      </c>
      <c r="AU195" s="225" t="s">
        <v>81</v>
      </c>
      <c r="AY195" s="16" t="s">
        <v>128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6" t="s">
        <v>81</v>
      </c>
      <c r="BK195" s="226">
        <f>ROUND(I195*H195,2)</f>
        <v>0</v>
      </c>
      <c r="BL195" s="16" t="s">
        <v>133</v>
      </c>
      <c r="BM195" s="225" t="s">
        <v>365</v>
      </c>
    </row>
    <row r="196" spans="2:47" s="1" customFormat="1" ht="12">
      <c r="B196" s="37"/>
      <c r="C196" s="38"/>
      <c r="D196" s="227" t="s">
        <v>134</v>
      </c>
      <c r="E196" s="38"/>
      <c r="F196" s="228" t="s">
        <v>1033</v>
      </c>
      <c r="G196" s="38"/>
      <c r="H196" s="38"/>
      <c r="I196" s="138"/>
      <c r="J196" s="38"/>
      <c r="K196" s="38"/>
      <c r="L196" s="42"/>
      <c r="M196" s="229"/>
      <c r="N196" s="85"/>
      <c r="O196" s="85"/>
      <c r="P196" s="85"/>
      <c r="Q196" s="85"/>
      <c r="R196" s="85"/>
      <c r="S196" s="85"/>
      <c r="T196" s="86"/>
      <c r="AT196" s="16" t="s">
        <v>134</v>
      </c>
      <c r="AU196" s="16" t="s">
        <v>81</v>
      </c>
    </row>
    <row r="197" spans="2:65" s="1" customFormat="1" ht="16.5" customHeight="1">
      <c r="B197" s="37"/>
      <c r="C197" s="265" t="s">
        <v>280</v>
      </c>
      <c r="D197" s="265" t="s">
        <v>260</v>
      </c>
      <c r="E197" s="266" t="s">
        <v>1034</v>
      </c>
      <c r="F197" s="267" t="s">
        <v>1035</v>
      </c>
      <c r="G197" s="268" t="s">
        <v>230</v>
      </c>
      <c r="H197" s="269">
        <v>2.4</v>
      </c>
      <c r="I197" s="270"/>
      <c r="J197" s="271">
        <f>ROUND(I197*H197,2)</f>
        <v>0</v>
      </c>
      <c r="K197" s="267" t="s">
        <v>1</v>
      </c>
      <c r="L197" s="272"/>
      <c r="M197" s="273" t="s">
        <v>1</v>
      </c>
      <c r="N197" s="274" t="s">
        <v>38</v>
      </c>
      <c r="O197" s="85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AR197" s="225" t="s">
        <v>145</v>
      </c>
      <c r="AT197" s="225" t="s">
        <v>260</v>
      </c>
      <c r="AU197" s="225" t="s">
        <v>81</v>
      </c>
      <c r="AY197" s="16" t="s">
        <v>128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6" t="s">
        <v>81</v>
      </c>
      <c r="BK197" s="226">
        <f>ROUND(I197*H197,2)</f>
        <v>0</v>
      </c>
      <c r="BL197" s="16" t="s">
        <v>133</v>
      </c>
      <c r="BM197" s="225" t="s">
        <v>369</v>
      </c>
    </row>
    <row r="198" spans="2:47" s="1" customFormat="1" ht="12">
      <c r="B198" s="37"/>
      <c r="C198" s="38"/>
      <c r="D198" s="227" t="s">
        <v>134</v>
      </c>
      <c r="E198" s="38"/>
      <c r="F198" s="228" t="s">
        <v>1035</v>
      </c>
      <c r="G198" s="38"/>
      <c r="H198" s="38"/>
      <c r="I198" s="138"/>
      <c r="J198" s="38"/>
      <c r="K198" s="38"/>
      <c r="L198" s="42"/>
      <c r="M198" s="229"/>
      <c r="N198" s="85"/>
      <c r="O198" s="85"/>
      <c r="P198" s="85"/>
      <c r="Q198" s="85"/>
      <c r="R198" s="85"/>
      <c r="S198" s="85"/>
      <c r="T198" s="86"/>
      <c r="AT198" s="16" t="s">
        <v>134</v>
      </c>
      <c r="AU198" s="16" t="s">
        <v>81</v>
      </c>
    </row>
    <row r="199" spans="2:65" s="1" customFormat="1" ht="16.5" customHeight="1">
      <c r="B199" s="37"/>
      <c r="C199" s="214" t="s">
        <v>370</v>
      </c>
      <c r="D199" s="214" t="s">
        <v>129</v>
      </c>
      <c r="E199" s="215" t="s">
        <v>1036</v>
      </c>
      <c r="F199" s="216" t="s">
        <v>1037</v>
      </c>
      <c r="G199" s="217" t="s">
        <v>967</v>
      </c>
      <c r="H199" s="218">
        <v>16</v>
      </c>
      <c r="I199" s="219"/>
      <c r="J199" s="220">
        <f>ROUND(I199*H199,2)</f>
        <v>0</v>
      </c>
      <c r="K199" s="216" t="s">
        <v>1</v>
      </c>
      <c r="L199" s="42"/>
      <c r="M199" s="221" t="s">
        <v>1</v>
      </c>
      <c r="N199" s="222" t="s">
        <v>38</v>
      </c>
      <c r="O199" s="85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AR199" s="225" t="s">
        <v>133</v>
      </c>
      <c r="AT199" s="225" t="s">
        <v>129</v>
      </c>
      <c r="AU199" s="225" t="s">
        <v>81</v>
      </c>
      <c r="AY199" s="16" t="s">
        <v>128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6" t="s">
        <v>81</v>
      </c>
      <c r="BK199" s="226">
        <f>ROUND(I199*H199,2)</f>
        <v>0</v>
      </c>
      <c r="BL199" s="16" t="s">
        <v>133</v>
      </c>
      <c r="BM199" s="225" t="s">
        <v>373</v>
      </c>
    </row>
    <row r="200" spans="2:47" s="1" customFormat="1" ht="12">
      <c r="B200" s="37"/>
      <c r="C200" s="38"/>
      <c r="D200" s="227" t="s">
        <v>134</v>
      </c>
      <c r="E200" s="38"/>
      <c r="F200" s="228" t="s">
        <v>1037</v>
      </c>
      <c r="G200" s="38"/>
      <c r="H200" s="38"/>
      <c r="I200" s="138"/>
      <c r="J200" s="38"/>
      <c r="K200" s="38"/>
      <c r="L200" s="42"/>
      <c r="M200" s="229"/>
      <c r="N200" s="85"/>
      <c r="O200" s="85"/>
      <c r="P200" s="85"/>
      <c r="Q200" s="85"/>
      <c r="R200" s="85"/>
      <c r="S200" s="85"/>
      <c r="T200" s="86"/>
      <c r="AT200" s="16" t="s">
        <v>134</v>
      </c>
      <c r="AU200" s="16" t="s">
        <v>81</v>
      </c>
    </row>
    <row r="201" spans="2:65" s="1" customFormat="1" ht="16.5" customHeight="1">
      <c r="B201" s="37"/>
      <c r="C201" s="265" t="s">
        <v>285</v>
      </c>
      <c r="D201" s="265" t="s">
        <v>260</v>
      </c>
      <c r="E201" s="266" t="s">
        <v>1038</v>
      </c>
      <c r="F201" s="267" t="s">
        <v>1039</v>
      </c>
      <c r="G201" s="268" t="s">
        <v>230</v>
      </c>
      <c r="H201" s="269">
        <v>0.64</v>
      </c>
      <c r="I201" s="270"/>
      <c r="J201" s="271">
        <f>ROUND(I201*H201,2)</f>
        <v>0</v>
      </c>
      <c r="K201" s="267" t="s">
        <v>1</v>
      </c>
      <c r="L201" s="272"/>
      <c r="M201" s="273" t="s">
        <v>1</v>
      </c>
      <c r="N201" s="274" t="s">
        <v>38</v>
      </c>
      <c r="O201" s="85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AR201" s="225" t="s">
        <v>145</v>
      </c>
      <c r="AT201" s="225" t="s">
        <v>260</v>
      </c>
      <c r="AU201" s="225" t="s">
        <v>81</v>
      </c>
      <c r="AY201" s="16" t="s">
        <v>128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6" t="s">
        <v>81</v>
      </c>
      <c r="BK201" s="226">
        <f>ROUND(I201*H201,2)</f>
        <v>0</v>
      </c>
      <c r="BL201" s="16" t="s">
        <v>133</v>
      </c>
      <c r="BM201" s="225" t="s">
        <v>376</v>
      </c>
    </row>
    <row r="202" spans="2:47" s="1" customFormat="1" ht="12">
      <c r="B202" s="37"/>
      <c r="C202" s="38"/>
      <c r="D202" s="227" t="s">
        <v>134</v>
      </c>
      <c r="E202" s="38"/>
      <c r="F202" s="228" t="s">
        <v>1039</v>
      </c>
      <c r="G202" s="38"/>
      <c r="H202" s="38"/>
      <c r="I202" s="138"/>
      <c r="J202" s="38"/>
      <c r="K202" s="38"/>
      <c r="L202" s="42"/>
      <c r="M202" s="229"/>
      <c r="N202" s="85"/>
      <c r="O202" s="85"/>
      <c r="P202" s="85"/>
      <c r="Q202" s="85"/>
      <c r="R202" s="85"/>
      <c r="S202" s="85"/>
      <c r="T202" s="86"/>
      <c r="AT202" s="16" t="s">
        <v>134</v>
      </c>
      <c r="AU202" s="16" t="s">
        <v>81</v>
      </c>
    </row>
    <row r="203" spans="2:65" s="1" customFormat="1" ht="16.5" customHeight="1">
      <c r="B203" s="37"/>
      <c r="C203" s="265" t="s">
        <v>378</v>
      </c>
      <c r="D203" s="265" t="s">
        <v>260</v>
      </c>
      <c r="E203" s="266" t="s">
        <v>1040</v>
      </c>
      <c r="F203" s="267" t="s">
        <v>1041</v>
      </c>
      <c r="G203" s="268" t="s">
        <v>967</v>
      </c>
      <c r="H203" s="269">
        <v>16</v>
      </c>
      <c r="I203" s="270"/>
      <c r="J203" s="271">
        <f>ROUND(I203*H203,2)</f>
        <v>0</v>
      </c>
      <c r="K203" s="267" t="s">
        <v>1</v>
      </c>
      <c r="L203" s="272"/>
      <c r="M203" s="273" t="s">
        <v>1</v>
      </c>
      <c r="N203" s="274" t="s">
        <v>38</v>
      </c>
      <c r="O203" s="85"/>
      <c r="P203" s="223">
        <f>O203*H203</f>
        <v>0</v>
      </c>
      <c r="Q203" s="223">
        <v>0</v>
      </c>
      <c r="R203" s="223">
        <f>Q203*H203</f>
        <v>0</v>
      </c>
      <c r="S203" s="223">
        <v>0</v>
      </c>
      <c r="T203" s="224">
        <f>S203*H203</f>
        <v>0</v>
      </c>
      <c r="AR203" s="225" t="s">
        <v>145</v>
      </c>
      <c r="AT203" s="225" t="s">
        <v>260</v>
      </c>
      <c r="AU203" s="225" t="s">
        <v>81</v>
      </c>
      <c r="AY203" s="16" t="s">
        <v>128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6" t="s">
        <v>81</v>
      </c>
      <c r="BK203" s="226">
        <f>ROUND(I203*H203,2)</f>
        <v>0</v>
      </c>
      <c r="BL203" s="16" t="s">
        <v>133</v>
      </c>
      <c r="BM203" s="225" t="s">
        <v>381</v>
      </c>
    </row>
    <row r="204" spans="2:47" s="1" customFormat="1" ht="12">
      <c r="B204" s="37"/>
      <c r="C204" s="38"/>
      <c r="D204" s="227" t="s">
        <v>134</v>
      </c>
      <c r="E204" s="38"/>
      <c r="F204" s="228" t="s">
        <v>1041</v>
      </c>
      <c r="G204" s="38"/>
      <c r="H204" s="38"/>
      <c r="I204" s="138"/>
      <c r="J204" s="38"/>
      <c r="K204" s="38"/>
      <c r="L204" s="42"/>
      <c r="M204" s="229"/>
      <c r="N204" s="85"/>
      <c r="O204" s="85"/>
      <c r="P204" s="85"/>
      <c r="Q204" s="85"/>
      <c r="R204" s="85"/>
      <c r="S204" s="85"/>
      <c r="T204" s="86"/>
      <c r="AT204" s="16" t="s">
        <v>134</v>
      </c>
      <c r="AU204" s="16" t="s">
        <v>81</v>
      </c>
    </row>
    <row r="205" spans="2:65" s="1" customFormat="1" ht="16.5" customHeight="1">
      <c r="B205" s="37"/>
      <c r="C205" s="214" t="s">
        <v>289</v>
      </c>
      <c r="D205" s="214" t="s">
        <v>129</v>
      </c>
      <c r="E205" s="215" t="s">
        <v>1042</v>
      </c>
      <c r="F205" s="216" t="s">
        <v>1043</v>
      </c>
      <c r="G205" s="217" t="s">
        <v>230</v>
      </c>
      <c r="H205" s="218">
        <v>0.6</v>
      </c>
      <c r="I205" s="219"/>
      <c r="J205" s="220">
        <f>ROUND(I205*H205,2)</f>
        <v>0</v>
      </c>
      <c r="K205" s="216" t="s">
        <v>1</v>
      </c>
      <c r="L205" s="42"/>
      <c r="M205" s="221" t="s">
        <v>1</v>
      </c>
      <c r="N205" s="222" t="s">
        <v>38</v>
      </c>
      <c r="O205" s="85"/>
      <c r="P205" s="223">
        <f>O205*H205</f>
        <v>0</v>
      </c>
      <c r="Q205" s="223">
        <v>0</v>
      </c>
      <c r="R205" s="223">
        <f>Q205*H205</f>
        <v>0</v>
      </c>
      <c r="S205" s="223">
        <v>0</v>
      </c>
      <c r="T205" s="224">
        <f>S205*H205</f>
        <v>0</v>
      </c>
      <c r="AR205" s="225" t="s">
        <v>133</v>
      </c>
      <c r="AT205" s="225" t="s">
        <v>129</v>
      </c>
      <c r="AU205" s="225" t="s">
        <v>81</v>
      </c>
      <c r="AY205" s="16" t="s">
        <v>128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6" t="s">
        <v>81</v>
      </c>
      <c r="BK205" s="226">
        <f>ROUND(I205*H205,2)</f>
        <v>0</v>
      </c>
      <c r="BL205" s="16" t="s">
        <v>133</v>
      </c>
      <c r="BM205" s="225" t="s">
        <v>384</v>
      </c>
    </row>
    <row r="206" spans="2:47" s="1" customFormat="1" ht="12">
      <c r="B206" s="37"/>
      <c r="C206" s="38"/>
      <c r="D206" s="227" t="s">
        <v>134</v>
      </c>
      <c r="E206" s="38"/>
      <c r="F206" s="228" t="s">
        <v>1043</v>
      </c>
      <c r="G206" s="38"/>
      <c r="H206" s="38"/>
      <c r="I206" s="138"/>
      <c r="J206" s="38"/>
      <c r="K206" s="38"/>
      <c r="L206" s="42"/>
      <c r="M206" s="229"/>
      <c r="N206" s="85"/>
      <c r="O206" s="85"/>
      <c r="P206" s="85"/>
      <c r="Q206" s="85"/>
      <c r="R206" s="85"/>
      <c r="S206" s="85"/>
      <c r="T206" s="86"/>
      <c r="AT206" s="16" t="s">
        <v>134</v>
      </c>
      <c r="AU206" s="16" t="s">
        <v>81</v>
      </c>
    </row>
    <row r="207" spans="2:65" s="1" customFormat="1" ht="16.5" customHeight="1">
      <c r="B207" s="37"/>
      <c r="C207" s="214" t="s">
        <v>386</v>
      </c>
      <c r="D207" s="214" t="s">
        <v>129</v>
      </c>
      <c r="E207" s="215" t="s">
        <v>1044</v>
      </c>
      <c r="F207" s="216" t="s">
        <v>1045</v>
      </c>
      <c r="G207" s="217" t="s">
        <v>223</v>
      </c>
      <c r="H207" s="218">
        <v>341</v>
      </c>
      <c r="I207" s="219"/>
      <c r="J207" s="220">
        <f>ROUND(I207*H207,2)</f>
        <v>0</v>
      </c>
      <c r="K207" s="216" t="s">
        <v>1</v>
      </c>
      <c r="L207" s="42"/>
      <c r="M207" s="221" t="s">
        <v>1</v>
      </c>
      <c r="N207" s="222" t="s">
        <v>38</v>
      </c>
      <c r="O207" s="85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AR207" s="225" t="s">
        <v>133</v>
      </c>
      <c r="AT207" s="225" t="s">
        <v>129</v>
      </c>
      <c r="AU207" s="225" t="s">
        <v>81</v>
      </c>
      <c r="AY207" s="16" t="s">
        <v>128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6" t="s">
        <v>81</v>
      </c>
      <c r="BK207" s="226">
        <f>ROUND(I207*H207,2)</f>
        <v>0</v>
      </c>
      <c r="BL207" s="16" t="s">
        <v>133</v>
      </c>
      <c r="BM207" s="225" t="s">
        <v>389</v>
      </c>
    </row>
    <row r="208" spans="2:47" s="1" customFormat="1" ht="12">
      <c r="B208" s="37"/>
      <c r="C208" s="38"/>
      <c r="D208" s="227" t="s">
        <v>134</v>
      </c>
      <c r="E208" s="38"/>
      <c r="F208" s="228" t="s">
        <v>1045</v>
      </c>
      <c r="G208" s="38"/>
      <c r="H208" s="38"/>
      <c r="I208" s="138"/>
      <c r="J208" s="38"/>
      <c r="K208" s="38"/>
      <c r="L208" s="42"/>
      <c r="M208" s="229"/>
      <c r="N208" s="85"/>
      <c r="O208" s="85"/>
      <c r="P208" s="85"/>
      <c r="Q208" s="85"/>
      <c r="R208" s="85"/>
      <c r="S208" s="85"/>
      <c r="T208" s="86"/>
      <c r="AT208" s="16" t="s">
        <v>134</v>
      </c>
      <c r="AU208" s="16" t="s">
        <v>81</v>
      </c>
    </row>
    <row r="209" spans="2:65" s="1" customFormat="1" ht="16.5" customHeight="1">
      <c r="B209" s="37"/>
      <c r="C209" s="214" t="s">
        <v>293</v>
      </c>
      <c r="D209" s="214" t="s">
        <v>129</v>
      </c>
      <c r="E209" s="215" t="s">
        <v>1046</v>
      </c>
      <c r="F209" s="216" t="s">
        <v>1047</v>
      </c>
      <c r="G209" s="217" t="s">
        <v>223</v>
      </c>
      <c r="H209" s="218">
        <v>39</v>
      </c>
      <c r="I209" s="219"/>
      <c r="J209" s="220">
        <f>ROUND(I209*H209,2)</f>
        <v>0</v>
      </c>
      <c r="K209" s="216" t="s">
        <v>1</v>
      </c>
      <c r="L209" s="42"/>
      <c r="M209" s="221" t="s">
        <v>1</v>
      </c>
      <c r="N209" s="222" t="s">
        <v>38</v>
      </c>
      <c r="O209" s="85"/>
      <c r="P209" s="223">
        <f>O209*H209</f>
        <v>0</v>
      </c>
      <c r="Q209" s="223">
        <v>0</v>
      </c>
      <c r="R209" s="223">
        <f>Q209*H209</f>
        <v>0</v>
      </c>
      <c r="S209" s="223">
        <v>0</v>
      </c>
      <c r="T209" s="224">
        <f>S209*H209</f>
        <v>0</v>
      </c>
      <c r="AR209" s="225" t="s">
        <v>133</v>
      </c>
      <c r="AT209" s="225" t="s">
        <v>129</v>
      </c>
      <c r="AU209" s="225" t="s">
        <v>81</v>
      </c>
      <c r="AY209" s="16" t="s">
        <v>128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6" t="s">
        <v>81</v>
      </c>
      <c r="BK209" s="226">
        <f>ROUND(I209*H209,2)</f>
        <v>0</v>
      </c>
      <c r="BL209" s="16" t="s">
        <v>133</v>
      </c>
      <c r="BM209" s="225" t="s">
        <v>393</v>
      </c>
    </row>
    <row r="210" spans="2:47" s="1" customFormat="1" ht="12">
      <c r="B210" s="37"/>
      <c r="C210" s="38"/>
      <c r="D210" s="227" t="s">
        <v>134</v>
      </c>
      <c r="E210" s="38"/>
      <c r="F210" s="228" t="s">
        <v>1047</v>
      </c>
      <c r="G210" s="38"/>
      <c r="H210" s="38"/>
      <c r="I210" s="138"/>
      <c r="J210" s="38"/>
      <c r="K210" s="38"/>
      <c r="L210" s="42"/>
      <c r="M210" s="229"/>
      <c r="N210" s="85"/>
      <c r="O210" s="85"/>
      <c r="P210" s="85"/>
      <c r="Q210" s="85"/>
      <c r="R210" s="85"/>
      <c r="S210" s="85"/>
      <c r="T210" s="86"/>
      <c r="AT210" s="16" t="s">
        <v>134</v>
      </c>
      <c r="AU210" s="16" t="s">
        <v>81</v>
      </c>
    </row>
    <row r="211" spans="2:65" s="1" customFormat="1" ht="16.5" customHeight="1">
      <c r="B211" s="37"/>
      <c r="C211" s="214" t="s">
        <v>395</v>
      </c>
      <c r="D211" s="214" t="s">
        <v>129</v>
      </c>
      <c r="E211" s="215" t="s">
        <v>1048</v>
      </c>
      <c r="F211" s="216" t="s">
        <v>1049</v>
      </c>
      <c r="G211" s="217" t="s">
        <v>223</v>
      </c>
      <c r="H211" s="218">
        <v>341</v>
      </c>
      <c r="I211" s="219"/>
      <c r="J211" s="220">
        <f>ROUND(I211*H211,2)</f>
        <v>0</v>
      </c>
      <c r="K211" s="216" t="s">
        <v>1</v>
      </c>
      <c r="L211" s="42"/>
      <c r="M211" s="221" t="s">
        <v>1</v>
      </c>
      <c r="N211" s="222" t="s">
        <v>38</v>
      </c>
      <c r="O211" s="85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AR211" s="225" t="s">
        <v>133</v>
      </c>
      <c r="AT211" s="225" t="s">
        <v>129</v>
      </c>
      <c r="AU211" s="225" t="s">
        <v>81</v>
      </c>
      <c r="AY211" s="16" t="s">
        <v>128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6" t="s">
        <v>81</v>
      </c>
      <c r="BK211" s="226">
        <f>ROUND(I211*H211,2)</f>
        <v>0</v>
      </c>
      <c r="BL211" s="16" t="s">
        <v>133</v>
      </c>
      <c r="BM211" s="225" t="s">
        <v>398</v>
      </c>
    </row>
    <row r="212" spans="2:47" s="1" customFormat="1" ht="12">
      <c r="B212" s="37"/>
      <c r="C212" s="38"/>
      <c r="D212" s="227" t="s">
        <v>134</v>
      </c>
      <c r="E212" s="38"/>
      <c r="F212" s="228" t="s">
        <v>1049</v>
      </c>
      <c r="G212" s="38"/>
      <c r="H212" s="38"/>
      <c r="I212" s="138"/>
      <c r="J212" s="38"/>
      <c r="K212" s="38"/>
      <c r="L212" s="42"/>
      <c r="M212" s="229"/>
      <c r="N212" s="85"/>
      <c r="O212" s="85"/>
      <c r="P212" s="85"/>
      <c r="Q212" s="85"/>
      <c r="R212" s="85"/>
      <c r="S212" s="85"/>
      <c r="T212" s="86"/>
      <c r="AT212" s="16" t="s">
        <v>134</v>
      </c>
      <c r="AU212" s="16" t="s">
        <v>81</v>
      </c>
    </row>
    <row r="213" spans="2:65" s="1" customFormat="1" ht="16.5" customHeight="1">
      <c r="B213" s="37"/>
      <c r="C213" s="265" t="s">
        <v>299</v>
      </c>
      <c r="D213" s="265" t="s">
        <v>260</v>
      </c>
      <c r="E213" s="266" t="s">
        <v>1038</v>
      </c>
      <c r="F213" s="267" t="s">
        <v>1039</v>
      </c>
      <c r="G213" s="268" t="s">
        <v>230</v>
      </c>
      <c r="H213" s="269">
        <v>18.8</v>
      </c>
      <c r="I213" s="270"/>
      <c r="J213" s="271">
        <f>ROUND(I213*H213,2)</f>
        <v>0</v>
      </c>
      <c r="K213" s="267" t="s">
        <v>1</v>
      </c>
      <c r="L213" s="272"/>
      <c r="M213" s="273" t="s">
        <v>1</v>
      </c>
      <c r="N213" s="274" t="s">
        <v>38</v>
      </c>
      <c r="O213" s="85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AR213" s="225" t="s">
        <v>145</v>
      </c>
      <c r="AT213" s="225" t="s">
        <v>260</v>
      </c>
      <c r="AU213" s="225" t="s">
        <v>81</v>
      </c>
      <c r="AY213" s="16" t="s">
        <v>128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6" t="s">
        <v>81</v>
      </c>
      <c r="BK213" s="226">
        <f>ROUND(I213*H213,2)</f>
        <v>0</v>
      </c>
      <c r="BL213" s="16" t="s">
        <v>133</v>
      </c>
      <c r="BM213" s="225" t="s">
        <v>401</v>
      </c>
    </row>
    <row r="214" spans="2:47" s="1" customFormat="1" ht="12">
      <c r="B214" s="37"/>
      <c r="C214" s="38"/>
      <c r="D214" s="227" t="s">
        <v>134</v>
      </c>
      <c r="E214" s="38"/>
      <c r="F214" s="228" t="s">
        <v>1039</v>
      </c>
      <c r="G214" s="38"/>
      <c r="H214" s="38"/>
      <c r="I214" s="138"/>
      <c r="J214" s="38"/>
      <c r="K214" s="38"/>
      <c r="L214" s="42"/>
      <c r="M214" s="229"/>
      <c r="N214" s="85"/>
      <c r="O214" s="85"/>
      <c r="P214" s="85"/>
      <c r="Q214" s="85"/>
      <c r="R214" s="85"/>
      <c r="S214" s="85"/>
      <c r="T214" s="86"/>
      <c r="AT214" s="16" t="s">
        <v>134</v>
      </c>
      <c r="AU214" s="16" t="s">
        <v>81</v>
      </c>
    </row>
    <row r="215" spans="2:65" s="1" customFormat="1" ht="16.5" customHeight="1">
      <c r="B215" s="37"/>
      <c r="C215" s="214" t="s">
        <v>403</v>
      </c>
      <c r="D215" s="214" t="s">
        <v>129</v>
      </c>
      <c r="E215" s="215" t="s">
        <v>1050</v>
      </c>
      <c r="F215" s="216" t="s">
        <v>1051</v>
      </c>
      <c r="G215" s="217" t="s">
        <v>223</v>
      </c>
      <c r="H215" s="218">
        <v>130</v>
      </c>
      <c r="I215" s="219"/>
      <c r="J215" s="220">
        <f>ROUND(I215*H215,2)</f>
        <v>0</v>
      </c>
      <c r="K215" s="216" t="s">
        <v>1</v>
      </c>
      <c r="L215" s="42"/>
      <c r="M215" s="221" t="s">
        <v>1</v>
      </c>
      <c r="N215" s="222" t="s">
        <v>38</v>
      </c>
      <c r="O215" s="85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AR215" s="225" t="s">
        <v>133</v>
      </c>
      <c r="AT215" s="225" t="s">
        <v>129</v>
      </c>
      <c r="AU215" s="225" t="s">
        <v>81</v>
      </c>
      <c r="AY215" s="16" t="s">
        <v>128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6" t="s">
        <v>81</v>
      </c>
      <c r="BK215" s="226">
        <f>ROUND(I215*H215,2)</f>
        <v>0</v>
      </c>
      <c r="BL215" s="16" t="s">
        <v>133</v>
      </c>
      <c r="BM215" s="225" t="s">
        <v>406</v>
      </c>
    </row>
    <row r="216" spans="2:47" s="1" customFormat="1" ht="12">
      <c r="B216" s="37"/>
      <c r="C216" s="38"/>
      <c r="D216" s="227" t="s">
        <v>134</v>
      </c>
      <c r="E216" s="38"/>
      <c r="F216" s="228" t="s">
        <v>1051</v>
      </c>
      <c r="G216" s="38"/>
      <c r="H216" s="38"/>
      <c r="I216" s="138"/>
      <c r="J216" s="38"/>
      <c r="K216" s="38"/>
      <c r="L216" s="42"/>
      <c r="M216" s="229"/>
      <c r="N216" s="85"/>
      <c r="O216" s="85"/>
      <c r="P216" s="85"/>
      <c r="Q216" s="85"/>
      <c r="R216" s="85"/>
      <c r="S216" s="85"/>
      <c r="T216" s="86"/>
      <c r="AT216" s="16" t="s">
        <v>134</v>
      </c>
      <c r="AU216" s="16" t="s">
        <v>81</v>
      </c>
    </row>
    <row r="217" spans="2:65" s="1" customFormat="1" ht="16.5" customHeight="1">
      <c r="B217" s="37"/>
      <c r="C217" s="265" t="s">
        <v>304</v>
      </c>
      <c r="D217" s="265" t="s">
        <v>260</v>
      </c>
      <c r="E217" s="266" t="s">
        <v>1052</v>
      </c>
      <c r="F217" s="267" t="s">
        <v>1053</v>
      </c>
      <c r="G217" s="268" t="s">
        <v>260</v>
      </c>
      <c r="H217" s="269">
        <v>130</v>
      </c>
      <c r="I217" s="270"/>
      <c r="J217" s="271">
        <f>ROUND(I217*H217,2)</f>
        <v>0</v>
      </c>
      <c r="K217" s="267" t="s">
        <v>1</v>
      </c>
      <c r="L217" s="272"/>
      <c r="M217" s="273" t="s">
        <v>1</v>
      </c>
      <c r="N217" s="274" t="s">
        <v>38</v>
      </c>
      <c r="O217" s="85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AR217" s="225" t="s">
        <v>145</v>
      </c>
      <c r="AT217" s="225" t="s">
        <v>260</v>
      </c>
      <c r="AU217" s="225" t="s">
        <v>81</v>
      </c>
      <c r="AY217" s="16" t="s">
        <v>128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6" t="s">
        <v>81</v>
      </c>
      <c r="BK217" s="226">
        <f>ROUND(I217*H217,2)</f>
        <v>0</v>
      </c>
      <c r="BL217" s="16" t="s">
        <v>133</v>
      </c>
      <c r="BM217" s="225" t="s">
        <v>410</v>
      </c>
    </row>
    <row r="218" spans="2:47" s="1" customFormat="1" ht="12">
      <c r="B218" s="37"/>
      <c r="C218" s="38"/>
      <c r="D218" s="227" t="s">
        <v>134</v>
      </c>
      <c r="E218" s="38"/>
      <c r="F218" s="228" t="s">
        <v>1053</v>
      </c>
      <c r="G218" s="38"/>
      <c r="H218" s="38"/>
      <c r="I218" s="138"/>
      <c r="J218" s="38"/>
      <c r="K218" s="38"/>
      <c r="L218" s="42"/>
      <c r="M218" s="229"/>
      <c r="N218" s="85"/>
      <c r="O218" s="85"/>
      <c r="P218" s="85"/>
      <c r="Q218" s="85"/>
      <c r="R218" s="85"/>
      <c r="S218" s="85"/>
      <c r="T218" s="86"/>
      <c r="AT218" s="16" t="s">
        <v>134</v>
      </c>
      <c r="AU218" s="16" t="s">
        <v>81</v>
      </c>
    </row>
    <row r="219" spans="2:65" s="1" customFormat="1" ht="16.5" customHeight="1">
      <c r="B219" s="37"/>
      <c r="C219" s="214" t="s">
        <v>411</v>
      </c>
      <c r="D219" s="214" t="s">
        <v>129</v>
      </c>
      <c r="E219" s="215" t="s">
        <v>1054</v>
      </c>
      <c r="F219" s="216" t="s">
        <v>1055</v>
      </c>
      <c r="G219" s="217" t="s">
        <v>223</v>
      </c>
      <c r="H219" s="218">
        <v>341</v>
      </c>
      <c r="I219" s="219"/>
      <c r="J219" s="220">
        <f>ROUND(I219*H219,2)</f>
        <v>0</v>
      </c>
      <c r="K219" s="216" t="s">
        <v>1</v>
      </c>
      <c r="L219" s="42"/>
      <c r="M219" s="221" t="s">
        <v>1</v>
      </c>
      <c r="N219" s="222" t="s">
        <v>38</v>
      </c>
      <c r="O219" s="85"/>
      <c r="P219" s="223">
        <f>O219*H219</f>
        <v>0</v>
      </c>
      <c r="Q219" s="223">
        <v>0</v>
      </c>
      <c r="R219" s="223">
        <f>Q219*H219</f>
        <v>0</v>
      </c>
      <c r="S219" s="223">
        <v>0</v>
      </c>
      <c r="T219" s="224">
        <f>S219*H219</f>
        <v>0</v>
      </c>
      <c r="AR219" s="225" t="s">
        <v>133</v>
      </c>
      <c r="AT219" s="225" t="s">
        <v>129</v>
      </c>
      <c r="AU219" s="225" t="s">
        <v>81</v>
      </c>
      <c r="AY219" s="16" t="s">
        <v>128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6" t="s">
        <v>81</v>
      </c>
      <c r="BK219" s="226">
        <f>ROUND(I219*H219,2)</f>
        <v>0</v>
      </c>
      <c r="BL219" s="16" t="s">
        <v>133</v>
      </c>
      <c r="BM219" s="225" t="s">
        <v>414</v>
      </c>
    </row>
    <row r="220" spans="2:47" s="1" customFormat="1" ht="12">
      <c r="B220" s="37"/>
      <c r="C220" s="38"/>
      <c r="D220" s="227" t="s">
        <v>134</v>
      </c>
      <c r="E220" s="38"/>
      <c r="F220" s="228" t="s">
        <v>1055</v>
      </c>
      <c r="G220" s="38"/>
      <c r="H220" s="38"/>
      <c r="I220" s="138"/>
      <c r="J220" s="38"/>
      <c r="K220" s="38"/>
      <c r="L220" s="42"/>
      <c r="M220" s="229"/>
      <c r="N220" s="85"/>
      <c r="O220" s="85"/>
      <c r="P220" s="85"/>
      <c r="Q220" s="85"/>
      <c r="R220" s="85"/>
      <c r="S220" s="85"/>
      <c r="T220" s="86"/>
      <c r="AT220" s="16" t="s">
        <v>134</v>
      </c>
      <c r="AU220" s="16" t="s">
        <v>81</v>
      </c>
    </row>
    <row r="221" spans="2:65" s="1" customFormat="1" ht="16.5" customHeight="1">
      <c r="B221" s="37"/>
      <c r="C221" s="214" t="s">
        <v>308</v>
      </c>
      <c r="D221" s="214" t="s">
        <v>129</v>
      </c>
      <c r="E221" s="215" t="s">
        <v>1056</v>
      </c>
      <c r="F221" s="216" t="s">
        <v>1057</v>
      </c>
      <c r="G221" s="217" t="s">
        <v>223</v>
      </c>
      <c r="H221" s="218">
        <v>39</v>
      </c>
      <c r="I221" s="219"/>
      <c r="J221" s="220">
        <f>ROUND(I221*H221,2)</f>
        <v>0</v>
      </c>
      <c r="K221" s="216" t="s">
        <v>1</v>
      </c>
      <c r="L221" s="42"/>
      <c r="M221" s="221" t="s">
        <v>1</v>
      </c>
      <c r="N221" s="222" t="s">
        <v>38</v>
      </c>
      <c r="O221" s="85"/>
      <c r="P221" s="223">
        <f>O221*H221</f>
        <v>0</v>
      </c>
      <c r="Q221" s="223">
        <v>0</v>
      </c>
      <c r="R221" s="223">
        <f>Q221*H221</f>
        <v>0</v>
      </c>
      <c r="S221" s="223">
        <v>0</v>
      </c>
      <c r="T221" s="224">
        <f>S221*H221</f>
        <v>0</v>
      </c>
      <c r="AR221" s="225" t="s">
        <v>133</v>
      </c>
      <c r="AT221" s="225" t="s">
        <v>129</v>
      </c>
      <c r="AU221" s="225" t="s">
        <v>81</v>
      </c>
      <c r="AY221" s="16" t="s">
        <v>128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6" t="s">
        <v>81</v>
      </c>
      <c r="BK221" s="226">
        <f>ROUND(I221*H221,2)</f>
        <v>0</v>
      </c>
      <c r="BL221" s="16" t="s">
        <v>133</v>
      </c>
      <c r="BM221" s="225" t="s">
        <v>417</v>
      </c>
    </row>
    <row r="222" spans="2:47" s="1" customFormat="1" ht="12">
      <c r="B222" s="37"/>
      <c r="C222" s="38"/>
      <c r="D222" s="227" t="s">
        <v>134</v>
      </c>
      <c r="E222" s="38"/>
      <c r="F222" s="228" t="s">
        <v>1057</v>
      </c>
      <c r="G222" s="38"/>
      <c r="H222" s="38"/>
      <c r="I222" s="138"/>
      <c r="J222" s="38"/>
      <c r="K222" s="38"/>
      <c r="L222" s="42"/>
      <c r="M222" s="229"/>
      <c r="N222" s="85"/>
      <c r="O222" s="85"/>
      <c r="P222" s="85"/>
      <c r="Q222" s="85"/>
      <c r="R222" s="85"/>
      <c r="S222" s="85"/>
      <c r="T222" s="86"/>
      <c r="AT222" s="16" t="s">
        <v>134</v>
      </c>
      <c r="AU222" s="16" t="s">
        <v>81</v>
      </c>
    </row>
    <row r="223" spans="2:65" s="1" customFormat="1" ht="16.5" customHeight="1">
      <c r="B223" s="37"/>
      <c r="C223" s="214" t="s">
        <v>419</v>
      </c>
      <c r="D223" s="214" t="s">
        <v>129</v>
      </c>
      <c r="E223" s="215" t="s">
        <v>1058</v>
      </c>
      <c r="F223" s="216" t="s">
        <v>1059</v>
      </c>
      <c r="G223" s="217" t="s">
        <v>210</v>
      </c>
      <c r="H223" s="218">
        <v>380</v>
      </c>
      <c r="I223" s="219"/>
      <c r="J223" s="220">
        <f>ROUND(I223*H223,2)</f>
        <v>0</v>
      </c>
      <c r="K223" s="216" t="s">
        <v>1</v>
      </c>
      <c r="L223" s="42"/>
      <c r="M223" s="221" t="s">
        <v>1</v>
      </c>
      <c r="N223" s="222" t="s">
        <v>38</v>
      </c>
      <c r="O223" s="85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AR223" s="225" t="s">
        <v>133</v>
      </c>
      <c r="AT223" s="225" t="s">
        <v>129</v>
      </c>
      <c r="AU223" s="225" t="s">
        <v>81</v>
      </c>
      <c r="AY223" s="16" t="s">
        <v>128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6" t="s">
        <v>81</v>
      </c>
      <c r="BK223" s="226">
        <f>ROUND(I223*H223,2)</f>
        <v>0</v>
      </c>
      <c r="BL223" s="16" t="s">
        <v>133</v>
      </c>
      <c r="BM223" s="225" t="s">
        <v>422</v>
      </c>
    </row>
    <row r="224" spans="2:47" s="1" customFormat="1" ht="12">
      <c r="B224" s="37"/>
      <c r="C224" s="38"/>
      <c r="D224" s="227" t="s">
        <v>134</v>
      </c>
      <c r="E224" s="38"/>
      <c r="F224" s="228" t="s">
        <v>1059</v>
      </c>
      <c r="G224" s="38"/>
      <c r="H224" s="38"/>
      <c r="I224" s="138"/>
      <c r="J224" s="38"/>
      <c r="K224" s="38"/>
      <c r="L224" s="42"/>
      <c r="M224" s="229"/>
      <c r="N224" s="85"/>
      <c r="O224" s="85"/>
      <c r="P224" s="85"/>
      <c r="Q224" s="85"/>
      <c r="R224" s="85"/>
      <c r="S224" s="85"/>
      <c r="T224" s="86"/>
      <c r="AT224" s="16" t="s">
        <v>134</v>
      </c>
      <c r="AU224" s="16" t="s">
        <v>81</v>
      </c>
    </row>
    <row r="225" spans="2:65" s="1" customFormat="1" ht="16.5" customHeight="1">
      <c r="B225" s="37"/>
      <c r="C225" s="214" t="s">
        <v>319</v>
      </c>
      <c r="D225" s="214" t="s">
        <v>129</v>
      </c>
      <c r="E225" s="215" t="s">
        <v>1019</v>
      </c>
      <c r="F225" s="216" t="s">
        <v>1020</v>
      </c>
      <c r="G225" s="217" t="s">
        <v>595</v>
      </c>
      <c r="H225" s="285"/>
      <c r="I225" s="219"/>
      <c r="J225" s="220">
        <f>ROUND(I225*H225,2)</f>
        <v>0</v>
      </c>
      <c r="K225" s="216" t="s">
        <v>1</v>
      </c>
      <c r="L225" s="42"/>
      <c r="M225" s="221" t="s">
        <v>1</v>
      </c>
      <c r="N225" s="222" t="s">
        <v>38</v>
      </c>
      <c r="O225" s="85"/>
      <c r="P225" s="223">
        <f>O225*H225</f>
        <v>0</v>
      </c>
      <c r="Q225" s="223">
        <v>0</v>
      </c>
      <c r="R225" s="223">
        <f>Q225*H225</f>
        <v>0</v>
      </c>
      <c r="S225" s="223">
        <v>0</v>
      </c>
      <c r="T225" s="224">
        <f>S225*H225</f>
        <v>0</v>
      </c>
      <c r="AR225" s="225" t="s">
        <v>133</v>
      </c>
      <c r="AT225" s="225" t="s">
        <v>129</v>
      </c>
      <c r="AU225" s="225" t="s">
        <v>81</v>
      </c>
      <c r="AY225" s="16" t="s">
        <v>128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6" t="s">
        <v>81</v>
      </c>
      <c r="BK225" s="226">
        <f>ROUND(I225*H225,2)</f>
        <v>0</v>
      </c>
      <c r="BL225" s="16" t="s">
        <v>133</v>
      </c>
      <c r="BM225" s="225" t="s">
        <v>425</v>
      </c>
    </row>
    <row r="226" spans="2:47" s="1" customFormat="1" ht="12">
      <c r="B226" s="37"/>
      <c r="C226" s="38"/>
      <c r="D226" s="227" t="s">
        <v>134</v>
      </c>
      <c r="E226" s="38"/>
      <c r="F226" s="228" t="s">
        <v>1020</v>
      </c>
      <c r="G226" s="38"/>
      <c r="H226" s="38"/>
      <c r="I226" s="138"/>
      <c r="J226" s="38"/>
      <c r="K226" s="38"/>
      <c r="L226" s="42"/>
      <c r="M226" s="229"/>
      <c r="N226" s="85"/>
      <c r="O226" s="85"/>
      <c r="P226" s="85"/>
      <c r="Q226" s="85"/>
      <c r="R226" s="85"/>
      <c r="S226" s="85"/>
      <c r="T226" s="86"/>
      <c r="AT226" s="16" t="s">
        <v>134</v>
      </c>
      <c r="AU226" s="16" t="s">
        <v>81</v>
      </c>
    </row>
    <row r="227" spans="2:65" s="1" customFormat="1" ht="16.5" customHeight="1">
      <c r="B227" s="37"/>
      <c r="C227" s="214" t="s">
        <v>426</v>
      </c>
      <c r="D227" s="214" t="s">
        <v>129</v>
      </c>
      <c r="E227" s="215" t="s">
        <v>1021</v>
      </c>
      <c r="F227" s="216" t="s">
        <v>1022</v>
      </c>
      <c r="G227" s="217" t="s">
        <v>595</v>
      </c>
      <c r="H227" s="285"/>
      <c r="I227" s="219"/>
      <c r="J227" s="220">
        <f>ROUND(I227*H227,2)</f>
        <v>0</v>
      </c>
      <c r="K227" s="216" t="s">
        <v>1</v>
      </c>
      <c r="L227" s="42"/>
      <c r="M227" s="221" t="s">
        <v>1</v>
      </c>
      <c r="N227" s="222" t="s">
        <v>38</v>
      </c>
      <c r="O227" s="85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AR227" s="225" t="s">
        <v>133</v>
      </c>
      <c r="AT227" s="225" t="s">
        <v>129</v>
      </c>
      <c r="AU227" s="225" t="s">
        <v>81</v>
      </c>
      <c r="AY227" s="16" t="s">
        <v>128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6" t="s">
        <v>81</v>
      </c>
      <c r="BK227" s="226">
        <f>ROUND(I227*H227,2)</f>
        <v>0</v>
      </c>
      <c r="BL227" s="16" t="s">
        <v>133</v>
      </c>
      <c r="BM227" s="225" t="s">
        <v>429</v>
      </c>
    </row>
    <row r="228" spans="2:47" s="1" customFormat="1" ht="12">
      <c r="B228" s="37"/>
      <c r="C228" s="38"/>
      <c r="D228" s="227" t="s">
        <v>134</v>
      </c>
      <c r="E228" s="38"/>
      <c r="F228" s="228" t="s">
        <v>1022</v>
      </c>
      <c r="G228" s="38"/>
      <c r="H228" s="38"/>
      <c r="I228" s="138"/>
      <c r="J228" s="38"/>
      <c r="K228" s="38"/>
      <c r="L228" s="42"/>
      <c r="M228" s="229"/>
      <c r="N228" s="85"/>
      <c r="O228" s="85"/>
      <c r="P228" s="85"/>
      <c r="Q228" s="85"/>
      <c r="R228" s="85"/>
      <c r="S228" s="85"/>
      <c r="T228" s="86"/>
      <c r="AT228" s="16" t="s">
        <v>134</v>
      </c>
      <c r="AU228" s="16" t="s">
        <v>81</v>
      </c>
    </row>
    <row r="229" spans="2:63" s="10" customFormat="1" ht="25.9" customHeight="1">
      <c r="B229" s="200"/>
      <c r="C229" s="201"/>
      <c r="D229" s="202" t="s">
        <v>72</v>
      </c>
      <c r="E229" s="203" t="s">
        <v>1060</v>
      </c>
      <c r="F229" s="203" t="s">
        <v>1061</v>
      </c>
      <c r="G229" s="201"/>
      <c r="H229" s="201"/>
      <c r="I229" s="204"/>
      <c r="J229" s="205">
        <f>BK229</f>
        <v>0</v>
      </c>
      <c r="K229" s="201"/>
      <c r="L229" s="206"/>
      <c r="M229" s="207"/>
      <c r="N229" s="208"/>
      <c r="O229" s="208"/>
      <c r="P229" s="209">
        <f>SUM(P230:P231)</f>
        <v>0</v>
      </c>
      <c r="Q229" s="208"/>
      <c r="R229" s="209">
        <f>SUM(R230:R231)</f>
        <v>0</v>
      </c>
      <c r="S229" s="208"/>
      <c r="T229" s="210">
        <f>SUM(T230:T231)</f>
        <v>0</v>
      </c>
      <c r="AR229" s="211" t="s">
        <v>81</v>
      </c>
      <c r="AT229" s="212" t="s">
        <v>72</v>
      </c>
      <c r="AU229" s="212" t="s">
        <v>73</v>
      </c>
      <c r="AY229" s="211" t="s">
        <v>128</v>
      </c>
      <c r="BK229" s="213">
        <f>SUM(BK230:BK231)</f>
        <v>0</v>
      </c>
    </row>
    <row r="230" spans="2:65" s="1" customFormat="1" ht="16.5" customHeight="1">
      <c r="B230" s="37"/>
      <c r="C230" s="214" t="s">
        <v>323</v>
      </c>
      <c r="D230" s="214" t="s">
        <v>129</v>
      </c>
      <c r="E230" s="215" t="s">
        <v>1062</v>
      </c>
      <c r="F230" s="216" t="s">
        <v>1063</v>
      </c>
      <c r="G230" s="217" t="s">
        <v>1064</v>
      </c>
      <c r="H230" s="218">
        <v>1</v>
      </c>
      <c r="I230" s="219"/>
      <c r="J230" s="220">
        <f>ROUND(I230*H230,2)</f>
        <v>0</v>
      </c>
      <c r="K230" s="216" t="s">
        <v>1</v>
      </c>
      <c r="L230" s="42"/>
      <c r="M230" s="221" t="s">
        <v>1</v>
      </c>
      <c r="N230" s="222" t="s">
        <v>38</v>
      </c>
      <c r="O230" s="85"/>
      <c r="P230" s="223">
        <f>O230*H230</f>
        <v>0</v>
      </c>
      <c r="Q230" s="223">
        <v>0</v>
      </c>
      <c r="R230" s="223">
        <f>Q230*H230</f>
        <v>0</v>
      </c>
      <c r="S230" s="223">
        <v>0</v>
      </c>
      <c r="T230" s="224">
        <f>S230*H230</f>
        <v>0</v>
      </c>
      <c r="AR230" s="225" t="s">
        <v>133</v>
      </c>
      <c r="AT230" s="225" t="s">
        <v>129</v>
      </c>
      <c r="AU230" s="225" t="s">
        <v>81</v>
      </c>
      <c r="AY230" s="16" t="s">
        <v>128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6" t="s">
        <v>81</v>
      </c>
      <c r="BK230" s="226">
        <f>ROUND(I230*H230,2)</f>
        <v>0</v>
      </c>
      <c r="BL230" s="16" t="s">
        <v>133</v>
      </c>
      <c r="BM230" s="225" t="s">
        <v>432</v>
      </c>
    </row>
    <row r="231" spans="2:47" s="1" customFormat="1" ht="12">
      <c r="B231" s="37"/>
      <c r="C231" s="38"/>
      <c r="D231" s="227" t="s">
        <v>134</v>
      </c>
      <c r="E231" s="38"/>
      <c r="F231" s="228" t="s">
        <v>1063</v>
      </c>
      <c r="G231" s="38"/>
      <c r="H231" s="38"/>
      <c r="I231" s="138"/>
      <c r="J231" s="38"/>
      <c r="K231" s="38"/>
      <c r="L231" s="42"/>
      <c r="M231" s="229"/>
      <c r="N231" s="85"/>
      <c r="O231" s="85"/>
      <c r="P231" s="85"/>
      <c r="Q231" s="85"/>
      <c r="R231" s="85"/>
      <c r="S231" s="85"/>
      <c r="T231" s="86"/>
      <c r="AT231" s="16" t="s">
        <v>134</v>
      </c>
      <c r="AU231" s="16" t="s">
        <v>81</v>
      </c>
    </row>
    <row r="232" spans="2:63" s="10" customFormat="1" ht="25.9" customHeight="1">
      <c r="B232" s="200"/>
      <c r="C232" s="201"/>
      <c r="D232" s="202" t="s">
        <v>72</v>
      </c>
      <c r="E232" s="203" t="s">
        <v>1065</v>
      </c>
      <c r="F232" s="203" t="s">
        <v>1066</v>
      </c>
      <c r="G232" s="201"/>
      <c r="H232" s="201"/>
      <c r="I232" s="204"/>
      <c r="J232" s="205">
        <f>BK232</f>
        <v>0</v>
      </c>
      <c r="K232" s="201"/>
      <c r="L232" s="206"/>
      <c r="M232" s="207"/>
      <c r="N232" s="208"/>
      <c r="O232" s="208"/>
      <c r="P232" s="209">
        <f>SUM(P233:P236)</f>
        <v>0</v>
      </c>
      <c r="Q232" s="208"/>
      <c r="R232" s="209">
        <f>SUM(R233:R236)</f>
        <v>0</v>
      </c>
      <c r="S232" s="208"/>
      <c r="T232" s="210">
        <f>SUM(T233:T236)</f>
        <v>0</v>
      </c>
      <c r="AR232" s="211" t="s">
        <v>81</v>
      </c>
      <c r="AT232" s="212" t="s">
        <v>72</v>
      </c>
      <c r="AU232" s="212" t="s">
        <v>73</v>
      </c>
      <c r="AY232" s="211" t="s">
        <v>128</v>
      </c>
      <c r="BK232" s="213">
        <f>SUM(BK233:BK236)</f>
        <v>0</v>
      </c>
    </row>
    <row r="233" spans="2:65" s="1" customFormat="1" ht="16.5" customHeight="1">
      <c r="B233" s="37"/>
      <c r="C233" s="214" t="s">
        <v>433</v>
      </c>
      <c r="D233" s="214" t="s">
        <v>129</v>
      </c>
      <c r="E233" s="215" t="s">
        <v>1067</v>
      </c>
      <c r="F233" s="216" t="s">
        <v>1068</v>
      </c>
      <c r="G233" s="217" t="s">
        <v>800</v>
      </c>
      <c r="H233" s="218">
        <v>9</v>
      </c>
      <c r="I233" s="219"/>
      <c r="J233" s="220">
        <f>ROUND(I233*H233,2)</f>
        <v>0</v>
      </c>
      <c r="K233" s="216" t="s">
        <v>1</v>
      </c>
      <c r="L233" s="42"/>
      <c r="M233" s="221" t="s">
        <v>1</v>
      </c>
      <c r="N233" s="222" t="s">
        <v>38</v>
      </c>
      <c r="O233" s="85"/>
      <c r="P233" s="223">
        <f>O233*H233</f>
        <v>0</v>
      </c>
      <c r="Q233" s="223">
        <v>0</v>
      </c>
      <c r="R233" s="223">
        <f>Q233*H233</f>
        <v>0</v>
      </c>
      <c r="S233" s="223">
        <v>0</v>
      </c>
      <c r="T233" s="224">
        <f>S233*H233</f>
        <v>0</v>
      </c>
      <c r="AR233" s="225" t="s">
        <v>133</v>
      </c>
      <c r="AT233" s="225" t="s">
        <v>129</v>
      </c>
      <c r="AU233" s="225" t="s">
        <v>81</v>
      </c>
      <c r="AY233" s="16" t="s">
        <v>128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6" t="s">
        <v>81</v>
      </c>
      <c r="BK233" s="226">
        <f>ROUND(I233*H233,2)</f>
        <v>0</v>
      </c>
      <c r="BL233" s="16" t="s">
        <v>133</v>
      </c>
      <c r="BM233" s="225" t="s">
        <v>436</v>
      </c>
    </row>
    <row r="234" spans="2:47" s="1" customFormat="1" ht="12">
      <c r="B234" s="37"/>
      <c r="C234" s="38"/>
      <c r="D234" s="227" t="s">
        <v>134</v>
      </c>
      <c r="E234" s="38"/>
      <c r="F234" s="228" t="s">
        <v>1068</v>
      </c>
      <c r="G234" s="38"/>
      <c r="H234" s="38"/>
      <c r="I234" s="138"/>
      <c r="J234" s="38"/>
      <c r="K234" s="38"/>
      <c r="L234" s="42"/>
      <c r="M234" s="229"/>
      <c r="N234" s="85"/>
      <c r="O234" s="85"/>
      <c r="P234" s="85"/>
      <c r="Q234" s="85"/>
      <c r="R234" s="85"/>
      <c r="S234" s="85"/>
      <c r="T234" s="86"/>
      <c r="AT234" s="16" t="s">
        <v>134</v>
      </c>
      <c r="AU234" s="16" t="s">
        <v>81</v>
      </c>
    </row>
    <row r="235" spans="2:65" s="1" customFormat="1" ht="16.5" customHeight="1">
      <c r="B235" s="37"/>
      <c r="C235" s="214" t="s">
        <v>329</v>
      </c>
      <c r="D235" s="214" t="s">
        <v>129</v>
      </c>
      <c r="E235" s="215" t="s">
        <v>1069</v>
      </c>
      <c r="F235" s="216" t="s">
        <v>1070</v>
      </c>
      <c r="G235" s="217" t="s">
        <v>800</v>
      </c>
      <c r="H235" s="218">
        <v>78</v>
      </c>
      <c r="I235" s="219"/>
      <c r="J235" s="220">
        <f>ROUND(I235*H235,2)</f>
        <v>0</v>
      </c>
      <c r="K235" s="216" t="s">
        <v>1</v>
      </c>
      <c r="L235" s="42"/>
      <c r="M235" s="221" t="s">
        <v>1</v>
      </c>
      <c r="N235" s="222" t="s">
        <v>38</v>
      </c>
      <c r="O235" s="85"/>
      <c r="P235" s="223">
        <f>O235*H235</f>
        <v>0</v>
      </c>
      <c r="Q235" s="223">
        <v>0</v>
      </c>
      <c r="R235" s="223">
        <f>Q235*H235</f>
        <v>0</v>
      </c>
      <c r="S235" s="223">
        <v>0</v>
      </c>
      <c r="T235" s="224">
        <f>S235*H235</f>
        <v>0</v>
      </c>
      <c r="AR235" s="225" t="s">
        <v>133</v>
      </c>
      <c r="AT235" s="225" t="s">
        <v>129</v>
      </c>
      <c r="AU235" s="225" t="s">
        <v>81</v>
      </c>
      <c r="AY235" s="16" t="s">
        <v>128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6" t="s">
        <v>81</v>
      </c>
      <c r="BK235" s="226">
        <f>ROUND(I235*H235,2)</f>
        <v>0</v>
      </c>
      <c r="BL235" s="16" t="s">
        <v>133</v>
      </c>
      <c r="BM235" s="225" t="s">
        <v>439</v>
      </c>
    </row>
    <row r="236" spans="2:47" s="1" customFormat="1" ht="12">
      <c r="B236" s="37"/>
      <c r="C236" s="38"/>
      <c r="D236" s="227" t="s">
        <v>134</v>
      </c>
      <c r="E236" s="38"/>
      <c r="F236" s="228" t="s">
        <v>1070</v>
      </c>
      <c r="G236" s="38"/>
      <c r="H236" s="38"/>
      <c r="I236" s="138"/>
      <c r="J236" s="38"/>
      <c r="K236" s="38"/>
      <c r="L236" s="42"/>
      <c r="M236" s="229"/>
      <c r="N236" s="85"/>
      <c r="O236" s="85"/>
      <c r="P236" s="85"/>
      <c r="Q236" s="85"/>
      <c r="R236" s="85"/>
      <c r="S236" s="85"/>
      <c r="T236" s="86"/>
      <c r="AT236" s="16" t="s">
        <v>134</v>
      </c>
      <c r="AU236" s="16" t="s">
        <v>81</v>
      </c>
    </row>
    <row r="237" spans="2:63" s="10" customFormat="1" ht="25.9" customHeight="1">
      <c r="B237" s="200"/>
      <c r="C237" s="201"/>
      <c r="D237" s="202" t="s">
        <v>72</v>
      </c>
      <c r="E237" s="203" t="s">
        <v>1071</v>
      </c>
      <c r="F237" s="203" t="s">
        <v>1072</v>
      </c>
      <c r="G237" s="201"/>
      <c r="H237" s="201"/>
      <c r="I237" s="204"/>
      <c r="J237" s="205">
        <f>BK237</f>
        <v>0</v>
      </c>
      <c r="K237" s="201"/>
      <c r="L237" s="206"/>
      <c r="M237" s="207"/>
      <c r="N237" s="208"/>
      <c r="O237" s="208"/>
      <c r="P237" s="209">
        <f>SUM(P238:P241)</f>
        <v>0</v>
      </c>
      <c r="Q237" s="208"/>
      <c r="R237" s="209">
        <f>SUM(R238:R241)</f>
        <v>0</v>
      </c>
      <c r="S237" s="208"/>
      <c r="T237" s="210">
        <f>SUM(T238:T241)</f>
        <v>0</v>
      </c>
      <c r="AR237" s="211" t="s">
        <v>81</v>
      </c>
      <c r="AT237" s="212" t="s">
        <v>72</v>
      </c>
      <c r="AU237" s="212" t="s">
        <v>73</v>
      </c>
      <c r="AY237" s="211" t="s">
        <v>128</v>
      </c>
      <c r="BK237" s="213">
        <f>SUM(BK238:BK241)</f>
        <v>0</v>
      </c>
    </row>
    <row r="238" spans="2:65" s="1" customFormat="1" ht="16.5" customHeight="1">
      <c r="B238" s="37"/>
      <c r="C238" s="214" t="s">
        <v>441</v>
      </c>
      <c r="D238" s="214" t="s">
        <v>129</v>
      </c>
      <c r="E238" s="215" t="s">
        <v>1073</v>
      </c>
      <c r="F238" s="216" t="s">
        <v>1074</v>
      </c>
      <c r="G238" s="217" t="s">
        <v>1029</v>
      </c>
      <c r="H238" s="218">
        <v>40</v>
      </c>
      <c r="I238" s="219"/>
      <c r="J238" s="220">
        <f>ROUND(I238*H238,2)</f>
        <v>0</v>
      </c>
      <c r="K238" s="216" t="s">
        <v>1</v>
      </c>
      <c r="L238" s="42"/>
      <c r="M238" s="221" t="s">
        <v>1</v>
      </c>
      <c r="N238" s="222" t="s">
        <v>38</v>
      </c>
      <c r="O238" s="85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AR238" s="225" t="s">
        <v>133</v>
      </c>
      <c r="AT238" s="225" t="s">
        <v>129</v>
      </c>
      <c r="AU238" s="225" t="s">
        <v>81</v>
      </c>
      <c r="AY238" s="16" t="s">
        <v>128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6" t="s">
        <v>81</v>
      </c>
      <c r="BK238" s="226">
        <f>ROUND(I238*H238,2)</f>
        <v>0</v>
      </c>
      <c r="BL238" s="16" t="s">
        <v>133</v>
      </c>
      <c r="BM238" s="225" t="s">
        <v>444</v>
      </c>
    </row>
    <row r="239" spans="2:47" s="1" customFormat="1" ht="12">
      <c r="B239" s="37"/>
      <c r="C239" s="38"/>
      <c r="D239" s="227" t="s">
        <v>134</v>
      </c>
      <c r="E239" s="38"/>
      <c r="F239" s="228" t="s">
        <v>1074</v>
      </c>
      <c r="G239" s="38"/>
      <c r="H239" s="38"/>
      <c r="I239" s="138"/>
      <c r="J239" s="38"/>
      <c r="K239" s="38"/>
      <c r="L239" s="42"/>
      <c r="M239" s="229"/>
      <c r="N239" s="85"/>
      <c r="O239" s="85"/>
      <c r="P239" s="85"/>
      <c r="Q239" s="85"/>
      <c r="R239" s="85"/>
      <c r="S239" s="85"/>
      <c r="T239" s="86"/>
      <c r="AT239" s="16" t="s">
        <v>134</v>
      </c>
      <c r="AU239" s="16" t="s">
        <v>81</v>
      </c>
    </row>
    <row r="240" spans="2:65" s="1" customFormat="1" ht="16.5" customHeight="1">
      <c r="B240" s="37"/>
      <c r="C240" s="214" t="s">
        <v>332</v>
      </c>
      <c r="D240" s="214" t="s">
        <v>129</v>
      </c>
      <c r="E240" s="215" t="s">
        <v>1075</v>
      </c>
      <c r="F240" s="216" t="s">
        <v>1076</v>
      </c>
      <c r="G240" s="217" t="s">
        <v>1029</v>
      </c>
      <c r="H240" s="218">
        <v>20</v>
      </c>
      <c r="I240" s="219"/>
      <c r="J240" s="220">
        <f>ROUND(I240*H240,2)</f>
        <v>0</v>
      </c>
      <c r="K240" s="216" t="s">
        <v>1</v>
      </c>
      <c r="L240" s="42"/>
      <c r="M240" s="221" t="s">
        <v>1</v>
      </c>
      <c r="N240" s="222" t="s">
        <v>38</v>
      </c>
      <c r="O240" s="85"/>
      <c r="P240" s="223">
        <f>O240*H240</f>
        <v>0</v>
      </c>
      <c r="Q240" s="223">
        <v>0</v>
      </c>
      <c r="R240" s="223">
        <f>Q240*H240</f>
        <v>0</v>
      </c>
      <c r="S240" s="223">
        <v>0</v>
      </c>
      <c r="T240" s="224">
        <f>S240*H240</f>
        <v>0</v>
      </c>
      <c r="AR240" s="225" t="s">
        <v>133</v>
      </c>
      <c r="AT240" s="225" t="s">
        <v>129</v>
      </c>
      <c r="AU240" s="225" t="s">
        <v>81</v>
      </c>
      <c r="AY240" s="16" t="s">
        <v>128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6" t="s">
        <v>81</v>
      </c>
      <c r="BK240" s="226">
        <f>ROUND(I240*H240,2)</f>
        <v>0</v>
      </c>
      <c r="BL240" s="16" t="s">
        <v>133</v>
      </c>
      <c r="BM240" s="225" t="s">
        <v>447</v>
      </c>
    </row>
    <row r="241" spans="2:47" s="1" customFormat="1" ht="12">
      <c r="B241" s="37"/>
      <c r="C241" s="38"/>
      <c r="D241" s="227" t="s">
        <v>134</v>
      </c>
      <c r="E241" s="38"/>
      <c r="F241" s="228" t="s">
        <v>1076</v>
      </c>
      <c r="G241" s="38"/>
      <c r="H241" s="38"/>
      <c r="I241" s="138"/>
      <c r="J241" s="38"/>
      <c r="K241" s="38"/>
      <c r="L241" s="42"/>
      <c r="M241" s="229"/>
      <c r="N241" s="85"/>
      <c r="O241" s="85"/>
      <c r="P241" s="85"/>
      <c r="Q241" s="85"/>
      <c r="R241" s="85"/>
      <c r="S241" s="85"/>
      <c r="T241" s="86"/>
      <c r="AT241" s="16" t="s">
        <v>134</v>
      </c>
      <c r="AU241" s="16" t="s">
        <v>81</v>
      </c>
    </row>
    <row r="242" spans="2:63" s="10" customFormat="1" ht="25.9" customHeight="1">
      <c r="B242" s="200"/>
      <c r="C242" s="201"/>
      <c r="D242" s="202" t="s">
        <v>72</v>
      </c>
      <c r="E242" s="203" t="s">
        <v>1077</v>
      </c>
      <c r="F242" s="203" t="s">
        <v>1078</v>
      </c>
      <c r="G242" s="201"/>
      <c r="H242" s="201"/>
      <c r="I242" s="204"/>
      <c r="J242" s="205">
        <f>BK242</f>
        <v>0</v>
      </c>
      <c r="K242" s="201"/>
      <c r="L242" s="206"/>
      <c r="M242" s="207"/>
      <c r="N242" s="208"/>
      <c r="O242" s="208"/>
      <c r="P242" s="209">
        <f>SUM(P243:P246)</f>
        <v>0</v>
      </c>
      <c r="Q242" s="208"/>
      <c r="R242" s="209">
        <f>SUM(R243:R246)</f>
        <v>0</v>
      </c>
      <c r="S242" s="208"/>
      <c r="T242" s="210">
        <f>SUM(T243:T246)</f>
        <v>0</v>
      </c>
      <c r="AR242" s="211" t="s">
        <v>81</v>
      </c>
      <c r="AT242" s="212" t="s">
        <v>72</v>
      </c>
      <c r="AU242" s="212" t="s">
        <v>73</v>
      </c>
      <c r="AY242" s="211" t="s">
        <v>128</v>
      </c>
      <c r="BK242" s="213">
        <f>SUM(BK243:BK246)</f>
        <v>0</v>
      </c>
    </row>
    <row r="243" spans="2:65" s="1" customFormat="1" ht="16.5" customHeight="1">
      <c r="B243" s="37"/>
      <c r="C243" s="214" t="s">
        <v>449</v>
      </c>
      <c r="D243" s="214" t="s">
        <v>129</v>
      </c>
      <c r="E243" s="215" t="s">
        <v>1079</v>
      </c>
      <c r="F243" s="216" t="s">
        <v>1080</v>
      </c>
      <c r="G243" s="217" t="s">
        <v>1081</v>
      </c>
      <c r="H243" s="218">
        <v>8</v>
      </c>
      <c r="I243" s="219"/>
      <c r="J243" s="220">
        <f>ROUND(I243*H243,2)</f>
        <v>0</v>
      </c>
      <c r="K243" s="216" t="s">
        <v>1</v>
      </c>
      <c r="L243" s="42"/>
      <c r="M243" s="221" t="s">
        <v>1</v>
      </c>
      <c r="N243" s="222" t="s">
        <v>38</v>
      </c>
      <c r="O243" s="85"/>
      <c r="P243" s="223">
        <f>O243*H243</f>
        <v>0</v>
      </c>
      <c r="Q243" s="223">
        <v>0</v>
      </c>
      <c r="R243" s="223">
        <f>Q243*H243</f>
        <v>0</v>
      </c>
      <c r="S243" s="223">
        <v>0</v>
      </c>
      <c r="T243" s="224">
        <f>S243*H243</f>
        <v>0</v>
      </c>
      <c r="AR243" s="225" t="s">
        <v>133</v>
      </c>
      <c r="AT243" s="225" t="s">
        <v>129</v>
      </c>
      <c r="AU243" s="225" t="s">
        <v>81</v>
      </c>
      <c r="AY243" s="16" t="s">
        <v>128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6" t="s">
        <v>81</v>
      </c>
      <c r="BK243" s="226">
        <f>ROUND(I243*H243,2)</f>
        <v>0</v>
      </c>
      <c r="BL243" s="16" t="s">
        <v>133</v>
      </c>
      <c r="BM243" s="225" t="s">
        <v>452</v>
      </c>
    </row>
    <row r="244" spans="2:47" s="1" customFormat="1" ht="12">
      <c r="B244" s="37"/>
      <c r="C244" s="38"/>
      <c r="D244" s="227" t="s">
        <v>134</v>
      </c>
      <c r="E244" s="38"/>
      <c r="F244" s="228" t="s">
        <v>1080</v>
      </c>
      <c r="G244" s="38"/>
      <c r="H244" s="38"/>
      <c r="I244" s="138"/>
      <c r="J244" s="38"/>
      <c r="K244" s="38"/>
      <c r="L244" s="42"/>
      <c r="M244" s="229"/>
      <c r="N244" s="85"/>
      <c r="O244" s="85"/>
      <c r="P244" s="85"/>
      <c r="Q244" s="85"/>
      <c r="R244" s="85"/>
      <c r="S244" s="85"/>
      <c r="T244" s="86"/>
      <c r="AT244" s="16" t="s">
        <v>134</v>
      </c>
      <c r="AU244" s="16" t="s">
        <v>81</v>
      </c>
    </row>
    <row r="245" spans="2:65" s="1" customFormat="1" ht="16.5" customHeight="1">
      <c r="B245" s="37"/>
      <c r="C245" s="214" t="s">
        <v>337</v>
      </c>
      <c r="D245" s="214" t="s">
        <v>129</v>
      </c>
      <c r="E245" s="215" t="s">
        <v>1082</v>
      </c>
      <c r="F245" s="216" t="s">
        <v>1083</v>
      </c>
      <c r="G245" s="217" t="s">
        <v>1081</v>
      </c>
      <c r="H245" s="218">
        <v>4</v>
      </c>
      <c r="I245" s="219"/>
      <c r="J245" s="220">
        <f>ROUND(I245*H245,2)</f>
        <v>0</v>
      </c>
      <c r="K245" s="216" t="s">
        <v>1</v>
      </c>
      <c r="L245" s="42"/>
      <c r="M245" s="221" t="s">
        <v>1</v>
      </c>
      <c r="N245" s="222" t="s">
        <v>38</v>
      </c>
      <c r="O245" s="85"/>
      <c r="P245" s="223">
        <f>O245*H245</f>
        <v>0</v>
      </c>
      <c r="Q245" s="223">
        <v>0</v>
      </c>
      <c r="R245" s="223">
        <f>Q245*H245</f>
        <v>0</v>
      </c>
      <c r="S245" s="223">
        <v>0</v>
      </c>
      <c r="T245" s="224">
        <f>S245*H245</f>
        <v>0</v>
      </c>
      <c r="AR245" s="225" t="s">
        <v>133</v>
      </c>
      <c r="AT245" s="225" t="s">
        <v>129</v>
      </c>
      <c r="AU245" s="225" t="s">
        <v>81</v>
      </c>
      <c r="AY245" s="16" t="s">
        <v>128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6" t="s">
        <v>81</v>
      </c>
      <c r="BK245" s="226">
        <f>ROUND(I245*H245,2)</f>
        <v>0</v>
      </c>
      <c r="BL245" s="16" t="s">
        <v>133</v>
      </c>
      <c r="BM245" s="225" t="s">
        <v>457</v>
      </c>
    </row>
    <row r="246" spans="2:47" s="1" customFormat="1" ht="12">
      <c r="B246" s="37"/>
      <c r="C246" s="38"/>
      <c r="D246" s="227" t="s">
        <v>134</v>
      </c>
      <c r="E246" s="38"/>
      <c r="F246" s="228" t="s">
        <v>1083</v>
      </c>
      <c r="G246" s="38"/>
      <c r="H246" s="38"/>
      <c r="I246" s="138"/>
      <c r="J246" s="38"/>
      <c r="K246" s="38"/>
      <c r="L246" s="42"/>
      <c r="M246" s="231"/>
      <c r="N246" s="232"/>
      <c r="O246" s="232"/>
      <c r="P246" s="232"/>
      <c r="Q246" s="232"/>
      <c r="R246" s="232"/>
      <c r="S246" s="232"/>
      <c r="T246" s="233"/>
      <c r="AT246" s="16" t="s">
        <v>134</v>
      </c>
      <c r="AU246" s="16" t="s">
        <v>81</v>
      </c>
    </row>
    <row r="247" spans="2:12" s="1" customFormat="1" ht="6.95" customHeight="1">
      <c r="B247" s="60"/>
      <c r="C247" s="61"/>
      <c r="D247" s="61"/>
      <c r="E247" s="61"/>
      <c r="F247" s="61"/>
      <c r="G247" s="61"/>
      <c r="H247" s="61"/>
      <c r="I247" s="172"/>
      <c r="J247" s="61"/>
      <c r="K247" s="61"/>
      <c r="L247" s="42"/>
    </row>
  </sheetData>
  <sheetProtection password="CC35" sheet="1" objects="1" scenarios="1" formatColumns="0" formatRows="0" autoFilter="0"/>
  <autoFilter ref="C122:K24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99</v>
      </c>
    </row>
    <row r="3" spans="2:46" ht="6.95" customHeight="1" hidden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83</v>
      </c>
    </row>
    <row r="4" spans="2:46" ht="24.95" customHeight="1" hidden="1">
      <c r="B4" s="19"/>
      <c r="D4" s="134" t="s">
        <v>103</v>
      </c>
      <c r="L4" s="19"/>
      <c r="M4" s="135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36" t="s">
        <v>16</v>
      </c>
      <c r="L6" s="19"/>
    </row>
    <row r="7" spans="2:12" ht="16.5" customHeight="1" hidden="1">
      <c r="B7" s="19"/>
      <c r="E7" s="137" t="str">
        <f>'Rekapitulace stavby'!K6</f>
        <v>Úprava vnitrobloku ulice Sadová - Cheb</v>
      </c>
      <c r="F7" s="136"/>
      <c r="G7" s="136"/>
      <c r="H7" s="136"/>
      <c r="L7" s="19"/>
    </row>
    <row r="8" spans="2:12" s="1" customFormat="1" ht="12" customHeight="1" hidden="1">
      <c r="B8" s="42"/>
      <c r="D8" s="136" t="s">
        <v>104</v>
      </c>
      <c r="I8" s="138"/>
      <c r="L8" s="42"/>
    </row>
    <row r="9" spans="2:12" s="1" customFormat="1" ht="36.95" customHeight="1" hidden="1">
      <c r="B9" s="42"/>
      <c r="E9" s="139" t="s">
        <v>1084</v>
      </c>
      <c r="F9" s="1"/>
      <c r="G9" s="1"/>
      <c r="H9" s="1"/>
      <c r="I9" s="138"/>
      <c r="L9" s="42"/>
    </row>
    <row r="10" spans="2:12" s="1" customFormat="1" ht="12" hidden="1">
      <c r="B10" s="42"/>
      <c r="I10" s="138"/>
      <c r="L10" s="42"/>
    </row>
    <row r="11" spans="2:12" s="1" customFormat="1" ht="12" customHeight="1" hidden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 hidden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23. 9. 2019</v>
      </c>
      <c r="L12" s="42"/>
    </row>
    <row r="13" spans="2:12" s="1" customFormat="1" ht="10.8" customHeight="1" hidden="1">
      <c r="B13" s="42"/>
      <c r="I13" s="138"/>
      <c r="L13" s="42"/>
    </row>
    <row r="14" spans="2:12" s="1" customFormat="1" ht="12" customHeight="1" hidden="1">
      <c r="B14" s="42"/>
      <c r="D14" s="136" t="s">
        <v>24</v>
      </c>
      <c r="I14" s="141" t="s">
        <v>25</v>
      </c>
      <c r="J14" s="140" t="str">
        <f>IF('Rekapitulace stavby'!AN10="","",'Rekapitulace stavby'!AN10)</f>
        <v/>
      </c>
      <c r="L14" s="42"/>
    </row>
    <row r="15" spans="2:12" s="1" customFormat="1" ht="18" customHeight="1" hidden="1">
      <c r="B15" s="42"/>
      <c r="E15" s="140" t="str">
        <f>IF('Rekapitulace stavby'!E11="","",'Rekapitulace stavby'!E11)</f>
        <v xml:space="preserve"> </v>
      </c>
      <c r="I15" s="141" t="s">
        <v>26</v>
      </c>
      <c r="J15" s="140" t="str">
        <f>IF('Rekapitulace stavby'!AN11="","",'Rekapitulace stavby'!AN11)</f>
        <v/>
      </c>
      <c r="L15" s="42"/>
    </row>
    <row r="16" spans="2:12" s="1" customFormat="1" ht="6.95" customHeight="1" hidden="1">
      <c r="B16" s="42"/>
      <c r="I16" s="138"/>
      <c r="L16" s="42"/>
    </row>
    <row r="17" spans="2:12" s="1" customFormat="1" ht="12" customHeight="1" hidden="1">
      <c r="B17" s="42"/>
      <c r="D17" s="136" t="s">
        <v>27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40"/>
      <c r="G18" s="140"/>
      <c r="H18" s="140"/>
      <c r="I18" s="141" t="s">
        <v>26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38"/>
      <c r="L19" s="42"/>
    </row>
    <row r="20" spans="2:12" s="1" customFormat="1" ht="12" customHeight="1" hidden="1">
      <c r="B20" s="42"/>
      <c r="D20" s="136" t="s">
        <v>29</v>
      </c>
      <c r="I20" s="141" t="s">
        <v>25</v>
      </c>
      <c r="J20" s="140" t="str">
        <f>IF('Rekapitulace stavby'!AN16="","",'Rekapitulace stavby'!AN16)</f>
        <v/>
      </c>
      <c r="L20" s="42"/>
    </row>
    <row r="21" spans="2:12" s="1" customFormat="1" ht="18" customHeight="1" hidden="1">
      <c r="B21" s="42"/>
      <c r="E21" s="140" t="str">
        <f>IF('Rekapitulace stavby'!E17="","",'Rekapitulace stavby'!E17)</f>
        <v xml:space="preserve"> </v>
      </c>
      <c r="I21" s="141" t="s">
        <v>26</v>
      </c>
      <c r="J21" s="140" t="str">
        <f>IF('Rekapitulace stavby'!AN17="","",'Rekapitulace stavby'!AN17)</f>
        <v/>
      </c>
      <c r="L21" s="42"/>
    </row>
    <row r="22" spans="2:12" s="1" customFormat="1" ht="6.95" customHeight="1" hidden="1">
      <c r="B22" s="42"/>
      <c r="I22" s="138"/>
      <c r="L22" s="42"/>
    </row>
    <row r="23" spans="2:12" s="1" customFormat="1" ht="12" customHeight="1" hidden="1">
      <c r="B23" s="42"/>
      <c r="D23" s="136" t="s">
        <v>30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 hidden="1">
      <c r="B24" s="42"/>
      <c r="E24" s="140" t="str">
        <f>IF('Rekapitulace stavby'!E20="","",'Rekapitulace stavby'!E20)</f>
        <v xml:space="preserve"> </v>
      </c>
      <c r="I24" s="141" t="s">
        <v>26</v>
      </c>
      <c r="J24" s="140" t="str">
        <f>IF('Rekapitulace stavby'!AN20="","",'Rekapitulace stavby'!AN20)</f>
        <v/>
      </c>
      <c r="L24" s="42"/>
    </row>
    <row r="25" spans="2:12" s="1" customFormat="1" ht="6.95" customHeight="1" hidden="1">
      <c r="B25" s="42"/>
      <c r="I25" s="138"/>
      <c r="L25" s="42"/>
    </row>
    <row r="26" spans="2:12" s="1" customFormat="1" ht="12" customHeight="1" hidden="1">
      <c r="B26" s="42"/>
      <c r="D26" s="136" t="s">
        <v>32</v>
      </c>
      <c r="I26" s="138"/>
      <c r="L26" s="42"/>
    </row>
    <row r="27" spans="2:12" s="7" customFormat="1" ht="16.5" customHeight="1" hidden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 hidden="1">
      <c r="B28" s="42"/>
      <c r="I28" s="138"/>
      <c r="L28" s="42"/>
    </row>
    <row r="29" spans="2:12" s="1" customFormat="1" ht="6.95" customHeight="1" hidden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 hidden="1">
      <c r="B30" s="42"/>
      <c r="D30" s="147" t="s">
        <v>33</v>
      </c>
      <c r="I30" s="138"/>
      <c r="J30" s="148">
        <f>ROUND(J123,2)</f>
        <v>0</v>
      </c>
      <c r="L30" s="42"/>
    </row>
    <row r="31" spans="2:12" s="1" customFormat="1" ht="6.95" customHeight="1" hidden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 hidden="1">
      <c r="B32" s="42"/>
      <c r="F32" s="149" t="s">
        <v>35</v>
      </c>
      <c r="I32" s="150" t="s">
        <v>34</v>
      </c>
      <c r="J32" s="149" t="s">
        <v>36</v>
      </c>
      <c r="L32" s="42"/>
    </row>
    <row r="33" spans="2:12" s="1" customFormat="1" ht="14.4" customHeight="1" hidden="1">
      <c r="B33" s="42"/>
      <c r="D33" s="151" t="s">
        <v>37</v>
      </c>
      <c r="E33" s="136" t="s">
        <v>38</v>
      </c>
      <c r="F33" s="152">
        <f>ROUND((SUM(BE123:BE204)),2)</f>
        <v>0</v>
      </c>
      <c r="I33" s="153">
        <v>0.21</v>
      </c>
      <c r="J33" s="152">
        <f>ROUND(((SUM(BE123:BE204))*I33),2)</f>
        <v>0</v>
      </c>
      <c r="L33" s="42"/>
    </row>
    <row r="34" spans="2:12" s="1" customFormat="1" ht="14.4" customHeight="1" hidden="1">
      <c r="B34" s="42"/>
      <c r="E34" s="136" t="s">
        <v>39</v>
      </c>
      <c r="F34" s="152">
        <f>ROUND((SUM(BF123:BF204)),2)</f>
        <v>0</v>
      </c>
      <c r="I34" s="153">
        <v>0.15</v>
      </c>
      <c r="J34" s="152">
        <f>ROUND(((SUM(BF123:BF204))*I34),2)</f>
        <v>0</v>
      </c>
      <c r="L34" s="42"/>
    </row>
    <row r="35" spans="2:12" s="1" customFormat="1" ht="14.4" customHeight="1" hidden="1">
      <c r="B35" s="42"/>
      <c r="E35" s="136" t="s">
        <v>40</v>
      </c>
      <c r="F35" s="152">
        <f>ROUND((SUM(BG123:BG204)),2)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41</v>
      </c>
      <c r="F36" s="152">
        <f>ROUND((SUM(BH123:BH204)),2)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42</v>
      </c>
      <c r="F37" s="152">
        <f>ROUND((SUM(BI123:BI204)),2)</f>
        <v>0</v>
      </c>
      <c r="I37" s="153">
        <v>0</v>
      </c>
      <c r="J37" s="152">
        <f>0</f>
        <v>0</v>
      </c>
      <c r="L37" s="42"/>
    </row>
    <row r="38" spans="2:12" s="1" customFormat="1" ht="6.95" customHeight="1" hidden="1">
      <c r="B38" s="42"/>
      <c r="I38" s="138"/>
      <c r="L38" s="42"/>
    </row>
    <row r="39" spans="2:12" s="1" customFormat="1" ht="25.4" customHeight="1" hidden="1"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9"/>
      <c r="J39" s="160">
        <f>SUM(J30:J37)</f>
        <v>0</v>
      </c>
      <c r="K39" s="161"/>
      <c r="L39" s="42"/>
    </row>
    <row r="40" spans="2:12" s="1" customFormat="1" ht="14.4" customHeight="1" hidden="1">
      <c r="B40" s="42"/>
      <c r="I40" s="138"/>
      <c r="L40" s="42"/>
    </row>
    <row r="41" spans="2:12" ht="14.4" customHeight="1" hidden="1">
      <c r="B41" s="19"/>
      <c r="L41" s="19"/>
    </row>
    <row r="42" spans="2:12" ht="14.4" customHeight="1" hidden="1">
      <c r="B42" s="19"/>
      <c r="L42" s="19"/>
    </row>
    <row r="43" spans="2:12" ht="14.4" customHeight="1" hidden="1">
      <c r="B43" s="19"/>
      <c r="L43" s="19"/>
    </row>
    <row r="44" spans="2:12" ht="14.4" customHeight="1" hidden="1">
      <c r="B44" s="19"/>
      <c r="L44" s="19"/>
    </row>
    <row r="45" spans="2:12" ht="14.4" customHeight="1" hidden="1">
      <c r="B45" s="19"/>
      <c r="L45" s="19"/>
    </row>
    <row r="46" spans="2:12" ht="14.4" customHeight="1" hidden="1">
      <c r="B46" s="19"/>
      <c r="L46" s="19"/>
    </row>
    <row r="47" spans="2:12" ht="14.4" customHeight="1" hidden="1">
      <c r="B47" s="19"/>
      <c r="L47" s="19"/>
    </row>
    <row r="48" spans="2:12" ht="14.4" customHeight="1" hidden="1">
      <c r="B48" s="19"/>
      <c r="L48" s="19"/>
    </row>
    <row r="49" spans="2:12" ht="14.4" customHeight="1" hidden="1">
      <c r="B49" s="19"/>
      <c r="L49" s="19"/>
    </row>
    <row r="50" spans="2:12" s="1" customFormat="1" ht="14.4" customHeight="1" hidden="1">
      <c r="B50" s="42"/>
      <c r="D50" s="162" t="s">
        <v>46</v>
      </c>
      <c r="E50" s="163"/>
      <c r="F50" s="163"/>
      <c r="G50" s="162" t="s">
        <v>47</v>
      </c>
      <c r="H50" s="163"/>
      <c r="I50" s="164"/>
      <c r="J50" s="163"/>
      <c r="K50" s="163"/>
      <c r="L50" s="4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2:12" s="1" customFormat="1" ht="12" hidden="1">
      <c r="B61" s="42"/>
      <c r="D61" s="165" t="s">
        <v>48</v>
      </c>
      <c r="E61" s="166"/>
      <c r="F61" s="167" t="s">
        <v>49</v>
      </c>
      <c r="G61" s="165" t="s">
        <v>48</v>
      </c>
      <c r="H61" s="166"/>
      <c r="I61" s="168"/>
      <c r="J61" s="169" t="s">
        <v>49</v>
      </c>
      <c r="K61" s="166"/>
      <c r="L61" s="42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2:12" s="1" customFormat="1" ht="12" hidden="1">
      <c r="B65" s="42"/>
      <c r="D65" s="162" t="s">
        <v>50</v>
      </c>
      <c r="E65" s="163"/>
      <c r="F65" s="163"/>
      <c r="G65" s="162" t="s">
        <v>51</v>
      </c>
      <c r="H65" s="163"/>
      <c r="I65" s="164"/>
      <c r="J65" s="163"/>
      <c r="K65" s="163"/>
      <c r="L65" s="42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2:12" s="1" customFormat="1" ht="12" hidden="1">
      <c r="B76" s="42"/>
      <c r="D76" s="165" t="s">
        <v>48</v>
      </c>
      <c r="E76" s="166"/>
      <c r="F76" s="167" t="s">
        <v>49</v>
      </c>
      <c r="G76" s="165" t="s">
        <v>48</v>
      </c>
      <c r="H76" s="166"/>
      <c r="I76" s="168"/>
      <c r="J76" s="169" t="s">
        <v>49</v>
      </c>
      <c r="K76" s="166"/>
      <c r="L76" s="42"/>
    </row>
    <row r="77" spans="2:12" s="1" customFormat="1" ht="14.4" customHeight="1" hidden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78" ht="12" hidden="1"/>
    <row r="79" ht="12" hidden="1"/>
    <row r="80" ht="12" hidden="1"/>
    <row r="81" spans="2:12" s="1" customFormat="1" ht="6.95" customHeight="1" hidden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 hidden="1">
      <c r="B82" s="37"/>
      <c r="C82" s="22" t="s">
        <v>106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 hidden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 hidden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 hidden="1">
      <c r="B85" s="37"/>
      <c r="C85" s="38"/>
      <c r="D85" s="38"/>
      <c r="E85" s="176" t="str">
        <f>E7</f>
        <v>Úprava vnitrobloku ulice Sadová - Cheb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 hidden="1">
      <c r="B86" s="37"/>
      <c r="C86" s="31" t="s">
        <v>104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 hidden="1">
      <c r="B87" s="37"/>
      <c r="C87" s="38"/>
      <c r="D87" s="38"/>
      <c r="E87" s="70" t="str">
        <f>E9</f>
        <v>60 - VO - 2.etapa - 60 - VO - 2.etapa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 hidden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 hidden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23. 9. 2019</v>
      </c>
      <c r="K89" s="38"/>
      <c r="L89" s="42"/>
    </row>
    <row r="90" spans="2:12" s="1" customFormat="1" ht="6.95" customHeight="1" hidden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15.15" customHeight="1" hidden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41" t="s">
        <v>29</v>
      </c>
      <c r="J91" s="35" t="str">
        <f>E21</f>
        <v xml:space="preserve"> </v>
      </c>
      <c r="K91" s="38"/>
      <c r="L91" s="42"/>
    </row>
    <row r="92" spans="2:12" s="1" customFormat="1" ht="15.15" customHeight="1" hidden="1">
      <c r="B92" s="37"/>
      <c r="C92" s="31" t="s">
        <v>27</v>
      </c>
      <c r="D92" s="38"/>
      <c r="E92" s="38"/>
      <c r="F92" s="26" t="str">
        <f>IF(E18="","",E18)</f>
        <v>Vyplň údaj</v>
      </c>
      <c r="G92" s="38"/>
      <c r="H92" s="38"/>
      <c r="I92" s="141" t="s">
        <v>30</v>
      </c>
      <c r="J92" s="35" t="str">
        <f>E24</f>
        <v xml:space="preserve"> </v>
      </c>
      <c r="K92" s="38"/>
      <c r="L92" s="42"/>
    </row>
    <row r="93" spans="2:12" s="1" customFormat="1" ht="10.3" customHeight="1" hidden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 hidden="1">
      <c r="B94" s="37"/>
      <c r="C94" s="177" t="s">
        <v>107</v>
      </c>
      <c r="D94" s="178"/>
      <c r="E94" s="178"/>
      <c r="F94" s="178"/>
      <c r="G94" s="178"/>
      <c r="H94" s="178"/>
      <c r="I94" s="179"/>
      <c r="J94" s="180" t="s">
        <v>108</v>
      </c>
      <c r="K94" s="178"/>
      <c r="L94" s="42"/>
    </row>
    <row r="95" spans="2:12" s="1" customFormat="1" ht="10.3" customHeight="1" hidden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 hidden="1">
      <c r="B96" s="37"/>
      <c r="C96" s="181" t="s">
        <v>109</v>
      </c>
      <c r="D96" s="38"/>
      <c r="E96" s="38"/>
      <c r="F96" s="38"/>
      <c r="G96" s="38"/>
      <c r="H96" s="38"/>
      <c r="I96" s="138"/>
      <c r="J96" s="104">
        <f>J123</f>
        <v>0</v>
      </c>
      <c r="K96" s="38"/>
      <c r="L96" s="42"/>
      <c r="AU96" s="16" t="s">
        <v>110</v>
      </c>
    </row>
    <row r="97" spans="2:12" s="8" customFormat="1" ht="24.95" customHeight="1" hidden="1">
      <c r="B97" s="182"/>
      <c r="C97" s="183"/>
      <c r="D97" s="184" t="s">
        <v>957</v>
      </c>
      <c r="E97" s="185"/>
      <c r="F97" s="185"/>
      <c r="G97" s="185"/>
      <c r="H97" s="185"/>
      <c r="I97" s="186"/>
      <c r="J97" s="187">
        <f>J124</f>
        <v>0</v>
      </c>
      <c r="K97" s="183"/>
      <c r="L97" s="188"/>
    </row>
    <row r="98" spans="2:12" s="8" customFormat="1" ht="24.95" customHeight="1" hidden="1">
      <c r="B98" s="182"/>
      <c r="C98" s="183"/>
      <c r="D98" s="184" t="s">
        <v>958</v>
      </c>
      <c r="E98" s="185"/>
      <c r="F98" s="185"/>
      <c r="G98" s="185"/>
      <c r="H98" s="185"/>
      <c r="I98" s="186"/>
      <c r="J98" s="187">
        <f>J155</f>
        <v>0</v>
      </c>
      <c r="K98" s="183"/>
      <c r="L98" s="188"/>
    </row>
    <row r="99" spans="2:12" s="8" customFormat="1" ht="24.95" customHeight="1" hidden="1">
      <c r="B99" s="182"/>
      <c r="C99" s="183"/>
      <c r="D99" s="184" t="s">
        <v>959</v>
      </c>
      <c r="E99" s="185"/>
      <c r="F99" s="185"/>
      <c r="G99" s="185"/>
      <c r="H99" s="185"/>
      <c r="I99" s="186"/>
      <c r="J99" s="187">
        <f>J156</f>
        <v>0</v>
      </c>
      <c r="K99" s="183"/>
      <c r="L99" s="188"/>
    </row>
    <row r="100" spans="2:12" s="8" customFormat="1" ht="24.95" customHeight="1" hidden="1">
      <c r="B100" s="182"/>
      <c r="C100" s="183"/>
      <c r="D100" s="184" t="s">
        <v>960</v>
      </c>
      <c r="E100" s="185"/>
      <c r="F100" s="185"/>
      <c r="G100" s="185"/>
      <c r="H100" s="185"/>
      <c r="I100" s="186"/>
      <c r="J100" s="187">
        <f>J187</f>
        <v>0</v>
      </c>
      <c r="K100" s="183"/>
      <c r="L100" s="188"/>
    </row>
    <row r="101" spans="2:12" s="8" customFormat="1" ht="24.95" customHeight="1" hidden="1">
      <c r="B101" s="182"/>
      <c r="C101" s="183"/>
      <c r="D101" s="184" t="s">
        <v>961</v>
      </c>
      <c r="E101" s="185"/>
      <c r="F101" s="185"/>
      <c r="G101" s="185"/>
      <c r="H101" s="185"/>
      <c r="I101" s="186"/>
      <c r="J101" s="187">
        <f>J190</f>
        <v>0</v>
      </c>
      <c r="K101" s="183"/>
      <c r="L101" s="188"/>
    </row>
    <row r="102" spans="2:12" s="8" customFormat="1" ht="24.95" customHeight="1" hidden="1">
      <c r="B102" s="182"/>
      <c r="C102" s="183"/>
      <c r="D102" s="184" t="s">
        <v>962</v>
      </c>
      <c r="E102" s="185"/>
      <c r="F102" s="185"/>
      <c r="G102" s="185"/>
      <c r="H102" s="185"/>
      <c r="I102" s="186"/>
      <c r="J102" s="187">
        <f>J195</f>
        <v>0</v>
      </c>
      <c r="K102" s="183"/>
      <c r="L102" s="188"/>
    </row>
    <row r="103" spans="2:12" s="8" customFormat="1" ht="24.95" customHeight="1" hidden="1">
      <c r="B103" s="182"/>
      <c r="C103" s="183"/>
      <c r="D103" s="184" t="s">
        <v>963</v>
      </c>
      <c r="E103" s="185"/>
      <c r="F103" s="185"/>
      <c r="G103" s="185"/>
      <c r="H103" s="185"/>
      <c r="I103" s="186"/>
      <c r="J103" s="187">
        <f>J200</f>
        <v>0</v>
      </c>
      <c r="K103" s="183"/>
      <c r="L103" s="188"/>
    </row>
    <row r="104" spans="2:12" s="1" customFormat="1" ht="21.8" customHeight="1" hidden="1">
      <c r="B104" s="37"/>
      <c r="C104" s="38"/>
      <c r="D104" s="38"/>
      <c r="E104" s="38"/>
      <c r="F104" s="38"/>
      <c r="G104" s="38"/>
      <c r="H104" s="38"/>
      <c r="I104" s="138"/>
      <c r="J104" s="38"/>
      <c r="K104" s="38"/>
      <c r="L104" s="42"/>
    </row>
    <row r="105" spans="2:12" s="1" customFormat="1" ht="6.95" customHeight="1" hidden="1">
      <c r="B105" s="60"/>
      <c r="C105" s="61"/>
      <c r="D105" s="61"/>
      <c r="E105" s="61"/>
      <c r="F105" s="61"/>
      <c r="G105" s="61"/>
      <c r="H105" s="61"/>
      <c r="I105" s="172"/>
      <c r="J105" s="61"/>
      <c r="K105" s="61"/>
      <c r="L105" s="42"/>
    </row>
    <row r="106" ht="12" hidden="1"/>
    <row r="107" ht="12" hidden="1"/>
    <row r="108" ht="12" hidden="1"/>
    <row r="109" spans="2:12" s="1" customFormat="1" ht="6.95" customHeight="1">
      <c r="B109" s="62"/>
      <c r="C109" s="63"/>
      <c r="D109" s="63"/>
      <c r="E109" s="63"/>
      <c r="F109" s="63"/>
      <c r="G109" s="63"/>
      <c r="H109" s="63"/>
      <c r="I109" s="175"/>
      <c r="J109" s="63"/>
      <c r="K109" s="63"/>
      <c r="L109" s="42"/>
    </row>
    <row r="110" spans="2:12" s="1" customFormat="1" ht="24.95" customHeight="1">
      <c r="B110" s="37"/>
      <c r="C110" s="22" t="s">
        <v>112</v>
      </c>
      <c r="D110" s="38"/>
      <c r="E110" s="38"/>
      <c r="F110" s="38"/>
      <c r="G110" s="38"/>
      <c r="H110" s="38"/>
      <c r="I110" s="13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38"/>
      <c r="J111" s="38"/>
      <c r="K111" s="38"/>
      <c r="L111" s="42"/>
    </row>
    <row r="112" spans="2:12" s="1" customFormat="1" ht="12" customHeight="1">
      <c r="B112" s="37"/>
      <c r="C112" s="31" t="s">
        <v>16</v>
      </c>
      <c r="D112" s="38"/>
      <c r="E112" s="38"/>
      <c r="F112" s="38"/>
      <c r="G112" s="38"/>
      <c r="H112" s="38"/>
      <c r="I112" s="138"/>
      <c r="J112" s="38"/>
      <c r="K112" s="38"/>
      <c r="L112" s="42"/>
    </row>
    <row r="113" spans="2:12" s="1" customFormat="1" ht="16.5" customHeight="1">
      <c r="B113" s="37"/>
      <c r="C113" s="38"/>
      <c r="D113" s="38"/>
      <c r="E113" s="176" t="str">
        <f>E7</f>
        <v>Úprava vnitrobloku ulice Sadová - Cheb</v>
      </c>
      <c r="F113" s="31"/>
      <c r="G113" s="31"/>
      <c r="H113" s="31"/>
      <c r="I113" s="138"/>
      <c r="J113" s="38"/>
      <c r="K113" s="38"/>
      <c r="L113" s="42"/>
    </row>
    <row r="114" spans="2:12" s="1" customFormat="1" ht="12" customHeight="1">
      <c r="B114" s="37"/>
      <c r="C114" s="31" t="s">
        <v>104</v>
      </c>
      <c r="D114" s="38"/>
      <c r="E114" s="38"/>
      <c r="F114" s="38"/>
      <c r="G114" s="38"/>
      <c r="H114" s="38"/>
      <c r="I114" s="138"/>
      <c r="J114" s="38"/>
      <c r="K114" s="38"/>
      <c r="L114" s="42"/>
    </row>
    <row r="115" spans="2:12" s="1" customFormat="1" ht="16.5" customHeight="1">
      <c r="B115" s="37"/>
      <c r="C115" s="38"/>
      <c r="D115" s="38"/>
      <c r="E115" s="70" t="str">
        <f>E9</f>
        <v>60 - VO - 2.etapa - 60 - VO - 2.etapa</v>
      </c>
      <c r="F115" s="38"/>
      <c r="G115" s="38"/>
      <c r="H115" s="38"/>
      <c r="I115" s="138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38"/>
      <c r="J116" s="38"/>
      <c r="K116" s="38"/>
      <c r="L116" s="42"/>
    </row>
    <row r="117" spans="2:12" s="1" customFormat="1" ht="12" customHeight="1">
      <c r="B117" s="37"/>
      <c r="C117" s="31" t="s">
        <v>20</v>
      </c>
      <c r="D117" s="38"/>
      <c r="E117" s="38"/>
      <c r="F117" s="26" t="str">
        <f>F12</f>
        <v xml:space="preserve"> </v>
      </c>
      <c r="G117" s="38"/>
      <c r="H117" s="38"/>
      <c r="I117" s="141" t="s">
        <v>22</v>
      </c>
      <c r="J117" s="73" t="str">
        <f>IF(J12="","",J12)</f>
        <v>23. 9. 2019</v>
      </c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38"/>
      <c r="J118" s="38"/>
      <c r="K118" s="38"/>
      <c r="L118" s="42"/>
    </row>
    <row r="119" spans="2:12" s="1" customFormat="1" ht="15.15" customHeight="1">
      <c r="B119" s="37"/>
      <c r="C119" s="31" t="s">
        <v>24</v>
      </c>
      <c r="D119" s="38"/>
      <c r="E119" s="38"/>
      <c r="F119" s="26" t="str">
        <f>E15</f>
        <v xml:space="preserve"> </v>
      </c>
      <c r="G119" s="38"/>
      <c r="H119" s="38"/>
      <c r="I119" s="141" t="s">
        <v>29</v>
      </c>
      <c r="J119" s="35" t="str">
        <f>E21</f>
        <v xml:space="preserve"> </v>
      </c>
      <c r="K119" s="38"/>
      <c r="L119" s="42"/>
    </row>
    <row r="120" spans="2:12" s="1" customFormat="1" ht="15.15" customHeight="1">
      <c r="B120" s="37"/>
      <c r="C120" s="31" t="s">
        <v>27</v>
      </c>
      <c r="D120" s="38"/>
      <c r="E120" s="38"/>
      <c r="F120" s="26" t="str">
        <f>IF(E18="","",E18)</f>
        <v>Vyplň údaj</v>
      </c>
      <c r="G120" s="38"/>
      <c r="H120" s="38"/>
      <c r="I120" s="141" t="s">
        <v>30</v>
      </c>
      <c r="J120" s="35" t="str">
        <f>E24</f>
        <v xml:space="preserve"> </v>
      </c>
      <c r="K120" s="38"/>
      <c r="L120" s="42"/>
    </row>
    <row r="121" spans="2:12" s="1" customFormat="1" ht="10.3" customHeight="1">
      <c r="B121" s="37"/>
      <c r="C121" s="38"/>
      <c r="D121" s="38"/>
      <c r="E121" s="38"/>
      <c r="F121" s="38"/>
      <c r="G121" s="38"/>
      <c r="H121" s="38"/>
      <c r="I121" s="138"/>
      <c r="J121" s="38"/>
      <c r="K121" s="38"/>
      <c r="L121" s="42"/>
    </row>
    <row r="122" spans="2:20" s="9" customFormat="1" ht="29.25" customHeight="1">
      <c r="B122" s="189"/>
      <c r="C122" s="190" t="s">
        <v>113</v>
      </c>
      <c r="D122" s="191" t="s">
        <v>58</v>
      </c>
      <c r="E122" s="191" t="s">
        <v>54</v>
      </c>
      <c r="F122" s="191" t="s">
        <v>55</v>
      </c>
      <c r="G122" s="191" t="s">
        <v>114</v>
      </c>
      <c r="H122" s="191" t="s">
        <v>115</v>
      </c>
      <c r="I122" s="192" t="s">
        <v>116</v>
      </c>
      <c r="J122" s="193" t="s">
        <v>108</v>
      </c>
      <c r="K122" s="194" t="s">
        <v>117</v>
      </c>
      <c r="L122" s="195"/>
      <c r="M122" s="94" t="s">
        <v>1</v>
      </c>
      <c r="N122" s="95" t="s">
        <v>37</v>
      </c>
      <c r="O122" s="95" t="s">
        <v>118</v>
      </c>
      <c r="P122" s="95" t="s">
        <v>119</v>
      </c>
      <c r="Q122" s="95" t="s">
        <v>120</v>
      </c>
      <c r="R122" s="95" t="s">
        <v>121</v>
      </c>
      <c r="S122" s="95" t="s">
        <v>122</v>
      </c>
      <c r="T122" s="96" t="s">
        <v>123</v>
      </c>
    </row>
    <row r="123" spans="2:63" s="1" customFormat="1" ht="22.8" customHeight="1">
      <c r="B123" s="37"/>
      <c r="C123" s="101" t="s">
        <v>124</v>
      </c>
      <c r="D123" s="38"/>
      <c r="E123" s="38"/>
      <c r="F123" s="38"/>
      <c r="G123" s="38"/>
      <c r="H123" s="38"/>
      <c r="I123" s="138"/>
      <c r="J123" s="196">
        <f>BK123</f>
        <v>0</v>
      </c>
      <c r="K123" s="38"/>
      <c r="L123" s="42"/>
      <c r="M123" s="97"/>
      <c r="N123" s="98"/>
      <c r="O123" s="98"/>
      <c r="P123" s="197">
        <f>P124+P155+P156+P187+P190+P195+P200</f>
        <v>0</v>
      </c>
      <c r="Q123" s="98"/>
      <c r="R123" s="197">
        <f>R124+R155+R156+R187+R190+R195+R200</f>
        <v>0</v>
      </c>
      <c r="S123" s="98"/>
      <c r="T123" s="198">
        <f>T124+T155+T156+T187+T190+T195+T200</f>
        <v>0</v>
      </c>
      <c r="AT123" s="16" t="s">
        <v>72</v>
      </c>
      <c r="AU123" s="16" t="s">
        <v>110</v>
      </c>
      <c r="BK123" s="199">
        <f>BK124+BK155+BK156+BK187+BK190+BK195+BK200</f>
        <v>0</v>
      </c>
    </row>
    <row r="124" spans="2:63" s="10" customFormat="1" ht="25.9" customHeight="1">
      <c r="B124" s="200"/>
      <c r="C124" s="201"/>
      <c r="D124" s="202" t="s">
        <v>72</v>
      </c>
      <c r="E124" s="203" t="s">
        <v>964</v>
      </c>
      <c r="F124" s="203" t="s">
        <v>657</v>
      </c>
      <c r="G124" s="201"/>
      <c r="H124" s="201"/>
      <c r="I124" s="204"/>
      <c r="J124" s="205">
        <f>BK124</f>
        <v>0</v>
      </c>
      <c r="K124" s="201"/>
      <c r="L124" s="206"/>
      <c r="M124" s="207"/>
      <c r="N124" s="208"/>
      <c r="O124" s="208"/>
      <c r="P124" s="209">
        <f>SUM(P125:P154)</f>
        <v>0</v>
      </c>
      <c r="Q124" s="208"/>
      <c r="R124" s="209">
        <f>SUM(R125:R154)</f>
        <v>0</v>
      </c>
      <c r="S124" s="208"/>
      <c r="T124" s="210">
        <f>SUM(T125:T154)</f>
        <v>0</v>
      </c>
      <c r="AR124" s="211" t="s">
        <v>81</v>
      </c>
      <c r="AT124" s="212" t="s">
        <v>72</v>
      </c>
      <c r="AU124" s="212" t="s">
        <v>73</v>
      </c>
      <c r="AY124" s="211" t="s">
        <v>128</v>
      </c>
      <c r="BK124" s="213">
        <f>SUM(BK125:BK154)</f>
        <v>0</v>
      </c>
    </row>
    <row r="125" spans="2:65" s="1" customFormat="1" ht="16.5" customHeight="1">
      <c r="B125" s="37"/>
      <c r="C125" s="214" t="s">
        <v>81</v>
      </c>
      <c r="D125" s="214" t="s">
        <v>129</v>
      </c>
      <c r="E125" s="215" t="s">
        <v>977</v>
      </c>
      <c r="F125" s="216" t="s">
        <v>978</v>
      </c>
      <c r="G125" s="217" t="s">
        <v>967</v>
      </c>
      <c r="H125" s="218">
        <v>4</v>
      </c>
      <c r="I125" s="219"/>
      <c r="J125" s="220">
        <f>ROUND(I125*H125,2)</f>
        <v>0</v>
      </c>
      <c r="K125" s="216" t="s">
        <v>1</v>
      </c>
      <c r="L125" s="42"/>
      <c r="M125" s="221" t="s">
        <v>1</v>
      </c>
      <c r="N125" s="222" t="s">
        <v>38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AR125" s="225" t="s">
        <v>133</v>
      </c>
      <c r="AT125" s="225" t="s">
        <v>129</v>
      </c>
      <c r="AU125" s="225" t="s">
        <v>81</v>
      </c>
      <c r="AY125" s="16" t="s">
        <v>128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6" t="s">
        <v>81</v>
      </c>
      <c r="BK125" s="226">
        <f>ROUND(I125*H125,2)</f>
        <v>0</v>
      </c>
      <c r="BL125" s="16" t="s">
        <v>133</v>
      </c>
      <c r="BM125" s="225" t="s">
        <v>83</v>
      </c>
    </row>
    <row r="126" spans="2:47" s="1" customFormat="1" ht="12">
      <c r="B126" s="37"/>
      <c r="C126" s="38"/>
      <c r="D126" s="227" t="s">
        <v>134</v>
      </c>
      <c r="E126" s="38"/>
      <c r="F126" s="228" t="s">
        <v>978</v>
      </c>
      <c r="G126" s="38"/>
      <c r="H126" s="38"/>
      <c r="I126" s="138"/>
      <c r="J126" s="38"/>
      <c r="K126" s="38"/>
      <c r="L126" s="42"/>
      <c r="M126" s="229"/>
      <c r="N126" s="85"/>
      <c r="O126" s="85"/>
      <c r="P126" s="85"/>
      <c r="Q126" s="85"/>
      <c r="R126" s="85"/>
      <c r="S126" s="85"/>
      <c r="T126" s="86"/>
      <c r="AT126" s="16" t="s">
        <v>134</v>
      </c>
      <c r="AU126" s="16" t="s">
        <v>81</v>
      </c>
    </row>
    <row r="127" spans="2:65" s="1" customFormat="1" ht="16.5" customHeight="1">
      <c r="B127" s="37"/>
      <c r="C127" s="265" t="s">
        <v>83</v>
      </c>
      <c r="D127" s="265" t="s">
        <v>260</v>
      </c>
      <c r="E127" s="266" t="s">
        <v>979</v>
      </c>
      <c r="F127" s="267" t="s">
        <v>980</v>
      </c>
      <c r="G127" s="268" t="s">
        <v>976</v>
      </c>
      <c r="H127" s="269">
        <v>4</v>
      </c>
      <c r="I127" s="270"/>
      <c r="J127" s="271">
        <f>ROUND(I127*H127,2)</f>
        <v>0</v>
      </c>
      <c r="K127" s="267" t="s">
        <v>1</v>
      </c>
      <c r="L127" s="272"/>
      <c r="M127" s="273" t="s">
        <v>1</v>
      </c>
      <c r="N127" s="274" t="s">
        <v>38</v>
      </c>
      <c r="O127" s="85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AR127" s="225" t="s">
        <v>145</v>
      </c>
      <c r="AT127" s="225" t="s">
        <v>260</v>
      </c>
      <c r="AU127" s="225" t="s">
        <v>81</v>
      </c>
      <c r="AY127" s="16" t="s">
        <v>128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6" t="s">
        <v>81</v>
      </c>
      <c r="BK127" s="226">
        <f>ROUND(I127*H127,2)</f>
        <v>0</v>
      </c>
      <c r="BL127" s="16" t="s">
        <v>133</v>
      </c>
      <c r="BM127" s="225" t="s">
        <v>133</v>
      </c>
    </row>
    <row r="128" spans="2:47" s="1" customFormat="1" ht="12">
      <c r="B128" s="37"/>
      <c r="C128" s="38"/>
      <c r="D128" s="227" t="s">
        <v>134</v>
      </c>
      <c r="E128" s="38"/>
      <c r="F128" s="228" t="s">
        <v>980</v>
      </c>
      <c r="G128" s="38"/>
      <c r="H128" s="38"/>
      <c r="I128" s="138"/>
      <c r="J128" s="38"/>
      <c r="K128" s="38"/>
      <c r="L128" s="42"/>
      <c r="M128" s="229"/>
      <c r="N128" s="85"/>
      <c r="O128" s="85"/>
      <c r="P128" s="85"/>
      <c r="Q128" s="85"/>
      <c r="R128" s="85"/>
      <c r="S128" s="85"/>
      <c r="T128" s="86"/>
      <c r="AT128" s="16" t="s">
        <v>134</v>
      </c>
      <c r="AU128" s="16" t="s">
        <v>81</v>
      </c>
    </row>
    <row r="129" spans="2:65" s="1" customFormat="1" ht="16.5" customHeight="1">
      <c r="B129" s="37"/>
      <c r="C129" s="214" t="s">
        <v>138</v>
      </c>
      <c r="D129" s="214" t="s">
        <v>129</v>
      </c>
      <c r="E129" s="215" t="s">
        <v>981</v>
      </c>
      <c r="F129" s="216" t="s">
        <v>982</v>
      </c>
      <c r="G129" s="217" t="s">
        <v>967</v>
      </c>
      <c r="H129" s="218">
        <v>4</v>
      </c>
      <c r="I129" s="219"/>
      <c r="J129" s="220">
        <f>ROUND(I129*H129,2)</f>
        <v>0</v>
      </c>
      <c r="K129" s="216" t="s">
        <v>1</v>
      </c>
      <c r="L129" s="42"/>
      <c r="M129" s="221" t="s">
        <v>1</v>
      </c>
      <c r="N129" s="222" t="s">
        <v>38</v>
      </c>
      <c r="O129" s="85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AR129" s="225" t="s">
        <v>133</v>
      </c>
      <c r="AT129" s="225" t="s">
        <v>129</v>
      </c>
      <c r="AU129" s="225" t="s">
        <v>81</v>
      </c>
      <c r="AY129" s="16" t="s">
        <v>128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6" t="s">
        <v>81</v>
      </c>
      <c r="BK129" s="226">
        <f>ROUND(I129*H129,2)</f>
        <v>0</v>
      </c>
      <c r="BL129" s="16" t="s">
        <v>133</v>
      </c>
      <c r="BM129" s="225" t="s">
        <v>141</v>
      </c>
    </row>
    <row r="130" spans="2:47" s="1" customFormat="1" ht="12">
      <c r="B130" s="37"/>
      <c r="C130" s="38"/>
      <c r="D130" s="227" t="s">
        <v>134</v>
      </c>
      <c r="E130" s="38"/>
      <c r="F130" s="228" t="s">
        <v>982</v>
      </c>
      <c r="G130" s="38"/>
      <c r="H130" s="38"/>
      <c r="I130" s="138"/>
      <c r="J130" s="38"/>
      <c r="K130" s="38"/>
      <c r="L130" s="42"/>
      <c r="M130" s="229"/>
      <c r="N130" s="85"/>
      <c r="O130" s="85"/>
      <c r="P130" s="85"/>
      <c r="Q130" s="85"/>
      <c r="R130" s="85"/>
      <c r="S130" s="85"/>
      <c r="T130" s="86"/>
      <c r="AT130" s="16" t="s">
        <v>134</v>
      </c>
      <c r="AU130" s="16" t="s">
        <v>81</v>
      </c>
    </row>
    <row r="131" spans="2:65" s="1" customFormat="1" ht="16.5" customHeight="1">
      <c r="B131" s="37"/>
      <c r="C131" s="265" t="s">
        <v>133</v>
      </c>
      <c r="D131" s="265" t="s">
        <v>260</v>
      </c>
      <c r="E131" s="266" t="s">
        <v>983</v>
      </c>
      <c r="F131" s="267" t="s">
        <v>1085</v>
      </c>
      <c r="G131" s="268" t="s">
        <v>976</v>
      </c>
      <c r="H131" s="269">
        <v>4</v>
      </c>
      <c r="I131" s="270"/>
      <c r="J131" s="271">
        <f>ROUND(I131*H131,2)</f>
        <v>0</v>
      </c>
      <c r="K131" s="267" t="s">
        <v>1</v>
      </c>
      <c r="L131" s="272"/>
      <c r="M131" s="273" t="s">
        <v>1</v>
      </c>
      <c r="N131" s="274" t="s">
        <v>38</v>
      </c>
      <c r="O131" s="85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AR131" s="225" t="s">
        <v>145</v>
      </c>
      <c r="AT131" s="225" t="s">
        <v>260</v>
      </c>
      <c r="AU131" s="225" t="s">
        <v>81</v>
      </c>
      <c r="AY131" s="16" t="s">
        <v>128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6" t="s">
        <v>81</v>
      </c>
      <c r="BK131" s="226">
        <f>ROUND(I131*H131,2)</f>
        <v>0</v>
      </c>
      <c r="BL131" s="16" t="s">
        <v>133</v>
      </c>
      <c r="BM131" s="225" t="s">
        <v>145</v>
      </c>
    </row>
    <row r="132" spans="2:47" s="1" customFormat="1" ht="12">
      <c r="B132" s="37"/>
      <c r="C132" s="38"/>
      <c r="D132" s="227" t="s">
        <v>134</v>
      </c>
      <c r="E132" s="38"/>
      <c r="F132" s="228" t="s">
        <v>984</v>
      </c>
      <c r="G132" s="38"/>
      <c r="H132" s="38"/>
      <c r="I132" s="138"/>
      <c r="J132" s="38"/>
      <c r="K132" s="38"/>
      <c r="L132" s="42"/>
      <c r="M132" s="229"/>
      <c r="N132" s="85"/>
      <c r="O132" s="85"/>
      <c r="P132" s="85"/>
      <c r="Q132" s="85"/>
      <c r="R132" s="85"/>
      <c r="S132" s="85"/>
      <c r="T132" s="86"/>
      <c r="AT132" s="16" t="s">
        <v>134</v>
      </c>
      <c r="AU132" s="16" t="s">
        <v>81</v>
      </c>
    </row>
    <row r="133" spans="2:65" s="1" customFormat="1" ht="16.5" customHeight="1">
      <c r="B133" s="37"/>
      <c r="C133" s="265" t="s">
        <v>127</v>
      </c>
      <c r="D133" s="265" t="s">
        <v>260</v>
      </c>
      <c r="E133" s="266" t="s">
        <v>985</v>
      </c>
      <c r="F133" s="267" t="s">
        <v>986</v>
      </c>
      <c r="G133" s="268" t="s">
        <v>967</v>
      </c>
      <c r="H133" s="269">
        <v>4</v>
      </c>
      <c r="I133" s="270"/>
      <c r="J133" s="271">
        <f>ROUND(I133*H133,2)</f>
        <v>0</v>
      </c>
      <c r="K133" s="267" t="s">
        <v>1</v>
      </c>
      <c r="L133" s="272"/>
      <c r="M133" s="273" t="s">
        <v>1</v>
      </c>
      <c r="N133" s="274" t="s">
        <v>38</v>
      </c>
      <c r="O133" s="85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AR133" s="225" t="s">
        <v>145</v>
      </c>
      <c r="AT133" s="225" t="s">
        <v>260</v>
      </c>
      <c r="AU133" s="225" t="s">
        <v>81</v>
      </c>
      <c r="AY133" s="16" t="s">
        <v>128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6" t="s">
        <v>81</v>
      </c>
      <c r="BK133" s="226">
        <f>ROUND(I133*H133,2)</f>
        <v>0</v>
      </c>
      <c r="BL133" s="16" t="s">
        <v>133</v>
      </c>
      <c r="BM133" s="225" t="s">
        <v>150</v>
      </c>
    </row>
    <row r="134" spans="2:47" s="1" customFormat="1" ht="12">
      <c r="B134" s="37"/>
      <c r="C134" s="38"/>
      <c r="D134" s="227" t="s">
        <v>134</v>
      </c>
      <c r="E134" s="38"/>
      <c r="F134" s="228" t="s">
        <v>986</v>
      </c>
      <c r="G134" s="38"/>
      <c r="H134" s="38"/>
      <c r="I134" s="138"/>
      <c r="J134" s="38"/>
      <c r="K134" s="38"/>
      <c r="L134" s="42"/>
      <c r="M134" s="229"/>
      <c r="N134" s="85"/>
      <c r="O134" s="85"/>
      <c r="P134" s="85"/>
      <c r="Q134" s="85"/>
      <c r="R134" s="85"/>
      <c r="S134" s="85"/>
      <c r="T134" s="86"/>
      <c r="AT134" s="16" t="s">
        <v>134</v>
      </c>
      <c r="AU134" s="16" t="s">
        <v>81</v>
      </c>
    </row>
    <row r="135" spans="2:65" s="1" customFormat="1" ht="16.5" customHeight="1">
      <c r="B135" s="37"/>
      <c r="C135" s="214" t="s">
        <v>141</v>
      </c>
      <c r="D135" s="214" t="s">
        <v>129</v>
      </c>
      <c r="E135" s="215" t="s">
        <v>987</v>
      </c>
      <c r="F135" s="216" t="s">
        <v>988</v>
      </c>
      <c r="G135" s="217" t="s">
        <v>967</v>
      </c>
      <c r="H135" s="218">
        <v>4</v>
      </c>
      <c r="I135" s="219"/>
      <c r="J135" s="220">
        <f>ROUND(I135*H135,2)</f>
        <v>0</v>
      </c>
      <c r="K135" s="216" t="s">
        <v>1</v>
      </c>
      <c r="L135" s="42"/>
      <c r="M135" s="221" t="s">
        <v>1</v>
      </c>
      <c r="N135" s="222" t="s">
        <v>38</v>
      </c>
      <c r="O135" s="85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AR135" s="225" t="s">
        <v>133</v>
      </c>
      <c r="AT135" s="225" t="s">
        <v>129</v>
      </c>
      <c r="AU135" s="225" t="s">
        <v>81</v>
      </c>
      <c r="AY135" s="16" t="s">
        <v>128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6" t="s">
        <v>81</v>
      </c>
      <c r="BK135" s="226">
        <f>ROUND(I135*H135,2)</f>
        <v>0</v>
      </c>
      <c r="BL135" s="16" t="s">
        <v>133</v>
      </c>
      <c r="BM135" s="225" t="s">
        <v>155</v>
      </c>
    </row>
    <row r="136" spans="2:47" s="1" customFormat="1" ht="12">
      <c r="B136" s="37"/>
      <c r="C136" s="38"/>
      <c r="D136" s="227" t="s">
        <v>134</v>
      </c>
      <c r="E136" s="38"/>
      <c r="F136" s="228" t="s">
        <v>988</v>
      </c>
      <c r="G136" s="38"/>
      <c r="H136" s="38"/>
      <c r="I136" s="138"/>
      <c r="J136" s="38"/>
      <c r="K136" s="38"/>
      <c r="L136" s="42"/>
      <c r="M136" s="229"/>
      <c r="N136" s="85"/>
      <c r="O136" s="85"/>
      <c r="P136" s="85"/>
      <c r="Q136" s="85"/>
      <c r="R136" s="85"/>
      <c r="S136" s="85"/>
      <c r="T136" s="86"/>
      <c r="AT136" s="16" t="s">
        <v>134</v>
      </c>
      <c r="AU136" s="16" t="s">
        <v>81</v>
      </c>
    </row>
    <row r="137" spans="2:65" s="1" customFormat="1" ht="16.5" customHeight="1">
      <c r="B137" s="37"/>
      <c r="C137" s="265" t="s">
        <v>156</v>
      </c>
      <c r="D137" s="265" t="s">
        <v>260</v>
      </c>
      <c r="E137" s="266" t="s">
        <v>989</v>
      </c>
      <c r="F137" s="267" t="s">
        <v>990</v>
      </c>
      <c r="G137" s="268" t="s">
        <v>976</v>
      </c>
      <c r="H137" s="269">
        <v>4</v>
      </c>
      <c r="I137" s="270"/>
      <c r="J137" s="271">
        <f>ROUND(I137*H137,2)</f>
        <v>0</v>
      </c>
      <c r="K137" s="267" t="s">
        <v>1</v>
      </c>
      <c r="L137" s="272"/>
      <c r="M137" s="273" t="s">
        <v>1</v>
      </c>
      <c r="N137" s="274" t="s">
        <v>38</v>
      </c>
      <c r="O137" s="85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AR137" s="225" t="s">
        <v>145</v>
      </c>
      <c r="AT137" s="225" t="s">
        <v>260</v>
      </c>
      <c r="AU137" s="225" t="s">
        <v>81</v>
      </c>
      <c r="AY137" s="16" t="s">
        <v>128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6" t="s">
        <v>81</v>
      </c>
      <c r="BK137" s="226">
        <f>ROUND(I137*H137,2)</f>
        <v>0</v>
      </c>
      <c r="BL137" s="16" t="s">
        <v>133</v>
      </c>
      <c r="BM137" s="225" t="s">
        <v>159</v>
      </c>
    </row>
    <row r="138" spans="2:47" s="1" customFormat="1" ht="12">
      <c r="B138" s="37"/>
      <c r="C138" s="38"/>
      <c r="D138" s="227" t="s">
        <v>134</v>
      </c>
      <c r="E138" s="38"/>
      <c r="F138" s="228" t="s">
        <v>990</v>
      </c>
      <c r="G138" s="38"/>
      <c r="H138" s="38"/>
      <c r="I138" s="138"/>
      <c r="J138" s="38"/>
      <c r="K138" s="38"/>
      <c r="L138" s="42"/>
      <c r="M138" s="229"/>
      <c r="N138" s="85"/>
      <c r="O138" s="85"/>
      <c r="P138" s="85"/>
      <c r="Q138" s="85"/>
      <c r="R138" s="85"/>
      <c r="S138" s="85"/>
      <c r="T138" s="86"/>
      <c r="AT138" s="16" t="s">
        <v>134</v>
      </c>
      <c r="AU138" s="16" t="s">
        <v>81</v>
      </c>
    </row>
    <row r="139" spans="2:65" s="1" customFormat="1" ht="16.5" customHeight="1">
      <c r="B139" s="37"/>
      <c r="C139" s="214" t="s">
        <v>145</v>
      </c>
      <c r="D139" s="214" t="s">
        <v>129</v>
      </c>
      <c r="E139" s="215" t="s">
        <v>991</v>
      </c>
      <c r="F139" s="216" t="s">
        <v>992</v>
      </c>
      <c r="G139" s="217" t="s">
        <v>223</v>
      </c>
      <c r="H139" s="218">
        <v>36</v>
      </c>
      <c r="I139" s="219"/>
      <c r="J139" s="220">
        <f>ROUND(I139*H139,2)</f>
        <v>0</v>
      </c>
      <c r="K139" s="216" t="s">
        <v>1</v>
      </c>
      <c r="L139" s="42"/>
      <c r="M139" s="221" t="s">
        <v>1</v>
      </c>
      <c r="N139" s="222" t="s">
        <v>38</v>
      </c>
      <c r="O139" s="85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AR139" s="225" t="s">
        <v>133</v>
      </c>
      <c r="AT139" s="225" t="s">
        <v>129</v>
      </c>
      <c r="AU139" s="225" t="s">
        <v>81</v>
      </c>
      <c r="AY139" s="16" t="s">
        <v>128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6" t="s">
        <v>81</v>
      </c>
      <c r="BK139" s="226">
        <f>ROUND(I139*H139,2)</f>
        <v>0</v>
      </c>
      <c r="BL139" s="16" t="s">
        <v>133</v>
      </c>
      <c r="BM139" s="225" t="s">
        <v>163</v>
      </c>
    </row>
    <row r="140" spans="2:47" s="1" customFormat="1" ht="12">
      <c r="B140" s="37"/>
      <c r="C140" s="38"/>
      <c r="D140" s="227" t="s">
        <v>134</v>
      </c>
      <c r="E140" s="38"/>
      <c r="F140" s="228" t="s">
        <v>992</v>
      </c>
      <c r="G140" s="38"/>
      <c r="H140" s="38"/>
      <c r="I140" s="138"/>
      <c r="J140" s="38"/>
      <c r="K140" s="38"/>
      <c r="L140" s="42"/>
      <c r="M140" s="229"/>
      <c r="N140" s="85"/>
      <c r="O140" s="85"/>
      <c r="P140" s="85"/>
      <c r="Q140" s="85"/>
      <c r="R140" s="85"/>
      <c r="S140" s="85"/>
      <c r="T140" s="86"/>
      <c r="AT140" s="16" t="s">
        <v>134</v>
      </c>
      <c r="AU140" s="16" t="s">
        <v>81</v>
      </c>
    </row>
    <row r="141" spans="2:65" s="1" customFormat="1" ht="16.5" customHeight="1">
      <c r="B141" s="37"/>
      <c r="C141" s="265" t="s">
        <v>164</v>
      </c>
      <c r="D141" s="265" t="s">
        <v>260</v>
      </c>
      <c r="E141" s="266" t="s">
        <v>993</v>
      </c>
      <c r="F141" s="267" t="s">
        <v>994</v>
      </c>
      <c r="G141" s="268" t="s">
        <v>260</v>
      </c>
      <c r="H141" s="269">
        <v>36</v>
      </c>
      <c r="I141" s="270"/>
      <c r="J141" s="271">
        <f>ROUND(I141*H141,2)</f>
        <v>0</v>
      </c>
      <c r="K141" s="267" t="s">
        <v>1</v>
      </c>
      <c r="L141" s="272"/>
      <c r="M141" s="273" t="s">
        <v>1</v>
      </c>
      <c r="N141" s="274" t="s">
        <v>38</v>
      </c>
      <c r="O141" s="85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AR141" s="225" t="s">
        <v>145</v>
      </c>
      <c r="AT141" s="225" t="s">
        <v>260</v>
      </c>
      <c r="AU141" s="225" t="s">
        <v>81</v>
      </c>
      <c r="AY141" s="16" t="s">
        <v>128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6" t="s">
        <v>81</v>
      </c>
      <c r="BK141" s="226">
        <f>ROUND(I141*H141,2)</f>
        <v>0</v>
      </c>
      <c r="BL141" s="16" t="s">
        <v>133</v>
      </c>
      <c r="BM141" s="225" t="s">
        <v>167</v>
      </c>
    </row>
    <row r="142" spans="2:47" s="1" customFormat="1" ht="12">
      <c r="B142" s="37"/>
      <c r="C142" s="38"/>
      <c r="D142" s="227" t="s">
        <v>134</v>
      </c>
      <c r="E142" s="38"/>
      <c r="F142" s="228" t="s">
        <v>994</v>
      </c>
      <c r="G142" s="38"/>
      <c r="H142" s="38"/>
      <c r="I142" s="138"/>
      <c r="J142" s="38"/>
      <c r="K142" s="38"/>
      <c r="L142" s="42"/>
      <c r="M142" s="229"/>
      <c r="N142" s="85"/>
      <c r="O142" s="85"/>
      <c r="P142" s="85"/>
      <c r="Q142" s="85"/>
      <c r="R142" s="85"/>
      <c r="S142" s="85"/>
      <c r="T142" s="86"/>
      <c r="AT142" s="16" t="s">
        <v>134</v>
      </c>
      <c r="AU142" s="16" t="s">
        <v>81</v>
      </c>
    </row>
    <row r="143" spans="2:65" s="1" customFormat="1" ht="16.5" customHeight="1">
      <c r="B143" s="37"/>
      <c r="C143" s="214" t="s">
        <v>150</v>
      </c>
      <c r="D143" s="214" t="s">
        <v>129</v>
      </c>
      <c r="E143" s="215" t="s">
        <v>995</v>
      </c>
      <c r="F143" s="216" t="s">
        <v>996</v>
      </c>
      <c r="G143" s="217" t="s">
        <v>223</v>
      </c>
      <c r="H143" s="218">
        <v>82</v>
      </c>
      <c r="I143" s="219"/>
      <c r="J143" s="220">
        <f>ROUND(I143*H143,2)</f>
        <v>0</v>
      </c>
      <c r="K143" s="216" t="s">
        <v>1</v>
      </c>
      <c r="L143" s="42"/>
      <c r="M143" s="221" t="s">
        <v>1</v>
      </c>
      <c r="N143" s="222" t="s">
        <v>38</v>
      </c>
      <c r="O143" s="85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AR143" s="225" t="s">
        <v>133</v>
      </c>
      <c r="AT143" s="225" t="s">
        <v>129</v>
      </c>
      <c r="AU143" s="225" t="s">
        <v>81</v>
      </c>
      <c r="AY143" s="16" t="s">
        <v>128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6" t="s">
        <v>81</v>
      </c>
      <c r="BK143" s="226">
        <f>ROUND(I143*H143,2)</f>
        <v>0</v>
      </c>
      <c r="BL143" s="16" t="s">
        <v>133</v>
      </c>
      <c r="BM143" s="225" t="s">
        <v>170</v>
      </c>
    </row>
    <row r="144" spans="2:47" s="1" customFormat="1" ht="12">
      <c r="B144" s="37"/>
      <c r="C144" s="38"/>
      <c r="D144" s="227" t="s">
        <v>134</v>
      </c>
      <c r="E144" s="38"/>
      <c r="F144" s="228" t="s">
        <v>996</v>
      </c>
      <c r="G144" s="38"/>
      <c r="H144" s="38"/>
      <c r="I144" s="138"/>
      <c r="J144" s="38"/>
      <c r="K144" s="38"/>
      <c r="L144" s="42"/>
      <c r="M144" s="229"/>
      <c r="N144" s="85"/>
      <c r="O144" s="85"/>
      <c r="P144" s="85"/>
      <c r="Q144" s="85"/>
      <c r="R144" s="85"/>
      <c r="S144" s="85"/>
      <c r="T144" s="86"/>
      <c r="AT144" s="16" t="s">
        <v>134</v>
      </c>
      <c r="AU144" s="16" t="s">
        <v>81</v>
      </c>
    </row>
    <row r="145" spans="2:65" s="1" customFormat="1" ht="16.5" customHeight="1">
      <c r="B145" s="37"/>
      <c r="C145" s="265" t="s">
        <v>171</v>
      </c>
      <c r="D145" s="265" t="s">
        <v>260</v>
      </c>
      <c r="E145" s="266" t="s">
        <v>997</v>
      </c>
      <c r="F145" s="267" t="s">
        <v>998</v>
      </c>
      <c r="G145" s="268" t="s">
        <v>260</v>
      </c>
      <c r="H145" s="269">
        <v>82</v>
      </c>
      <c r="I145" s="270"/>
      <c r="J145" s="271">
        <f>ROUND(I145*H145,2)</f>
        <v>0</v>
      </c>
      <c r="K145" s="267" t="s">
        <v>1</v>
      </c>
      <c r="L145" s="272"/>
      <c r="M145" s="273" t="s">
        <v>1</v>
      </c>
      <c r="N145" s="274" t="s">
        <v>38</v>
      </c>
      <c r="O145" s="85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AR145" s="225" t="s">
        <v>145</v>
      </c>
      <c r="AT145" s="225" t="s">
        <v>260</v>
      </c>
      <c r="AU145" s="225" t="s">
        <v>81</v>
      </c>
      <c r="AY145" s="16" t="s">
        <v>128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6" t="s">
        <v>81</v>
      </c>
      <c r="BK145" s="226">
        <f>ROUND(I145*H145,2)</f>
        <v>0</v>
      </c>
      <c r="BL145" s="16" t="s">
        <v>133</v>
      </c>
      <c r="BM145" s="225" t="s">
        <v>252</v>
      </c>
    </row>
    <row r="146" spans="2:47" s="1" customFormat="1" ht="12">
      <c r="B146" s="37"/>
      <c r="C146" s="38"/>
      <c r="D146" s="227" t="s">
        <v>134</v>
      </c>
      <c r="E146" s="38"/>
      <c r="F146" s="228" t="s">
        <v>998</v>
      </c>
      <c r="G146" s="38"/>
      <c r="H146" s="38"/>
      <c r="I146" s="138"/>
      <c r="J146" s="38"/>
      <c r="K146" s="38"/>
      <c r="L146" s="42"/>
      <c r="M146" s="229"/>
      <c r="N146" s="85"/>
      <c r="O146" s="85"/>
      <c r="P146" s="85"/>
      <c r="Q146" s="85"/>
      <c r="R146" s="85"/>
      <c r="S146" s="85"/>
      <c r="T146" s="86"/>
      <c r="AT146" s="16" t="s">
        <v>134</v>
      </c>
      <c r="AU146" s="16" t="s">
        <v>81</v>
      </c>
    </row>
    <row r="147" spans="2:65" s="1" customFormat="1" ht="16.5" customHeight="1">
      <c r="B147" s="37"/>
      <c r="C147" s="214" t="s">
        <v>155</v>
      </c>
      <c r="D147" s="214" t="s">
        <v>129</v>
      </c>
      <c r="E147" s="215" t="s">
        <v>999</v>
      </c>
      <c r="F147" s="216" t="s">
        <v>1000</v>
      </c>
      <c r="G147" s="217" t="s">
        <v>223</v>
      </c>
      <c r="H147" s="218">
        <v>82</v>
      </c>
      <c r="I147" s="219"/>
      <c r="J147" s="220">
        <f>ROUND(I147*H147,2)</f>
        <v>0</v>
      </c>
      <c r="K147" s="216" t="s">
        <v>1</v>
      </c>
      <c r="L147" s="42"/>
      <c r="M147" s="221" t="s">
        <v>1</v>
      </c>
      <c r="N147" s="222" t="s">
        <v>38</v>
      </c>
      <c r="O147" s="8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AR147" s="225" t="s">
        <v>133</v>
      </c>
      <c r="AT147" s="225" t="s">
        <v>129</v>
      </c>
      <c r="AU147" s="225" t="s">
        <v>81</v>
      </c>
      <c r="AY147" s="16" t="s">
        <v>128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6" t="s">
        <v>81</v>
      </c>
      <c r="BK147" s="226">
        <f>ROUND(I147*H147,2)</f>
        <v>0</v>
      </c>
      <c r="BL147" s="16" t="s">
        <v>133</v>
      </c>
      <c r="BM147" s="225" t="s">
        <v>256</v>
      </c>
    </row>
    <row r="148" spans="2:47" s="1" customFormat="1" ht="12">
      <c r="B148" s="37"/>
      <c r="C148" s="38"/>
      <c r="D148" s="227" t="s">
        <v>134</v>
      </c>
      <c r="E148" s="38"/>
      <c r="F148" s="228" t="s">
        <v>1000</v>
      </c>
      <c r="G148" s="38"/>
      <c r="H148" s="38"/>
      <c r="I148" s="138"/>
      <c r="J148" s="38"/>
      <c r="K148" s="38"/>
      <c r="L148" s="42"/>
      <c r="M148" s="229"/>
      <c r="N148" s="85"/>
      <c r="O148" s="85"/>
      <c r="P148" s="85"/>
      <c r="Q148" s="85"/>
      <c r="R148" s="85"/>
      <c r="S148" s="85"/>
      <c r="T148" s="86"/>
      <c r="AT148" s="16" t="s">
        <v>134</v>
      </c>
      <c r="AU148" s="16" t="s">
        <v>81</v>
      </c>
    </row>
    <row r="149" spans="2:65" s="1" customFormat="1" ht="16.5" customHeight="1">
      <c r="B149" s="37"/>
      <c r="C149" s="265" t="s">
        <v>181</v>
      </c>
      <c r="D149" s="265" t="s">
        <v>260</v>
      </c>
      <c r="E149" s="266" t="s">
        <v>1001</v>
      </c>
      <c r="F149" s="267" t="s">
        <v>1002</v>
      </c>
      <c r="G149" s="268" t="s">
        <v>260</v>
      </c>
      <c r="H149" s="269">
        <v>82</v>
      </c>
      <c r="I149" s="270"/>
      <c r="J149" s="271">
        <f>ROUND(I149*H149,2)</f>
        <v>0</v>
      </c>
      <c r="K149" s="267" t="s">
        <v>1</v>
      </c>
      <c r="L149" s="272"/>
      <c r="M149" s="273" t="s">
        <v>1</v>
      </c>
      <c r="N149" s="274" t="s">
        <v>38</v>
      </c>
      <c r="O149" s="8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AR149" s="225" t="s">
        <v>145</v>
      </c>
      <c r="AT149" s="225" t="s">
        <v>260</v>
      </c>
      <c r="AU149" s="225" t="s">
        <v>81</v>
      </c>
      <c r="AY149" s="16" t="s">
        <v>128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6" t="s">
        <v>81</v>
      </c>
      <c r="BK149" s="226">
        <f>ROUND(I149*H149,2)</f>
        <v>0</v>
      </c>
      <c r="BL149" s="16" t="s">
        <v>133</v>
      </c>
      <c r="BM149" s="225" t="s">
        <v>259</v>
      </c>
    </row>
    <row r="150" spans="2:47" s="1" customFormat="1" ht="12">
      <c r="B150" s="37"/>
      <c r="C150" s="38"/>
      <c r="D150" s="227" t="s">
        <v>134</v>
      </c>
      <c r="E150" s="38"/>
      <c r="F150" s="228" t="s">
        <v>1002</v>
      </c>
      <c r="G150" s="38"/>
      <c r="H150" s="38"/>
      <c r="I150" s="138"/>
      <c r="J150" s="38"/>
      <c r="K150" s="38"/>
      <c r="L150" s="42"/>
      <c r="M150" s="229"/>
      <c r="N150" s="85"/>
      <c r="O150" s="85"/>
      <c r="P150" s="85"/>
      <c r="Q150" s="85"/>
      <c r="R150" s="85"/>
      <c r="S150" s="85"/>
      <c r="T150" s="86"/>
      <c r="AT150" s="16" t="s">
        <v>134</v>
      </c>
      <c r="AU150" s="16" t="s">
        <v>81</v>
      </c>
    </row>
    <row r="151" spans="2:65" s="1" customFormat="1" ht="16.5" customHeight="1">
      <c r="B151" s="37"/>
      <c r="C151" s="214" t="s">
        <v>159</v>
      </c>
      <c r="D151" s="214" t="s">
        <v>129</v>
      </c>
      <c r="E151" s="215" t="s">
        <v>1003</v>
      </c>
      <c r="F151" s="216" t="s">
        <v>1004</v>
      </c>
      <c r="G151" s="217" t="s">
        <v>132</v>
      </c>
      <c r="H151" s="218">
        <v>5</v>
      </c>
      <c r="I151" s="219"/>
      <c r="J151" s="220">
        <f>ROUND(I151*H151,2)</f>
        <v>0</v>
      </c>
      <c r="K151" s="216" t="s">
        <v>1</v>
      </c>
      <c r="L151" s="42"/>
      <c r="M151" s="221" t="s">
        <v>1</v>
      </c>
      <c r="N151" s="222" t="s">
        <v>38</v>
      </c>
      <c r="O151" s="85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AR151" s="225" t="s">
        <v>133</v>
      </c>
      <c r="AT151" s="225" t="s">
        <v>129</v>
      </c>
      <c r="AU151" s="225" t="s">
        <v>81</v>
      </c>
      <c r="AY151" s="16" t="s">
        <v>128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6" t="s">
        <v>81</v>
      </c>
      <c r="BK151" s="226">
        <f>ROUND(I151*H151,2)</f>
        <v>0</v>
      </c>
      <c r="BL151" s="16" t="s">
        <v>133</v>
      </c>
      <c r="BM151" s="225" t="s">
        <v>264</v>
      </c>
    </row>
    <row r="152" spans="2:47" s="1" customFormat="1" ht="12">
      <c r="B152" s="37"/>
      <c r="C152" s="38"/>
      <c r="D152" s="227" t="s">
        <v>134</v>
      </c>
      <c r="E152" s="38"/>
      <c r="F152" s="228" t="s">
        <v>1004</v>
      </c>
      <c r="G152" s="38"/>
      <c r="H152" s="38"/>
      <c r="I152" s="138"/>
      <c r="J152" s="38"/>
      <c r="K152" s="38"/>
      <c r="L152" s="42"/>
      <c r="M152" s="229"/>
      <c r="N152" s="85"/>
      <c r="O152" s="85"/>
      <c r="P152" s="85"/>
      <c r="Q152" s="85"/>
      <c r="R152" s="85"/>
      <c r="S152" s="85"/>
      <c r="T152" s="86"/>
      <c r="AT152" s="16" t="s">
        <v>134</v>
      </c>
      <c r="AU152" s="16" t="s">
        <v>81</v>
      </c>
    </row>
    <row r="153" spans="2:65" s="1" customFormat="1" ht="16.5" customHeight="1">
      <c r="B153" s="37"/>
      <c r="C153" s="265" t="s">
        <v>8</v>
      </c>
      <c r="D153" s="265" t="s">
        <v>260</v>
      </c>
      <c r="E153" s="266" t="s">
        <v>1005</v>
      </c>
      <c r="F153" s="267" t="s">
        <v>1006</v>
      </c>
      <c r="G153" s="268" t="s">
        <v>132</v>
      </c>
      <c r="H153" s="269">
        <v>5</v>
      </c>
      <c r="I153" s="270"/>
      <c r="J153" s="271">
        <f>ROUND(I153*H153,2)</f>
        <v>0</v>
      </c>
      <c r="K153" s="267" t="s">
        <v>1</v>
      </c>
      <c r="L153" s="272"/>
      <c r="M153" s="273" t="s">
        <v>1</v>
      </c>
      <c r="N153" s="274" t="s">
        <v>38</v>
      </c>
      <c r="O153" s="85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AR153" s="225" t="s">
        <v>145</v>
      </c>
      <c r="AT153" s="225" t="s">
        <v>260</v>
      </c>
      <c r="AU153" s="225" t="s">
        <v>81</v>
      </c>
      <c r="AY153" s="16" t="s">
        <v>128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6" t="s">
        <v>81</v>
      </c>
      <c r="BK153" s="226">
        <f>ROUND(I153*H153,2)</f>
        <v>0</v>
      </c>
      <c r="BL153" s="16" t="s">
        <v>133</v>
      </c>
      <c r="BM153" s="225" t="s">
        <v>268</v>
      </c>
    </row>
    <row r="154" spans="2:47" s="1" customFormat="1" ht="12">
      <c r="B154" s="37"/>
      <c r="C154" s="38"/>
      <c r="D154" s="227" t="s">
        <v>134</v>
      </c>
      <c r="E154" s="38"/>
      <c r="F154" s="228" t="s">
        <v>1006</v>
      </c>
      <c r="G154" s="38"/>
      <c r="H154" s="38"/>
      <c r="I154" s="138"/>
      <c r="J154" s="38"/>
      <c r="K154" s="38"/>
      <c r="L154" s="42"/>
      <c r="M154" s="229"/>
      <c r="N154" s="85"/>
      <c r="O154" s="85"/>
      <c r="P154" s="85"/>
      <c r="Q154" s="85"/>
      <c r="R154" s="85"/>
      <c r="S154" s="85"/>
      <c r="T154" s="86"/>
      <c r="AT154" s="16" t="s">
        <v>134</v>
      </c>
      <c r="AU154" s="16" t="s">
        <v>81</v>
      </c>
    </row>
    <row r="155" spans="2:63" s="10" customFormat="1" ht="25.9" customHeight="1">
      <c r="B155" s="200"/>
      <c r="C155" s="201"/>
      <c r="D155" s="202" t="s">
        <v>72</v>
      </c>
      <c r="E155" s="203" t="s">
        <v>1011</v>
      </c>
      <c r="F155" s="203" t="s">
        <v>1012</v>
      </c>
      <c r="G155" s="201"/>
      <c r="H155" s="201"/>
      <c r="I155" s="204"/>
      <c r="J155" s="205">
        <f>BK155</f>
        <v>0</v>
      </c>
      <c r="K155" s="201"/>
      <c r="L155" s="206"/>
      <c r="M155" s="207"/>
      <c r="N155" s="208"/>
      <c r="O155" s="208"/>
      <c r="P155" s="209">
        <v>0</v>
      </c>
      <c r="Q155" s="208"/>
      <c r="R155" s="209">
        <v>0</v>
      </c>
      <c r="S155" s="208"/>
      <c r="T155" s="210">
        <v>0</v>
      </c>
      <c r="AR155" s="211" t="s">
        <v>81</v>
      </c>
      <c r="AT155" s="212" t="s">
        <v>72</v>
      </c>
      <c r="AU155" s="212" t="s">
        <v>73</v>
      </c>
      <c r="AY155" s="211" t="s">
        <v>128</v>
      </c>
      <c r="BK155" s="213">
        <v>0</v>
      </c>
    </row>
    <row r="156" spans="2:63" s="10" customFormat="1" ht="25.9" customHeight="1">
      <c r="B156" s="200"/>
      <c r="C156" s="201"/>
      <c r="D156" s="202" t="s">
        <v>72</v>
      </c>
      <c r="E156" s="203" t="s">
        <v>1025</v>
      </c>
      <c r="F156" s="203" t="s">
        <v>1026</v>
      </c>
      <c r="G156" s="201"/>
      <c r="H156" s="201"/>
      <c r="I156" s="204"/>
      <c r="J156" s="205">
        <f>BK156</f>
        <v>0</v>
      </c>
      <c r="K156" s="201"/>
      <c r="L156" s="206"/>
      <c r="M156" s="207"/>
      <c r="N156" s="208"/>
      <c r="O156" s="208"/>
      <c r="P156" s="209">
        <f>SUM(P157:P186)</f>
        <v>0</v>
      </c>
      <c r="Q156" s="208"/>
      <c r="R156" s="209">
        <f>SUM(R157:R186)</f>
        <v>0</v>
      </c>
      <c r="S156" s="208"/>
      <c r="T156" s="210">
        <f>SUM(T157:T186)</f>
        <v>0</v>
      </c>
      <c r="AR156" s="211" t="s">
        <v>81</v>
      </c>
      <c r="AT156" s="212" t="s">
        <v>72</v>
      </c>
      <c r="AU156" s="212" t="s">
        <v>73</v>
      </c>
      <c r="AY156" s="211" t="s">
        <v>128</v>
      </c>
      <c r="BK156" s="213">
        <f>SUM(BK157:BK186)</f>
        <v>0</v>
      </c>
    </row>
    <row r="157" spans="2:65" s="1" customFormat="1" ht="16.5" customHeight="1">
      <c r="B157" s="37"/>
      <c r="C157" s="214" t="s">
        <v>163</v>
      </c>
      <c r="D157" s="214" t="s">
        <v>129</v>
      </c>
      <c r="E157" s="215" t="s">
        <v>1030</v>
      </c>
      <c r="F157" s="216" t="s">
        <v>1031</v>
      </c>
      <c r="G157" s="217" t="s">
        <v>230</v>
      </c>
      <c r="H157" s="218">
        <v>0.72</v>
      </c>
      <c r="I157" s="219"/>
      <c r="J157" s="220">
        <f>ROUND(I157*H157,2)</f>
        <v>0</v>
      </c>
      <c r="K157" s="216" t="s">
        <v>1</v>
      </c>
      <c r="L157" s="42"/>
      <c r="M157" s="221" t="s">
        <v>1</v>
      </c>
      <c r="N157" s="222" t="s">
        <v>38</v>
      </c>
      <c r="O157" s="85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AR157" s="225" t="s">
        <v>133</v>
      </c>
      <c r="AT157" s="225" t="s">
        <v>129</v>
      </c>
      <c r="AU157" s="225" t="s">
        <v>81</v>
      </c>
      <c r="AY157" s="16" t="s">
        <v>128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6" t="s">
        <v>81</v>
      </c>
      <c r="BK157" s="226">
        <f>ROUND(I157*H157,2)</f>
        <v>0</v>
      </c>
      <c r="BL157" s="16" t="s">
        <v>133</v>
      </c>
      <c r="BM157" s="225" t="s">
        <v>271</v>
      </c>
    </row>
    <row r="158" spans="2:47" s="1" customFormat="1" ht="12">
      <c r="B158" s="37"/>
      <c r="C158" s="38"/>
      <c r="D158" s="227" t="s">
        <v>134</v>
      </c>
      <c r="E158" s="38"/>
      <c r="F158" s="228" t="s">
        <v>1031</v>
      </c>
      <c r="G158" s="38"/>
      <c r="H158" s="38"/>
      <c r="I158" s="138"/>
      <c r="J158" s="38"/>
      <c r="K158" s="38"/>
      <c r="L158" s="42"/>
      <c r="M158" s="229"/>
      <c r="N158" s="85"/>
      <c r="O158" s="85"/>
      <c r="P158" s="85"/>
      <c r="Q158" s="85"/>
      <c r="R158" s="85"/>
      <c r="S158" s="85"/>
      <c r="T158" s="86"/>
      <c r="AT158" s="16" t="s">
        <v>134</v>
      </c>
      <c r="AU158" s="16" t="s">
        <v>81</v>
      </c>
    </row>
    <row r="159" spans="2:65" s="1" customFormat="1" ht="16.5" customHeight="1">
      <c r="B159" s="37"/>
      <c r="C159" s="214" t="s">
        <v>273</v>
      </c>
      <c r="D159" s="214" t="s">
        <v>129</v>
      </c>
      <c r="E159" s="215" t="s">
        <v>1032</v>
      </c>
      <c r="F159" s="216" t="s">
        <v>1033</v>
      </c>
      <c r="G159" s="217" t="s">
        <v>230</v>
      </c>
      <c r="H159" s="218">
        <v>0.6</v>
      </c>
      <c r="I159" s="219"/>
      <c r="J159" s="220">
        <f>ROUND(I159*H159,2)</f>
        <v>0</v>
      </c>
      <c r="K159" s="216" t="s">
        <v>1</v>
      </c>
      <c r="L159" s="42"/>
      <c r="M159" s="221" t="s">
        <v>1</v>
      </c>
      <c r="N159" s="222" t="s">
        <v>38</v>
      </c>
      <c r="O159" s="85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AR159" s="225" t="s">
        <v>133</v>
      </c>
      <c r="AT159" s="225" t="s">
        <v>129</v>
      </c>
      <c r="AU159" s="225" t="s">
        <v>81</v>
      </c>
      <c r="AY159" s="16" t="s">
        <v>128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6" t="s">
        <v>81</v>
      </c>
      <c r="BK159" s="226">
        <f>ROUND(I159*H159,2)</f>
        <v>0</v>
      </c>
      <c r="BL159" s="16" t="s">
        <v>133</v>
      </c>
      <c r="BM159" s="225" t="s">
        <v>276</v>
      </c>
    </row>
    <row r="160" spans="2:47" s="1" customFormat="1" ht="12">
      <c r="B160" s="37"/>
      <c r="C160" s="38"/>
      <c r="D160" s="227" t="s">
        <v>134</v>
      </c>
      <c r="E160" s="38"/>
      <c r="F160" s="228" t="s">
        <v>1033</v>
      </c>
      <c r="G160" s="38"/>
      <c r="H160" s="38"/>
      <c r="I160" s="138"/>
      <c r="J160" s="38"/>
      <c r="K160" s="38"/>
      <c r="L160" s="42"/>
      <c r="M160" s="229"/>
      <c r="N160" s="85"/>
      <c r="O160" s="85"/>
      <c r="P160" s="85"/>
      <c r="Q160" s="85"/>
      <c r="R160" s="85"/>
      <c r="S160" s="85"/>
      <c r="T160" s="86"/>
      <c r="AT160" s="16" t="s">
        <v>134</v>
      </c>
      <c r="AU160" s="16" t="s">
        <v>81</v>
      </c>
    </row>
    <row r="161" spans="2:65" s="1" customFormat="1" ht="16.5" customHeight="1">
      <c r="B161" s="37"/>
      <c r="C161" s="265" t="s">
        <v>167</v>
      </c>
      <c r="D161" s="265" t="s">
        <v>260</v>
      </c>
      <c r="E161" s="266" t="s">
        <v>1034</v>
      </c>
      <c r="F161" s="267" t="s">
        <v>1035</v>
      </c>
      <c r="G161" s="268" t="s">
        <v>230</v>
      </c>
      <c r="H161" s="269">
        <v>0.6</v>
      </c>
      <c r="I161" s="270"/>
      <c r="J161" s="271">
        <f>ROUND(I161*H161,2)</f>
        <v>0</v>
      </c>
      <c r="K161" s="267" t="s">
        <v>1</v>
      </c>
      <c r="L161" s="272"/>
      <c r="M161" s="273" t="s">
        <v>1</v>
      </c>
      <c r="N161" s="274" t="s">
        <v>38</v>
      </c>
      <c r="O161" s="85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AR161" s="225" t="s">
        <v>145</v>
      </c>
      <c r="AT161" s="225" t="s">
        <v>260</v>
      </c>
      <c r="AU161" s="225" t="s">
        <v>81</v>
      </c>
      <c r="AY161" s="16" t="s">
        <v>128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6" t="s">
        <v>81</v>
      </c>
      <c r="BK161" s="226">
        <f>ROUND(I161*H161,2)</f>
        <v>0</v>
      </c>
      <c r="BL161" s="16" t="s">
        <v>133</v>
      </c>
      <c r="BM161" s="225" t="s">
        <v>280</v>
      </c>
    </row>
    <row r="162" spans="2:47" s="1" customFormat="1" ht="12">
      <c r="B162" s="37"/>
      <c r="C162" s="38"/>
      <c r="D162" s="227" t="s">
        <v>134</v>
      </c>
      <c r="E162" s="38"/>
      <c r="F162" s="228" t="s">
        <v>1035</v>
      </c>
      <c r="G162" s="38"/>
      <c r="H162" s="38"/>
      <c r="I162" s="138"/>
      <c r="J162" s="38"/>
      <c r="K162" s="38"/>
      <c r="L162" s="42"/>
      <c r="M162" s="229"/>
      <c r="N162" s="85"/>
      <c r="O162" s="85"/>
      <c r="P162" s="85"/>
      <c r="Q162" s="85"/>
      <c r="R162" s="85"/>
      <c r="S162" s="85"/>
      <c r="T162" s="86"/>
      <c r="AT162" s="16" t="s">
        <v>134</v>
      </c>
      <c r="AU162" s="16" t="s">
        <v>81</v>
      </c>
    </row>
    <row r="163" spans="2:65" s="1" customFormat="1" ht="16.5" customHeight="1">
      <c r="B163" s="37"/>
      <c r="C163" s="214" t="s">
        <v>282</v>
      </c>
      <c r="D163" s="214" t="s">
        <v>129</v>
      </c>
      <c r="E163" s="215" t="s">
        <v>1036</v>
      </c>
      <c r="F163" s="216" t="s">
        <v>1037</v>
      </c>
      <c r="G163" s="217" t="s">
        <v>967</v>
      </c>
      <c r="H163" s="218">
        <v>4</v>
      </c>
      <c r="I163" s="219"/>
      <c r="J163" s="220">
        <f>ROUND(I163*H163,2)</f>
        <v>0</v>
      </c>
      <c r="K163" s="216" t="s">
        <v>1</v>
      </c>
      <c r="L163" s="42"/>
      <c r="M163" s="221" t="s">
        <v>1</v>
      </c>
      <c r="N163" s="222" t="s">
        <v>38</v>
      </c>
      <c r="O163" s="85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AR163" s="225" t="s">
        <v>133</v>
      </c>
      <c r="AT163" s="225" t="s">
        <v>129</v>
      </c>
      <c r="AU163" s="225" t="s">
        <v>81</v>
      </c>
      <c r="AY163" s="16" t="s">
        <v>128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6" t="s">
        <v>81</v>
      </c>
      <c r="BK163" s="226">
        <f>ROUND(I163*H163,2)</f>
        <v>0</v>
      </c>
      <c r="BL163" s="16" t="s">
        <v>133</v>
      </c>
      <c r="BM163" s="225" t="s">
        <v>285</v>
      </c>
    </row>
    <row r="164" spans="2:47" s="1" customFormat="1" ht="12">
      <c r="B164" s="37"/>
      <c r="C164" s="38"/>
      <c r="D164" s="227" t="s">
        <v>134</v>
      </c>
      <c r="E164" s="38"/>
      <c r="F164" s="228" t="s">
        <v>1037</v>
      </c>
      <c r="G164" s="38"/>
      <c r="H164" s="38"/>
      <c r="I164" s="138"/>
      <c r="J164" s="38"/>
      <c r="K164" s="38"/>
      <c r="L164" s="42"/>
      <c r="M164" s="229"/>
      <c r="N164" s="85"/>
      <c r="O164" s="85"/>
      <c r="P164" s="85"/>
      <c r="Q164" s="85"/>
      <c r="R164" s="85"/>
      <c r="S164" s="85"/>
      <c r="T164" s="86"/>
      <c r="AT164" s="16" t="s">
        <v>134</v>
      </c>
      <c r="AU164" s="16" t="s">
        <v>81</v>
      </c>
    </row>
    <row r="165" spans="2:65" s="1" customFormat="1" ht="16.5" customHeight="1">
      <c r="B165" s="37"/>
      <c r="C165" s="265" t="s">
        <v>170</v>
      </c>
      <c r="D165" s="265" t="s">
        <v>260</v>
      </c>
      <c r="E165" s="266" t="s">
        <v>1038</v>
      </c>
      <c r="F165" s="267" t="s">
        <v>1039</v>
      </c>
      <c r="G165" s="268" t="s">
        <v>230</v>
      </c>
      <c r="H165" s="269">
        <v>0.16</v>
      </c>
      <c r="I165" s="270"/>
      <c r="J165" s="271">
        <f>ROUND(I165*H165,2)</f>
        <v>0</v>
      </c>
      <c r="K165" s="267" t="s">
        <v>1</v>
      </c>
      <c r="L165" s="272"/>
      <c r="M165" s="273" t="s">
        <v>1</v>
      </c>
      <c r="N165" s="274" t="s">
        <v>38</v>
      </c>
      <c r="O165" s="85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AR165" s="225" t="s">
        <v>145</v>
      </c>
      <c r="AT165" s="225" t="s">
        <v>260</v>
      </c>
      <c r="AU165" s="225" t="s">
        <v>81</v>
      </c>
      <c r="AY165" s="16" t="s">
        <v>128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6" t="s">
        <v>81</v>
      </c>
      <c r="BK165" s="226">
        <f>ROUND(I165*H165,2)</f>
        <v>0</v>
      </c>
      <c r="BL165" s="16" t="s">
        <v>133</v>
      </c>
      <c r="BM165" s="225" t="s">
        <v>289</v>
      </c>
    </row>
    <row r="166" spans="2:47" s="1" customFormat="1" ht="12">
      <c r="B166" s="37"/>
      <c r="C166" s="38"/>
      <c r="D166" s="227" t="s">
        <v>134</v>
      </c>
      <c r="E166" s="38"/>
      <c r="F166" s="228" t="s">
        <v>1039</v>
      </c>
      <c r="G166" s="38"/>
      <c r="H166" s="38"/>
      <c r="I166" s="138"/>
      <c r="J166" s="38"/>
      <c r="K166" s="38"/>
      <c r="L166" s="42"/>
      <c r="M166" s="229"/>
      <c r="N166" s="85"/>
      <c r="O166" s="85"/>
      <c r="P166" s="85"/>
      <c r="Q166" s="85"/>
      <c r="R166" s="85"/>
      <c r="S166" s="85"/>
      <c r="T166" s="86"/>
      <c r="AT166" s="16" t="s">
        <v>134</v>
      </c>
      <c r="AU166" s="16" t="s">
        <v>81</v>
      </c>
    </row>
    <row r="167" spans="2:65" s="1" customFormat="1" ht="16.5" customHeight="1">
      <c r="B167" s="37"/>
      <c r="C167" s="265" t="s">
        <v>7</v>
      </c>
      <c r="D167" s="265" t="s">
        <v>260</v>
      </c>
      <c r="E167" s="266" t="s">
        <v>1040</v>
      </c>
      <c r="F167" s="267" t="s">
        <v>1041</v>
      </c>
      <c r="G167" s="268" t="s">
        <v>967</v>
      </c>
      <c r="H167" s="269">
        <v>4</v>
      </c>
      <c r="I167" s="270"/>
      <c r="J167" s="271">
        <f>ROUND(I167*H167,2)</f>
        <v>0</v>
      </c>
      <c r="K167" s="267" t="s">
        <v>1</v>
      </c>
      <c r="L167" s="272"/>
      <c r="M167" s="273" t="s">
        <v>1</v>
      </c>
      <c r="N167" s="274" t="s">
        <v>38</v>
      </c>
      <c r="O167" s="85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AR167" s="225" t="s">
        <v>145</v>
      </c>
      <c r="AT167" s="225" t="s">
        <v>260</v>
      </c>
      <c r="AU167" s="225" t="s">
        <v>81</v>
      </c>
      <c r="AY167" s="16" t="s">
        <v>128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6" t="s">
        <v>81</v>
      </c>
      <c r="BK167" s="226">
        <f>ROUND(I167*H167,2)</f>
        <v>0</v>
      </c>
      <c r="BL167" s="16" t="s">
        <v>133</v>
      </c>
      <c r="BM167" s="225" t="s">
        <v>293</v>
      </c>
    </row>
    <row r="168" spans="2:47" s="1" customFormat="1" ht="12">
      <c r="B168" s="37"/>
      <c r="C168" s="38"/>
      <c r="D168" s="227" t="s">
        <v>134</v>
      </c>
      <c r="E168" s="38"/>
      <c r="F168" s="228" t="s">
        <v>1041</v>
      </c>
      <c r="G168" s="38"/>
      <c r="H168" s="38"/>
      <c r="I168" s="138"/>
      <c r="J168" s="38"/>
      <c r="K168" s="38"/>
      <c r="L168" s="42"/>
      <c r="M168" s="229"/>
      <c r="N168" s="85"/>
      <c r="O168" s="85"/>
      <c r="P168" s="85"/>
      <c r="Q168" s="85"/>
      <c r="R168" s="85"/>
      <c r="S168" s="85"/>
      <c r="T168" s="86"/>
      <c r="AT168" s="16" t="s">
        <v>134</v>
      </c>
      <c r="AU168" s="16" t="s">
        <v>81</v>
      </c>
    </row>
    <row r="169" spans="2:65" s="1" customFormat="1" ht="16.5" customHeight="1">
      <c r="B169" s="37"/>
      <c r="C169" s="214" t="s">
        <v>252</v>
      </c>
      <c r="D169" s="214" t="s">
        <v>129</v>
      </c>
      <c r="E169" s="215" t="s">
        <v>1044</v>
      </c>
      <c r="F169" s="216" t="s">
        <v>1045</v>
      </c>
      <c r="G169" s="217" t="s">
        <v>223</v>
      </c>
      <c r="H169" s="218">
        <v>57</v>
      </c>
      <c r="I169" s="219"/>
      <c r="J169" s="220">
        <f>ROUND(I169*H169,2)</f>
        <v>0</v>
      </c>
      <c r="K169" s="216" t="s">
        <v>1</v>
      </c>
      <c r="L169" s="42"/>
      <c r="M169" s="221" t="s">
        <v>1</v>
      </c>
      <c r="N169" s="222" t="s">
        <v>38</v>
      </c>
      <c r="O169" s="85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AR169" s="225" t="s">
        <v>133</v>
      </c>
      <c r="AT169" s="225" t="s">
        <v>129</v>
      </c>
      <c r="AU169" s="225" t="s">
        <v>81</v>
      </c>
      <c r="AY169" s="16" t="s">
        <v>128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6" t="s">
        <v>81</v>
      </c>
      <c r="BK169" s="226">
        <f>ROUND(I169*H169,2)</f>
        <v>0</v>
      </c>
      <c r="BL169" s="16" t="s">
        <v>133</v>
      </c>
      <c r="BM169" s="225" t="s">
        <v>299</v>
      </c>
    </row>
    <row r="170" spans="2:47" s="1" customFormat="1" ht="12">
      <c r="B170" s="37"/>
      <c r="C170" s="38"/>
      <c r="D170" s="227" t="s">
        <v>134</v>
      </c>
      <c r="E170" s="38"/>
      <c r="F170" s="228" t="s">
        <v>1045</v>
      </c>
      <c r="G170" s="38"/>
      <c r="H170" s="38"/>
      <c r="I170" s="138"/>
      <c r="J170" s="38"/>
      <c r="K170" s="38"/>
      <c r="L170" s="42"/>
      <c r="M170" s="229"/>
      <c r="N170" s="85"/>
      <c r="O170" s="85"/>
      <c r="P170" s="85"/>
      <c r="Q170" s="85"/>
      <c r="R170" s="85"/>
      <c r="S170" s="85"/>
      <c r="T170" s="86"/>
      <c r="AT170" s="16" t="s">
        <v>134</v>
      </c>
      <c r="AU170" s="16" t="s">
        <v>81</v>
      </c>
    </row>
    <row r="171" spans="2:65" s="1" customFormat="1" ht="16.5" customHeight="1">
      <c r="B171" s="37"/>
      <c r="C171" s="214" t="s">
        <v>301</v>
      </c>
      <c r="D171" s="214" t="s">
        <v>129</v>
      </c>
      <c r="E171" s="215" t="s">
        <v>1048</v>
      </c>
      <c r="F171" s="216" t="s">
        <v>1049</v>
      </c>
      <c r="G171" s="217" t="s">
        <v>223</v>
      </c>
      <c r="H171" s="218">
        <v>57</v>
      </c>
      <c r="I171" s="219"/>
      <c r="J171" s="220">
        <f>ROUND(I171*H171,2)</f>
        <v>0</v>
      </c>
      <c r="K171" s="216" t="s">
        <v>1</v>
      </c>
      <c r="L171" s="42"/>
      <c r="M171" s="221" t="s">
        <v>1</v>
      </c>
      <c r="N171" s="222" t="s">
        <v>38</v>
      </c>
      <c r="O171" s="85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AR171" s="225" t="s">
        <v>133</v>
      </c>
      <c r="AT171" s="225" t="s">
        <v>129</v>
      </c>
      <c r="AU171" s="225" t="s">
        <v>81</v>
      </c>
      <c r="AY171" s="16" t="s">
        <v>128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6" t="s">
        <v>81</v>
      </c>
      <c r="BK171" s="226">
        <f>ROUND(I171*H171,2)</f>
        <v>0</v>
      </c>
      <c r="BL171" s="16" t="s">
        <v>133</v>
      </c>
      <c r="BM171" s="225" t="s">
        <v>304</v>
      </c>
    </row>
    <row r="172" spans="2:47" s="1" customFormat="1" ht="12">
      <c r="B172" s="37"/>
      <c r="C172" s="38"/>
      <c r="D172" s="227" t="s">
        <v>134</v>
      </c>
      <c r="E172" s="38"/>
      <c r="F172" s="228" t="s">
        <v>1049</v>
      </c>
      <c r="G172" s="38"/>
      <c r="H172" s="38"/>
      <c r="I172" s="138"/>
      <c r="J172" s="38"/>
      <c r="K172" s="38"/>
      <c r="L172" s="42"/>
      <c r="M172" s="229"/>
      <c r="N172" s="85"/>
      <c r="O172" s="85"/>
      <c r="P172" s="85"/>
      <c r="Q172" s="85"/>
      <c r="R172" s="85"/>
      <c r="S172" s="85"/>
      <c r="T172" s="86"/>
      <c r="AT172" s="16" t="s">
        <v>134</v>
      </c>
      <c r="AU172" s="16" t="s">
        <v>81</v>
      </c>
    </row>
    <row r="173" spans="2:65" s="1" customFormat="1" ht="16.5" customHeight="1">
      <c r="B173" s="37"/>
      <c r="C173" s="265" t="s">
        <v>256</v>
      </c>
      <c r="D173" s="265" t="s">
        <v>260</v>
      </c>
      <c r="E173" s="266" t="s">
        <v>1038</v>
      </c>
      <c r="F173" s="267" t="s">
        <v>1039</v>
      </c>
      <c r="G173" s="268" t="s">
        <v>230</v>
      </c>
      <c r="H173" s="269">
        <v>4.4</v>
      </c>
      <c r="I173" s="270"/>
      <c r="J173" s="271">
        <f>ROUND(I173*H173,2)</f>
        <v>0</v>
      </c>
      <c r="K173" s="267" t="s">
        <v>1</v>
      </c>
      <c r="L173" s="272"/>
      <c r="M173" s="273" t="s">
        <v>1</v>
      </c>
      <c r="N173" s="274" t="s">
        <v>38</v>
      </c>
      <c r="O173" s="85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AR173" s="225" t="s">
        <v>145</v>
      </c>
      <c r="AT173" s="225" t="s">
        <v>260</v>
      </c>
      <c r="AU173" s="225" t="s">
        <v>81</v>
      </c>
      <c r="AY173" s="16" t="s">
        <v>128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6" t="s">
        <v>81</v>
      </c>
      <c r="BK173" s="226">
        <f>ROUND(I173*H173,2)</f>
        <v>0</v>
      </c>
      <c r="BL173" s="16" t="s">
        <v>133</v>
      </c>
      <c r="BM173" s="225" t="s">
        <v>308</v>
      </c>
    </row>
    <row r="174" spans="2:47" s="1" customFormat="1" ht="12">
      <c r="B174" s="37"/>
      <c r="C174" s="38"/>
      <c r="D174" s="227" t="s">
        <v>134</v>
      </c>
      <c r="E174" s="38"/>
      <c r="F174" s="228" t="s">
        <v>1039</v>
      </c>
      <c r="G174" s="38"/>
      <c r="H174" s="38"/>
      <c r="I174" s="138"/>
      <c r="J174" s="38"/>
      <c r="K174" s="38"/>
      <c r="L174" s="42"/>
      <c r="M174" s="229"/>
      <c r="N174" s="85"/>
      <c r="O174" s="85"/>
      <c r="P174" s="85"/>
      <c r="Q174" s="85"/>
      <c r="R174" s="85"/>
      <c r="S174" s="85"/>
      <c r="T174" s="86"/>
      <c r="AT174" s="16" t="s">
        <v>134</v>
      </c>
      <c r="AU174" s="16" t="s">
        <v>81</v>
      </c>
    </row>
    <row r="175" spans="2:65" s="1" customFormat="1" ht="16.5" customHeight="1">
      <c r="B175" s="37"/>
      <c r="C175" s="214" t="s">
        <v>316</v>
      </c>
      <c r="D175" s="214" t="s">
        <v>129</v>
      </c>
      <c r="E175" s="215" t="s">
        <v>1050</v>
      </c>
      <c r="F175" s="216" t="s">
        <v>1051</v>
      </c>
      <c r="G175" s="217" t="s">
        <v>223</v>
      </c>
      <c r="H175" s="218">
        <v>57</v>
      </c>
      <c r="I175" s="219"/>
      <c r="J175" s="220">
        <f>ROUND(I175*H175,2)</f>
        <v>0</v>
      </c>
      <c r="K175" s="216" t="s">
        <v>1</v>
      </c>
      <c r="L175" s="42"/>
      <c r="M175" s="221" t="s">
        <v>1</v>
      </c>
      <c r="N175" s="222" t="s">
        <v>38</v>
      </c>
      <c r="O175" s="85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AR175" s="225" t="s">
        <v>133</v>
      </c>
      <c r="AT175" s="225" t="s">
        <v>129</v>
      </c>
      <c r="AU175" s="225" t="s">
        <v>81</v>
      </c>
      <c r="AY175" s="16" t="s">
        <v>128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6" t="s">
        <v>81</v>
      </c>
      <c r="BK175" s="226">
        <f>ROUND(I175*H175,2)</f>
        <v>0</v>
      </c>
      <c r="BL175" s="16" t="s">
        <v>133</v>
      </c>
      <c r="BM175" s="225" t="s">
        <v>319</v>
      </c>
    </row>
    <row r="176" spans="2:47" s="1" customFormat="1" ht="12">
      <c r="B176" s="37"/>
      <c r="C176" s="38"/>
      <c r="D176" s="227" t="s">
        <v>134</v>
      </c>
      <c r="E176" s="38"/>
      <c r="F176" s="228" t="s">
        <v>1051</v>
      </c>
      <c r="G176" s="38"/>
      <c r="H176" s="38"/>
      <c r="I176" s="138"/>
      <c r="J176" s="38"/>
      <c r="K176" s="38"/>
      <c r="L176" s="42"/>
      <c r="M176" s="229"/>
      <c r="N176" s="85"/>
      <c r="O176" s="85"/>
      <c r="P176" s="85"/>
      <c r="Q176" s="85"/>
      <c r="R176" s="85"/>
      <c r="S176" s="85"/>
      <c r="T176" s="86"/>
      <c r="AT176" s="16" t="s">
        <v>134</v>
      </c>
      <c r="AU176" s="16" t="s">
        <v>81</v>
      </c>
    </row>
    <row r="177" spans="2:65" s="1" customFormat="1" ht="16.5" customHeight="1">
      <c r="B177" s="37"/>
      <c r="C177" s="265" t="s">
        <v>259</v>
      </c>
      <c r="D177" s="265" t="s">
        <v>260</v>
      </c>
      <c r="E177" s="266" t="s">
        <v>1052</v>
      </c>
      <c r="F177" s="267" t="s">
        <v>1053</v>
      </c>
      <c r="G177" s="268" t="s">
        <v>260</v>
      </c>
      <c r="H177" s="269">
        <v>57</v>
      </c>
      <c r="I177" s="270"/>
      <c r="J177" s="271">
        <f>ROUND(I177*H177,2)</f>
        <v>0</v>
      </c>
      <c r="K177" s="267" t="s">
        <v>1</v>
      </c>
      <c r="L177" s="272"/>
      <c r="M177" s="273" t="s">
        <v>1</v>
      </c>
      <c r="N177" s="274" t="s">
        <v>38</v>
      </c>
      <c r="O177" s="85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AR177" s="225" t="s">
        <v>145</v>
      </c>
      <c r="AT177" s="225" t="s">
        <v>260</v>
      </c>
      <c r="AU177" s="225" t="s">
        <v>81</v>
      </c>
      <c r="AY177" s="16" t="s">
        <v>128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6" t="s">
        <v>81</v>
      </c>
      <c r="BK177" s="226">
        <f>ROUND(I177*H177,2)</f>
        <v>0</v>
      </c>
      <c r="BL177" s="16" t="s">
        <v>133</v>
      </c>
      <c r="BM177" s="225" t="s">
        <v>323</v>
      </c>
    </row>
    <row r="178" spans="2:47" s="1" customFormat="1" ht="12">
      <c r="B178" s="37"/>
      <c r="C178" s="38"/>
      <c r="D178" s="227" t="s">
        <v>134</v>
      </c>
      <c r="E178" s="38"/>
      <c r="F178" s="228" t="s">
        <v>1053</v>
      </c>
      <c r="G178" s="38"/>
      <c r="H178" s="38"/>
      <c r="I178" s="138"/>
      <c r="J178" s="38"/>
      <c r="K178" s="38"/>
      <c r="L178" s="42"/>
      <c r="M178" s="229"/>
      <c r="N178" s="85"/>
      <c r="O178" s="85"/>
      <c r="P178" s="85"/>
      <c r="Q178" s="85"/>
      <c r="R178" s="85"/>
      <c r="S178" s="85"/>
      <c r="T178" s="86"/>
      <c r="AT178" s="16" t="s">
        <v>134</v>
      </c>
      <c r="AU178" s="16" t="s">
        <v>81</v>
      </c>
    </row>
    <row r="179" spans="2:65" s="1" customFormat="1" ht="16.5" customHeight="1">
      <c r="B179" s="37"/>
      <c r="C179" s="214" t="s">
        <v>326</v>
      </c>
      <c r="D179" s="214" t="s">
        <v>129</v>
      </c>
      <c r="E179" s="215" t="s">
        <v>1054</v>
      </c>
      <c r="F179" s="216" t="s">
        <v>1055</v>
      </c>
      <c r="G179" s="217" t="s">
        <v>223</v>
      </c>
      <c r="H179" s="218">
        <v>57</v>
      </c>
      <c r="I179" s="219"/>
      <c r="J179" s="220">
        <f>ROUND(I179*H179,2)</f>
        <v>0</v>
      </c>
      <c r="K179" s="216" t="s">
        <v>1</v>
      </c>
      <c r="L179" s="42"/>
      <c r="M179" s="221" t="s">
        <v>1</v>
      </c>
      <c r="N179" s="222" t="s">
        <v>38</v>
      </c>
      <c r="O179" s="85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AR179" s="225" t="s">
        <v>133</v>
      </c>
      <c r="AT179" s="225" t="s">
        <v>129</v>
      </c>
      <c r="AU179" s="225" t="s">
        <v>81</v>
      </c>
      <c r="AY179" s="16" t="s">
        <v>128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6" t="s">
        <v>81</v>
      </c>
      <c r="BK179" s="226">
        <f>ROUND(I179*H179,2)</f>
        <v>0</v>
      </c>
      <c r="BL179" s="16" t="s">
        <v>133</v>
      </c>
      <c r="BM179" s="225" t="s">
        <v>329</v>
      </c>
    </row>
    <row r="180" spans="2:47" s="1" customFormat="1" ht="12">
      <c r="B180" s="37"/>
      <c r="C180" s="38"/>
      <c r="D180" s="227" t="s">
        <v>134</v>
      </c>
      <c r="E180" s="38"/>
      <c r="F180" s="228" t="s">
        <v>1055</v>
      </c>
      <c r="G180" s="38"/>
      <c r="H180" s="38"/>
      <c r="I180" s="138"/>
      <c r="J180" s="38"/>
      <c r="K180" s="38"/>
      <c r="L180" s="42"/>
      <c r="M180" s="229"/>
      <c r="N180" s="85"/>
      <c r="O180" s="85"/>
      <c r="P180" s="85"/>
      <c r="Q180" s="85"/>
      <c r="R180" s="85"/>
      <c r="S180" s="85"/>
      <c r="T180" s="86"/>
      <c r="AT180" s="16" t="s">
        <v>134</v>
      </c>
      <c r="AU180" s="16" t="s">
        <v>81</v>
      </c>
    </row>
    <row r="181" spans="2:65" s="1" customFormat="1" ht="16.5" customHeight="1">
      <c r="B181" s="37"/>
      <c r="C181" s="214" t="s">
        <v>264</v>
      </c>
      <c r="D181" s="214" t="s">
        <v>129</v>
      </c>
      <c r="E181" s="215" t="s">
        <v>1058</v>
      </c>
      <c r="F181" s="216" t="s">
        <v>1059</v>
      </c>
      <c r="G181" s="217" t="s">
        <v>210</v>
      </c>
      <c r="H181" s="218">
        <v>57</v>
      </c>
      <c r="I181" s="219"/>
      <c r="J181" s="220">
        <f>ROUND(I181*H181,2)</f>
        <v>0</v>
      </c>
      <c r="K181" s="216" t="s">
        <v>1</v>
      </c>
      <c r="L181" s="42"/>
      <c r="M181" s="221" t="s">
        <v>1</v>
      </c>
      <c r="N181" s="222" t="s">
        <v>38</v>
      </c>
      <c r="O181" s="85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AR181" s="225" t="s">
        <v>133</v>
      </c>
      <c r="AT181" s="225" t="s">
        <v>129</v>
      </c>
      <c r="AU181" s="225" t="s">
        <v>81</v>
      </c>
      <c r="AY181" s="16" t="s">
        <v>128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6" t="s">
        <v>81</v>
      </c>
      <c r="BK181" s="226">
        <f>ROUND(I181*H181,2)</f>
        <v>0</v>
      </c>
      <c r="BL181" s="16" t="s">
        <v>133</v>
      </c>
      <c r="BM181" s="225" t="s">
        <v>332</v>
      </c>
    </row>
    <row r="182" spans="2:47" s="1" customFormat="1" ht="12">
      <c r="B182" s="37"/>
      <c r="C182" s="38"/>
      <c r="D182" s="227" t="s">
        <v>134</v>
      </c>
      <c r="E182" s="38"/>
      <c r="F182" s="228" t="s">
        <v>1059</v>
      </c>
      <c r="G182" s="38"/>
      <c r="H182" s="38"/>
      <c r="I182" s="138"/>
      <c r="J182" s="38"/>
      <c r="K182" s="38"/>
      <c r="L182" s="42"/>
      <c r="M182" s="229"/>
      <c r="N182" s="85"/>
      <c r="O182" s="85"/>
      <c r="P182" s="85"/>
      <c r="Q182" s="85"/>
      <c r="R182" s="85"/>
      <c r="S182" s="85"/>
      <c r="T182" s="86"/>
      <c r="AT182" s="16" t="s">
        <v>134</v>
      </c>
      <c r="AU182" s="16" t="s">
        <v>81</v>
      </c>
    </row>
    <row r="183" spans="2:65" s="1" customFormat="1" ht="16.5" customHeight="1">
      <c r="B183" s="37"/>
      <c r="C183" s="214" t="s">
        <v>334</v>
      </c>
      <c r="D183" s="214" t="s">
        <v>129</v>
      </c>
      <c r="E183" s="215" t="s">
        <v>1019</v>
      </c>
      <c r="F183" s="216" t="s">
        <v>1020</v>
      </c>
      <c r="G183" s="217" t="s">
        <v>595</v>
      </c>
      <c r="H183" s="285"/>
      <c r="I183" s="219"/>
      <c r="J183" s="220">
        <f>ROUND(I183*H183,2)</f>
        <v>0</v>
      </c>
      <c r="K183" s="216" t="s">
        <v>1</v>
      </c>
      <c r="L183" s="42"/>
      <c r="M183" s="221" t="s">
        <v>1</v>
      </c>
      <c r="N183" s="222" t="s">
        <v>38</v>
      </c>
      <c r="O183" s="85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AR183" s="225" t="s">
        <v>133</v>
      </c>
      <c r="AT183" s="225" t="s">
        <v>129</v>
      </c>
      <c r="AU183" s="225" t="s">
        <v>81</v>
      </c>
      <c r="AY183" s="16" t="s">
        <v>128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6" t="s">
        <v>81</v>
      </c>
      <c r="BK183" s="226">
        <f>ROUND(I183*H183,2)</f>
        <v>0</v>
      </c>
      <c r="BL183" s="16" t="s">
        <v>133</v>
      </c>
      <c r="BM183" s="225" t="s">
        <v>337</v>
      </c>
    </row>
    <row r="184" spans="2:47" s="1" customFormat="1" ht="12">
      <c r="B184" s="37"/>
      <c r="C184" s="38"/>
      <c r="D184" s="227" t="s">
        <v>134</v>
      </c>
      <c r="E184" s="38"/>
      <c r="F184" s="228" t="s">
        <v>1020</v>
      </c>
      <c r="G184" s="38"/>
      <c r="H184" s="38"/>
      <c r="I184" s="138"/>
      <c r="J184" s="38"/>
      <c r="K184" s="38"/>
      <c r="L184" s="42"/>
      <c r="M184" s="229"/>
      <c r="N184" s="85"/>
      <c r="O184" s="85"/>
      <c r="P184" s="85"/>
      <c r="Q184" s="85"/>
      <c r="R184" s="85"/>
      <c r="S184" s="85"/>
      <c r="T184" s="86"/>
      <c r="AT184" s="16" t="s">
        <v>134</v>
      </c>
      <c r="AU184" s="16" t="s">
        <v>81</v>
      </c>
    </row>
    <row r="185" spans="2:65" s="1" customFormat="1" ht="16.5" customHeight="1">
      <c r="B185" s="37"/>
      <c r="C185" s="214" t="s">
        <v>268</v>
      </c>
      <c r="D185" s="214" t="s">
        <v>129</v>
      </c>
      <c r="E185" s="215" t="s">
        <v>1021</v>
      </c>
      <c r="F185" s="216" t="s">
        <v>1022</v>
      </c>
      <c r="G185" s="217" t="s">
        <v>595</v>
      </c>
      <c r="H185" s="285"/>
      <c r="I185" s="219"/>
      <c r="J185" s="220">
        <f>ROUND(I185*H185,2)</f>
        <v>0</v>
      </c>
      <c r="K185" s="216" t="s">
        <v>1</v>
      </c>
      <c r="L185" s="42"/>
      <c r="M185" s="221" t="s">
        <v>1</v>
      </c>
      <c r="N185" s="222" t="s">
        <v>38</v>
      </c>
      <c r="O185" s="85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AR185" s="225" t="s">
        <v>133</v>
      </c>
      <c r="AT185" s="225" t="s">
        <v>129</v>
      </c>
      <c r="AU185" s="225" t="s">
        <v>81</v>
      </c>
      <c r="AY185" s="16" t="s">
        <v>128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6" t="s">
        <v>81</v>
      </c>
      <c r="BK185" s="226">
        <f>ROUND(I185*H185,2)</f>
        <v>0</v>
      </c>
      <c r="BL185" s="16" t="s">
        <v>133</v>
      </c>
      <c r="BM185" s="225" t="s">
        <v>341</v>
      </c>
    </row>
    <row r="186" spans="2:47" s="1" customFormat="1" ht="12">
      <c r="B186" s="37"/>
      <c r="C186" s="38"/>
      <c r="D186" s="227" t="s">
        <v>134</v>
      </c>
      <c r="E186" s="38"/>
      <c r="F186" s="228" t="s">
        <v>1022</v>
      </c>
      <c r="G186" s="38"/>
      <c r="H186" s="38"/>
      <c r="I186" s="138"/>
      <c r="J186" s="38"/>
      <c r="K186" s="38"/>
      <c r="L186" s="42"/>
      <c r="M186" s="229"/>
      <c r="N186" s="85"/>
      <c r="O186" s="85"/>
      <c r="P186" s="85"/>
      <c r="Q186" s="85"/>
      <c r="R186" s="85"/>
      <c r="S186" s="85"/>
      <c r="T186" s="86"/>
      <c r="AT186" s="16" t="s">
        <v>134</v>
      </c>
      <c r="AU186" s="16" t="s">
        <v>81</v>
      </c>
    </row>
    <row r="187" spans="2:63" s="10" customFormat="1" ht="25.9" customHeight="1">
      <c r="B187" s="200"/>
      <c r="C187" s="201"/>
      <c r="D187" s="202" t="s">
        <v>72</v>
      </c>
      <c r="E187" s="203" t="s">
        <v>1060</v>
      </c>
      <c r="F187" s="203" t="s">
        <v>1061</v>
      </c>
      <c r="G187" s="201"/>
      <c r="H187" s="201"/>
      <c r="I187" s="204"/>
      <c r="J187" s="205">
        <f>BK187</f>
        <v>0</v>
      </c>
      <c r="K187" s="201"/>
      <c r="L187" s="206"/>
      <c r="M187" s="207"/>
      <c r="N187" s="208"/>
      <c r="O187" s="208"/>
      <c r="P187" s="209">
        <f>SUM(P188:P189)</f>
        <v>0</v>
      </c>
      <c r="Q187" s="208"/>
      <c r="R187" s="209">
        <f>SUM(R188:R189)</f>
        <v>0</v>
      </c>
      <c r="S187" s="208"/>
      <c r="T187" s="210">
        <f>SUM(T188:T189)</f>
        <v>0</v>
      </c>
      <c r="AR187" s="211" t="s">
        <v>81</v>
      </c>
      <c r="AT187" s="212" t="s">
        <v>72</v>
      </c>
      <c r="AU187" s="212" t="s">
        <v>73</v>
      </c>
      <c r="AY187" s="211" t="s">
        <v>128</v>
      </c>
      <c r="BK187" s="213">
        <f>SUM(BK188:BK189)</f>
        <v>0</v>
      </c>
    </row>
    <row r="188" spans="2:65" s="1" customFormat="1" ht="16.5" customHeight="1">
      <c r="B188" s="37"/>
      <c r="C188" s="214" t="s">
        <v>343</v>
      </c>
      <c r="D188" s="214" t="s">
        <v>129</v>
      </c>
      <c r="E188" s="215" t="s">
        <v>1062</v>
      </c>
      <c r="F188" s="216" t="s">
        <v>1063</v>
      </c>
      <c r="G188" s="217" t="s">
        <v>1064</v>
      </c>
      <c r="H188" s="218">
        <v>1</v>
      </c>
      <c r="I188" s="219"/>
      <c r="J188" s="220">
        <f>ROUND(I188*H188,2)</f>
        <v>0</v>
      </c>
      <c r="K188" s="216" t="s">
        <v>1</v>
      </c>
      <c r="L188" s="42"/>
      <c r="M188" s="221" t="s">
        <v>1</v>
      </c>
      <c r="N188" s="222" t="s">
        <v>38</v>
      </c>
      <c r="O188" s="85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AR188" s="225" t="s">
        <v>133</v>
      </c>
      <c r="AT188" s="225" t="s">
        <v>129</v>
      </c>
      <c r="AU188" s="225" t="s">
        <v>81</v>
      </c>
      <c r="AY188" s="16" t="s">
        <v>128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6" t="s">
        <v>81</v>
      </c>
      <c r="BK188" s="226">
        <f>ROUND(I188*H188,2)</f>
        <v>0</v>
      </c>
      <c r="BL188" s="16" t="s">
        <v>133</v>
      </c>
      <c r="BM188" s="225" t="s">
        <v>346</v>
      </c>
    </row>
    <row r="189" spans="2:47" s="1" customFormat="1" ht="12">
      <c r="B189" s="37"/>
      <c r="C189" s="38"/>
      <c r="D189" s="227" t="s">
        <v>134</v>
      </c>
      <c r="E189" s="38"/>
      <c r="F189" s="228" t="s">
        <v>1063</v>
      </c>
      <c r="G189" s="38"/>
      <c r="H189" s="38"/>
      <c r="I189" s="138"/>
      <c r="J189" s="38"/>
      <c r="K189" s="38"/>
      <c r="L189" s="42"/>
      <c r="M189" s="229"/>
      <c r="N189" s="85"/>
      <c r="O189" s="85"/>
      <c r="P189" s="85"/>
      <c r="Q189" s="85"/>
      <c r="R189" s="85"/>
      <c r="S189" s="85"/>
      <c r="T189" s="86"/>
      <c r="AT189" s="16" t="s">
        <v>134</v>
      </c>
      <c r="AU189" s="16" t="s">
        <v>81</v>
      </c>
    </row>
    <row r="190" spans="2:63" s="10" customFormat="1" ht="25.9" customHeight="1">
      <c r="B190" s="200"/>
      <c r="C190" s="201"/>
      <c r="D190" s="202" t="s">
        <v>72</v>
      </c>
      <c r="E190" s="203" t="s">
        <v>1065</v>
      </c>
      <c r="F190" s="203" t="s">
        <v>1066</v>
      </c>
      <c r="G190" s="201"/>
      <c r="H190" s="201"/>
      <c r="I190" s="204"/>
      <c r="J190" s="205">
        <f>BK190</f>
        <v>0</v>
      </c>
      <c r="K190" s="201"/>
      <c r="L190" s="206"/>
      <c r="M190" s="207"/>
      <c r="N190" s="208"/>
      <c r="O190" s="208"/>
      <c r="P190" s="209">
        <f>SUM(P191:P194)</f>
        <v>0</v>
      </c>
      <c r="Q190" s="208"/>
      <c r="R190" s="209">
        <f>SUM(R191:R194)</f>
        <v>0</v>
      </c>
      <c r="S190" s="208"/>
      <c r="T190" s="210">
        <f>SUM(T191:T194)</f>
        <v>0</v>
      </c>
      <c r="AR190" s="211" t="s">
        <v>81</v>
      </c>
      <c r="AT190" s="212" t="s">
        <v>72</v>
      </c>
      <c r="AU190" s="212" t="s">
        <v>73</v>
      </c>
      <c r="AY190" s="211" t="s">
        <v>128</v>
      </c>
      <c r="BK190" s="213">
        <f>SUM(BK191:BK194)</f>
        <v>0</v>
      </c>
    </row>
    <row r="191" spans="2:65" s="1" customFormat="1" ht="16.5" customHeight="1">
      <c r="B191" s="37"/>
      <c r="C191" s="214" t="s">
        <v>271</v>
      </c>
      <c r="D191" s="214" t="s">
        <v>129</v>
      </c>
      <c r="E191" s="215" t="s">
        <v>1067</v>
      </c>
      <c r="F191" s="216" t="s">
        <v>1068</v>
      </c>
      <c r="G191" s="217" t="s">
        <v>800</v>
      </c>
      <c r="H191" s="218">
        <v>4</v>
      </c>
      <c r="I191" s="219"/>
      <c r="J191" s="220">
        <f>ROUND(I191*H191,2)</f>
        <v>0</v>
      </c>
      <c r="K191" s="216" t="s">
        <v>1</v>
      </c>
      <c r="L191" s="42"/>
      <c r="M191" s="221" t="s">
        <v>1</v>
      </c>
      <c r="N191" s="222" t="s">
        <v>38</v>
      </c>
      <c r="O191" s="85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AR191" s="225" t="s">
        <v>133</v>
      </c>
      <c r="AT191" s="225" t="s">
        <v>129</v>
      </c>
      <c r="AU191" s="225" t="s">
        <v>81</v>
      </c>
      <c r="AY191" s="16" t="s">
        <v>128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6" t="s">
        <v>81</v>
      </c>
      <c r="BK191" s="226">
        <f>ROUND(I191*H191,2)</f>
        <v>0</v>
      </c>
      <c r="BL191" s="16" t="s">
        <v>133</v>
      </c>
      <c r="BM191" s="225" t="s">
        <v>350</v>
      </c>
    </row>
    <row r="192" spans="2:47" s="1" customFormat="1" ht="12">
      <c r="B192" s="37"/>
      <c r="C192" s="38"/>
      <c r="D192" s="227" t="s">
        <v>134</v>
      </c>
      <c r="E192" s="38"/>
      <c r="F192" s="228" t="s">
        <v>1068</v>
      </c>
      <c r="G192" s="38"/>
      <c r="H192" s="38"/>
      <c r="I192" s="138"/>
      <c r="J192" s="38"/>
      <c r="K192" s="38"/>
      <c r="L192" s="42"/>
      <c r="M192" s="229"/>
      <c r="N192" s="85"/>
      <c r="O192" s="85"/>
      <c r="P192" s="85"/>
      <c r="Q192" s="85"/>
      <c r="R192" s="85"/>
      <c r="S192" s="85"/>
      <c r="T192" s="86"/>
      <c r="AT192" s="16" t="s">
        <v>134</v>
      </c>
      <c r="AU192" s="16" t="s">
        <v>81</v>
      </c>
    </row>
    <row r="193" spans="2:65" s="1" customFormat="1" ht="16.5" customHeight="1">
      <c r="B193" s="37"/>
      <c r="C193" s="214" t="s">
        <v>353</v>
      </c>
      <c r="D193" s="214" t="s">
        <v>129</v>
      </c>
      <c r="E193" s="215" t="s">
        <v>1069</v>
      </c>
      <c r="F193" s="216" t="s">
        <v>1070</v>
      </c>
      <c r="G193" s="217" t="s">
        <v>800</v>
      </c>
      <c r="H193" s="218">
        <v>24</v>
      </c>
      <c r="I193" s="219"/>
      <c r="J193" s="220">
        <f>ROUND(I193*H193,2)</f>
        <v>0</v>
      </c>
      <c r="K193" s="216" t="s">
        <v>1</v>
      </c>
      <c r="L193" s="42"/>
      <c r="M193" s="221" t="s">
        <v>1</v>
      </c>
      <c r="N193" s="222" t="s">
        <v>38</v>
      </c>
      <c r="O193" s="85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AR193" s="225" t="s">
        <v>133</v>
      </c>
      <c r="AT193" s="225" t="s">
        <v>129</v>
      </c>
      <c r="AU193" s="225" t="s">
        <v>81</v>
      </c>
      <c r="AY193" s="16" t="s">
        <v>128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6" t="s">
        <v>81</v>
      </c>
      <c r="BK193" s="226">
        <f>ROUND(I193*H193,2)</f>
        <v>0</v>
      </c>
      <c r="BL193" s="16" t="s">
        <v>133</v>
      </c>
      <c r="BM193" s="225" t="s">
        <v>356</v>
      </c>
    </row>
    <row r="194" spans="2:47" s="1" customFormat="1" ht="12">
      <c r="B194" s="37"/>
      <c r="C194" s="38"/>
      <c r="D194" s="227" t="s">
        <v>134</v>
      </c>
      <c r="E194" s="38"/>
      <c r="F194" s="228" t="s">
        <v>1070</v>
      </c>
      <c r="G194" s="38"/>
      <c r="H194" s="38"/>
      <c r="I194" s="138"/>
      <c r="J194" s="38"/>
      <c r="K194" s="38"/>
      <c r="L194" s="42"/>
      <c r="M194" s="229"/>
      <c r="N194" s="85"/>
      <c r="O194" s="85"/>
      <c r="P194" s="85"/>
      <c r="Q194" s="85"/>
      <c r="R194" s="85"/>
      <c r="S194" s="85"/>
      <c r="T194" s="86"/>
      <c r="AT194" s="16" t="s">
        <v>134</v>
      </c>
      <c r="AU194" s="16" t="s">
        <v>81</v>
      </c>
    </row>
    <row r="195" spans="2:63" s="10" customFormat="1" ht="25.9" customHeight="1">
      <c r="B195" s="200"/>
      <c r="C195" s="201"/>
      <c r="D195" s="202" t="s">
        <v>72</v>
      </c>
      <c r="E195" s="203" t="s">
        <v>1071</v>
      </c>
      <c r="F195" s="203" t="s">
        <v>1072</v>
      </c>
      <c r="G195" s="201"/>
      <c r="H195" s="201"/>
      <c r="I195" s="204"/>
      <c r="J195" s="205">
        <f>BK195</f>
        <v>0</v>
      </c>
      <c r="K195" s="201"/>
      <c r="L195" s="206"/>
      <c r="M195" s="207"/>
      <c r="N195" s="208"/>
      <c r="O195" s="208"/>
      <c r="P195" s="209">
        <f>SUM(P196:P199)</f>
        <v>0</v>
      </c>
      <c r="Q195" s="208"/>
      <c r="R195" s="209">
        <f>SUM(R196:R199)</f>
        <v>0</v>
      </c>
      <c r="S195" s="208"/>
      <c r="T195" s="210">
        <f>SUM(T196:T199)</f>
        <v>0</v>
      </c>
      <c r="AR195" s="211" t="s">
        <v>81</v>
      </c>
      <c r="AT195" s="212" t="s">
        <v>72</v>
      </c>
      <c r="AU195" s="212" t="s">
        <v>73</v>
      </c>
      <c r="AY195" s="211" t="s">
        <v>128</v>
      </c>
      <c r="BK195" s="213">
        <f>SUM(BK196:BK199)</f>
        <v>0</v>
      </c>
    </row>
    <row r="196" spans="2:65" s="1" customFormat="1" ht="16.5" customHeight="1">
      <c r="B196" s="37"/>
      <c r="C196" s="214" t="s">
        <v>276</v>
      </c>
      <c r="D196" s="214" t="s">
        <v>129</v>
      </c>
      <c r="E196" s="215" t="s">
        <v>1073</v>
      </c>
      <c r="F196" s="216" t="s">
        <v>1074</v>
      </c>
      <c r="G196" s="217" t="s">
        <v>1029</v>
      </c>
      <c r="H196" s="218">
        <v>10</v>
      </c>
      <c r="I196" s="219"/>
      <c r="J196" s="220">
        <f>ROUND(I196*H196,2)</f>
        <v>0</v>
      </c>
      <c r="K196" s="216" t="s">
        <v>1</v>
      </c>
      <c r="L196" s="42"/>
      <c r="M196" s="221" t="s">
        <v>1</v>
      </c>
      <c r="N196" s="222" t="s">
        <v>38</v>
      </c>
      <c r="O196" s="85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AR196" s="225" t="s">
        <v>133</v>
      </c>
      <c r="AT196" s="225" t="s">
        <v>129</v>
      </c>
      <c r="AU196" s="225" t="s">
        <v>81</v>
      </c>
      <c r="AY196" s="16" t="s">
        <v>128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6" t="s">
        <v>81</v>
      </c>
      <c r="BK196" s="226">
        <f>ROUND(I196*H196,2)</f>
        <v>0</v>
      </c>
      <c r="BL196" s="16" t="s">
        <v>133</v>
      </c>
      <c r="BM196" s="225" t="s">
        <v>360</v>
      </c>
    </row>
    <row r="197" spans="2:47" s="1" customFormat="1" ht="12">
      <c r="B197" s="37"/>
      <c r="C197" s="38"/>
      <c r="D197" s="227" t="s">
        <v>134</v>
      </c>
      <c r="E197" s="38"/>
      <c r="F197" s="228" t="s">
        <v>1074</v>
      </c>
      <c r="G197" s="38"/>
      <c r="H197" s="38"/>
      <c r="I197" s="138"/>
      <c r="J197" s="38"/>
      <c r="K197" s="38"/>
      <c r="L197" s="42"/>
      <c r="M197" s="229"/>
      <c r="N197" s="85"/>
      <c r="O197" s="85"/>
      <c r="P197" s="85"/>
      <c r="Q197" s="85"/>
      <c r="R197" s="85"/>
      <c r="S197" s="85"/>
      <c r="T197" s="86"/>
      <c r="AT197" s="16" t="s">
        <v>134</v>
      </c>
      <c r="AU197" s="16" t="s">
        <v>81</v>
      </c>
    </row>
    <row r="198" spans="2:65" s="1" customFormat="1" ht="16.5" customHeight="1">
      <c r="B198" s="37"/>
      <c r="C198" s="214" t="s">
        <v>362</v>
      </c>
      <c r="D198" s="214" t="s">
        <v>129</v>
      </c>
      <c r="E198" s="215" t="s">
        <v>1075</v>
      </c>
      <c r="F198" s="216" t="s">
        <v>1076</v>
      </c>
      <c r="G198" s="217" t="s">
        <v>1029</v>
      </c>
      <c r="H198" s="218">
        <v>20</v>
      </c>
      <c r="I198" s="219"/>
      <c r="J198" s="220">
        <f>ROUND(I198*H198,2)</f>
        <v>0</v>
      </c>
      <c r="K198" s="216" t="s">
        <v>1</v>
      </c>
      <c r="L198" s="42"/>
      <c r="M198" s="221" t="s">
        <v>1</v>
      </c>
      <c r="N198" s="222" t="s">
        <v>38</v>
      </c>
      <c r="O198" s="85"/>
      <c r="P198" s="223">
        <f>O198*H198</f>
        <v>0</v>
      </c>
      <c r="Q198" s="223">
        <v>0</v>
      </c>
      <c r="R198" s="223">
        <f>Q198*H198</f>
        <v>0</v>
      </c>
      <c r="S198" s="223">
        <v>0</v>
      </c>
      <c r="T198" s="224">
        <f>S198*H198</f>
        <v>0</v>
      </c>
      <c r="AR198" s="225" t="s">
        <v>133</v>
      </c>
      <c r="AT198" s="225" t="s">
        <v>129</v>
      </c>
      <c r="AU198" s="225" t="s">
        <v>81</v>
      </c>
      <c r="AY198" s="16" t="s">
        <v>128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6" t="s">
        <v>81</v>
      </c>
      <c r="BK198" s="226">
        <f>ROUND(I198*H198,2)</f>
        <v>0</v>
      </c>
      <c r="BL198" s="16" t="s">
        <v>133</v>
      </c>
      <c r="BM198" s="225" t="s">
        <v>365</v>
      </c>
    </row>
    <row r="199" spans="2:47" s="1" customFormat="1" ht="12">
      <c r="B199" s="37"/>
      <c r="C199" s="38"/>
      <c r="D199" s="227" t="s">
        <v>134</v>
      </c>
      <c r="E199" s="38"/>
      <c r="F199" s="228" t="s">
        <v>1076</v>
      </c>
      <c r="G199" s="38"/>
      <c r="H199" s="38"/>
      <c r="I199" s="138"/>
      <c r="J199" s="38"/>
      <c r="K199" s="38"/>
      <c r="L199" s="42"/>
      <c r="M199" s="229"/>
      <c r="N199" s="85"/>
      <c r="O199" s="85"/>
      <c r="P199" s="85"/>
      <c r="Q199" s="85"/>
      <c r="R199" s="85"/>
      <c r="S199" s="85"/>
      <c r="T199" s="86"/>
      <c r="AT199" s="16" t="s">
        <v>134</v>
      </c>
      <c r="AU199" s="16" t="s">
        <v>81</v>
      </c>
    </row>
    <row r="200" spans="2:63" s="10" customFormat="1" ht="25.9" customHeight="1">
      <c r="B200" s="200"/>
      <c r="C200" s="201"/>
      <c r="D200" s="202" t="s">
        <v>72</v>
      </c>
      <c r="E200" s="203" t="s">
        <v>1077</v>
      </c>
      <c r="F200" s="203" t="s">
        <v>1078</v>
      </c>
      <c r="G200" s="201"/>
      <c r="H200" s="201"/>
      <c r="I200" s="204"/>
      <c r="J200" s="205">
        <f>BK200</f>
        <v>0</v>
      </c>
      <c r="K200" s="201"/>
      <c r="L200" s="206"/>
      <c r="M200" s="207"/>
      <c r="N200" s="208"/>
      <c r="O200" s="208"/>
      <c r="P200" s="209">
        <f>SUM(P201:P204)</f>
        <v>0</v>
      </c>
      <c r="Q200" s="208"/>
      <c r="R200" s="209">
        <f>SUM(R201:R204)</f>
        <v>0</v>
      </c>
      <c r="S200" s="208"/>
      <c r="T200" s="210">
        <f>SUM(T201:T204)</f>
        <v>0</v>
      </c>
      <c r="AR200" s="211" t="s">
        <v>81</v>
      </c>
      <c r="AT200" s="212" t="s">
        <v>72</v>
      </c>
      <c r="AU200" s="212" t="s">
        <v>73</v>
      </c>
      <c r="AY200" s="211" t="s">
        <v>128</v>
      </c>
      <c r="BK200" s="213">
        <f>SUM(BK201:BK204)</f>
        <v>0</v>
      </c>
    </row>
    <row r="201" spans="2:65" s="1" customFormat="1" ht="16.5" customHeight="1">
      <c r="B201" s="37"/>
      <c r="C201" s="214" t="s">
        <v>280</v>
      </c>
      <c r="D201" s="214" t="s">
        <v>129</v>
      </c>
      <c r="E201" s="215" t="s">
        <v>1079</v>
      </c>
      <c r="F201" s="216" t="s">
        <v>1080</v>
      </c>
      <c r="G201" s="217" t="s">
        <v>1081</v>
      </c>
      <c r="H201" s="218">
        <v>4</v>
      </c>
      <c r="I201" s="219"/>
      <c r="J201" s="220">
        <f>ROUND(I201*H201,2)</f>
        <v>0</v>
      </c>
      <c r="K201" s="216" t="s">
        <v>1</v>
      </c>
      <c r="L201" s="42"/>
      <c r="M201" s="221" t="s">
        <v>1</v>
      </c>
      <c r="N201" s="222" t="s">
        <v>38</v>
      </c>
      <c r="O201" s="85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AR201" s="225" t="s">
        <v>133</v>
      </c>
      <c r="AT201" s="225" t="s">
        <v>129</v>
      </c>
      <c r="AU201" s="225" t="s">
        <v>81</v>
      </c>
      <c r="AY201" s="16" t="s">
        <v>128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6" t="s">
        <v>81</v>
      </c>
      <c r="BK201" s="226">
        <f>ROUND(I201*H201,2)</f>
        <v>0</v>
      </c>
      <c r="BL201" s="16" t="s">
        <v>133</v>
      </c>
      <c r="BM201" s="225" t="s">
        <v>369</v>
      </c>
    </row>
    <row r="202" spans="2:47" s="1" customFormat="1" ht="12">
      <c r="B202" s="37"/>
      <c r="C202" s="38"/>
      <c r="D202" s="227" t="s">
        <v>134</v>
      </c>
      <c r="E202" s="38"/>
      <c r="F202" s="228" t="s">
        <v>1080</v>
      </c>
      <c r="G202" s="38"/>
      <c r="H202" s="38"/>
      <c r="I202" s="138"/>
      <c r="J202" s="38"/>
      <c r="K202" s="38"/>
      <c r="L202" s="42"/>
      <c r="M202" s="229"/>
      <c r="N202" s="85"/>
      <c r="O202" s="85"/>
      <c r="P202" s="85"/>
      <c r="Q202" s="85"/>
      <c r="R202" s="85"/>
      <c r="S202" s="85"/>
      <c r="T202" s="86"/>
      <c r="AT202" s="16" t="s">
        <v>134</v>
      </c>
      <c r="AU202" s="16" t="s">
        <v>81</v>
      </c>
    </row>
    <row r="203" spans="2:65" s="1" customFormat="1" ht="16.5" customHeight="1">
      <c r="B203" s="37"/>
      <c r="C203" s="214" t="s">
        <v>370</v>
      </c>
      <c r="D203" s="214" t="s">
        <v>129</v>
      </c>
      <c r="E203" s="215" t="s">
        <v>1082</v>
      </c>
      <c r="F203" s="216" t="s">
        <v>1083</v>
      </c>
      <c r="G203" s="217" t="s">
        <v>1081</v>
      </c>
      <c r="H203" s="218">
        <v>2</v>
      </c>
      <c r="I203" s="219"/>
      <c r="J203" s="220">
        <f>ROUND(I203*H203,2)</f>
        <v>0</v>
      </c>
      <c r="K203" s="216" t="s">
        <v>1</v>
      </c>
      <c r="L203" s="42"/>
      <c r="M203" s="221" t="s">
        <v>1</v>
      </c>
      <c r="N203" s="222" t="s">
        <v>38</v>
      </c>
      <c r="O203" s="85"/>
      <c r="P203" s="223">
        <f>O203*H203</f>
        <v>0</v>
      </c>
      <c r="Q203" s="223">
        <v>0</v>
      </c>
      <c r="R203" s="223">
        <f>Q203*H203</f>
        <v>0</v>
      </c>
      <c r="S203" s="223">
        <v>0</v>
      </c>
      <c r="T203" s="224">
        <f>S203*H203</f>
        <v>0</v>
      </c>
      <c r="AR203" s="225" t="s">
        <v>133</v>
      </c>
      <c r="AT203" s="225" t="s">
        <v>129</v>
      </c>
      <c r="AU203" s="225" t="s">
        <v>81</v>
      </c>
      <c r="AY203" s="16" t="s">
        <v>128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6" t="s">
        <v>81</v>
      </c>
      <c r="BK203" s="226">
        <f>ROUND(I203*H203,2)</f>
        <v>0</v>
      </c>
      <c r="BL203" s="16" t="s">
        <v>133</v>
      </c>
      <c r="BM203" s="225" t="s">
        <v>373</v>
      </c>
    </row>
    <row r="204" spans="2:47" s="1" customFormat="1" ht="12">
      <c r="B204" s="37"/>
      <c r="C204" s="38"/>
      <c r="D204" s="227" t="s">
        <v>134</v>
      </c>
      <c r="E204" s="38"/>
      <c r="F204" s="228" t="s">
        <v>1083</v>
      </c>
      <c r="G204" s="38"/>
      <c r="H204" s="38"/>
      <c r="I204" s="138"/>
      <c r="J204" s="38"/>
      <c r="K204" s="38"/>
      <c r="L204" s="42"/>
      <c r="M204" s="231"/>
      <c r="N204" s="232"/>
      <c r="O204" s="232"/>
      <c r="P204" s="232"/>
      <c r="Q204" s="232"/>
      <c r="R204" s="232"/>
      <c r="S204" s="232"/>
      <c r="T204" s="233"/>
      <c r="AT204" s="16" t="s">
        <v>134</v>
      </c>
      <c r="AU204" s="16" t="s">
        <v>81</v>
      </c>
    </row>
    <row r="205" spans="2:12" s="1" customFormat="1" ht="6.95" customHeight="1">
      <c r="B205" s="60"/>
      <c r="C205" s="61"/>
      <c r="D205" s="61"/>
      <c r="E205" s="61"/>
      <c r="F205" s="61"/>
      <c r="G205" s="61"/>
      <c r="H205" s="61"/>
      <c r="I205" s="172"/>
      <c r="J205" s="61"/>
      <c r="K205" s="61"/>
      <c r="L205" s="42"/>
    </row>
  </sheetData>
  <sheetProtection password="CC35" sheet="1" objects="1" scenarios="1" formatColumns="0" formatRows="0" autoFilter="0"/>
  <autoFilter ref="C122:K20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102</v>
      </c>
    </row>
    <row r="3" spans="2:46" ht="6.95" customHeight="1" hidden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83</v>
      </c>
    </row>
    <row r="4" spans="2:46" ht="24.95" customHeight="1" hidden="1">
      <c r="B4" s="19"/>
      <c r="D4" s="134" t="s">
        <v>103</v>
      </c>
      <c r="L4" s="19"/>
      <c r="M4" s="135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36" t="s">
        <v>16</v>
      </c>
      <c r="L6" s="19"/>
    </row>
    <row r="7" spans="2:12" ht="16.5" customHeight="1" hidden="1">
      <c r="B7" s="19"/>
      <c r="E7" s="137" t="str">
        <f>'Rekapitulace stavby'!K6</f>
        <v>Úprava vnitrobloku ulice Sadová - Cheb</v>
      </c>
      <c r="F7" s="136"/>
      <c r="G7" s="136"/>
      <c r="H7" s="136"/>
      <c r="L7" s="19"/>
    </row>
    <row r="8" spans="2:12" s="1" customFormat="1" ht="12" customHeight="1" hidden="1">
      <c r="B8" s="42"/>
      <c r="D8" s="136" t="s">
        <v>104</v>
      </c>
      <c r="I8" s="138"/>
      <c r="L8" s="42"/>
    </row>
    <row r="9" spans="2:12" s="1" customFormat="1" ht="36.95" customHeight="1" hidden="1">
      <c r="B9" s="42"/>
      <c r="E9" s="139" t="s">
        <v>1086</v>
      </c>
      <c r="F9" s="1"/>
      <c r="G9" s="1"/>
      <c r="H9" s="1"/>
      <c r="I9" s="138"/>
      <c r="L9" s="42"/>
    </row>
    <row r="10" spans="2:12" s="1" customFormat="1" ht="12" hidden="1">
      <c r="B10" s="42"/>
      <c r="I10" s="138"/>
      <c r="L10" s="42"/>
    </row>
    <row r="11" spans="2:12" s="1" customFormat="1" ht="12" customHeight="1" hidden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 hidden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23. 9. 2019</v>
      </c>
      <c r="L12" s="42"/>
    </row>
    <row r="13" spans="2:12" s="1" customFormat="1" ht="10.8" customHeight="1" hidden="1">
      <c r="B13" s="42"/>
      <c r="I13" s="138"/>
      <c r="L13" s="42"/>
    </row>
    <row r="14" spans="2:12" s="1" customFormat="1" ht="12" customHeight="1" hidden="1">
      <c r="B14" s="42"/>
      <c r="D14" s="136" t="s">
        <v>24</v>
      </c>
      <c r="I14" s="141" t="s">
        <v>25</v>
      </c>
      <c r="J14" s="140" t="str">
        <f>IF('Rekapitulace stavby'!AN10="","",'Rekapitulace stavby'!AN10)</f>
        <v/>
      </c>
      <c r="L14" s="42"/>
    </row>
    <row r="15" spans="2:12" s="1" customFormat="1" ht="18" customHeight="1" hidden="1">
      <c r="B15" s="42"/>
      <c r="E15" s="140" t="str">
        <f>IF('Rekapitulace stavby'!E11="","",'Rekapitulace stavby'!E11)</f>
        <v xml:space="preserve"> </v>
      </c>
      <c r="I15" s="141" t="s">
        <v>26</v>
      </c>
      <c r="J15" s="140" t="str">
        <f>IF('Rekapitulace stavby'!AN11="","",'Rekapitulace stavby'!AN11)</f>
        <v/>
      </c>
      <c r="L15" s="42"/>
    </row>
    <row r="16" spans="2:12" s="1" customFormat="1" ht="6.95" customHeight="1" hidden="1">
      <c r="B16" s="42"/>
      <c r="I16" s="138"/>
      <c r="L16" s="42"/>
    </row>
    <row r="17" spans="2:12" s="1" customFormat="1" ht="12" customHeight="1" hidden="1">
      <c r="B17" s="42"/>
      <c r="D17" s="136" t="s">
        <v>27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40"/>
      <c r="G18" s="140"/>
      <c r="H18" s="140"/>
      <c r="I18" s="141" t="s">
        <v>26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38"/>
      <c r="L19" s="42"/>
    </row>
    <row r="20" spans="2:12" s="1" customFormat="1" ht="12" customHeight="1" hidden="1">
      <c r="B20" s="42"/>
      <c r="D20" s="136" t="s">
        <v>29</v>
      </c>
      <c r="I20" s="141" t="s">
        <v>25</v>
      </c>
      <c r="J20" s="140" t="str">
        <f>IF('Rekapitulace stavby'!AN16="","",'Rekapitulace stavby'!AN16)</f>
        <v/>
      </c>
      <c r="L20" s="42"/>
    </row>
    <row r="21" spans="2:12" s="1" customFormat="1" ht="18" customHeight="1" hidden="1">
      <c r="B21" s="42"/>
      <c r="E21" s="140" t="str">
        <f>IF('Rekapitulace stavby'!E17="","",'Rekapitulace stavby'!E17)</f>
        <v xml:space="preserve"> </v>
      </c>
      <c r="I21" s="141" t="s">
        <v>26</v>
      </c>
      <c r="J21" s="140" t="str">
        <f>IF('Rekapitulace stavby'!AN17="","",'Rekapitulace stavby'!AN17)</f>
        <v/>
      </c>
      <c r="L21" s="42"/>
    </row>
    <row r="22" spans="2:12" s="1" customFormat="1" ht="6.95" customHeight="1" hidden="1">
      <c r="B22" s="42"/>
      <c r="I22" s="138"/>
      <c r="L22" s="42"/>
    </row>
    <row r="23" spans="2:12" s="1" customFormat="1" ht="12" customHeight="1" hidden="1">
      <c r="B23" s="42"/>
      <c r="D23" s="136" t="s">
        <v>30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 hidden="1">
      <c r="B24" s="42"/>
      <c r="E24" s="140" t="str">
        <f>IF('Rekapitulace stavby'!E20="","",'Rekapitulace stavby'!E20)</f>
        <v xml:space="preserve"> </v>
      </c>
      <c r="I24" s="141" t="s">
        <v>26</v>
      </c>
      <c r="J24" s="140" t="str">
        <f>IF('Rekapitulace stavby'!AN20="","",'Rekapitulace stavby'!AN20)</f>
        <v/>
      </c>
      <c r="L24" s="42"/>
    </row>
    <row r="25" spans="2:12" s="1" customFormat="1" ht="6.95" customHeight="1" hidden="1">
      <c r="B25" s="42"/>
      <c r="I25" s="138"/>
      <c r="L25" s="42"/>
    </row>
    <row r="26" spans="2:12" s="1" customFormat="1" ht="12" customHeight="1" hidden="1">
      <c r="B26" s="42"/>
      <c r="D26" s="136" t="s">
        <v>32</v>
      </c>
      <c r="I26" s="138"/>
      <c r="L26" s="42"/>
    </row>
    <row r="27" spans="2:12" s="7" customFormat="1" ht="16.5" customHeight="1" hidden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 hidden="1">
      <c r="B28" s="42"/>
      <c r="I28" s="138"/>
      <c r="L28" s="42"/>
    </row>
    <row r="29" spans="2:12" s="1" customFormat="1" ht="6.95" customHeight="1" hidden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 hidden="1">
      <c r="B30" s="42"/>
      <c r="D30" s="147" t="s">
        <v>33</v>
      </c>
      <c r="I30" s="138"/>
      <c r="J30" s="148">
        <f>ROUND(J133,2)</f>
        <v>0</v>
      </c>
      <c r="L30" s="42"/>
    </row>
    <row r="31" spans="2:12" s="1" customFormat="1" ht="6.95" customHeight="1" hidden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 hidden="1">
      <c r="B32" s="42"/>
      <c r="F32" s="149" t="s">
        <v>35</v>
      </c>
      <c r="I32" s="150" t="s">
        <v>34</v>
      </c>
      <c r="J32" s="149" t="s">
        <v>36</v>
      </c>
      <c r="L32" s="42"/>
    </row>
    <row r="33" spans="2:12" s="1" customFormat="1" ht="14.4" customHeight="1" hidden="1">
      <c r="B33" s="42"/>
      <c r="D33" s="151" t="s">
        <v>37</v>
      </c>
      <c r="E33" s="136" t="s">
        <v>38</v>
      </c>
      <c r="F33" s="152">
        <f>ROUND((SUM(BE133:BE526)),2)</f>
        <v>0</v>
      </c>
      <c r="I33" s="153">
        <v>0.21</v>
      </c>
      <c r="J33" s="152">
        <f>ROUND(((SUM(BE133:BE526))*I33),2)</f>
        <v>0</v>
      </c>
      <c r="L33" s="42"/>
    </row>
    <row r="34" spans="2:12" s="1" customFormat="1" ht="14.4" customHeight="1" hidden="1">
      <c r="B34" s="42"/>
      <c r="E34" s="136" t="s">
        <v>39</v>
      </c>
      <c r="F34" s="152">
        <f>ROUND((SUM(BF133:BF526)),2)</f>
        <v>0</v>
      </c>
      <c r="I34" s="153">
        <v>0.15</v>
      </c>
      <c r="J34" s="152">
        <f>ROUND(((SUM(BF133:BF526))*I34),2)</f>
        <v>0</v>
      </c>
      <c r="L34" s="42"/>
    </row>
    <row r="35" spans="2:12" s="1" customFormat="1" ht="14.4" customHeight="1" hidden="1">
      <c r="B35" s="42"/>
      <c r="E35" s="136" t="s">
        <v>40</v>
      </c>
      <c r="F35" s="152">
        <f>ROUND((SUM(BG133:BG526)),2)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41</v>
      </c>
      <c r="F36" s="152">
        <f>ROUND((SUM(BH133:BH526)),2)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42</v>
      </c>
      <c r="F37" s="152">
        <f>ROUND((SUM(BI133:BI526)),2)</f>
        <v>0</v>
      </c>
      <c r="I37" s="153">
        <v>0</v>
      </c>
      <c r="J37" s="152">
        <f>0</f>
        <v>0</v>
      </c>
      <c r="L37" s="42"/>
    </row>
    <row r="38" spans="2:12" s="1" customFormat="1" ht="6.95" customHeight="1" hidden="1">
      <c r="B38" s="42"/>
      <c r="I38" s="138"/>
      <c r="L38" s="42"/>
    </row>
    <row r="39" spans="2:12" s="1" customFormat="1" ht="25.4" customHeight="1" hidden="1"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9"/>
      <c r="J39" s="160">
        <f>SUM(J30:J37)</f>
        <v>0</v>
      </c>
      <c r="K39" s="161"/>
      <c r="L39" s="42"/>
    </row>
    <row r="40" spans="2:12" s="1" customFormat="1" ht="14.4" customHeight="1" hidden="1">
      <c r="B40" s="42"/>
      <c r="I40" s="138"/>
      <c r="L40" s="42"/>
    </row>
    <row r="41" spans="2:12" ht="14.4" customHeight="1" hidden="1">
      <c r="B41" s="19"/>
      <c r="L41" s="19"/>
    </row>
    <row r="42" spans="2:12" ht="14.4" customHeight="1" hidden="1">
      <c r="B42" s="19"/>
      <c r="L42" s="19"/>
    </row>
    <row r="43" spans="2:12" ht="14.4" customHeight="1" hidden="1">
      <c r="B43" s="19"/>
      <c r="L43" s="19"/>
    </row>
    <row r="44" spans="2:12" ht="14.4" customHeight="1" hidden="1">
      <c r="B44" s="19"/>
      <c r="L44" s="19"/>
    </row>
    <row r="45" spans="2:12" ht="14.4" customHeight="1" hidden="1">
      <c r="B45" s="19"/>
      <c r="L45" s="19"/>
    </row>
    <row r="46" spans="2:12" ht="14.4" customHeight="1" hidden="1">
      <c r="B46" s="19"/>
      <c r="L46" s="19"/>
    </row>
    <row r="47" spans="2:12" ht="14.4" customHeight="1" hidden="1">
      <c r="B47" s="19"/>
      <c r="L47" s="19"/>
    </row>
    <row r="48" spans="2:12" ht="14.4" customHeight="1" hidden="1">
      <c r="B48" s="19"/>
      <c r="L48" s="19"/>
    </row>
    <row r="49" spans="2:12" ht="14.4" customHeight="1" hidden="1">
      <c r="B49" s="19"/>
      <c r="L49" s="19"/>
    </row>
    <row r="50" spans="2:12" s="1" customFormat="1" ht="14.4" customHeight="1" hidden="1">
      <c r="B50" s="42"/>
      <c r="D50" s="162" t="s">
        <v>46</v>
      </c>
      <c r="E50" s="163"/>
      <c r="F50" s="163"/>
      <c r="G50" s="162" t="s">
        <v>47</v>
      </c>
      <c r="H50" s="163"/>
      <c r="I50" s="164"/>
      <c r="J50" s="163"/>
      <c r="K50" s="163"/>
      <c r="L50" s="4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2:12" s="1" customFormat="1" ht="12" hidden="1">
      <c r="B61" s="42"/>
      <c r="D61" s="165" t="s">
        <v>48</v>
      </c>
      <c r="E61" s="166"/>
      <c r="F61" s="167" t="s">
        <v>49</v>
      </c>
      <c r="G61" s="165" t="s">
        <v>48</v>
      </c>
      <c r="H61" s="166"/>
      <c r="I61" s="168"/>
      <c r="J61" s="169" t="s">
        <v>49</v>
      </c>
      <c r="K61" s="166"/>
      <c r="L61" s="42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2:12" s="1" customFormat="1" ht="12" hidden="1">
      <c r="B65" s="42"/>
      <c r="D65" s="162" t="s">
        <v>50</v>
      </c>
      <c r="E65" s="163"/>
      <c r="F65" s="163"/>
      <c r="G65" s="162" t="s">
        <v>51</v>
      </c>
      <c r="H65" s="163"/>
      <c r="I65" s="164"/>
      <c r="J65" s="163"/>
      <c r="K65" s="163"/>
      <c r="L65" s="42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2:12" s="1" customFormat="1" ht="12" hidden="1">
      <c r="B76" s="42"/>
      <c r="D76" s="165" t="s">
        <v>48</v>
      </c>
      <c r="E76" s="166"/>
      <c r="F76" s="167" t="s">
        <v>49</v>
      </c>
      <c r="G76" s="165" t="s">
        <v>48</v>
      </c>
      <c r="H76" s="166"/>
      <c r="I76" s="168"/>
      <c r="J76" s="169" t="s">
        <v>49</v>
      </c>
      <c r="K76" s="166"/>
      <c r="L76" s="42"/>
    </row>
    <row r="77" spans="2:12" s="1" customFormat="1" ht="14.4" customHeight="1" hidden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78" ht="12" hidden="1"/>
    <row r="79" ht="12" hidden="1"/>
    <row r="80" ht="12" hidden="1"/>
    <row r="81" spans="2:12" s="1" customFormat="1" ht="6.95" customHeight="1" hidden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 hidden="1">
      <c r="B82" s="37"/>
      <c r="C82" s="22" t="s">
        <v>106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 hidden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 hidden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 hidden="1">
      <c r="B85" s="37"/>
      <c r="C85" s="38"/>
      <c r="D85" s="38"/>
      <c r="E85" s="176" t="str">
        <f>E7</f>
        <v>Úprava vnitrobloku ulice Sadová - Cheb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 hidden="1">
      <c r="B86" s="37"/>
      <c r="C86" s="31" t="s">
        <v>104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 hidden="1">
      <c r="B87" s="37"/>
      <c r="C87" s="38"/>
      <c r="D87" s="38"/>
      <c r="E87" s="70" t="str">
        <f>E9</f>
        <v>70 - Stavební úprava - 70 - Stavební úprava uhel...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 hidden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 hidden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23. 9. 2019</v>
      </c>
      <c r="K89" s="38"/>
      <c r="L89" s="42"/>
    </row>
    <row r="90" spans="2:12" s="1" customFormat="1" ht="6.95" customHeight="1" hidden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15.15" customHeight="1" hidden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41" t="s">
        <v>29</v>
      </c>
      <c r="J91" s="35" t="str">
        <f>E21</f>
        <v xml:space="preserve"> </v>
      </c>
      <c r="K91" s="38"/>
      <c r="L91" s="42"/>
    </row>
    <row r="92" spans="2:12" s="1" customFormat="1" ht="15.15" customHeight="1" hidden="1">
      <c r="B92" s="37"/>
      <c r="C92" s="31" t="s">
        <v>27</v>
      </c>
      <c r="D92" s="38"/>
      <c r="E92" s="38"/>
      <c r="F92" s="26" t="str">
        <f>IF(E18="","",E18)</f>
        <v>Vyplň údaj</v>
      </c>
      <c r="G92" s="38"/>
      <c r="H92" s="38"/>
      <c r="I92" s="141" t="s">
        <v>30</v>
      </c>
      <c r="J92" s="35" t="str">
        <f>E24</f>
        <v xml:space="preserve"> </v>
      </c>
      <c r="K92" s="38"/>
      <c r="L92" s="42"/>
    </row>
    <row r="93" spans="2:12" s="1" customFormat="1" ht="10.3" customHeight="1" hidden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 hidden="1">
      <c r="B94" s="37"/>
      <c r="C94" s="177" t="s">
        <v>107</v>
      </c>
      <c r="D94" s="178"/>
      <c r="E94" s="178"/>
      <c r="F94" s="178"/>
      <c r="G94" s="178"/>
      <c r="H94" s="178"/>
      <c r="I94" s="179"/>
      <c r="J94" s="180" t="s">
        <v>108</v>
      </c>
      <c r="K94" s="178"/>
      <c r="L94" s="42"/>
    </row>
    <row r="95" spans="2:12" s="1" customFormat="1" ht="10.3" customHeight="1" hidden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 hidden="1">
      <c r="B96" s="37"/>
      <c r="C96" s="181" t="s">
        <v>109</v>
      </c>
      <c r="D96" s="38"/>
      <c r="E96" s="38"/>
      <c r="F96" s="38"/>
      <c r="G96" s="38"/>
      <c r="H96" s="38"/>
      <c r="I96" s="138"/>
      <c r="J96" s="104">
        <f>J133</f>
        <v>0</v>
      </c>
      <c r="K96" s="38"/>
      <c r="L96" s="42"/>
      <c r="AU96" s="16" t="s">
        <v>110</v>
      </c>
    </row>
    <row r="97" spans="2:12" s="8" customFormat="1" ht="24.95" customHeight="1" hidden="1">
      <c r="B97" s="182"/>
      <c r="C97" s="183"/>
      <c r="D97" s="184" t="s">
        <v>190</v>
      </c>
      <c r="E97" s="185"/>
      <c r="F97" s="185"/>
      <c r="G97" s="185"/>
      <c r="H97" s="185"/>
      <c r="I97" s="186"/>
      <c r="J97" s="187">
        <f>J134</f>
        <v>0</v>
      </c>
      <c r="K97" s="183"/>
      <c r="L97" s="188"/>
    </row>
    <row r="98" spans="2:12" s="11" customFormat="1" ht="19.9" customHeight="1" hidden="1">
      <c r="B98" s="234"/>
      <c r="C98" s="235"/>
      <c r="D98" s="236" t="s">
        <v>191</v>
      </c>
      <c r="E98" s="237"/>
      <c r="F98" s="237"/>
      <c r="G98" s="237"/>
      <c r="H98" s="237"/>
      <c r="I98" s="238"/>
      <c r="J98" s="239">
        <f>J135</f>
        <v>0</v>
      </c>
      <c r="K98" s="235"/>
      <c r="L98" s="240"/>
    </row>
    <row r="99" spans="2:12" s="11" customFormat="1" ht="19.9" customHeight="1" hidden="1">
      <c r="B99" s="234"/>
      <c r="C99" s="235"/>
      <c r="D99" s="236" t="s">
        <v>192</v>
      </c>
      <c r="E99" s="237"/>
      <c r="F99" s="237"/>
      <c r="G99" s="237"/>
      <c r="H99" s="237"/>
      <c r="I99" s="238"/>
      <c r="J99" s="239">
        <f>J165</f>
        <v>0</v>
      </c>
      <c r="K99" s="235"/>
      <c r="L99" s="240"/>
    </row>
    <row r="100" spans="2:12" s="11" customFormat="1" ht="19.9" customHeight="1" hidden="1">
      <c r="B100" s="234"/>
      <c r="C100" s="235"/>
      <c r="D100" s="236" t="s">
        <v>796</v>
      </c>
      <c r="E100" s="237"/>
      <c r="F100" s="237"/>
      <c r="G100" s="237"/>
      <c r="H100" s="237"/>
      <c r="I100" s="238"/>
      <c r="J100" s="239">
        <f>J181</f>
        <v>0</v>
      </c>
      <c r="K100" s="235"/>
      <c r="L100" s="240"/>
    </row>
    <row r="101" spans="2:12" s="11" customFormat="1" ht="19.9" customHeight="1" hidden="1">
      <c r="B101" s="234"/>
      <c r="C101" s="235"/>
      <c r="D101" s="236" t="s">
        <v>193</v>
      </c>
      <c r="E101" s="237"/>
      <c r="F101" s="237"/>
      <c r="G101" s="237"/>
      <c r="H101" s="237"/>
      <c r="I101" s="238"/>
      <c r="J101" s="239">
        <f>J197</f>
        <v>0</v>
      </c>
      <c r="K101" s="235"/>
      <c r="L101" s="240"/>
    </row>
    <row r="102" spans="2:12" s="11" customFormat="1" ht="19.9" customHeight="1" hidden="1">
      <c r="B102" s="234"/>
      <c r="C102" s="235"/>
      <c r="D102" s="236" t="s">
        <v>797</v>
      </c>
      <c r="E102" s="237"/>
      <c r="F102" s="237"/>
      <c r="G102" s="237"/>
      <c r="H102" s="237"/>
      <c r="I102" s="238"/>
      <c r="J102" s="239">
        <f>J241</f>
        <v>0</v>
      </c>
      <c r="K102" s="235"/>
      <c r="L102" s="240"/>
    </row>
    <row r="103" spans="2:12" s="11" customFormat="1" ht="19.9" customHeight="1" hidden="1">
      <c r="B103" s="234"/>
      <c r="C103" s="235"/>
      <c r="D103" s="236" t="s">
        <v>195</v>
      </c>
      <c r="E103" s="237"/>
      <c r="F103" s="237"/>
      <c r="G103" s="237"/>
      <c r="H103" s="237"/>
      <c r="I103" s="238"/>
      <c r="J103" s="239">
        <f>J251</f>
        <v>0</v>
      </c>
      <c r="K103" s="235"/>
      <c r="L103" s="240"/>
    </row>
    <row r="104" spans="2:12" s="11" customFormat="1" ht="19.9" customHeight="1" hidden="1">
      <c r="B104" s="234"/>
      <c r="C104" s="235"/>
      <c r="D104" s="236" t="s">
        <v>196</v>
      </c>
      <c r="E104" s="237"/>
      <c r="F104" s="237"/>
      <c r="G104" s="237"/>
      <c r="H104" s="237"/>
      <c r="I104" s="238"/>
      <c r="J104" s="239">
        <f>J272</f>
        <v>0</v>
      </c>
      <c r="K104" s="235"/>
      <c r="L104" s="240"/>
    </row>
    <row r="105" spans="2:12" s="11" customFormat="1" ht="19.9" customHeight="1" hidden="1">
      <c r="B105" s="234"/>
      <c r="C105" s="235"/>
      <c r="D105" s="236" t="s">
        <v>197</v>
      </c>
      <c r="E105" s="237"/>
      <c r="F105" s="237"/>
      <c r="G105" s="237"/>
      <c r="H105" s="237"/>
      <c r="I105" s="238"/>
      <c r="J105" s="239">
        <f>J358</f>
        <v>0</v>
      </c>
      <c r="K105" s="235"/>
      <c r="L105" s="240"/>
    </row>
    <row r="106" spans="2:12" s="11" customFormat="1" ht="19.9" customHeight="1" hidden="1">
      <c r="B106" s="234"/>
      <c r="C106" s="235"/>
      <c r="D106" s="236" t="s">
        <v>198</v>
      </c>
      <c r="E106" s="237"/>
      <c r="F106" s="237"/>
      <c r="G106" s="237"/>
      <c r="H106" s="237"/>
      <c r="I106" s="238"/>
      <c r="J106" s="239">
        <f>J371</f>
        <v>0</v>
      </c>
      <c r="K106" s="235"/>
      <c r="L106" s="240"/>
    </row>
    <row r="107" spans="2:12" s="8" customFormat="1" ht="24.95" customHeight="1" hidden="1">
      <c r="B107" s="182"/>
      <c r="C107" s="183"/>
      <c r="D107" s="184" t="s">
        <v>199</v>
      </c>
      <c r="E107" s="185"/>
      <c r="F107" s="185"/>
      <c r="G107" s="185"/>
      <c r="H107" s="185"/>
      <c r="I107" s="186"/>
      <c r="J107" s="187">
        <f>J374</f>
        <v>0</v>
      </c>
      <c r="K107" s="183"/>
      <c r="L107" s="188"/>
    </row>
    <row r="108" spans="2:12" s="11" customFormat="1" ht="19.9" customHeight="1" hidden="1">
      <c r="B108" s="234"/>
      <c r="C108" s="235"/>
      <c r="D108" s="236" t="s">
        <v>200</v>
      </c>
      <c r="E108" s="237"/>
      <c r="F108" s="237"/>
      <c r="G108" s="237"/>
      <c r="H108" s="237"/>
      <c r="I108" s="238"/>
      <c r="J108" s="239">
        <f>J375</f>
        <v>0</v>
      </c>
      <c r="K108" s="235"/>
      <c r="L108" s="240"/>
    </row>
    <row r="109" spans="2:12" s="11" customFormat="1" ht="19.9" customHeight="1" hidden="1">
      <c r="B109" s="234"/>
      <c r="C109" s="235"/>
      <c r="D109" s="236" t="s">
        <v>1087</v>
      </c>
      <c r="E109" s="237"/>
      <c r="F109" s="237"/>
      <c r="G109" s="237"/>
      <c r="H109" s="237"/>
      <c r="I109" s="238"/>
      <c r="J109" s="239">
        <f>J438</f>
        <v>0</v>
      </c>
      <c r="K109" s="235"/>
      <c r="L109" s="240"/>
    </row>
    <row r="110" spans="2:12" s="11" customFormat="1" ht="19.9" customHeight="1" hidden="1">
      <c r="B110" s="234"/>
      <c r="C110" s="235"/>
      <c r="D110" s="236" t="s">
        <v>1088</v>
      </c>
      <c r="E110" s="237"/>
      <c r="F110" s="237"/>
      <c r="G110" s="237"/>
      <c r="H110" s="237"/>
      <c r="I110" s="238"/>
      <c r="J110" s="239">
        <f>J451</f>
        <v>0</v>
      </c>
      <c r="K110" s="235"/>
      <c r="L110" s="240"/>
    </row>
    <row r="111" spans="2:12" s="11" customFormat="1" ht="19.9" customHeight="1" hidden="1">
      <c r="B111" s="234"/>
      <c r="C111" s="235"/>
      <c r="D111" s="236" t="s">
        <v>201</v>
      </c>
      <c r="E111" s="237"/>
      <c r="F111" s="237"/>
      <c r="G111" s="237"/>
      <c r="H111" s="237"/>
      <c r="I111" s="238"/>
      <c r="J111" s="239">
        <f>J470</f>
        <v>0</v>
      </c>
      <c r="K111" s="235"/>
      <c r="L111" s="240"/>
    </row>
    <row r="112" spans="2:12" s="11" customFormat="1" ht="19.9" customHeight="1" hidden="1">
      <c r="B112" s="234"/>
      <c r="C112" s="235"/>
      <c r="D112" s="236" t="s">
        <v>1089</v>
      </c>
      <c r="E112" s="237"/>
      <c r="F112" s="237"/>
      <c r="G112" s="237"/>
      <c r="H112" s="237"/>
      <c r="I112" s="238"/>
      <c r="J112" s="239">
        <f>J479</f>
        <v>0</v>
      </c>
      <c r="K112" s="235"/>
      <c r="L112" s="240"/>
    </row>
    <row r="113" spans="2:12" s="8" customFormat="1" ht="24.95" customHeight="1" hidden="1">
      <c r="B113" s="182"/>
      <c r="C113" s="183"/>
      <c r="D113" s="184" t="s">
        <v>1090</v>
      </c>
      <c r="E113" s="185"/>
      <c r="F113" s="185"/>
      <c r="G113" s="185"/>
      <c r="H113" s="185"/>
      <c r="I113" s="186"/>
      <c r="J113" s="187">
        <f>J518</f>
        <v>0</v>
      </c>
      <c r="K113" s="183"/>
      <c r="L113" s="188"/>
    </row>
    <row r="114" spans="2:12" s="1" customFormat="1" ht="21.8" customHeight="1" hidden="1">
      <c r="B114" s="37"/>
      <c r="C114" s="38"/>
      <c r="D114" s="38"/>
      <c r="E114" s="38"/>
      <c r="F114" s="38"/>
      <c r="G114" s="38"/>
      <c r="H114" s="38"/>
      <c r="I114" s="138"/>
      <c r="J114" s="38"/>
      <c r="K114" s="38"/>
      <c r="L114" s="42"/>
    </row>
    <row r="115" spans="2:12" s="1" customFormat="1" ht="6.95" customHeight="1" hidden="1">
      <c r="B115" s="60"/>
      <c r="C115" s="61"/>
      <c r="D115" s="61"/>
      <c r="E115" s="61"/>
      <c r="F115" s="61"/>
      <c r="G115" s="61"/>
      <c r="H115" s="61"/>
      <c r="I115" s="172"/>
      <c r="J115" s="61"/>
      <c r="K115" s="61"/>
      <c r="L115" s="42"/>
    </row>
    <row r="116" ht="12" hidden="1"/>
    <row r="117" ht="12" hidden="1"/>
    <row r="118" ht="12" hidden="1"/>
    <row r="119" spans="2:12" s="1" customFormat="1" ht="6.95" customHeight="1">
      <c r="B119" s="62"/>
      <c r="C119" s="63"/>
      <c r="D119" s="63"/>
      <c r="E119" s="63"/>
      <c r="F119" s="63"/>
      <c r="G119" s="63"/>
      <c r="H119" s="63"/>
      <c r="I119" s="175"/>
      <c r="J119" s="63"/>
      <c r="K119" s="63"/>
      <c r="L119" s="42"/>
    </row>
    <row r="120" spans="2:12" s="1" customFormat="1" ht="24.95" customHeight="1">
      <c r="B120" s="37"/>
      <c r="C120" s="22" t="s">
        <v>112</v>
      </c>
      <c r="D120" s="38"/>
      <c r="E120" s="38"/>
      <c r="F120" s="38"/>
      <c r="G120" s="38"/>
      <c r="H120" s="38"/>
      <c r="I120" s="138"/>
      <c r="J120" s="38"/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38"/>
      <c r="J121" s="38"/>
      <c r="K121" s="38"/>
      <c r="L121" s="42"/>
    </row>
    <row r="122" spans="2:12" s="1" customFormat="1" ht="12" customHeight="1">
      <c r="B122" s="37"/>
      <c r="C122" s="31" t="s">
        <v>16</v>
      </c>
      <c r="D122" s="38"/>
      <c r="E122" s="38"/>
      <c r="F122" s="38"/>
      <c r="G122" s="38"/>
      <c r="H122" s="38"/>
      <c r="I122" s="138"/>
      <c r="J122" s="38"/>
      <c r="K122" s="38"/>
      <c r="L122" s="42"/>
    </row>
    <row r="123" spans="2:12" s="1" customFormat="1" ht="16.5" customHeight="1">
      <c r="B123" s="37"/>
      <c r="C123" s="38"/>
      <c r="D123" s="38"/>
      <c r="E123" s="176" t="str">
        <f>E7</f>
        <v>Úprava vnitrobloku ulice Sadová - Cheb</v>
      </c>
      <c r="F123" s="31"/>
      <c r="G123" s="31"/>
      <c r="H123" s="31"/>
      <c r="I123" s="138"/>
      <c r="J123" s="38"/>
      <c r="K123" s="38"/>
      <c r="L123" s="42"/>
    </row>
    <row r="124" spans="2:12" s="1" customFormat="1" ht="12" customHeight="1">
      <c r="B124" s="37"/>
      <c r="C124" s="31" t="s">
        <v>104</v>
      </c>
      <c r="D124" s="38"/>
      <c r="E124" s="38"/>
      <c r="F124" s="38"/>
      <c r="G124" s="38"/>
      <c r="H124" s="38"/>
      <c r="I124" s="138"/>
      <c r="J124" s="38"/>
      <c r="K124" s="38"/>
      <c r="L124" s="42"/>
    </row>
    <row r="125" spans="2:12" s="1" customFormat="1" ht="16.5" customHeight="1">
      <c r="B125" s="37"/>
      <c r="C125" s="38"/>
      <c r="D125" s="38"/>
      <c r="E125" s="70" t="str">
        <f>E9</f>
        <v>70 - Stavební úprava - 70 - Stavební úprava uhel...</v>
      </c>
      <c r="F125" s="38"/>
      <c r="G125" s="38"/>
      <c r="H125" s="38"/>
      <c r="I125" s="138"/>
      <c r="J125" s="38"/>
      <c r="K125" s="38"/>
      <c r="L125" s="42"/>
    </row>
    <row r="126" spans="2:12" s="1" customFormat="1" ht="6.95" customHeight="1">
      <c r="B126" s="37"/>
      <c r="C126" s="38"/>
      <c r="D126" s="38"/>
      <c r="E126" s="38"/>
      <c r="F126" s="38"/>
      <c r="G126" s="38"/>
      <c r="H126" s="38"/>
      <c r="I126" s="138"/>
      <c r="J126" s="38"/>
      <c r="K126" s="38"/>
      <c r="L126" s="42"/>
    </row>
    <row r="127" spans="2:12" s="1" customFormat="1" ht="12" customHeight="1">
      <c r="B127" s="37"/>
      <c r="C127" s="31" t="s">
        <v>20</v>
      </c>
      <c r="D127" s="38"/>
      <c r="E127" s="38"/>
      <c r="F127" s="26" t="str">
        <f>F12</f>
        <v xml:space="preserve"> </v>
      </c>
      <c r="G127" s="38"/>
      <c r="H127" s="38"/>
      <c r="I127" s="141" t="s">
        <v>22</v>
      </c>
      <c r="J127" s="73" t="str">
        <f>IF(J12="","",J12)</f>
        <v>23. 9. 2019</v>
      </c>
      <c r="K127" s="38"/>
      <c r="L127" s="42"/>
    </row>
    <row r="128" spans="2:12" s="1" customFormat="1" ht="6.95" customHeight="1">
      <c r="B128" s="37"/>
      <c r="C128" s="38"/>
      <c r="D128" s="38"/>
      <c r="E128" s="38"/>
      <c r="F128" s="38"/>
      <c r="G128" s="38"/>
      <c r="H128" s="38"/>
      <c r="I128" s="138"/>
      <c r="J128" s="38"/>
      <c r="K128" s="38"/>
      <c r="L128" s="42"/>
    </row>
    <row r="129" spans="2:12" s="1" customFormat="1" ht="15.15" customHeight="1">
      <c r="B129" s="37"/>
      <c r="C129" s="31" t="s">
        <v>24</v>
      </c>
      <c r="D129" s="38"/>
      <c r="E129" s="38"/>
      <c r="F129" s="26" t="str">
        <f>E15</f>
        <v xml:space="preserve"> </v>
      </c>
      <c r="G129" s="38"/>
      <c r="H129" s="38"/>
      <c r="I129" s="141" t="s">
        <v>29</v>
      </c>
      <c r="J129" s="35" t="str">
        <f>E21</f>
        <v xml:space="preserve"> </v>
      </c>
      <c r="K129" s="38"/>
      <c r="L129" s="42"/>
    </row>
    <row r="130" spans="2:12" s="1" customFormat="1" ht="15.15" customHeight="1">
      <c r="B130" s="37"/>
      <c r="C130" s="31" t="s">
        <v>27</v>
      </c>
      <c r="D130" s="38"/>
      <c r="E130" s="38"/>
      <c r="F130" s="26" t="str">
        <f>IF(E18="","",E18)</f>
        <v>Vyplň údaj</v>
      </c>
      <c r="G130" s="38"/>
      <c r="H130" s="38"/>
      <c r="I130" s="141" t="s">
        <v>30</v>
      </c>
      <c r="J130" s="35" t="str">
        <f>E24</f>
        <v xml:space="preserve"> </v>
      </c>
      <c r="K130" s="38"/>
      <c r="L130" s="42"/>
    </row>
    <row r="131" spans="2:12" s="1" customFormat="1" ht="10.3" customHeight="1">
      <c r="B131" s="37"/>
      <c r="C131" s="38"/>
      <c r="D131" s="38"/>
      <c r="E131" s="38"/>
      <c r="F131" s="38"/>
      <c r="G131" s="38"/>
      <c r="H131" s="38"/>
      <c r="I131" s="138"/>
      <c r="J131" s="38"/>
      <c r="K131" s="38"/>
      <c r="L131" s="42"/>
    </row>
    <row r="132" spans="2:20" s="9" customFormat="1" ht="29.25" customHeight="1">
      <c r="B132" s="189"/>
      <c r="C132" s="190" t="s">
        <v>113</v>
      </c>
      <c r="D132" s="191" t="s">
        <v>58</v>
      </c>
      <c r="E132" s="191" t="s">
        <v>54</v>
      </c>
      <c r="F132" s="191" t="s">
        <v>55</v>
      </c>
      <c r="G132" s="191" t="s">
        <v>114</v>
      </c>
      <c r="H132" s="191" t="s">
        <v>115</v>
      </c>
      <c r="I132" s="192" t="s">
        <v>116</v>
      </c>
      <c r="J132" s="193" t="s">
        <v>108</v>
      </c>
      <c r="K132" s="194" t="s">
        <v>117</v>
      </c>
      <c r="L132" s="195"/>
      <c r="M132" s="94" t="s">
        <v>1</v>
      </c>
      <c r="N132" s="95" t="s">
        <v>37</v>
      </c>
      <c r="O132" s="95" t="s">
        <v>118</v>
      </c>
      <c r="P132" s="95" t="s">
        <v>119</v>
      </c>
      <c r="Q132" s="95" t="s">
        <v>120</v>
      </c>
      <c r="R132" s="95" t="s">
        <v>121</v>
      </c>
      <c r="S132" s="95" t="s">
        <v>122</v>
      </c>
      <c r="T132" s="96" t="s">
        <v>123</v>
      </c>
    </row>
    <row r="133" spans="2:63" s="1" customFormat="1" ht="22.8" customHeight="1">
      <c r="B133" s="37"/>
      <c r="C133" s="101" t="s">
        <v>124</v>
      </c>
      <c r="D133" s="38"/>
      <c r="E133" s="38"/>
      <c r="F133" s="38"/>
      <c r="G133" s="38"/>
      <c r="H133" s="38"/>
      <c r="I133" s="138"/>
      <c r="J133" s="196">
        <f>BK133</f>
        <v>0</v>
      </c>
      <c r="K133" s="38"/>
      <c r="L133" s="42"/>
      <c r="M133" s="97"/>
      <c r="N133" s="98"/>
      <c r="O133" s="98"/>
      <c r="P133" s="197">
        <f>P134+P374+P518</f>
        <v>0</v>
      </c>
      <c r="Q133" s="98"/>
      <c r="R133" s="197">
        <f>R134+R374+R518</f>
        <v>142.2822721077438</v>
      </c>
      <c r="S133" s="98"/>
      <c r="T133" s="198">
        <f>T134+T374+T518</f>
        <v>0</v>
      </c>
      <c r="AT133" s="16" t="s">
        <v>72</v>
      </c>
      <c r="AU133" s="16" t="s">
        <v>110</v>
      </c>
      <c r="BK133" s="199">
        <f>BK134+BK374+BK518</f>
        <v>0</v>
      </c>
    </row>
    <row r="134" spans="2:63" s="10" customFormat="1" ht="25.9" customHeight="1">
      <c r="B134" s="200"/>
      <c r="C134" s="201"/>
      <c r="D134" s="202" t="s">
        <v>72</v>
      </c>
      <c r="E134" s="203" t="s">
        <v>205</v>
      </c>
      <c r="F134" s="203" t="s">
        <v>206</v>
      </c>
      <c r="G134" s="201"/>
      <c r="H134" s="201"/>
      <c r="I134" s="204"/>
      <c r="J134" s="205">
        <f>BK134</f>
        <v>0</v>
      </c>
      <c r="K134" s="201"/>
      <c r="L134" s="206"/>
      <c r="M134" s="207"/>
      <c r="N134" s="208"/>
      <c r="O134" s="208"/>
      <c r="P134" s="209">
        <f>P135+P165+P181+P197+P241+P251+P272+P358+P371</f>
        <v>0</v>
      </c>
      <c r="Q134" s="208"/>
      <c r="R134" s="209">
        <f>R135+R165+R181+R197+R241+R251+R272+R358+R371</f>
        <v>142.0259193182778</v>
      </c>
      <c r="S134" s="208"/>
      <c r="T134" s="210">
        <f>T135+T165+T181+T197+T241+T251+T272+T358+T371</f>
        <v>0</v>
      </c>
      <c r="AR134" s="211" t="s">
        <v>81</v>
      </c>
      <c r="AT134" s="212" t="s">
        <v>72</v>
      </c>
      <c r="AU134" s="212" t="s">
        <v>73</v>
      </c>
      <c r="AY134" s="211" t="s">
        <v>128</v>
      </c>
      <c r="BK134" s="213">
        <f>BK135+BK165+BK181+BK197+BK241+BK251+BK272+BK358+BK371</f>
        <v>0</v>
      </c>
    </row>
    <row r="135" spans="2:63" s="10" customFormat="1" ht="22.8" customHeight="1">
      <c r="B135" s="200"/>
      <c r="C135" s="201"/>
      <c r="D135" s="202" t="s">
        <v>72</v>
      </c>
      <c r="E135" s="241" t="s">
        <v>81</v>
      </c>
      <c r="F135" s="241" t="s">
        <v>207</v>
      </c>
      <c r="G135" s="201"/>
      <c r="H135" s="201"/>
      <c r="I135" s="204"/>
      <c r="J135" s="242">
        <f>BK135</f>
        <v>0</v>
      </c>
      <c r="K135" s="201"/>
      <c r="L135" s="206"/>
      <c r="M135" s="207"/>
      <c r="N135" s="208"/>
      <c r="O135" s="208"/>
      <c r="P135" s="209">
        <f>SUM(P136:P164)</f>
        <v>0</v>
      </c>
      <c r="Q135" s="208"/>
      <c r="R135" s="209">
        <f>SUM(R136:R164)</f>
        <v>0.06507525</v>
      </c>
      <c r="S135" s="208"/>
      <c r="T135" s="210">
        <f>SUM(T136:T164)</f>
        <v>0</v>
      </c>
      <c r="AR135" s="211" t="s">
        <v>81</v>
      </c>
      <c r="AT135" s="212" t="s">
        <v>72</v>
      </c>
      <c r="AU135" s="212" t="s">
        <v>81</v>
      </c>
      <c r="AY135" s="211" t="s">
        <v>128</v>
      </c>
      <c r="BK135" s="213">
        <f>SUM(BK136:BK164)</f>
        <v>0</v>
      </c>
    </row>
    <row r="136" spans="2:65" s="1" customFormat="1" ht="24" customHeight="1">
      <c r="B136" s="37"/>
      <c r="C136" s="214" t="s">
        <v>81</v>
      </c>
      <c r="D136" s="214" t="s">
        <v>129</v>
      </c>
      <c r="E136" s="215" t="s">
        <v>1091</v>
      </c>
      <c r="F136" s="216" t="s">
        <v>1092</v>
      </c>
      <c r="G136" s="217" t="s">
        <v>223</v>
      </c>
      <c r="H136" s="218">
        <v>7.5</v>
      </c>
      <c r="I136" s="219"/>
      <c r="J136" s="220">
        <f>ROUND(I136*H136,2)</f>
        <v>0</v>
      </c>
      <c r="K136" s="216" t="s">
        <v>175</v>
      </c>
      <c r="L136" s="42"/>
      <c r="M136" s="221" t="s">
        <v>1</v>
      </c>
      <c r="N136" s="222" t="s">
        <v>38</v>
      </c>
      <c r="O136" s="85"/>
      <c r="P136" s="223">
        <f>O136*H136</f>
        <v>0</v>
      </c>
      <c r="Q136" s="223">
        <v>0.0086767</v>
      </c>
      <c r="R136" s="223">
        <f>Q136*H136</f>
        <v>0.06507525</v>
      </c>
      <c r="S136" s="223">
        <v>0</v>
      </c>
      <c r="T136" s="224">
        <f>S136*H136</f>
        <v>0</v>
      </c>
      <c r="AR136" s="225" t="s">
        <v>133</v>
      </c>
      <c r="AT136" s="225" t="s">
        <v>129</v>
      </c>
      <c r="AU136" s="225" t="s">
        <v>83</v>
      </c>
      <c r="AY136" s="16" t="s">
        <v>128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6" t="s">
        <v>81</v>
      </c>
      <c r="BK136" s="226">
        <f>ROUND(I136*H136,2)</f>
        <v>0</v>
      </c>
      <c r="BL136" s="16" t="s">
        <v>133</v>
      </c>
      <c r="BM136" s="225" t="s">
        <v>83</v>
      </c>
    </row>
    <row r="137" spans="2:47" s="1" customFormat="1" ht="12">
      <c r="B137" s="37"/>
      <c r="C137" s="38"/>
      <c r="D137" s="227" t="s">
        <v>134</v>
      </c>
      <c r="E137" s="38"/>
      <c r="F137" s="228" t="s">
        <v>1092</v>
      </c>
      <c r="G137" s="38"/>
      <c r="H137" s="38"/>
      <c r="I137" s="138"/>
      <c r="J137" s="38"/>
      <c r="K137" s="38"/>
      <c r="L137" s="42"/>
      <c r="M137" s="229"/>
      <c r="N137" s="85"/>
      <c r="O137" s="85"/>
      <c r="P137" s="85"/>
      <c r="Q137" s="85"/>
      <c r="R137" s="85"/>
      <c r="S137" s="85"/>
      <c r="T137" s="86"/>
      <c r="AT137" s="16" t="s">
        <v>134</v>
      </c>
      <c r="AU137" s="16" t="s">
        <v>83</v>
      </c>
    </row>
    <row r="138" spans="2:51" s="12" customFormat="1" ht="12">
      <c r="B138" s="243"/>
      <c r="C138" s="244"/>
      <c r="D138" s="227" t="s">
        <v>212</v>
      </c>
      <c r="E138" s="245" t="s">
        <v>1</v>
      </c>
      <c r="F138" s="246" t="s">
        <v>1093</v>
      </c>
      <c r="G138" s="244"/>
      <c r="H138" s="247">
        <v>7.5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212</v>
      </c>
      <c r="AU138" s="253" t="s">
        <v>83</v>
      </c>
      <c r="AV138" s="12" t="s">
        <v>83</v>
      </c>
      <c r="AW138" s="12" t="s">
        <v>31</v>
      </c>
      <c r="AX138" s="12" t="s">
        <v>73</v>
      </c>
      <c r="AY138" s="253" t="s">
        <v>128</v>
      </c>
    </row>
    <row r="139" spans="2:51" s="13" customFormat="1" ht="12">
      <c r="B139" s="254"/>
      <c r="C139" s="255"/>
      <c r="D139" s="227" t="s">
        <v>212</v>
      </c>
      <c r="E139" s="256" t="s">
        <v>1</v>
      </c>
      <c r="F139" s="257" t="s">
        <v>214</v>
      </c>
      <c r="G139" s="255"/>
      <c r="H139" s="258">
        <v>7.5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AT139" s="264" t="s">
        <v>212</v>
      </c>
      <c r="AU139" s="264" t="s">
        <v>83</v>
      </c>
      <c r="AV139" s="13" t="s">
        <v>133</v>
      </c>
      <c r="AW139" s="13" t="s">
        <v>31</v>
      </c>
      <c r="AX139" s="13" t="s">
        <v>81</v>
      </c>
      <c r="AY139" s="264" t="s">
        <v>128</v>
      </c>
    </row>
    <row r="140" spans="2:65" s="1" customFormat="1" ht="16.5" customHeight="1">
      <c r="B140" s="37"/>
      <c r="C140" s="214" t="s">
        <v>83</v>
      </c>
      <c r="D140" s="214" t="s">
        <v>129</v>
      </c>
      <c r="E140" s="215" t="s">
        <v>1094</v>
      </c>
      <c r="F140" s="216" t="s">
        <v>1095</v>
      </c>
      <c r="G140" s="217" t="s">
        <v>230</v>
      </c>
      <c r="H140" s="218">
        <v>17.203</v>
      </c>
      <c r="I140" s="219"/>
      <c r="J140" s="220">
        <f>ROUND(I140*H140,2)</f>
        <v>0</v>
      </c>
      <c r="K140" s="216" t="s">
        <v>175</v>
      </c>
      <c r="L140" s="42"/>
      <c r="M140" s="221" t="s">
        <v>1</v>
      </c>
      <c r="N140" s="222" t="s">
        <v>38</v>
      </c>
      <c r="O140" s="85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AR140" s="225" t="s">
        <v>133</v>
      </c>
      <c r="AT140" s="225" t="s">
        <v>129</v>
      </c>
      <c r="AU140" s="225" t="s">
        <v>83</v>
      </c>
      <c r="AY140" s="16" t="s">
        <v>128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6" t="s">
        <v>81</v>
      </c>
      <c r="BK140" s="226">
        <f>ROUND(I140*H140,2)</f>
        <v>0</v>
      </c>
      <c r="BL140" s="16" t="s">
        <v>133</v>
      </c>
      <c r="BM140" s="225" t="s">
        <v>133</v>
      </c>
    </row>
    <row r="141" spans="2:47" s="1" customFormat="1" ht="12">
      <c r="B141" s="37"/>
      <c r="C141" s="38"/>
      <c r="D141" s="227" t="s">
        <v>134</v>
      </c>
      <c r="E141" s="38"/>
      <c r="F141" s="228" t="s">
        <v>1095</v>
      </c>
      <c r="G141" s="38"/>
      <c r="H141" s="38"/>
      <c r="I141" s="138"/>
      <c r="J141" s="38"/>
      <c r="K141" s="38"/>
      <c r="L141" s="42"/>
      <c r="M141" s="229"/>
      <c r="N141" s="85"/>
      <c r="O141" s="85"/>
      <c r="P141" s="85"/>
      <c r="Q141" s="85"/>
      <c r="R141" s="85"/>
      <c r="S141" s="85"/>
      <c r="T141" s="86"/>
      <c r="AT141" s="16" t="s">
        <v>134</v>
      </c>
      <c r="AU141" s="16" t="s">
        <v>83</v>
      </c>
    </row>
    <row r="142" spans="2:65" s="1" customFormat="1" ht="24" customHeight="1">
      <c r="B142" s="37"/>
      <c r="C142" s="214" t="s">
        <v>138</v>
      </c>
      <c r="D142" s="214" t="s">
        <v>129</v>
      </c>
      <c r="E142" s="215" t="s">
        <v>825</v>
      </c>
      <c r="F142" s="216" t="s">
        <v>826</v>
      </c>
      <c r="G142" s="217" t="s">
        <v>230</v>
      </c>
      <c r="H142" s="218">
        <v>4.195</v>
      </c>
      <c r="I142" s="219"/>
      <c r="J142" s="220">
        <f>ROUND(I142*H142,2)</f>
        <v>0</v>
      </c>
      <c r="K142" s="216" t="s">
        <v>175</v>
      </c>
      <c r="L142" s="42"/>
      <c r="M142" s="221" t="s">
        <v>1</v>
      </c>
      <c r="N142" s="222" t="s">
        <v>38</v>
      </c>
      <c r="O142" s="85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AR142" s="225" t="s">
        <v>133</v>
      </c>
      <c r="AT142" s="225" t="s">
        <v>129</v>
      </c>
      <c r="AU142" s="225" t="s">
        <v>83</v>
      </c>
      <c r="AY142" s="16" t="s">
        <v>128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6" t="s">
        <v>81</v>
      </c>
      <c r="BK142" s="226">
        <f>ROUND(I142*H142,2)</f>
        <v>0</v>
      </c>
      <c r="BL142" s="16" t="s">
        <v>133</v>
      </c>
      <c r="BM142" s="225" t="s">
        <v>141</v>
      </c>
    </row>
    <row r="143" spans="2:47" s="1" customFormat="1" ht="12">
      <c r="B143" s="37"/>
      <c r="C143" s="38"/>
      <c r="D143" s="227" t="s">
        <v>134</v>
      </c>
      <c r="E143" s="38"/>
      <c r="F143" s="228" t="s">
        <v>826</v>
      </c>
      <c r="G143" s="38"/>
      <c r="H143" s="38"/>
      <c r="I143" s="138"/>
      <c r="J143" s="38"/>
      <c r="K143" s="38"/>
      <c r="L143" s="42"/>
      <c r="M143" s="229"/>
      <c r="N143" s="85"/>
      <c r="O143" s="85"/>
      <c r="P143" s="85"/>
      <c r="Q143" s="85"/>
      <c r="R143" s="85"/>
      <c r="S143" s="85"/>
      <c r="T143" s="86"/>
      <c r="AT143" s="16" t="s">
        <v>134</v>
      </c>
      <c r="AU143" s="16" t="s">
        <v>83</v>
      </c>
    </row>
    <row r="144" spans="2:51" s="12" customFormat="1" ht="12">
      <c r="B144" s="243"/>
      <c r="C144" s="244"/>
      <c r="D144" s="227" t="s">
        <v>212</v>
      </c>
      <c r="E144" s="245" t="s">
        <v>1</v>
      </c>
      <c r="F144" s="246" t="s">
        <v>1096</v>
      </c>
      <c r="G144" s="244"/>
      <c r="H144" s="247">
        <v>4.1951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AT144" s="253" t="s">
        <v>212</v>
      </c>
      <c r="AU144" s="253" t="s">
        <v>83</v>
      </c>
      <c r="AV144" s="12" t="s">
        <v>83</v>
      </c>
      <c r="AW144" s="12" t="s">
        <v>31</v>
      </c>
      <c r="AX144" s="12" t="s">
        <v>73</v>
      </c>
      <c r="AY144" s="253" t="s">
        <v>128</v>
      </c>
    </row>
    <row r="145" spans="2:51" s="13" customFormat="1" ht="12">
      <c r="B145" s="254"/>
      <c r="C145" s="255"/>
      <c r="D145" s="227" t="s">
        <v>212</v>
      </c>
      <c r="E145" s="256" t="s">
        <v>1</v>
      </c>
      <c r="F145" s="257" t="s">
        <v>214</v>
      </c>
      <c r="G145" s="255"/>
      <c r="H145" s="258">
        <v>4.1951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AT145" s="264" t="s">
        <v>212</v>
      </c>
      <c r="AU145" s="264" t="s">
        <v>83</v>
      </c>
      <c r="AV145" s="13" t="s">
        <v>133</v>
      </c>
      <c r="AW145" s="13" t="s">
        <v>31</v>
      </c>
      <c r="AX145" s="13" t="s">
        <v>81</v>
      </c>
      <c r="AY145" s="264" t="s">
        <v>128</v>
      </c>
    </row>
    <row r="146" spans="2:65" s="1" customFormat="1" ht="24" customHeight="1">
      <c r="B146" s="37"/>
      <c r="C146" s="214" t="s">
        <v>133</v>
      </c>
      <c r="D146" s="214" t="s">
        <v>129</v>
      </c>
      <c r="E146" s="215" t="s">
        <v>1097</v>
      </c>
      <c r="F146" s="216" t="s">
        <v>1098</v>
      </c>
      <c r="G146" s="217" t="s">
        <v>230</v>
      </c>
      <c r="H146" s="218">
        <v>13.008</v>
      </c>
      <c r="I146" s="219"/>
      <c r="J146" s="220">
        <f>ROUND(I146*H146,2)</f>
        <v>0</v>
      </c>
      <c r="K146" s="216" t="s">
        <v>175</v>
      </c>
      <c r="L146" s="42"/>
      <c r="M146" s="221" t="s">
        <v>1</v>
      </c>
      <c r="N146" s="222" t="s">
        <v>38</v>
      </c>
      <c r="O146" s="8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AR146" s="225" t="s">
        <v>133</v>
      </c>
      <c r="AT146" s="225" t="s">
        <v>129</v>
      </c>
      <c r="AU146" s="225" t="s">
        <v>83</v>
      </c>
      <c r="AY146" s="16" t="s">
        <v>128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6" t="s">
        <v>81</v>
      </c>
      <c r="BK146" s="226">
        <f>ROUND(I146*H146,2)</f>
        <v>0</v>
      </c>
      <c r="BL146" s="16" t="s">
        <v>133</v>
      </c>
      <c r="BM146" s="225" t="s">
        <v>145</v>
      </c>
    </row>
    <row r="147" spans="2:47" s="1" customFormat="1" ht="12">
      <c r="B147" s="37"/>
      <c r="C147" s="38"/>
      <c r="D147" s="227" t="s">
        <v>134</v>
      </c>
      <c r="E147" s="38"/>
      <c r="F147" s="228" t="s">
        <v>1098</v>
      </c>
      <c r="G147" s="38"/>
      <c r="H147" s="38"/>
      <c r="I147" s="138"/>
      <c r="J147" s="38"/>
      <c r="K147" s="38"/>
      <c r="L147" s="42"/>
      <c r="M147" s="229"/>
      <c r="N147" s="85"/>
      <c r="O147" s="85"/>
      <c r="P147" s="85"/>
      <c r="Q147" s="85"/>
      <c r="R147" s="85"/>
      <c r="S147" s="85"/>
      <c r="T147" s="86"/>
      <c r="AT147" s="16" t="s">
        <v>134</v>
      </c>
      <c r="AU147" s="16" t="s">
        <v>83</v>
      </c>
    </row>
    <row r="148" spans="2:51" s="12" customFormat="1" ht="12">
      <c r="B148" s="243"/>
      <c r="C148" s="244"/>
      <c r="D148" s="227" t="s">
        <v>212</v>
      </c>
      <c r="E148" s="245" t="s">
        <v>1</v>
      </c>
      <c r="F148" s="246" t="s">
        <v>1099</v>
      </c>
      <c r="G148" s="244"/>
      <c r="H148" s="247">
        <v>8.80425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212</v>
      </c>
      <c r="AU148" s="253" t="s">
        <v>83</v>
      </c>
      <c r="AV148" s="12" t="s">
        <v>83</v>
      </c>
      <c r="AW148" s="12" t="s">
        <v>31</v>
      </c>
      <c r="AX148" s="12" t="s">
        <v>73</v>
      </c>
      <c r="AY148" s="253" t="s">
        <v>128</v>
      </c>
    </row>
    <row r="149" spans="2:51" s="12" customFormat="1" ht="12">
      <c r="B149" s="243"/>
      <c r="C149" s="244"/>
      <c r="D149" s="227" t="s">
        <v>212</v>
      </c>
      <c r="E149" s="245" t="s">
        <v>1</v>
      </c>
      <c r="F149" s="246" t="s">
        <v>1100</v>
      </c>
      <c r="G149" s="244"/>
      <c r="H149" s="247">
        <v>4.2042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212</v>
      </c>
      <c r="AU149" s="253" t="s">
        <v>83</v>
      </c>
      <c r="AV149" s="12" t="s">
        <v>83</v>
      </c>
      <c r="AW149" s="12" t="s">
        <v>31</v>
      </c>
      <c r="AX149" s="12" t="s">
        <v>73</v>
      </c>
      <c r="AY149" s="253" t="s">
        <v>128</v>
      </c>
    </row>
    <row r="150" spans="2:51" s="13" customFormat="1" ht="12">
      <c r="B150" s="254"/>
      <c r="C150" s="255"/>
      <c r="D150" s="227" t="s">
        <v>212</v>
      </c>
      <c r="E150" s="256" t="s">
        <v>1</v>
      </c>
      <c r="F150" s="257" t="s">
        <v>214</v>
      </c>
      <c r="G150" s="255"/>
      <c r="H150" s="258">
        <v>13.00845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212</v>
      </c>
      <c r="AU150" s="264" t="s">
        <v>83</v>
      </c>
      <c r="AV150" s="13" t="s">
        <v>133</v>
      </c>
      <c r="AW150" s="13" t="s">
        <v>31</v>
      </c>
      <c r="AX150" s="13" t="s">
        <v>81</v>
      </c>
      <c r="AY150" s="264" t="s">
        <v>128</v>
      </c>
    </row>
    <row r="151" spans="2:65" s="1" customFormat="1" ht="24" customHeight="1">
      <c r="B151" s="37"/>
      <c r="C151" s="214" t="s">
        <v>127</v>
      </c>
      <c r="D151" s="214" t="s">
        <v>129</v>
      </c>
      <c r="E151" s="215" t="s">
        <v>254</v>
      </c>
      <c r="F151" s="216" t="s">
        <v>255</v>
      </c>
      <c r="G151" s="217" t="s">
        <v>230</v>
      </c>
      <c r="H151" s="218">
        <v>17.203</v>
      </c>
      <c r="I151" s="219"/>
      <c r="J151" s="220">
        <f>ROUND(I151*H151,2)</f>
        <v>0</v>
      </c>
      <c r="K151" s="216" t="s">
        <v>175</v>
      </c>
      <c r="L151" s="42"/>
      <c r="M151" s="221" t="s">
        <v>1</v>
      </c>
      <c r="N151" s="222" t="s">
        <v>38</v>
      </c>
      <c r="O151" s="85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AR151" s="225" t="s">
        <v>133</v>
      </c>
      <c r="AT151" s="225" t="s">
        <v>129</v>
      </c>
      <c r="AU151" s="225" t="s">
        <v>83</v>
      </c>
      <c r="AY151" s="16" t="s">
        <v>128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6" t="s">
        <v>81</v>
      </c>
      <c r="BK151" s="226">
        <f>ROUND(I151*H151,2)</f>
        <v>0</v>
      </c>
      <c r="BL151" s="16" t="s">
        <v>133</v>
      </c>
      <c r="BM151" s="225" t="s">
        <v>150</v>
      </c>
    </row>
    <row r="152" spans="2:47" s="1" customFormat="1" ht="12">
      <c r="B152" s="37"/>
      <c r="C152" s="38"/>
      <c r="D152" s="227" t="s">
        <v>134</v>
      </c>
      <c r="E152" s="38"/>
      <c r="F152" s="228" t="s">
        <v>255</v>
      </c>
      <c r="G152" s="38"/>
      <c r="H152" s="38"/>
      <c r="I152" s="138"/>
      <c r="J152" s="38"/>
      <c r="K152" s="38"/>
      <c r="L152" s="42"/>
      <c r="M152" s="229"/>
      <c r="N152" s="85"/>
      <c r="O152" s="85"/>
      <c r="P152" s="85"/>
      <c r="Q152" s="85"/>
      <c r="R152" s="85"/>
      <c r="S152" s="85"/>
      <c r="T152" s="86"/>
      <c r="AT152" s="16" t="s">
        <v>134</v>
      </c>
      <c r="AU152" s="16" t="s">
        <v>83</v>
      </c>
    </row>
    <row r="153" spans="2:65" s="1" customFormat="1" ht="16.5" customHeight="1">
      <c r="B153" s="37"/>
      <c r="C153" s="214" t="s">
        <v>141</v>
      </c>
      <c r="D153" s="214" t="s">
        <v>129</v>
      </c>
      <c r="E153" s="215" t="s">
        <v>266</v>
      </c>
      <c r="F153" s="216" t="s">
        <v>267</v>
      </c>
      <c r="G153" s="217" t="s">
        <v>230</v>
      </c>
      <c r="H153" s="218">
        <v>17.203</v>
      </c>
      <c r="I153" s="219"/>
      <c r="J153" s="220">
        <f>ROUND(I153*H153,2)</f>
        <v>0</v>
      </c>
      <c r="K153" s="216" t="s">
        <v>175</v>
      </c>
      <c r="L153" s="42"/>
      <c r="M153" s="221" t="s">
        <v>1</v>
      </c>
      <c r="N153" s="222" t="s">
        <v>38</v>
      </c>
      <c r="O153" s="85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AR153" s="225" t="s">
        <v>133</v>
      </c>
      <c r="AT153" s="225" t="s">
        <v>129</v>
      </c>
      <c r="AU153" s="225" t="s">
        <v>83</v>
      </c>
      <c r="AY153" s="16" t="s">
        <v>128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6" t="s">
        <v>81</v>
      </c>
      <c r="BK153" s="226">
        <f>ROUND(I153*H153,2)</f>
        <v>0</v>
      </c>
      <c r="BL153" s="16" t="s">
        <v>133</v>
      </c>
      <c r="BM153" s="225" t="s">
        <v>155</v>
      </c>
    </row>
    <row r="154" spans="2:47" s="1" customFormat="1" ht="12">
      <c r="B154" s="37"/>
      <c r="C154" s="38"/>
      <c r="D154" s="227" t="s">
        <v>134</v>
      </c>
      <c r="E154" s="38"/>
      <c r="F154" s="228" t="s">
        <v>267</v>
      </c>
      <c r="G154" s="38"/>
      <c r="H154" s="38"/>
      <c r="I154" s="138"/>
      <c r="J154" s="38"/>
      <c r="K154" s="38"/>
      <c r="L154" s="42"/>
      <c r="M154" s="229"/>
      <c r="N154" s="85"/>
      <c r="O154" s="85"/>
      <c r="P154" s="85"/>
      <c r="Q154" s="85"/>
      <c r="R154" s="85"/>
      <c r="S154" s="85"/>
      <c r="T154" s="86"/>
      <c r="AT154" s="16" t="s">
        <v>134</v>
      </c>
      <c r="AU154" s="16" t="s">
        <v>83</v>
      </c>
    </row>
    <row r="155" spans="2:65" s="1" customFormat="1" ht="24" customHeight="1">
      <c r="B155" s="37"/>
      <c r="C155" s="214" t="s">
        <v>156</v>
      </c>
      <c r="D155" s="214" t="s">
        <v>129</v>
      </c>
      <c r="E155" s="215" t="s">
        <v>269</v>
      </c>
      <c r="F155" s="216" t="s">
        <v>830</v>
      </c>
      <c r="G155" s="217" t="s">
        <v>263</v>
      </c>
      <c r="H155" s="218">
        <v>34.406</v>
      </c>
      <c r="I155" s="219"/>
      <c r="J155" s="220">
        <f>ROUND(I155*H155,2)</f>
        <v>0</v>
      </c>
      <c r="K155" s="216" t="s">
        <v>175</v>
      </c>
      <c r="L155" s="42"/>
      <c r="M155" s="221" t="s">
        <v>1</v>
      </c>
      <c r="N155" s="222" t="s">
        <v>38</v>
      </c>
      <c r="O155" s="85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AR155" s="225" t="s">
        <v>133</v>
      </c>
      <c r="AT155" s="225" t="s">
        <v>129</v>
      </c>
      <c r="AU155" s="225" t="s">
        <v>83</v>
      </c>
      <c r="AY155" s="16" t="s">
        <v>128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6" t="s">
        <v>81</v>
      </c>
      <c r="BK155" s="226">
        <f>ROUND(I155*H155,2)</f>
        <v>0</v>
      </c>
      <c r="BL155" s="16" t="s">
        <v>133</v>
      </c>
      <c r="BM155" s="225" t="s">
        <v>159</v>
      </c>
    </row>
    <row r="156" spans="2:47" s="1" customFormat="1" ht="12">
      <c r="B156" s="37"/>
      <c r="C156" s="38"/>
      <c r="D156" s="227" t="s">
        <v>134</v>
      </c>
      <c r="E156" s="38"/>
      <c r="F156" s="228" t="s">
        <v>830</v>
      </c>
      <c r="G156" s="38"/>
      <c r="H156" s="38"/>
      <c r="I156" s="138"/>
      <c r="J156" s="38"/>
      <c r="K156" s="38"/>
      <c r="L156" s="42"/>
      <c r="M156" s="229"/>
      <c r="N156" s="85"/>
      <c r="O156" s="85"/>
      <c r="P156" s="85"/>
      <c r="Q156" s="85"/>
      <c r="R156" s="85"/>
      <c r="S156" s="85"/>
      <c r="T156" s="86"/>
      <c r="AT156" s="16" t="s">
        <v>134</v>
      </c>
      <c r="AU156" s="16" t="s">
        <v>83</v>
      </c>
    </row>
    <row r="157" spans="2:51" s="12" customFormat="1" ht="12">
      <c r="B157" s="243"/>
      <c r="C157" s="244"/>
      <c r="D157" s="227" t="s">
        <v>212</v>
      </c>
      <c r="E157" s="245" t="s">
        <v>1</v>
      </c>
      <c r="F157" s="246" t="s">
        <v>1101</v>
      </c>
      <c r="G157" s="244"/>
      <c r="H157" s="247">
        <v>34.406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212</v>
      </c>
      <c r="AU157" s="253" t="s">
        <v>83</v>
      </c>
      <c r="AV157" s="12" t="s">
        <v>83</v>
      </c>
      <c r="AW157" s="12" t="s">
        <v>31</v>
      </c>
      <c r="AX157" s="12" t="s">
        <v>73</v>
      </c>
      <c r="AY157" s="253" t="s">
        <v>128</v>
      </c>
    </row>
    <row r="158" spans="2:51" s="13" customFormat="1" ht="12">
      <c r="B158" s="254"/>
      <c r="C158" s="255"/>
      <c r="D158" s="227" t="s">
        <v>212</v>
      </c>
      <c r="E158" s="256" t="s">
        <v>1</v>
      </c>
      <c r="F158" s="257" t="s">
        <v>214</v>
      </c>
      <c r="G158" s="255"/>
      <c r="H158" s="258">
        <v>34.406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AT158" s="264" t="s">
        <v>212</v>
      </c>
      <c r="AU158" s="264" t="s">
        <v>83</v>
      </c>
      <c r="AV158" s="13" t="s">
        <v>133</v>
      </c>
      <c r="AW158" s="13" t="s">
        <v>31</v>
      </c>
      <c r="AX158" s="13" t="s">
        <v>81</v>
      </c>
      <c r="AY158" s="264" t="s">
        <v>128</v>
      </c>
    </row>
    <row r="159" spans="2:65" s="1" customFormat="1" ht="16.5" customHeight="1">
      <c r="B159" s="37"/>
      <c r="C159" s="214" t="s">
        <v>145</v>
      </c>
      <c r="D159" s="214" t="s">
        <v>129</v>
      </c>
      <c r="E159" s="215" t="s">
        <v>306</v>
      </c>
      <c r="F159" s="216" t="s">
        <v>307</v>
      </c>
      <c r="G159" s="217" t="s">
        <v>210</v>
      </c>
      <c r="H159" s="218">
        <v>49.153</v>
      </c>
      <c r="I159" s="219"/>
      <c r="J159" s="220">
        <f>ROUND(I159*H159,2)</f>
        <v>0</v>
      </c>
      <c r="K159" s="216" t="s">
        <v>175</v>
      </c>
      <c r="L159" s="42"/>
      <c r="M159" s="221" t="s">
        <v>1</v>
      </c>
      <c r="N159" s="222" t="s">
        <v>38</v>
      </c>
      <c r="O159" s="85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AR159" s="225" t="s">
        <v>133</v>
      </c>
      <c r="AT159" s="225" t="s">
        <v>129</v>
      </c>
      <c r="AU159" s="225" t="s">
        <v>83</v>
      </c>
      <c r="AY159" s="16" t="s">
        <v>128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6" t="s">
        <v>81</v>
      </c>
      <c r="BK159" s="226">
        <f>ROUND(I159*H159,2)</f>
        <v>0</v>
      </c>
      <c r="BL159" s="16" t="s">
        <v>133</v>
      </c>
      <c r="BM159" s="225" t="s">
        <v>163</v>
      </c>
    </row>
    <row r="160" spans="2:47" s="1" customFormat="1" ht="12">
      <c r="B160" s="37"/>
      <c r="C160" s="38"/>
      <c r="D160" s="227" t="s">
        <v>134</v>
      </c>
      <c r="E160" s="38"/>
      <c r="F160" s="228" t="s">
        <v>307</v>
      </c>
      <c r="G160" s="38"/>
      <c r="H160" s="38"/>
      <c r="I160" s="138"/>
      <c r="J160" s="38"/>
      <c r="K160" s="38"/>
      <c r="L160" s="42"/>
      <c r="M160" s="229"/>
      <c r="N160" s="85"/>
      <c r="O160" s="85"/>
      <c r="P160" s="85"/>
      <c r="Q160" s="85"/>
      <c r="R160" s="85"/>
      <c r="S160" s="85"/>
      <c r="T160" s="86"/>
      <c r="AT160" s="16" t="s">
        <v>134</v>
      </c>
      <c r="AU160" s="16" t="s">
        <v>83</v>
      </c>
    </row>
    <row r="161" spans="2:51" s="12" customFormat="1" ht="12">
      <c r="B161" s="243"/>
      <c r="C161" s="244"/>
      <c r="D161" s="227" t="s">
        <v>212</v>
      </c>
      <c r="E161" s="245" t="s">
        <v>1</v>
      </c>
      <c r="F161" s="246" t="s">
        <v>1102</v>
      </c>
      <c r="G161" s="244"/>
      <c r="H161" s="247">
        <v>11.986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212</v>
      </c>
      <c r="AU161" s="253" t="s">
        <v>83</v>
      </c>
      <c r="AV161" s="12" t="s">
        <v>83</v>
      </c>
      <c r="AW161" s="12" t="s">
        <v>31</v>
      </c>
      <c r="AX161" s="12" t="s">
        <v>73</v>
      </c>
      <c r="AY161" s="253" t="s">
        <v>128</v>
      </c>
    </row>
    <row r="162" spans="2:51" s="12" customFormat="1" ht="12">
      <c r="B162" s="243"/>
      <c r="C162" s="244"/>
      <c r="D162" s="227" t="s">
        <v>212</v>
      </c>
      <c r="E162" s="245" t="s">
        <v>1</v>
      </c>
      <c r="F162" s="246" t="s">
        <v>1103</v>
      </c>
      <c r="G162" s="244"/>
      <c r="H162" s="247">
        <v>25.155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212</v>
      </c>
      <c r="AU162" s="253" t="s">
        <v>83</v>
      </c>
      <c r="AV162" s="12" t="s">
        <v>83</v>
      </c>
      <c r="AW162" s="12" t="s">
        <v>31</v>
      </c>
      <c r="AX162" s="12" t="s">
        <v>73</v>
      </c>
      <c r="AY162" s="253" t="s">
        <v>128</v>
      </c>
    </row>
    <row r="163" spans="2:51" s="12" customFormat="1" ht="12">
      <c r="B163" s="243"/>
      <c r="C163" s="244"/>
      <c r="D163" s="227" t="s">
        <v>212</v>
      </c>
      <c r="E163" s="245" t="s">
        <v>1</v>
      </c>
      <c r="F163" s="246" t="s">
        <v>1104</v>
      </c>
      <c r="G163" s="244"/>
      <c r="H163" s="247">
        <v>12.012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212</v>
      </c>
      <c r="AU163" s="253" t="s">
        <v>83</v>
      </c>
      <c r="AV163" s="12" t="s">
        <v>83</v>
      </c>
      <c r="AW163" s="12" t="s">
        <v>31</v>
      </c>
      <c r="AX163" s="12" t="s">
        <v>73</v>
      </c>
      <c r="AY163" s="253" t="s">
        <v>128</v>
      </c>
    </row>
    <row r="164" spans="2:51" s="13" customFormat="1" ht="12">
      <c r="B164" s="254"/>
      <c r="C164" s="255"/>
      <c r="D164" s="227" t="s">
        <v>212</v>
      </c>
      <c r="E164" s="256" t="s">
        <v>1</v>
      </c>
      <c r="F164" s="257" t="s">
        <v>214</v>
      </c>
      <c r="G164" s="255"/>
      <c r="H164" s="258">
        <v>49.153000000000006</v>
      </c>
      <c r="I164" s="259"/>
      <c r="J164" s="255"/>
      <c r="K164" s="255"/>
      <c r="L164" s="260"/>
      <c r="M164" s="261"/>
      <c r="N164" s="262"/>
      <c r="O164" s="262"/>
      <c r="P164" s="262"/>
      <c r="Q164" s="262"/>
      <c r="R164" s="262"/>
      <c r="S164" s="262"/>
      <c r="T164" s="263"/>
      <c r="AT164" s="264" t="s">
        <v>212</v>
      </c>
      <c r="AU164" s="264" t="s">
        <v>83</v>
      </c>
      <c r="AV164" s="13" t="s">
        <v>133</v>
      </c>
      <c r="AW164" s="13" t="s">
        <v>31</v>
      </c>
      <c r="AX164" s="13" t="s">
        <v>81</v>
      </c>
      <c r="AY164" s="264" t="s">
        <v>128</v>
      </c>
    </row>
    <row r="165" spans="2:63" s="10" customFormat="1" ht="22.8" customHeight="1">
      <c r="B165" s="200"/>
      <c r="C165" s="201"/>
      <c r="D165" s="202" t="s">
        <v>72</v>
      </c>
      <c r="E165" s="241" t="s">
        <v>83</v>
      </c>
      <c r="F165" s="241" t="s">
        <v>325</v>
      </c>
      <c r="G165" s="201"/>
      <c r="H165" s="201"/>
      <c r="I165" s="204"/>
      <c r="J165" s="242">
        <f>BK165</f>
        <v>0</v>
      </c>
      <c r="K165" s="201"/>
      <c r="L165" s="206"/>
      <c r="M165" s="207"/>
      <c r="N165" s="208"/>
      <c r="O165" s="208"/>
      <c r="P165" s="209">
        <f>SUM(P166:P180)</f>
        <v>0</v>
      </c>
      <c r="Q165" s="208"/>
      <c r="R165" s="209">
        <f>SUM(R166:R180)</f>
        <v>75.2598979721578</v>
      </c>
      <c r="S165" s="208"/>
      <c r="T165" s="210">
        <f>SUM(T166:T180)</f>
        <v>0</v>
      </c>
      <c r="AR165" s="211" t="s">
        <v>81</v>
      </c>
      <c r="AT165" s="212" t="s">
        <v>72</v>
      </c>
      <c r="AU165" s="212" t="s">
        <v>81</v>
      </c>
      <c r="AY165" s="211" t="s">
        <v>128</v>
      </c>
      <c r="BK165" s="213">
        <f>SUM(BK166:BK180)</f>
        <v>0</v>
      </c>
    </row>
    <row r="166" spans="2:65" s="1" customFormat="1" ht="24" customHeight="1">
      <c r="B166" s="37"/>
      <c r="C166" s="214" t="s">
        <v>164</v>
      </c>
      <c r="D166" s="214" t="s">
        <v>129</v>
      </c>
      <c r="E166" s="215" t="s">
        <v>348</v>
      </c>
      <c r="F166" s="216" t="s">
        <v>349</v>
      </c>
      <c r="G166" s="217" t="s">
        <v>230</v>
      </c>
      <c r="H166" s="218">
        <v>6.52</v>
      </c>
      <c r="I166" s="219"/>
      <c r="J166" s="220">
        <f>ROUND(I166*H166,2)</f>
        <v>0</v>
      </c>
      <c r="K166" s="216" t="s">
        <v>175</v>
      </c>
      <c r="L166" s="42"/>
      <c r="M166" s="221" t="s">
        <v>1</v>
      </c>
      <c r="N166" s="222" t="s">
        <v>38</v>
      </c>
      <c r="O166" s="85"/>
      <c r="P166" s="223">
        <f>O166*H166</f>
        <v>0</v>
      </c>
      <c r="Q166" s="223">
        <v>2.16</v>
      </c>
      <c r="R166" s="223">
        <f>Q166*H166</f>
        <v>14.0832</v>
      </c>
      <c r="S166" s="223">
        <v>0</v>
      </c>
      <c r="T166" s="224">
        <f>S166*H166</f>
        <v>0</v>
      </c>
      <c r="AR166" s="225" t="s">
        <v>133</v>
      </c>
      <c r="AT166" s="225" t="s">
        <v>129</v>
      </c>
      <c r="AU166" s="225" t="s">
        <v>83</v>
      </c>
      <c r="AY166" s="16" t="s">
        <v>128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6" t="s">
        <v>81</v>
      </c>
      <c r="BK166" s="226">
        <f>ROUND(I166*H166,2)</f>
        <v>0</v>
      </c>
      <c r="BL166" s="16" t="s">
        <v>133</v>
      </c>
      <c r="BM166" s="225" t="s">
        <v>167</v>
      </c>
    </row>
    <row r="167" spans="2:47" s="1" customFormat="1" ht="12">
      <c r="B167" s="37"/>
      <c r="C167" s="38"/>
      <c r="D167" s="227" t="s">
        <v>134</v>
      </c>
      <c r="E167" s="38"/>
      <c r="F167" s="228" t="s">
        <v>349</v>
      </c>
      <c r="G167" s="38"/>
      <c r="H167" s="38"/>
      <c r="I167" s="138"/>
      <c r="J167" s="38"/>
      <c r="K167" s="38"/>
      <c r="L167" s="42"/>
      <c r="M167" s="229"/>
      <c r="N167" s="85"/>
      <c r="O167" s="85"/>
      <c r="P167" s="85"/>
      <c r="Q167" s="85"/>
      <c r="R167" s="85"/>
      <c r="S167" s="85"/>
      <c r="T167" s="86"/>
      <c r="AT167" s="16" t="s">
        <v>134</v>
      </c>
      <c r="AU167" s="16" t="s">
        <v>83</v>
      </c>
    </row>
    <row r="168" spans="2:51" s="12" customFormat="1" ht="12">
      <c r="B168" s="243"/>
      <c r="C168" s="244"/>
      <c r="D168" s="227" t="s">
        <v>212</v>
      </c>
      <c r="E168" s="245" t="s">
        <v>1</v>
      </c>
      <c r="F168" s="246" t="s">
        <v>1105</v>
      </c>
      <c r="G168" s="244"/>
      <c r="H168" s="247">
        <v>1.82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212</v>
      </c>
      <c r="AU168" s="253" t="s">
        <v>83</v>
      </c>
      <c r="AV168" s="12" t="s">
        <v>83</v>
      </c>
      <c r="AW168" s="12" t="s">
        <v>31</v>
      </c>
      <c r="AX168" s="12" t="s">
        <v>73</v>
      </c>
      <c r="AY168" s="253" t="s">
        <v>128</v>
      </c>
    </row>
    <row r="169" spans="2:51" s="12" customFormat="1" ht="12">
      <c r="B169" s="243"/>
      <c r="C169" s="244"/>
      <c r="D169" s="227" t="s">
        <v>212</v>
      </c>
      <c r="E169" s="245" t="s">
        <v>1</v>
      </c>
      <c r="F169" s="246" t="s">
        <v>1106</v>
      </c>
      <c r="G169" s="244"/>
      <c r="H169" s="247">
        <v>4.7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212</v>
      </c>
      <c r="AU169" s="253" t="s">
        <v>83</v>
      </c>
      <c r="AV169" s="12" t="s">
        <v>83</v>
      </c>
      <c r="AW169" s="12" t="s">
        <v>31</v>
      </c>
      <c r="AX169" s="12" t="s">
        <v>73</v>
      </c>
      <c r="AY169" s="253" t="s">
        <v>128</v>
      </c>
    </row>
    <row r="170" spans="2:51" s="13" customFormat="1" ht="12">
      <c r="B170" s="254"/>
      <c r="C170" s="255"/>
      <c r="D170" s="227" t="s">
        <v>212</v>
      </c>
      <c r="E170" s="256" t="s">
        <v>1</v>
      </c>
      <c r="F170" s="257" t="s">
        <v>214</v>
      </c>
      <c r="G170" s="255"/>
      <c r="H170" s="258">
        <v>6.5200000000000005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AT170" s="264" t="s">
        <v>212</v>
      </c>
      <c r="AU170" s="264" t="s">
        <v>83</v>
      </c>
      <c r="AV170" s="13" t="s">
        <v>133</v>
      </c>
      <c r="AW170" s="13" t="s">
        <v>31</v>
      </c>
      <c r="AX170" s="13" t="s">
        <v>81</v>
      </c>
      <c r="AY170" s="264" t="s">
        <v>128</v>
      </c>
    </row>
    <row r="171" spans="2:65" s="1" customFormat="1" ht="16.5" customHeight="1">
      <c r="B171" s="37"/>
      <c r="C171" s="214" t="s">
        <v>150</v>
      </c>
      <c r="D171" s="214" t="s">
        <v>129</v>
      </c>
      <c r="E171" s="215" t="s">
        <v>1107</v>
      </c>
      <c r="F171" s="216" t="s">
        <v>1108</v>
      </c>
      <c r="G171" s="217" t="s">
        <v>263</v>
      </c>
      <c r="H171" s="218">
        <v>1.234</v>
      </c>
      <c r="I171" s="219"/>
      <c r="J171" s="220">
        <f>ROUND(I171*H171,2)</f>
        <v>0</v>
      </c>
      <c r="K171" s="216" t="s">
        <v>175</v>
      </c>
      <c r="L171" s="42"/>
      <c r="M171" s="221" t="s">
        <v>1</v>
      </c>
      <c r="N171" s="222" t="s">
        <v>38</v>
      </c>
      <c r="O171" s="85"/>
      <c r="P171" s="223">
        <f>O171*H171</f>
        <v>0</v>
      </c>
      <c r="Q171" s="223">
        <v>1.0627727797</v>
      </c>
      <c r="R171" s="223">
        <f>Q171*H171</f>
        <v>1.3114616101498</v>
      </c>
      <c r="S171" s="223">
        <v>0</v>
      </c>
      <c r="T171" s="224">
        <f>S171*H171</f>
        <v>0</v>
      </c>
      <c r="AR171" s="225" t="s">
        <v>133</v>
      </c>
      <c r="AT171" s="225" t="s">
        <v>129</v>
      </c>
      <c r="AU171" s="225" t="s">
        <v>83</v>
      </c>
      <c r="AY171" s="16" t="s">
        <v>128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6" t="s">
        <v>81</v>
      </c>
      <c r="BK171" s="226">
        <f>ROUND(I171*H171,2)</f>
        <v>0</v>
      </c>
      <c r="BL171" s="16" t="s">
        <v>133</v>
      </c>
      <c r="BM171" s="225" t="s">
        <v>170</v>
      </c>
    </row>
    <row r="172" spans="2:47" s="1" customFormat="1" ht="12">
      <c r="B172" s="37"/>
      <c r="C172" s="38"/>
      <c r="D172" s="227" t="s">
        <v>134</v>
      </c>
      <c r="E172" s="38"/>
      <c r="F172" s="228" t="s">
        <v>1108</v>
      </c>
      <c r="G172" s="38"/>
      <c r="H172" s="38"/>
      <c r="I172" s="138"/>
      <c r="J172" s="38"/>
      <c r="K172" s="38"/>
      <c r="L172" s="42"/>
      <c r="M172" s="229"/>
      <c r="N172" s="85"/>
      <c r="O172" s="85"/>
      <c r="P172" s="85"/>
      <c r="Q172" s="85"/>
      <c r="R172" s="85"/>
      <c r="S172" s="85"/>
      <c r="T172" s="86"/>
      <c r="AT172" s="16" t="s">
        <v>134</v>
      </c>
      <c r="AU172" s="16" t="s">
        <v>83</v>
      </c>
    </row>
    <row r="173" spans="2:51" s="12" customFormat="1" ht="12">
      <c r="B173" s="243"/>
      <c r="C173" s="244"/>
      <c r="D173" s="227" t="s">
        <v>212</v>
      </c>
      <c r="E173" s="245" t="s">
        <v>1</v>
      </c>
      <c r="F173" s="246" t="s">
        <v>1109</v>
      </c>
      <c r="G173" s="244"/>
      <c r="H173" s="247">
        <v>0.30336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212</v>
      </c>
      <c r="AU173" s="253" t="s">
        <v>83</v>
      </c>
      <c r="AV173" s="12" t="s">
        <v>83</v>
      </c>
      <c r="AW173" s="12" t="s">
        <v>31</v>
      </c>
      <c r="AX173" s="12" t="s">
        <v>73</v>
      </c>
      <c r="AY173" s="253" t="s">
        <v>128</v>
      </c>
    </row>
    <row r="174" spans="2:51" s="12" customFormat="1" ht="12">
      <c r="B174" s="243"/>
      <c r="C174" s="244"/>
      <c r="D174" s="227" t="s">
        <v>212</v>
      </c>
      <c r="E174" s="245" t="s">
        <v>1</v>
      </c>
      <c r="F174" s="246" t="s">
        <v>1110</v>
      </c>
      <c r="G174" s="244"/>
      <c r="H174" s="247">
        <v>0.930936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212</v>
      </c>
      <c r="AU174" s="253" t="s">
        <v>83</v>
      </c>
      <c r="AV174" s="12" t="s">
        <v>83</v>
      </c>
      <c r="AW174" s="12" t="s">
        <v>31</v>
      </c>
      <c r="AX174" s="12" t="s">
        <v>73</v>
      </c>
      <c r="AY174" s="253" t="s">
        <v>128</v>
      </c>
    </row>
    <row r="175" spans="2:51" s="13" customFormat="1" ht="12">
      <c r="B175" s="254"/>
      <c r="C175" s="255"/>
      <c r="D175" s="227" t="s">
        <v>212</v>
      </c>
      <c r="E175" s="256" t="s">
        <v>1</v>
      </c>
      <c r="F175" s="257" t="s">
        <v>214</v>
      </c>
      <c r="G175" s="255"/>
      <c r="H175" s="258">
        <v>1.234296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AT175" s="264" t="s">
        <v>212</v>
      </c>
      <c r="AU175" s="264" t="s">
        <v>83</v>
      </c>
      <c r="AV175" s="13" t="s">
        <v>133</v>
      </c>
      <c r="AW175" s="13" t="s">
        <v>31</v>
      </c>
      <c r="AX175" s="13" t="s">
        <v>81</v>
      </c>
      <c r="AY175" s="264" t="s">
        <v>128</v>
      </c>
    </row>
    <row r="176" spans="2:65" s="1" customFormat="1" ht="24" customHeight="1">
      <c r="B176" s="37"/>
      <c r="C176" s="214" t="s">
        <v>171</v>
      </c>
      <c r="D176" s="214" t="s">
        <v>129</v>
      </c>
      <c r="E176" s="215" t="s">
        <v>1111</v>
      </c>
      <c r="F176" s="216" t="s">
        <v>1112</v>
      </c>
      <c r="G176" s="217" t="s">
        <v>230</v>
      </c>
      <c r="H176" s="218">
        <v>24.402</v>
      </c>
      <c r="I176" s="219"/>
      <c r="J176" s="220">
        <f>ROUND(I176*H176,2)</f>
        <v>0</v>
      </c>
      <c r="K176" s="216" t="s">
        <v>175</v>
      </c>
      <c r="L176" s="42"/>
      <c r="M176" s="221" t="s">
        <v>1</v>
      </c>
      <c r="N176" s="222" t="s">
        <v>38</v>
      </c>
      <c r="O176" s="85"/>
      <c r="P176" s="223">
        <f>O176*H176</f>
        <v>0</v>
      </c>
      <c r="Q176" s="223">
        <v>2.453292204</v>
      </c>
      <c r="R176" s="223">
        <f>Q176*H176</f>
        <v>59.865236362008</v>
      </c>
      <c r="S176" s="223">
        <v>0</v>
      </c>
      <c r="T176" s="224">
        <f>S176*H176</f>
        <v>0</v>
      </c>
      <c r="AR176" s="225" t="s">
        <v>133</v>
      </c>
      <c r="AT176" s="225" t="s">
        <v>129</v>
      </c>
      <c r="AU176" s="225" t="s">
        <v>83</v>
      </c>
      <c r="AY176" s="16" t="s">
        <v>128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6" t="s">
        <v>81</v>
      </c>
      <c r="BK176" s="226">
        <f>ROUND(I176*H176,2)</f>
        <v>0</v>
      </c>
      <c r="BL176" s="16" t="s">
        <v>133</v>
      </c>
      <c r="BM176" s="225" t="s">
        <v>252</v>
      </c>
    </row>
    <row r="177" spans="2:47" s="1" customFormat="1" ht="12">
      <c r="B177" s="37"/>
      <c r="C177" s="38"/>
      <c r="D177" s="227" t="s">
        <v>134</v>
      </c>
      <c r="E177" s="38"/>
      <c r="F177" s="228" t="s">
        <v>1112</v>
      </c>
      <c r="G177" s="38"/>
      <c r="H177" s="38"/>
      <c r="I177" s="138"/>
      <c r="J177" s="38"/>
      <c r="K177" s="38"/>
      <c r="L177" s="42"/>
      <c r="M177" s="229"/>
      <c r="N177" s="85"/>
      <c r="O177" s="85"/>
      <c r="P177" s="85"/>
      <c r="Q177" s="85"/>
      <c r="R177" s="85"/>
      <c r="S177" s="85"/>
      <c r="T177" s="86"/>
      <c r="AT177" s="16" t="s">
        <v>134</v>
      </c>
      <c r="AU177" s="16" t="s">
        <v>83</v>
      </c>
    </row>
    <row r="178" spans="2:51" s="12" customFormat="1" ht="12">
      <c r="B178" s="243"/>
      <c r="C178" s="244"/>
      <c r="D178" s="227" t="s">
        <v>212</v>
      </c>
      <c r="E178" s="245" t="s">
        <v>1</v>
      </c>
      <c r="F178" s="246" t="s">
        <v>1113</v>
      </c>
      <c r="G178" s="244"/>
      <c r="H178" s="247">
        <v>6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212</v>
      </c>
      <c r="AU178" s="253" t="s">
        <v>83</v>
      </c>
      <c r="AV178" s="12" t="s">
        <v>83</v>
      </c>
      <c r="AW178" s="12" t="s">
        <v>31</v>
      </c>
      <c r="AX178" s="12" t="s">
        <v>73</v>
      </c>
      <c r="AY178" s="253" t="s">
        <v>128</v>
      </c>
    </row>
    <row r="179" spans="2:51" s="12" customFormat="1" ht="12">
      <c r="B179" s="243"/>
      <c r="C179" s="244"/>
      <c r="D179" s="227" t="s">
        <v>212</v>
      </c>
      <c r="E179" s="245" t="s">
        <v>1</v>
      </c>
      <c r="F179" s="246" t="s">
        <v>1114</v>
      </c>
      <c r="G179" s="244"/>
      <c r="H179" s="247">
        <v>18.402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212</v>
      </c>
      <c r="AU179" s="253" t="s">
        <v>83</v>
      </c>
      <c r="AV179" s="12" t="s">
        <v>83</v>
      </c>
      <c r="AW179" s="12" t="s">
        <v>31</v>
      </c>
      <c r="AX179" s="12" t="s">
        <v>73</v>
      </c>
      <c r="AY179" s="253" t="s">
        <v>128</v>
      </c>
    </row>
    <row r="180" spans="2:51" s="13" customFormat="1" ht="12">
      <c r="B180" s="254"/>
      <c r="C180" s="255"/>
      <c r="D180" s="227" t="s">
        <v>212</v>
      </c>
      <c r="E180" s="256" t="s">
        <v>1</v>
      </c>
      <c r="F180" s="257" t="s">
        <v>214</v>
      </c>
      <c r="G180" s="255"/>
      <c r="H180" s="258">
        <v>24.402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AT180" s="264" t="s">
        <v>212</v>
      </c>
      <c r="AU180" s="264" t="s">
        <v>83</v>
      </c>
      <c r="AV180" s="13" t="s">
        <v>133</v>
      </c>
      <c r="AW180" s="13" t="s">
        <v>31</v>
      </c>
      <c r="AX180" s="13" t="s">
        <v>81</v>
      </c>
      <c r="AY180" s="264" t="s">
        <v>128</v>
      </c>
    </row>
    <row r="181" spans="2:63" s="10" customFormat="1" ht="22.8" customHeight="1">
      <c r="B181" s="200"/>
      <c r="C181" s="201"/>
      <c r="D181" s="202" t="s">
        <v>72</v>
      </c>
      <c r="E181" s="241" t="s">
        <v>138</v>
      </c>
      <c r="F181" s="241" t="s">
        <v>848</v>
      </c>
      <c r="G181" s="201"/>
      <c r="H181" s="201"/>
      <c r="I181" s="204"/>
      <c r="J181" s="242">
        <f>BK181</f>
        <v>0</v>
      </c>
      <c r="K181" s="201"/>
      <c r="L181" s="206"/>
      <c r="M181" s="207"/>
      <c r="N181" s="208"/>
      <c r="O181" s="208"/>
      <c r="P181" s="209">
        <f>SUM(P182:P196)</f>
        <v>0</v>
      </c>
      <c r="Q181" s="208"/>
      <c r="R181" s="209">
        <f>SUM(R182:R196)</f>
        <v>25.129164</v>
      </c>
      <c r="S181" s="208"/>
      <c r="T181" s="210">
        <f>SUM(T182:T196)</f>
        <v>0</v>
      </c>
      <c r="AR181" s="211" t="s">
        <v>81</v>
      </c>
      <c r="AT181" s="212" t="s">
        <v>72</v>
      </c>
      <c r="AU181" s="212" t="s">
        <v>81</v>
      </c>
      <c r="AY181" s="211" t="s">
        <v>128</v>
      </c>
      <c r="BK181" s="213">
        <f>SUM(BK182:BK196)</f>
        <v>0</v>
      </c>
    </row>
    <row r="182" spans="2:65" s="1" customFormat="1" ht="24" customHeight="1">
      <c r="B182" s="37"/>
      <c r="C182" s="214" t="s">
        <v>155</v>
      </c>
      <c r="D182" s="214" t="s">
        <v>129</v>
      </c>
      <c r="E182" s="215" t="s">
        <v>1115</v>
      </c>
      <c r="F182" s="216" t="s">
        <v>1116</v>
      </c>
      <c r="G182" s="217" t="s">
        <v>210</v>
      </c>
      <c r="H182" s="218">
        <v>79.925</v>
      </c>
      <c r="I182" s="219"/>
      <c r="J182" s="220">
        <f>ROUND(I182*H182,2)</f>
        <v>0</v>
      </c>
      <c r="K182" s="216" t="s">
        <v>175</v>
      </c>
      <c r="L182" s="42"/>
      <c r="M182" s="221" t="s">
        <v>1</v>
      </c>
      <c r="N182" s="222" t="s">
        <v>38</v>
      </c>
      <c r="O182" s="85"/>
      <c r="P182" s="223">
        <f>O182*H182</f>
        <v>0</v>
      </c>
      <c r="Q182" s="223">
        <v>0.26416</v>
      </c>
      <c r="R182" s="223">
        <f>Q182*H182</f>
        <v>21.112988</v>
      </c>
      <c r="S182" s="223">
        <v>0</v>
      </c>
      <c r="T182" s="224">
        <f>S182*H182</f>
        <v>0</v>
      </c>
      <c r="AR182" s="225" t="s">
        <v>133</v>
      </c>
      <c r="AT182" s="225" t="s">
        <v>129</v>
      </c>
      <c r="AU182" s="225" t="s">
        <v>83</v>
      </c>
      <c r="AY182" s="16" t="s">
        <v>128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6" t="s">
        <v>81</v>
      </c>
      <c r="BK182" s="226">
        <f>ROUND(I182*H182,2)</f>
        <v>0</v>
      </c>
      <c r="BL182" s="16" t="s">
        <v>133</v>
      </c>
      <c r="BM182" s="225" t="s">
        <v>256</v>
      </c>
    </row>
    <row r="183" spans="2:47" s="1" customFormat="1" ht="12">
      <c r="B183" s="37"/>
      <c r="C183" s="38"/>
      <c r="D183" s="227" t="s">
        <v>134</v>
      </c>
      <c r="E183" s="38"/>
      <c r="F183" s="228" t="s">
        <v>1116</v>
      </c>
      <c r="G183" s="38"/>
      <c r="H183" s="38"/>
      <c r="I183" s="138"/>
      <c r="J183" s="38"/>
      <c r="K183" s="38"/>
      <c r="L183" s="42"/>
      <c r="M183" s="229"/>
      <c r="N183" s="85"/>
      <c r="O183" s="85"/>
      <c r="P183" s="85"/>
      <c r="Q183" s="85"/>
      <c r="R183" s="85"/>
      <c r="S183" s="85"/>
      <c r="T183" s="86"/>
      <c r="AT183" s="16" t="s">
        <v>134</v>
      </c>
      <c r="AU183" s="16" t="s">
        <v>83</v>
      </c>
    </row>
    <row r="184" spans="2:51" s="12" customFormat="1" ht="12">
      <c r="B184" s="243"/>
      <c r="C184" s="244"/>
      <c r="D184" s="227" t="s">
        <v>212</v>
      </c>
      <c r="E184" s="245" t="s">
        <v>1</v>
      </c>
      <c r="F184" s="246" t="s">
        <v>1117</v>
      </c>
      <c r="G184" s="244"/>
      <c r="H184" s="247">
        <v>15.290000000000001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AT184" s="253" t="s">
        <v>212</v>
      </c>
      <c r="AU184" s="253" t="s">
        <v>83</v>
      </c>
      <c r="AV184" s="12" t="s">
        <v>83</v>
      </c>
      <c r="AW184" s="12" t="s">
        <v>31</v>
      </c>
      <c r="AX184" s="12" t="s">
        <v>73</v>
      </c>
      <c r="AY184" s="253" t="s">
        <v>128</v>
      </c>
    </row>
    <row r="185" spans="2:51" s="12" customFormat="1" ht="12">
      <c r="B185" s="243"/>
      <c r="C185" s="244"/>
      <c r="D185" s="227" t="s">
        <v>212</v>
      </c>
      <c r="E185" s="245" t="s">
        <v>1</v>
      </c>
      <c r="F185" s="246" t="s">
        <v>1118</v>
      </c>
      <c r="G185" s="244"/>
      <c r="H185" s="247">
        <v>75.66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212</v>
      </c>
      <c r="AU185" s="253" t="s">
        <v>83</v>
      </c>
      <c r="AV185" s="12" t="s">
        <v>83</v>
      </c>
      <c r="AW185" s="12" t="s">
        <v>31</v>
      </c>
      <c r="AX185" s="12" t="s">
        <v>73</v>
      </c>
      <c r="AY185" s="253" t="s">
        <v>128</v>
      </c>
    </row>
    <row r="186" spans="2:51" s="12" customFormat="1" ht="12">
      <c r="B186" s="243"/>
      <c r="C186" s="244"/>
      <c r="D186" s="227" t="s">
        <v>212</v>
      </c>
      <c r="E186" s="245" t="s">
        <v>1</v>
      </c>
      <c r="F186" s="246" t="s">
        <v>1119</v>
      </c>
      <c r="G186" s="244"/>
      <c r="H186" s="247">
        <v>-11.025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212</v>
      </c>
      <c r="AU186" s="253" t="s">
        <v>83</v>
      </c>
      <c r="AV186" s="12" t="s">
        <v>83</v>
      </c>
      <c r="AW186" s="12" t="s">
        <v>31</v>
      </c>
      <c r="AX186" s="12" t="s">
        <v>73</v>
      </c>
      <c r="AY186" s="253" t="s">
        <v>128</v>
      </c>
    </row>
    <row r="187" spans="2:51" s="13" customFormat="1" ht="12">
      <c r="B187" s="254"/>
      <c r="C187" s="255"/>
      <c r="D187" s="227" t="s">
        <v>212</v>
      </c>
      <c r="E187" s="256" t="s">
        <v>1</v>
      </c>
      <c r="F187" s="257" t="s">
        <v>214</v>
      </c>
      <c r="G187" s="255"/>
      <c r="H187" s="258">
        <v>79.925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AT187" s="264" t="s">
        <v>212</v>
      </c>
      <c r="AU187" s="264" t="s">
        <v>83</v>
      </c>
      <c r="AV187" s="13" t="s">
        <v>133</v>
      </c>
      <c r="AW187" s="13" t="s">
        <v>31</v>
      </c>
      <c r="AX187" s="13" t="s">
        <v>81</v>
      </c>
      <c r="AY187" s="264" t="s">
        <v>128</v>
      </c>
    </row>
    <row r="188" spans="2:65" s="1" customFormat="1" ht="16.5" customHeight="1">
      <c r="B188" s="37"/>
      <c r="C188" s="214" t="s">
        <v>181</v>
      </c>
      <c r="D188" s="214" t="s">
        <v>129</v>
      </c>
      <c r="E188" s="215" t="s">
        <v>1120</v>
      </c>
      <c r="F188" s="216" t="s">
        <v>1121</v>
      </c>
      <c r="G188" s="217" t="s">
        <v>132</v>
      </c>
      <c r="H188" s="218">
        <v>36</v>
      </c>
      <c r="I188" s="219"/>
      <c r="J188" s="220">
        <f>ROUND(I188*H188,2)</f>
        <v>0</v>
      </c>
      <c r="K188" s="216" t="s">
        <v>175</v>
      </c>
      <c r="L188" s="42"/>
      <c r="M188" s="221" t="s">
        <v>1</v>
      </c>
      <c r="N188" s="222" t="s">
        <v>38</v>
      </c>
      <c r="O188" s="85"/>
      <c r="P188" s="223">
        <f>O188*H188</f>
        <v>0</v>
      </c>
      <c r="Q188" s="223">
        <v>0.0227835</v>
      </c>
      <c r="R188" s="223">
        <f>Q188*H188</f>
        <v>0.8202060000000001</v>
      </c>
      <c r="S188" s="223">
        <v>0</v>
      </c>
      <c r="T188" s="224">
        <f>S188*H188</f>
        <v>0</v>
      </c>
      <c r="AR188" s="225" t="s">
        <v>133</v>
      </c>
      <c r="AT188" s="225" t="s">
        <v>129</v>
      </c>
      <c r="AU188" s="225" t="s">
        <v>83</v>
      </c>
      <c r="AY188" s="16" t="s">
        <v>128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6" t="s">
        <v>81</v>
      </c>
      <c r="BK188" s="226">
        <f>ROUND(I188*H188,2)</f>
        <v>0</v>
      </c>
      <c r="BL188" s="16" t="s">
        <v>133</v>
      </c>
      <c r="BM188" s="225" t="s">
        <v>259</v>
      </c>
    </row>
    <row r="189" spans="2:47" s="1" customFormat="1" ht="12">
      <c r="B189" s="37"/>
      <c r="C189" s="38"/>
      <c r="D189" s="227" t="s">
        <v>134</v>
      </c>
      <c r="E189" s="38"/>
      <c r="F189" s="228" t="s">
        <v>1121</v>
      </c>
      <c r="G189" s="38"/>
      <c r="H189" s="38"/>
      <c r="I189" s="138"/>
      <c r="J189" s="38"/>
      <c r="K189" s="38"/>
      <c r="L189" s="42"/>
      <c r="M189" s="229"/>
      <c r="N189" s="85"/>
      <c r="O189" s="85"/>
      <c r="P189" s="85"/>
      <c r="Q189" s="85"/>
      <c r="R189" s="85"/>
      <c r="S189" s="85"/>
      <c r="T189" s="86"/>
      <c r="AT189" s="16" t="s">
        <v>134</v>
      </c>
      <c r="AU189" s="16" t="s">
        <v>83</v>
      </c>
    </row>
    <row r="190" spans="2:51" s="12" customFormat="1" ht="12">
      <c r="B190" s="243"/>
      <c r="C190" s="244"/>
      <c r="D190" s="227" t="s">
        <v>212</v>
      </c>
      <c r="E190" s="245" t="s">
        <v>1</v>
      </c>
      <c r="F190" s="246" t="s">
        <v>1122</v>
      </c>
      <c r="G190" s="244"/>
      <c r="H190" s="247">
        <v>8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212</v>
      </c>
      <c r="AU190" s="253" t="s">
        <v>83</v>
      </c>
      <c r="AV190" s="12" t="s">
        <v>83</v>
      </c>
      <c r="AW190" s="12" t="s">
        <v>31</v>
      </c>
      <c r="AX190" s="12" t="s">
        <v>73</v>
      </c>
      <c r="AY190" s="253" t="s">
        <v>128</v>
      </c>
    </row>
    <row r="191" spans="2:51" s="12" customFormat="1" ht="12">
      <c r="B191" s="243"/>
      <c r="C191" s="244"/>
      <c r="D191" s="227" t="s">
        <v>212</v>
      </c>
      <c r="E191" s="245" t="s">
        <v>1</v>
      </c>
      <c r="F191" s="246" t="s">
        <v>1123</v>
      </c>
      <c r="G191" s="244"/>
      <c r="H191" s="247">
        <v>28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AT191" s="253" t="s">
        <v>212</v>
      </c>
      <c r="AU191" s="253" t="s">
        <v>83</v>
      </c>
      <c r="AV191" s="12" t="s">
        <v>83</v>
      </c>
      <c r="AW191" s="12" t="s">
        <v>31</v>
      </c>
      <c r="AX191" s="12" t="s">
        <v>73</v>
      </c>
      <c r="AY191" s="253" t="s">
        <v>128</v>
      </c>
    </row>
    <row r="192" spans="2:51" s="13" customFormat="1" ht="12">
      <c r="B192" s="254"/>
      <c r="C192" s="255"/>
      <c r="D192" s="227" t="s">
        <v>212</v>
      </c>
      <c r="E192" s="256" t="s">
        <v>1</v>
      </c>
      <c r="F192" s="257" t="s">
        <v>214</v>
      </c>
      <c r="G192" s="255"/>
      <c r="H192" s="258">
        <v>36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AT192" s="264" t="s">
        <v>212</v>
      </c>
      <c r="AU192" s="264" t="s">
        <v>83</v>
      </c>
      <c r="AV192" s="13" t="s">
        <v>133</v>
      </c>
      <c r="AW192" s="13" t="s">
        <v>31</v>
      </c>
      <c r="AX192" s="13" t="s">
        <v>81</v>
      </c>
      <c r="AY192" s="264" t="s">
        <v>128</v>
      </c>
    </row>
    <row r="193" spans="2:65" s="1" customFormat="1" ht="24" customHeight="1">
      <c r="B193" s="37"/>
      <c r="C193" s="214" t="s">
        <v>159</v>
      </c>
      <c r="D193" s="214" t="s">
        <v>129</v>
      </c>
      <c r="E193" s="215" t="s">
        <v>1124</v>
      </c>
      <c r="F193" s="216" t="s">
        <v>1125</v>
      </c>
      <c r="G193" s="217" t="s">
        <v>210</v>
      </c>
      <c r="H193" s="218">
        <v>19.925</v>
      </c>
      <c r="I193" s="219"/>
      <c r="J193" s="220">
        <f>ROUND(I193*H193,2)</f>
        <v>0</v>
      </c>
      <c r="K193" s="216" t="s">
        <v>175</v>
      </c>
      <c r="L193" s="42"/>
      <c r="M193" s="221" t="s">
        <v>1</v>
      </c>
      <c r="N193" s="222" t="s">
        <v>38</v>
      </c>
      <c r="O193" s="85"/>
      <c r="P193" s="223">
        <f>O193*H193</f>
        <v>0</v>
      </c>
      <c r="Q193" s="223">
        <v>0.1604</v>
      </c>
      <c r="R193" s="223">
        <f>Q193*H193</f>
        <v>3.19597</v>
      </c>
      <c r="S193" s="223">
        <v>0</v>
      </c>
      <c r="T193" s="224">
        <f>S193*H193</f>
        <v>0</v>
      </c>
      <c r="AR193" s="225" t="s">
        <v>133</v>
      </c>
      <c r="AT193" s="225" t="s">
        <v>129</v>
      </c>
      <c r="AU193" s="225" t="s">
        <v>83</v>
      </c>
      <c r="AY193" s="16" t="s">
        <v>128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6" t="s">
        <v>81</v>
      </c>
      <c r="BK193" s="226">
        <f>ROUND(I193*H193,2)</f>
        <v>0</v>
      </c>
      <c r="BL193" s="16" t="s">
        <v>133</v>
      </c>
      <c r="BM193" s="225" t="s">
        <v>264</v>
      </c>
    </row>
    <row r="194" spans="2:47" s="1" customFormat="1" ht="12">
      <c r="B194" s="37"/>
      <c r="C194" s="38"/>
      <c r="D194" s="227" t="s">
        <v>134</v>
      </c>
      <c r="E194" s="38"/>
      <c r="F194" s="228" t="s">
        <v>1125</v>
      </c>
      <c r="G194" s="38"/>
      <c r="H194" s="38"/>
      <c r="I194" s="138"/>
      <c r="J194" s="38"/>
      <c r="K194" s="38"/>
      <c r="L194" s="42"/>
      <c r="M194" s="229"/>
      <c r="N194" s="85"/>
      <c r="O194" s="85"/>
      <c r="P194" s="85"/>
      <c r="Q194" s="85"/>
      <c r="R194" s="85"/>
      <c r="S194" s="85"/>
      <c r="T194" s="86"/>
      <c r="AT194" s="16" t="s">
        <v>134</v>
      </c>
      <c r="AU194" s="16" t="s">
        <v>83</v>
      </c>
    </row>
    <row r="195" spans="2:51" s="12" customFormat="1" ht="12">
      <c r="B195" s="243"/>
      <c r="C195" s="244"/>
      <c r="D195" s="227" t="s">
        <v>212</v>
      </c>
      <c r="E195" s="245" t="s">
        <v>1</v>
      </c>
      <c r="F195" s="246" t="s">
        <v>1126</v>
      </c>
      <c r="G195" s="244"/>
      <c r="H195" s="247">
        <v>19.924999999999997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AT195" s="253" t="s">
        <v>212</v>
      </c>
      <c r="AU195" s="253" t="s">
        <v>83</v>
      </c>
      <c r="AV195" s="12" t="s">
        <v>83</v>
      </c>
      <c r="AW195" s="12" t="s">
        <v>31</v>
      </c>
      <c r="AX195" s="12" t="s">
        <v>73</v>
      </c>
      <c r="AY195" s="253" t="s">
        <v>128</v>
      </c>
    </row>
    <row r="196" spans="2:51" s="13" customFormat="1" ht="12">
      <c r="B196" s="254"/>
      <c r="C196" s="255"/>
      <c r="D196" s="227" t="s">
        <v>212</v>
      </c>
      <c r="E196" s="256" t="s">
        <v>1</v>
      </c>
      <c r="F196" s="257" t="s">
        <v>214</v>
      </c>
      <c r="G196" s="255"/>
      <c r="H196" s="258">
        <v>19.924999999999997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AT196" s="264" t="s">
        <v>212</v>
      </c>
      <c r="AU196" s="264" t="s">
        <v>83</v>
      </c>
      <c r="AV196" s="13" t="s">
        <v>133</v>
      </c>
      <c r="AW196" s="13" t="s">
        <v>31</v>
      </c>
      <c r="AX196" s="13" t="s">
        <v>81</v>
      </c>
      <c r="AY196" s="264" t="s">
        <v>128</v>
      </c>
    </row>
    <row r="197" spans="2:63" s="10" customFormat="1" ht="22.8" customHeight="1">
      <c r="B197" s="200"/>
      <c r="C197" s="201"/>
      <c r="D197" s="202" t="s">
        <v>72</v>
      </c>
      <c r="E197" s="241" t="s">
        <v>133</v>
      </c>
      <c r="F197" s="241" t="s">
        <v>390</v>
      </c>
      <c r="G197" s="201"/>
      <c r="H197" s="201"/>
      <c r="I197" s="204"/>
      <c r="J197" s="242">
        <f>BK197</f>
        <v>0</v>
      </c>
      <c r="K197" s="201"/>
      <c r="L197" s="206"/>
      <c r="M197" s="207"/>
      <c r="N197" s="208"/>
      <c r="O197" s="208"/>
      <c r="P197" s="209">
        <f>SUM(P198:P240)</f>
        <v>0</v>
      </c>
      <c r="Q197" s="208"/>
      <c r="R197" s="209">
        <f>SUM(R198:R240)</f>
        <v>30.57826301862</v>
      </c>
      <c r="S197" s="208"/>
      <c r="T197" s="210">
        <f>SUM(T198:T240)</f>
        <v>0</v>
      </c>
      <c r="AR197" s="211" t="s">
        <v>81</v>
      </c>
      <c r="AT197" s="212" t="s">
        <v>72</v>
      </c>
      <c r="AU197" s="212" t="s">
        <v>81</v>
      </c>
      <c r="AY197" s="211" t="s">
        <v>128</v>
      </c>
      <c r="BK197" s="213">
        <f>SUM(BK198:BK240)</f>
        <v>0</v>
      </c>
    </row>
    <row r="198" spans="2:65" s="1" customFormat="1" ht="16.5" customHeight="1">
      <c r="B198" s="37"/>
      <c r="C198" s="214" t="s">
        <v>8</v>
      </c>
      <c r="D198" s="214" t="s">
        <v>129</v>
      </c>
      <c r="E198" s="215" t="s">
        <v>1127</v>
      </c>
      <c r="F198" s="216" t="s">
        <v>1128</v>
      </c>
      <c r="G198" s="217" t="s">
        <v>210</v>
      </c>
      <c r="H198" s="218">
        <v>191.35</v>
      </c>
      <c r="I198" s="219"/>
      <c r="J198" s="220">
        <f>ROUND(I198*H198,2)</f>
        <v>0</v>
      </c>
      <c r="K198" s="216" t="s">
        <v>1</v>
      </c>
      <c r="L198" s="42"/>
      <c r="M198" s="221" t="s">
        <v>1</v>
      </c>
      <c r="N198" s="222" t="s">
        <v>38</v>
      </c>
      <c r="O198" s="85"/>
      <c r="P198" s="223">
        <f>O198*H198</f>
        <v>0</v>
      </c>
      <c r="Q198" s="223">
        <v>0</v>
      </c>
      <c r="R198" s="223">
        <f>Q198*H198</f>
        <v>0</v>
      </c>
      <c r="S198" s="223">
        <v>0</v>
      </c>
      <c r="T198" s="224">
        <f>S198*H198</f>
        <v>0</v>
      </c>
      <c r="AR198" s="225" t="s">
        <v>133</v>
      </c>
      <c r="AT198" s="225" t="s">
        <v>129</v>
      </c>
      <c r="AU198" s="225" t="s">
        <v>83</v>
      </c>
      <c r="AY198" s="16" t="s">
        <v>128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6" t="s">
        <v>81</v>
      </c>
      <c r="BK198" s="226">
        <f>ROUND(I198*H198,2)</f>
        <v>0</v>
      </c>
      <c r="BL198" s="16" t="s">
        <v>133</v>
      </c>
      <c r="BM198" s="225" t="s">
        <v>268</v>
      </c>
    </row>
    <row r="199" spans="2:47" s="1" customFormat="1" ht="12">
      <c r="B199" s="37"/>
      <c r="C199" s="38"/>
      <c r="D199" s="227" t="s">
        <v>134</v>
      </c>
      <c r="E199" s="38"/>
      <c r="F199" s="228" t="s">
        <v>1128</v>
      </c>
      <c r="G199" s="38"/>
      <c r="H199" s="38"/>
      <c r="I199" s="138"/>
      <c r="J199" s="38"/>
      <c r="K199" s="38"/>
      <c r="L199" s="42"/>
      <c r="M199" s="229"/>
      <c r="N199" s="85"/>
      <c r="O199" s="85"/>
      <c r="P199" s="85"/>
      <c r="Q199" s="85"/>
      <c r="R199" s="85"/>
      <c r="S199" s="85"/>
      <c r="T199" s="86"/>
      <c r="AT199" s="16" t="s">
        <v>134</v>
      </c>
      <c r="AU199" s="16" t="s">
        <v>83</v>
      </c>
    </row>
    <row r="200" spans="2:65" s="1" customFormat="1" ht="16.5" customHeight="1">
      <c r="B200" s="37"/>
      <c r="C200" s="214" t="s">
        <v>163</v>
      </c>
      <c r="D200" s="214" t="s">
        <v>129</v>
      </c>
      <c r="E200" s="215" t="s">
        <v>1129</v>
      </c>
      <c r="F200" s="216" t="s">
        <v>1130</v>
      </c>
      <c r="G200" s="217" t="s">
        <v>645</v>
      </c>
      <c r="H200" s="218">
        <v>20</v>
      </c>
      <c r="I200" s="219"/>
      <c r="J200" s="220">
        <f>ROUND(I200*H200,2)</f>
        <v>0</v>
      </c>
      <c r="K200" s="216" t="s">
        <v>1</v>
      </c>
      <c r="L200" s="42"/>
      <c r="M200" s="221" t="s">
        <v>1</v>
      </c>
      <c r="N200" s="222" t="s">
        <v>38</v>
      </c>
      <c r="O200" s="85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AR200" s="225" t="s">
        <v>133</v>
      </c>
      <c r="AT200" s="225" t="s">
        <v>129</v>
      </c>
      <c r="AU200" s="225" t="s">
        <v>83</v>
      </c>
      <c r="AY200" s="16" t="s">
        <v>128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6" t="s">
        <v>81</v>
      </c>
      <c r="BK200" s="226">
        <f>ROUND(I200*H200,2)</f>
        <v>0</v>
      </c>
      <c r="BL200" s="16" t="s">
        <v>133</v>
      </c>
      <c r="BM200" s="225" t="s">
        <v>271</v>
      </c>
    </row>
    <row r="201" spans="2:47" s="1" customFormat="1" ht="12">
      <c r="B201" s="37"/>
      <c r="C201" s="38"/>
      <c r="D201" s="227" t="s">
        <v>134</v>
      </c>
      <c r="E201" s="38"/>
      <c r="F201" s="228" t="s">
        <v>1130</v>
      </c>
      <c r="G201" s="38"/>
      <c r="H201" s="38"/>
      <c r="I201" s="138"/>
      <c r="J201" s="38"/>
      <c r="K201" s="38"/>
      <c r="L201" s="42"/>
      <c r="M201" s="229"/>
      <c r="N201" s="85"/>
      <c r="O201" s="85"/>
      <c r="P201" s="85"/>
      <c r="Q201" s="85"/>
      <c r="R201" s="85"/>
      <c r="S201" s="85"/>
      <c r="T201" s="86"/>
      <c r="AT201" s="16" t="s">
        <v>134</v>
      </c>
      <c r="AU201" s="16" t="s">
        <v>83</v>
      </c>
    </row>
    <row r="202" spans="2:65" s="1" customFormat="1" ht="16.5" customHeight="1">
      <c r="B202" s="37"/>
      <c r="C202" s="265" t="s">
        <v>273</v>
      </c>
      <c r="D202" s="265" t="s">
        <v>260</v>
      </c>
      <c r="E202" s="266" t="s">
        <v>1131</v>
      </c>
      <c r="F202" s="267" t="s">
        <v>1132</v>
      </c>
      <c r="G202" s="268" t="s">
        <v>210</v>
      </c>
      <c r="H202" s="269">
        <v>191.35</v>
      </c>
      <c r="I202" s="270"/>
      <c r="J202" s="271">
        <f>ROUND(I202*H202,2)</f>
        <v>0</v>
      </c>
      <c r="K202" s="267" t="s">
        <v>1</v>
      </c>
      <c r="L202" s="272"/>
      <c r="M202" s="273" t="s">
        <v>1</v>
      </c>
      <c r="N202" s="274" t="s">
        <v>38</v>
      </c>
      <c r="O202" s="85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AR202" s="225" t="s">
        <v>145</v>
      </c>
      <c r="AT202" s="225" t="s">
        <v>260</v>
      </c>
      <c r="AU202" s="225" t="s">
        <v>83</v>
      </c>
      <c r="AY202" s="16" t="s">
        <v>128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6" t="s">
        <v>81</v>
      </c>
      <c r="BK202" s="226">
        <f>ROUND(I202*H202,2)</f>
        <v>0</v>
      </c>
      <c r="BL202" s="16" t="s">
        <v>133</v>
      </c>
      <c r="BM202" s="225" t="s">
        <v>276</v>
      </c>
    </row>
    <row r="203" spans="2:47" s="1" customFormat="1" ht="12">
      <c r="B203" s="37"/>
      <c r="C203" s="38"/>
      <c r="D203" s="227" t="s">
        <v>134</v>
      </c>
      <c r="E203" s="38"/>
      <c r="F203" s="228" t="s">
        <v>1132</v>
      </c>
      <c r="G203" s="38"/>
      <c r="H203" s="38"/>
      <c r="I203" s="138"/>
      <c r="J203" s="38"/>
      <c r="K203" s="38"/>
      <c r="L203" s="42"/>
      <c r="M203" s="229"/>
      <c r="N203" s="85"/>
      <c r="O203" s="85"/>
      <c r="P203" s="85"/>
      <c r="Q203" s="85"/>
      <c r="R203" s="85"/>
      <c r="S203" s="85"/>
      <c r="T203" s="86"/>
      <c r="AT203" s="16" t="s">
        <v>134</v>
      </c>
      <c r="AU203" s="16" t="s">
        <v>83</v>
      </c>
    </row>
    <row r="204" spans="2:65" s="1" customFormat="1" ht="24" customHeight="1">
      <c r="B204" s="37"/>
      <c r="C204" s="265" t="s">
        <v>167</v>
      </c>
      <c r="D204" s="265" t="s">
        <v>260</v>
      </c>
      <c r="E204" s="266" t="s">
        <v>1133</v>
      </c>
      <c r="F204" s="267" t="s">
        <v>1134</v>
      </c>
      <c r="G204" s="268" t="s">
        <v>210</v>
      </c>
      <c r="H204" s="269">
        <v>191.35</v>
      </c>
      <c r="I204" s="270"/>
      <c r="J204" s="271">
        <f>ROUND(I204*H204,2)</f>
        <v>0</v>
      </c>
      <c r="K204" s="267" t="s">
        <v>1</v>
      </c>
      <c r="L204" s="272"/>
      <c r="M204" s="273" t="s">
        <v>1</v>
      </c>
      <c r="N204" s="274" t="s">
        <v>38</v>
      </c>
      <c r="O204" s="85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AR204" s="225" t="s">
        <v>145</v>
      </c>
      <c r="AT204" s="225" t="s">
        <v>260</v>
      </c>
      <c r="AU204" s="225" t="s">
        <v>83</v>
      </c>
      <c r="AY204" s="16" t="s">
        <v>128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6" t="s">
        <v>81</v>
      </c>
      <c r="BK204" s="226">
        <f>ROUND(I204*H204,2)</f>
        <v>0</v>
      </c>
      <c r="BL204" s="16" t="s">
        <v>133</v>
      </c>
      <c r="BM204" s="225" t="s">
        <v>280</v>
      </c>
    </row>
    <row r="205" spans="2:47" s="1" customFormat="1" ht="12">
      <c r="B205" s="37"/>
      <c r="C205" s="38"/>
      <c r="D205" s="227" t="s">
        <v>134</v>
      </c>
      <c r="E205" s="38"/>
      <c r="F205" s="228" t="s">
        <v>1134</v>
      </c>
      <c r="G205" s="38"/>
      <c r="H205" s="38"/>
      <c r="I205" s="138"/>
      <c r="J205" s="38"/>
      <c r="K205" s="38"/>
      <c r="L205" s="42"/>
      <c r="M205" s="229"/>
      <c r="N205" s="85"/>
      <c r="O205" s="85"/>
      <c r="P205" s="85"/>
      <c r="Q205" s="85"/>
      <c r="R205" s="85"/>
      <c r="S205" s="85"/>
      <c r="T205" s="86"/>
      <c r="AT205" s="16" t="s">
        <v>134</v>
      </c>
      <c r="AU205" s="16" t="s">
        <v>83</v>
      </c>
    </row>
    <row r="206" spans="2:65" s="1" customFormat="1" ht="16.5" customHeight="1">
      <c r="B206" s="37"/>
      <c r="C206" s="265" t="s">
        <v>282</v>
      </c>
      <c r="D206" s="265" t="s">
        <v>260</v>
      </c>
      <c r="E206" s="266" t="s">
        <v>1135</v>
      </c>
      <c r="F206" s="267" t="s">
        <v>1136</v>
      </c>
      <c r="G206" s="268" t="s">
        <v>967</v>
      </c>
      <c r="H206" s="269">
        <v>3</v>
      </c>
      <c r="I206" s="270"/>
      <c r="J206" s="271">
        <f>ROUND(I206*H206,2)</f>
        <v>0</v>
      </c>
      <c r="K206" s="267" t="s">
        <v>1</v>
      </c>
      <c r="L206" s="272"/>
      <c r="M206" s="273" t="s">
        <v>1</v>
      </c>
      <c r="N206" s="274" t="s">
        <v>38</v>
      </c>
      <c r="O206" s="85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AR206" s="225" t="s">
        <v>145</v>
      </c>
      <c r="AT206" s="225" t="s">
        <v>260</v>
      </c>
      <c r="AU206" s="225" t="s">
        <v>83</v>
      </c>
      <c r="AY206" s="16" t="s">
        <v>128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6" t="s">
        <v>81</v>
      </c>
      <c r="BK206" s="226">
        <f>ROUND(I206*H206,2)</f>
        <v>0</v>
      </c>
      <c r="BL206" s="16" t="s">
        <v>133</v>
      </c>
      <c r="BM206" s="225" t="s">
        <v>285</v>
      </c>
    </row>
    <row r="207" spans="2:47" s="1" customFormat="1" ht="12">
      <c r="B207" s="37"/>
      <c r="C207" s="38"/>
      <c r="D207" s="227" t="s">
        <v>134</v>
      </c>
      <c r="E207" s="38"/>
      <c r="F207" s="228" t="s">
        <v>1136</v>
      </c>
      <c r="G207" s="38"/>
      <c r="H207" s="38"/>
      <c r="I207" s="138"/>
      <c r="J207" s="38"/>
      <c r="K207" s="38"/>
      <c r="L207" s="42"/>
      <c r="M207" s="229"/>
      <c r="N207" s="85"/>
      <c r="O207" s="85"/>
      <c r="P207" s="85"/>
      <c r="Q207" s="85"/>
      <c r="R207" s="85"/>
      <c r="S207" s="85"/>
      <c r="T207" s="86"/>
      <c r="AT207" s="16" t="s">
        <v>134</v>
      </c>
      <c r="AU207" s="16" t="s">
        <v>83</v>
      </c>
    </row>
    <row r="208" spans="2:65" s="1" customFormat="1" ht="16.5" customHeight="1">
      <c r="B208" s="37"/>
      <c r="C208" s="265" t="s">
        <v>170</v>
      </c>
      <c r="D208" s="265" t="s">
        <v>260</v>
      </c>
      <c r="E208" s="266" t="s">
        <v>1137</v>
      </c>
      <c r="F208" s="267" t="s">
        <v>1138</v>
      </c>
      <c r="G208" s="268" t="s">
        <v>1139</v>
      </c>
      <c r="H208" s="269">
        <v>39.2</v>
      </c>
      <c r="I208" s="270"/>
      <c r="J208" s="271">
        <f>ROUND(I208*H208,2)</f>
        <v>0</v>
      </c>
      <c r="K208" s="267" t="s">
        <v>1</v>
      </c>
      <c r="L208" s="272"/>
      <c r="M208" s="273" t="s">
        <v>1</v>
      </c>
      <c r="N208" s="274" t="s">
        <v>38</v>
      </c>
      <c r="O208" s="85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AR208" s="225" t="s">
        <v>145</v>
      </c>
      <c r="AT208" s="225" t="s">
        <v>260</v>
      </c>
      <c r="AU208" s="225" t="s">
        <v>83</v>
      </c>
      <c r="AY208" s="16" t="s">
        <v>128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6" t="s">
        <v>81</v>
      </c>
      <c r="BK208" s="226">
        <f>ROUND(I208*H208,2)</f>
        <v>0</v>
      </c>
      <c r="BL208" s="16" t="s">
        <v>133</v>
      </c>
      <c r="BM208" s="225" t="s">
        <v>289</v>
      </c>
    </row>
    <row r="209" spans="2:47" s="1" customFormat="1" ht="12">
      <c r="B209" s="37"/>
      <c r="C209" s="38"/>
      <c r="D209" s="227" t="s">
        <v>134</v>
      </c>
      <c r="E209" s="38"/>
      <c r="F209" s="228" t="s">
        <v>1138</v>
      </c>
      <c r="G209" s="38"/>
      <c r="H209" s="38"/>
      <c r="I209" s="138"/>
      <c r="J209" s="38"/>
      <c r="K209" s="38"/>
      <c r="L209" s="42"/>
      <c r="M209" s="229"/>
      <c r="N209" s="85"/>
      <c r="O209" s="85"/>
      <c r="P209" s="85"/>
      <c r="Q209" s="85"/>
      <c r="R209" s="85"/>
      <c r="S209" s="85"/>
      <c r="T209" s="86"/>
      <c r="AT209" s="16" t="s">
        <v>134</v>
      </c>
      <c r="AU209" s="16" t="s">
        <v>83</v>
      </c>
    </row>
    <row r="210" spans="2:65" s="1" customFormat="1" ht="16.5" customHeight="1">
      <c r="B210" s="37"/>
      <c r="C210" s="265" t="s">
        <v>7</v>
      </c>
      <c r="D210" s="265" t="s">
        <v>260</v>
      </c>
      <c r="E210" s="266" t="s">
        <v>1140</v>
      </c>
      <c r="F210" s="267" t="s">
        <v>1141</v>
      </c>
      <c r="G210" s="268" t="s">
        <v>210</v>
      </c>
      <c r="H210" s="269">
        <v>191.35</v>
      </c>
      <c r="I210" s="270"/>
      <c r="J210" s="271">
        <f>ROUND(I210*H210,2)</f>
        <v>0</v>
      </c>
      <c r="K210" s="267" t="s">
        <v>1</v>
      </c>
      <c r="L210" s="272"/>
      <c r="M210" s="273" t="s">
        <v>1</v>
      </c>
      <c r="N210" s="274" t="s">
        <v>38</v>
      </c>
      <c r="O210" s="85"/>
      <c r="P210" s="223">
        <f>O210*H210</f>
        <v>0</v>
      </c>
      <c r="Q210" s="223">
        <v>0</v>
      </c>
      <c r="R210" s="223">
        <f>Q210*H210</f>
        <v>0</v>
      </c>
      <c r="S210" s="223">
        <v>0</v>
      </c>
      <c r="T210" s="224">
        <f>S210*H210</f>
        <v>0</v>
      </c>
      <c r="AR210" s="225" t="s">
        <v>145</v>
      </c>
      <c r="AT210" s="225" t="s">
        <v>260</v>
      </c>
      <c r="AU210" s="225" t="s">
        <v>83</v>
      </c>
      <c r="AY210" s="16" t="s">
        <v>128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6" t="s">
        <v>81</v>
      </c>
      <c r="BK210" s="226">
        <f>ROUND(I210*H210,2)</f>
        <v>0</v>
      </c>
      <c r="BL210" s="16" t="s">
        <v>133</v>
      </c>
      <c r="BM210" s="225" t="s">
        <v>293</v>
      </c>
    </row>
    <row r="211" spans="2:47" s="1" customFormat="1" ht="12">
      <c r="B211" s="37"/>
      <c r="C211" s="38"/>
      <c r="D211" s="227" t="s">
        <v>134</v>
      </c>
      <c r="E211" s="38"/>
      <c r="F211" s="228" t="s">
        <v>1141</v>
      </c>
      <c r="G211" s="38"/>
      <c r="H211" s="38"/>
      <c r="I211" s="138"/>
      <c r="J211" s="38"/>
      <c r="K211" s="38"/>
      <c r="L211" s="42"/>
      <c r="M211" s="229"/>
      <c r="N211" s="85"/>
      <c r="O211" s="85"/>
      <c r="P211" s="85"/>
      <c r="Q211" s="85"/>
      <c r="R211" s="85"/>
      <c r="S211" s="85"/>
      <c r="T211" s="86"/>
      <c r="AT211" s="16" t="s">
        <v>134</v>
      </c>
      <c r="AU211" s="16" t="s">
        <v>83</v>
      </c>
    </row>
    <row r="212" spans="2:65" s="1" customFormat="1" ht="16.5" customHeight="1">
      <c r="B212" s="37"/>
      <c r="C212" s="265" t="s">
        <v>252</v>
      </c>
      <c r="D212" s="265" t="s">
        <v>260</v>
      </c>
      <c r="E212" s="266" t="s">
        <v>1142</v>
      </c>
      <c r="F212" s="267" t="s">
        <v>1143</v>
      </c>
      <c r="G212" s="268" t="s">
        <v>1139</v>
      </c>
      <c r="H212" s="269">
        <v>2</v>
      </c>
      <c r="I212" s="270"/>
      <c r="J212" s="271">
        <f>ROUND(I212*H212,2)</f>
        <v>0</v>
      </c>
      <c r="K212" s="267" t="s">
        <v>1</v>
      </c>
      <c r="L212" s="272"/>
      <c r="M212" s="273" t="s">
        <v>1</v>
      </c>
      <c r="N212" s="274" t="s">
        <v>38</v>
      </c>
      <c r="O212" s="85"/>
      <c r="P212" s="223">
        <f>O212*H212</f>
        <v>0</v>
      </c>
      <c r="Q212" s="223">
        <v>0</v>
      </c>
      <c r="R212" s="223">
        <f>Q212*H212</f>
        <v>0</v>
      </c>
      <c r="S212" s="223">
        <v>0</v>
      </c>
      <c r="T212" s="224">
        <f>S212*H212</f>
        <v>0</v>
      </c>
      <c r="AR212" s="225" t="s">
        <v>145</v>
      </c>
      <c r="AT212" s="225" t="s">
        <v>260</v>
      </c>
      <c r="AU212" s="225" t="s">
        <v>83</v>
      </c>
      <c r="AY212" s="16" t="s">
        <v>128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6" t="s">
        <v>81</v>
      </c>
      <c r="BK212" s="226">
        <f>ROUND(I212*H212,2)</f>
        <v>0</v>
      </c>
      <c r="BL212" s="16" t="s">
        <v>133</v>
      </c>
      <c r="BM212" s="225" t="s">
        <v>299</v>
      </c>
    </row>
    <row r="213" spans="2:47" s="1" customFormat="1" ht="12">
      <c r="B213" s="37"/>
      <c r="C213" s="38"/>
      <c r="D213" s="227" t="s">
        <v>134</v>
      </c>
      <c r="E213" s="38"/>
      <c r="F213" s="228" t="s">
        <v>1143</v>
      </c>
      <c r="G213" s="38"/>
      <c r="H213" s="38"/>
      <c r="I213" s="138"/>
      <c r="J213" s="38"/>
      <c r="K213" s="38"/>
      <c r="L213" s="42"/>
      <c r="M213" s="229"/>
      <c r="N213" s="85"/>
      <c r="O213" s="85"/>
      <c r="P213" s="85"/>
      <c r="Q213" s="85"/>
      <c r="R213" s="85"/>
      <c r="S213" s="85"/>
      <c r="T213" s="86"/>
      <c r="AT213" s="16" t="s">
        <v>134</v>
      </c>
      <c r="AU213" s="16" t="s">
        <v>83</v>
      </c>
    </row>
    <row r="214" spans="2:65" s="1" customFormat="1" ht="16.5" customHeight="1">
      <c r="B214" s="37"/>
      <c r="C214" s="265" t="s">
        <v>301</v>
      </c>
      <c r="D214" s="265" t="s">
        <v>260</v>
      </c>
      <c r="E214" s="266" t="s">
        <v>1144</v>
      </c>
      <c r="F214" s="267" t="s">
        <v>1145</v>
      </c>
      <c r="G214" s="268" t="s">
        <v>1139</v>
      </c>
      <c r="H214" s="269">
        <v>60</v>
      </c>
      <c r="I214" s="270"/>
      <c r="J214" s="271">
        <f>ROUND(I214*H214,2)</f>
        <v>0</v>
      </c>
      <c r="K214" s="267" t="s">
        <v>1</v>
      </c>
      <c r="L214" s="272"/>
      <c r="M214" s="273" t="s">
        <v>1</v>
      </c>
      <c r="N214" s="274" t="s">
        <v>38</v>
      </c>
      <c r="O214" s="85"/>
      <c r="P214" s="223">
        <f>O214*H214</f>
        <v>0</v>
      </c>
      <c r="Q214" s="223">
        <v>0</v>
      </c>
      <c r="R214" s="223">
        <f>Q214*H214</f>
        <v>0</v>
      </c>
      <c r="S214" s="223">
        <v>0</v>
      </c>
      <c r="T214" s="224">
        <f>S214*H214</f>
        <v>0</v>
      </c>
      <c r="AR214" s="225" t="s">
        <v>145</v>
      </c>
      <c r="AT214" s="225" t="s">
        <v>260</v>
      </c>
      <c r="AU214" s="225" t="s">
        <v>83</v>
      </c>
      <c r="AY214" s="16" t="s">
        <v>128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6" t="s">
        <v>81</v>
      </c>
      <c r="BK214" s="226">
        <f>ROUND(I214*H214,2)</f>
        <v>0</v>
      </c>
      <c r="BL214" s="16" t="s">
        <v>133</v>
      </c>
      <c r="BM214" s="225" t="s">
        <v>304</v>
      </c>
    </row>
    <row r="215" spans="2:47" s="1" customFormat="1" ht="12">
      <c r="B215" s="37"/>
      <c r="C215" s="38"/>
      <c r="D215" s="227" t="s">
        <v>134</v>
      </c>
      <c r="E215" s="38"/>
      <c r="F215" s="228" t="s">
        <v>1145</v>
      </c>
      <c r="G215" s="38"/>
      <c r="H215" s="38"/>
      <c r="I215" s="138"/>
      <c r="J215" s="38"/>
      <c r="K215" s="38"/>
      <c r="L215" s="42"/>
      <c r="M215" s="229"/>
      <c r="N215" s="85"/>
      <c r="O215" s="85"/>
      <c r="P215" s="85"/>
      <c r="Q215" s="85"/>
      <c r="R215" s="85"/>
      <c r="S215" s="85"/>
      <c r="T215" s="86"/>
      <c r="AT215" s="16" t="s">
        <v>134</v>
      </c>
      <c r="AU215" s="16" t="s">
        <v>83</v>
      </c>
    </row>
    <row r="216" spans="2:65" s="1" customFormat="1" ht="16.5" customHeight="1">
      <c r="B216" s="37"/>
      <c r="C216" s="265" t="s">
        <v>256</v>
      </c>
      <c r="D216" s="265" t="s">
        <v>260</v>
      </c>
      <c r="E216" s="266" t="s">
        <v>1146</v>
      </c>
      <c r="F216" s="267" t="s">
        <v>1147</v>
      </c>
      <c r="G216" s="268" t="s">
        <v>210</v>
      </c>
      <c r="H216" s="269">
        <v>10</v>
      </c>
      <c r="I216" s="270"/>
      <c r="J216" s="271">
        <f>ROUND(I216*H216,2)</f>
        <v>0</v>
      </c>
      <c r="K216" s="267" t="s">
        <v>1</v>
      </c>
      <c r="L216" s="272"/>
      <c r="M216" s="273" t="s">
        <v>1</v>
      </c>
      <c r="N216" s="274" t="s">
        <v>38</v>
      </c>
      <c r="O216" s="85"/>
      <c r="P216" s="223">
        <f>O216*H216</f>
        <v>0</v>
      </c>
      <c r="Q216" s="223">
        <v>0</v>
      </c>
      <c r="R216" s="223">
        <f>Q216*H216</f>
        <v>0</v>
      </c>
      <c r="S216" s="223">
        <v>0</v>
      </c>
      <c r="T216" s="224">
        <f>S216*H216</f>
        <v>0</v>
      </c>
      <c r="AR216" s="225" t="s">
        <v>145</v>
      </c>
      <c r="AT216" s="225" t="s">
        <v>260</v>
      </c>
      <c r="AU216" s="225" t="s">
        <v>83</v>
      </c>
      <c r="AY216" s="16" t="s">
        <v>128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6" t="s">
        <v>81</v>
      </c>
      <c r="BK216" s="226">
        <f>ROUND(I216*H216,2)</f>
        <v>0</v>
      </c>
      <c r="BL216" s="16" t="s">
        <v>133</v>
      </c>
      <c r="BM216" s="225" t="s">
        <v>308</v>
      </c>
    </row>
    <row r="217" spans="2:47" s="1" customFormat="1" ht="12">
      <c r="B217" s="37"/>
      <c r="C217" s="38"/>
      <c r="D217" s="227" t="s">
        <v>134</v>
      </c>
      <c r="E217" s="38"/>
      <c r="F217" s="228" t="s">
        <v>1147</v>
      </c>
      <c r="G217" s="38"/>
      <c r="H217" s="38"/>
      <c r="I217" s="138"/>
      <c r="J217" s="38"/>
      <c r="K217" s="38"/>
      <c r="L217" s="42"/>
      <c r="M217" s="229"/>
      <c r="N217" s="85"/>
      <c r="O217" s="85"/>
      <c r="P217" s="85"/>
      <c r="Q217" s="85"/>
      <c r="R217" s="85"/>
      <c r="S217" s="85"/>
      <c r="T217" s="86"/>
      <c r="AT217" s="16" t="s">
        <v>134</v>
      </c>
      <c r="AU217" s="16" t="s">
        <v>83</v>
      </c>
    </row>
    <row r="218" spans="2:65" s="1" customFormat="1" ht="16.5" customHeight="1">
      <c r="B218" s="37"/>
      <c r="C218" s="214" t="s">
        <v>316</v>
      </c>
      <c r="D218" s="214" t="s">
        <v>129</v>
      </c>
      <c r="E218" s="215" t="s">
        <v>1148</v>
      </c>
      <c r="F218" s="216" t="s">
        <v>1149</v>
      </c>
      <c r="G218" s="217" t="s">
        <v>230</v>
      </c>
      <c r="H218" s="218">
        <v>12.021</v>
      </c>
      <c r="I218" s="219"/>
      <c r="J218" s="220">
        <f>ROUND(I218*H218,2)</f>
        <v>0</v>
      </c>
      <c r="K218" s="216" t="s">
        <v>175</v>
      </c>
      <c r="L218" s="42"/>
      <c r="M218" s="221" t="s">
        <v>1</v>
      </c>
      <c r="N218" s="222" t="s">
        <v>38</v>
      </c>
      <c r="O218" s="85"/>
      <c r="P218" s="223">
        <f>O218*H218</f>
        <v>0</v>
      </c>
      <c r="Q218" s="223">
        <v>2.453395</v>
      </c>
      <c r="R218" s="223">
        <f>Q218*H218</f>
        <v>29.492261295000002</v>
      </c>
      <c r="S218" s="223">
        <v>0</v>
      </c>
      <c r="T218" s="224">
        <f>S218*H218</f>
        <v>0</v>
      </c>
      <c r="AR218" s="225" t="s">
        <v>133</v>
      </c>
      <c r="AT218" s="225" t="s">
        <v>129</v>
      </c>
      <c r="AU218" s="225" t="s">
        <v>83</v>
      </c>
      <c r="AY218" s="16" t="s">
        <v>128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6" t="s">
        <v>81</v>
      </c>
      <c r="BK218" s="226">
        <f>ROUND(I218*H218,2)</f>
        <v>0</v>
      </c>
      <c r="BL218" s="16" t="s">
        <v>133</v>
      </c>
      <c r="BM218" s="225" t="s">
        <v>319</v>
      </c>
    </row>
    <row r="219" spans="2:47" s="1" customFormat="1" ht="12">
      <c r="B219" s="37"/>
      <c r="C219" s="38"/>
      <c r="D219" s="227" t="s">
        <v>134</v>
      </c>
      <c r="E219" s="38"/>
      <c r="F219" s="228" t="s">
        <v>1149</v>
      </c>
      <c r="G219" s="38"/>
      <c r="H219" s="38"/>
      <c r="I219" s="138"/>
      <c r="J219" s="38"/>
      <c r="K219" s="38"/>
      <c r="L219" s="42"/>
      <c r="M219" s="229"/>
      <c r="N219" s="85"/>
      <c r="O219" s="85"/>
      <c r="P219" s="85"/>
      <c r="Q219" s="85"/>
      <c r="R219" s="85"/>
      <c r="S219" s="85"/>
      <c r="T219" s="86"/>
      <c r="AT219" s="16" t="s">
        <v>134</v>
      </c>
      <c r="AU219" s="16" t="s">
        <v>83</v>
      </c>
    </row>
    <row r="220" spans="2:65" s="1" customFormat="1" ht="16.5" customHeight="1">
      <c r="B220" s="37"/>
      <c r="C220" s="214" t="s">
        <v>259</v>
      </c>
      <c r="D220" s="214" t="s">
        <v>129</v>
      </c>
      <c r="E220" s="215" t="s">
        <v>1150</v>
      </c>
      <c r="F220" s="216" t="s">
        <v>1151</v>
      </c>
      <c r="G220" s="217" t="s">
        <v>210</v>
      </c>
      <c r="H220" s="218">
        <v>46.355</v>
      </c>
      <c r="I220" s="219"/>
      <c r="J220" s="220">
        <f>ROUND(I220*H220,2)</f>
        <v>0</v>
      </c>
      <c r="K220" s="216" t="s">
        <v>175</v>
      </c>
      <c r="L220" s="42"/>
      <c r="M220" s="221" t="s">
        <v>1</v>
      </c>
      <c r="N220" s="222" t="s">
        <v>38</v>
      </c>
      <c r="O220" s="85"/>
      <c r="P220" s="223">
        <f>O220*H220</f>
        <v>0</v>
      </c>
      <c r="Q220" s="223">
        <v>0.00519464</v>
      </c>
      <c r="R220" s="223">
        <f>Q220*H220</f>
        <v>0.2407975372</v>
      </c>
      <c r="S220" s="223">
        <v>0</v>
      </c>
      <c r="T220" s="224">
        <f>S220*H220</f>
        <v>0</v>
      </c>
      <c r="AR220" s="225" t="s">
        <v>133</v>
      </c>
      <c r="AT220" s="225" t="s">
        <v>129</v>
      </c>
      <c r="AU220" s="225" t="s">
        <v>83</v>
      </c>
      <c r="AY220" s="16" t="s">
        <v>128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6" t="s">
        <v>81</v>
      </c>
      <c r="BK220" s="226">
        <f>ROUND(I220*H220,2)</f>
        <v>0</v>
      </c>
      <c r="BL220" s="16" t="s">
        <v>133</v>
      </c>
      <c r="BM220" s="225" t="s">
        <v>323</v>
      </c>
    </row>
    <row r="221" spans="2:47" s="1" customFormat="1" ht="12">
      <c r="B221" s="37"/>
      <c r="C221" s="38"/>
      <c r="D221" s="227" t="s">
        <v>134</v>
      </c>
      <c r="E221" s="38"/>
      <c r="F221" s="228" t="s">
        <v>1151</v>
      </c>
      <c r="G221" s="38"/>
      <c r="H221" s="38"/>
      <c r="I221" s="138"/>
      <c r="J221" s="38"/>
      <c r="K221" s="38"/>
      <c r="L221" s="42"/>
      <c r="M221" s="229"/>
      <c r="N221" s="85"/>
      <c r="O221" s="85"/>
      <c r="P221" s="85"/>
      <c r="Q221" s="85"/>
      <c r="R221" s="85"/>
      <c r="S221" s="85"/>
      <c r="T221" s="86"/>
      <c r="AT221" s="16" t="s">
        <v>134</v>
      </c>
      <c r="AU221" s="16" t="s">
        <v>83</v>
      </c>
    </row>
    <row r="222" spans="2:51" s="12" customFormat="1" ht="12">
      <c r="B222" s="243"/>
      <c r="C222" s="244"/>
      <c r="D222" s="227" t="s">
        <v>212</v>
      </c>
      <c r="E222" s="245" t="s">
        <v>1</v>
      </c>
      <c r="F222" s="246" t="s">
        <v>1152</v>
      </c>
      <c r="G222" s="244"/>
      <c r="H222" s="247">
        <v>19.925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AT222" s="253" t="s">
        <v>212</v>
      </c>
      <c r="AU222" s="253" t="s">
        <v>83</v>
      </c>
      <c r="AV222" s="12" t="s">
        <v>83</v>
      </c>
      <c r="AW222" s="12" t="s">
        <v>31</v>
      </c>
      <c r="AX222" s="12" t="s">
        <v>73</v>
      </c>
      <c r="AY222" s="253" t="s">
        <v>128</v>
      </c>
    </row>
    <row r="223" spans="2:51" s="12" customFormat="1" ht="12">
      <c r="B223" s="243"/>
      <c r="C223" s="244"/>
      <c r="D223" s="227" t="s">
        <v>212</v>
      </c>
      <c r="E223" s="245" t="s">
        <v>1</v>
      </c>
      <c r="F223" s="246" t="s">
        <v>1153</v>
      </c>
      <c r="G223" s="244"/>
      <c r="H223" s="247">
        <v>19.24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AT223" s="253" t="s">
        <v>212</v>
      </c>
      <c r="AU223" s="253" t="s">
        <v>83</v>
      </c>
      <c r="AV223" s="12" t="s">
        <v>83</v>
      </c>
      <c r="AW223" s="12" t="s">
        <v>31</v>
      </c>
      <c r="AX223" s="12" t="s">
        <v>73</v>
      </c>
      <c r="AY223" s="253" t="s">
        <v>128</v>
      </c>
    </row>
    <row r="224" spans="2:51" s="12" customFormat="1" ht="12">
      <c r="B224" s="243"/>
      <c r="C224" s="244"/>
      <c r="D224" s="227" t="s">
        <v>212</v>
      </c>
      <c r="E224" s="245" t="s">
        <v>1</v>
      </c>
      <c r="F224" s="246" t="s">
        <v>1154</v>
      </c>
      <c r="G224" s="244"/>
      <c r="H224" s="247">
        <v>2.58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AT224" s="253" t="s">
        <v>212</v>
      </c>
      <c r="AU224" s="253" t="s">
        <v>83</v>
      </c>
      <c r="AV224" s="12" t="s">
        <v>83</v>
      </c>
      <c r="AW224" s="12" t="s">
        <v>31</v>
      </c>
      <c r="AX224" s="12" t="s">
        <v>73</v>
      </c>
      <c r="AY224" s="253" t="s">
        <v>128</v>
      </c>
    </row>
    <row r="225" spans="2:51" s="12" customFormat="1" ht="12">
      <c r="B225" s="243"/>
      <c r="C225" s="244"/>
      <c r="D225" s="227" t="s">
        <v>212</v>
      </c>
      <c r="E225" s="245" t="s">
        <v>1</v>
      </c>
      <c r="F225" s="246" t="s">
        <v>1155</v>
      </c>
      <c r="G225" s="244"/>
      <c r="H225" s="247">
        <v>4.61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AT225" s="253" t="s">
        <v>212</v>
      </c>
      <c r="AU225" s="253" t="s">
        <v>83</v>
      </c>
      <c r="AV225" s="12" t="s">
        <v>83</v>
      </c>
      <c r="AW225" s="12" t="s">
        <v>31</v>
      </c>
      <c r="AX225" s="12" t="s">
        <v>73</v>
      </c>
      <c r="AY225" s="253" t="s">
        <v>128</v>
      </c>
    </row>
    <row r="226" spans="2:51" s="13" customFormat="1" ht="12">
      <c r="B226" s="254"/>
      <c r="C226" s="255"/>
      <c r="D226" s="227" t="s">
        <v>212</v>
      </c>
      <c r="E226" s="256" t="s">
        <v>1</v>
      </c>
      <c r="F226" s="257" t="s">
        <v>214</v>
      </c>
      <c r="G226" s="255"/>
      <c r="H226" s="258">
        <v>46.355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AT226" s="264" t="s">
        <v>212</v>
      </c>
      <c r="AU226" s="264" t="s">
        <v>83</v>
      </c>
      <c r="AV226" s="13" t="s">
        <v>133</v>
      </c>
      <c r="AW226" s="13" t="s">
        <v>31</v>
      </c>
      <c r="AX226" s="13" t="s">
        <v>81</v>
      </c>
      <c r="AY226" s="264" t="s">
        <v>128</v>
      </c>
    </row>
    <row r="227" spans="2:65" s="1" customFormat="1" ht="16.5" customHeight="1">
      <c r="B227" s="37"/>
      <c r="C227" s="214" t="s">
        <v>326</v>
      </c>
      <c r="D227" s="214" t="s">
        <v>129</v>
      </c>
      <c r="E227" s="215" t="s">
        <v>1156</v>
      </c>
      <c r="F227" s="216" t="s">
        <v>1157</v>
      </c>
      <c r="G227" s="217" t="s">
        <v>210</v>
      </c>
      <c r="H227" s="218">
        <v>46.355</v>
      </c>
      <c r="I227" s="219"/>
      <c r="J227" s="220">
        <f>ROUND(I227*H227,2)</f>
        <v>0</v>
      </c>
      <c r="K227" s="216" t="s">
        <v>175</v>
      </c>
      <c r="L227" s="42"/>
      <c r="M227" s="221" t="s">
        <v>1</v>
      </c>
      <c r="N227" s="222" t="s">
        <v>38</v>
      </c>
      <c r="O227" s="85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AR227" s="225" t="s">
        <v>133</v>
      </c>
      <c r="AT227" s="225" t="s">
        <v>129</v>
      </c>
      <c r="AU227" s="225" t="s">
        <v>83</v>
      </c>
      <c r="AY227" s="16" t="s">
        <v>128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6" t="s">
        <v>81</v>
      </c>
      <c r="BK227" s="226">
        <f>ROUND(I227*H227,2)</f>
        <v>0</v>
      </c>
      <c r="BL227" s="16" t="s">
        <v>133</v>
      </c>
      <c r="BM227" s="225" t="s">
        <v>329</v>
      </c>
    </row>
    <row r="228" spans="2:47" s="1" customFormat="1" ht="12">
      <c r="B228" s="37"/>
      <c r="C228" s="38"/>
      <c r="D228" s="227" t="s">
        <v>134</v>
      </c>
      <c r="E228" s="38"/>
      <c r="F228" s="228" t="s">
        <v>1157</v>
      </c>
      <c r="G228" s="38"/>
      <c r="H228" s="38"/>
      <c r="I228" s="138"/>
      <c r="J228" s="38"/>
      <c r="K228" s="38"/>
      <c r="L228" s="42"/>
      <c r="M228" s="229"/>
      <c r="N228" s="85"/>
      <c r="O228" s="85"/>
      <c r="P228" s="85"/>
      <c r="Q228" s="85"/>
      <c r="R228" s="85"/>
      <c r="S228" s="85"/>
      <c r="T228" s="86"/>
      <c r="AT228" s="16" t="s">
        <v>134</v>
      </c>
      <c r="AU228" s="16" t="s">
        <v>83</v>
      </c>
    </row>
    <row r="229" spans="2:65" s="1" customFormat="1" ht="24" customHeight="1">
      <c r="B229" s="37"/>
      <c r="C229" s="214" t="s">
        <v>264</v>
      </c>
      <c r="D229" s="214" t="s">
        <v>129</v>
      </c>
      <c r="E229" s="215" t="s">
        <v>1158</v>
      </c>
      <c r="F229" s="216" t="s">
        <v>1159</v>
      </c>
      <c r="G229" s="217" t="s">
        <v>263</v>
      </c>
      <c r="H229" s="218">
        <v>0.803</v>
      </c>
      <c r="I229" s="219"/>
      <c r="J229" s="220">
        <f>ROUND(I229*H229,2)</f>
        <v>0</v>
      </c>
      <c r="K229" s="216" t="s">
        <v>175</v>
      </c>
      <c r="L229" s="42"/>
      <c r="M229" s="221" t="s">
        <v>1</v>
      </c>
      <c r="N229" s="222" t="s">
        <v>38</v>
      </c>
      <c r="O229" s="85"/>
      <c r="P229" s="223">
        <f>O229*H229</f>
        <v>0</v>
      </c>
      <c r="Q229" s="223">
        <v>1.05255814</v>
      </c>
      <c r="R229" s="223">
        <f>Q229*H229</f>
        <v>0.84520418642</v>
      </c>
      <c r="S229" s="223">
        <v>0</v>
      </c>
      <c r="T229" s="224">
        <f>S229*H229</f>
        <v>0</v>
      </c>
      <c r="AR229" s="225" t="s">
        <v>133</v>
      </c>
      <c r="AT229" s="225" t="s">
        <v>129</v>
      </c>
      <c r="AU229" s="225" t="s">
        <v>83</v>
      </c>
      <c r="AY229" s="16" t="s">
        <v>128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6" t="s">
        <v>81</v>
      </c>
      <c r="BK229" s="226">
        <f>ROUND(I229*H229,2)</f>
        <v>0</v>
      </c>
      <c r="BL229" s="16" t="s">
        <v>133</v>
      </c>
      <c r="BM229" s="225" t="s">
        <v>332</v>
      </c>
    </row>
    <row r="230" spans="2:47" s="1" customFormat="1" ht="12">
      <c r="B230" s="37"/>
      <c r="C230" s="38"/>
      <c r="D230" s="227" t="s">
        <v>134</v>
      </c>
      <c r="E230" s="38"/>
      <c r="F230" s="228" t="s">
        <v>1159</v>
      </c>
      <c r="G230" s="38"/>
      <c r="H230" s="38"/>
      <c r="I230" s="138"/>
      <c r="J230" s="38"/>
      <c r="K230" s="38"/>
      <c r="L230" s="42"/>
      <c r="M230" s="229"/>
      <c r="N230" s="85"/>
      <c r="O230" s="85"/>
      <c r="P230" s="85"/>
      <c r="Q230" s="85"/>
      <c r="R230" s="85"/>
      <c r="S230" s="85"/>
      <c r="T230" s="86"/>
      <c r="AT230" s="16" t="s">
        <v>134</v>
      </c>
      <c r="AU230" s="16" t="s">
        <v>83</v>
      </c>
    </row>
    <row r="231" spans="2:51" s="12" customFormat="1" ht="12">
      <c r="B231" s="243"/>
      <c r="C231" s="244"/>
      <c r="D231" s="227" t="s">
        <v>212</v>
      </c>
      <c r="E231" s="245" t="s">
        <v>1</v>
      </c>
      <c r="F231" s="246" t="s">
        <v>1160</v>
      </c>
      <c r="G231" s="244"/>
      <c r="H231" s="247">
        <v>0.48278999999999994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AT231" s="253" t="s">
        <v>212</v>
      </c>
      <c r="AU231" s="253" t="s">
        <v>83</v>
      </c>
      <c r="AV231" s="12" t="s">
        <v>83</v>
      </c>
      <c r="AW231" s="12" t="s">
        <v>31</v>
      </c>
      <c r="AX231" s="12" t="s">
        <v>73</v>
      </c>
      <c r="AY231" s="253" t="s">
        <v>128</v>
      </c>
    </row>
    <row r="232" spans="2:51" s="12" customFormat="1" ht="12">
      <c r="B232" s="243"/>
      <c r="C232" s="244"/>
      <c r="D232" s="227" t="s">
        <v>212</v>
      </c>
      <c r="E232" s="245" t="s">
        <v>1</v>
      </c>
      <c r="F232" s="246" t="s">
        <v>1161</v>
      </c>
      <c r="G232" s="244"/>
      <c r="H232" s="247">
        <v>0.13286699999999999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212</v>
      </c>
      <c r="AU232" s="253" t="s">
        <v>83</v>
      </c>
      <c r="AV232" s="12" t="s">
        <v>83</v>
      </c>
      <c r="AW232" s="12" t="s">
        <v>31</v>
      </c>
      <c r="AX232" s="12" t="s">
        <v>73</v>
      </c>
      <c r="AY232" s="253" t="s">
        <v>128</v>
      </c>
    </row>
    <row r="233" spans="2:51" s="12" customFormat="1" ht="12">
      <c r="B233" s="243"/>
      <c r="C233" s="244"/>
      <c r="D233" s="227" t="s">
        <v>212</v>
      </c>
      <c r="E233" s="245" t="s">
        <v>1</v>
      </c>
      <c r="F233" s="246" t="s">
        <v>1162</v>
      </c>
      <c r="G233" s="244"/>
      <c r="H233" s="247">
        <v>0.14952000000000001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AT233" s="253" t="s">
        <v>212</v>
      </c>
      <c r="AU233" s="253" t="s">
        <v>83</v>
      </c>
      <c r="AV233" s="12" t="s">
        <v>83</v>
      </c>
      <c r="AW233" s="12" t="s">
        <v>31</v>
      </c>
      <c r="AX233" s="12" t="s">
        <v>73</v>
      </c>
      <c r="AY233" s="253" t="s">
        <v>128</v>
      </c>
    </row>
    <row r="234" spans="2:51" s="12" customFormat="1" ht="12">
      <c r="B234" s="243"/>
      <c r="C234" s="244"/>
      <c r="D234" s="227" t="s">
        <v>212</v>
      </c>
      <c r="E234" s="245" t="s">
        <v>1</v>
      </c>
      <c r="F234" s="246" t="s">
        <v>1163</v>
      </c>
      <c r="G234" s="244"/>
      <c r="H234" s="247">
        <v>0.037380000000000004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AT234" s="253" t="s">
        <v>212</v>
      </c>
      <c r="AU234" s="253" t="s">
        <v>83</v>
      </c>
      <c r="AV234" s="12" t="s">
        <v>83</v>
      </c>
      <c r="AW234" s="12" t="s">
        <v>31</v>
      </c>
      <c r="AX234" s="12" t="s">
        <v>73</v>
      </c>
      <c r="AY234" s="253" t="s">
        <v>128</v>
      </c>
    </row>
    <row r="235" spans="2:51" s="13" customFormat="1" ht="12">
      <c r="B235" s="254"/>
      <c r="C235" s="255"/>
      <c r="D235" s="227" t="s">
        <v>212</v>
      </c>
      <c r="E235" s="256" t="s">
        <v>1</v>
      </c>
      <c r="F235" s="257" t="s">
        <v>214</v>
      </c>
      <c r="G235" s="255"/>
      <c r="H235" s="258">
        <v>0.8025569999999999</v>
      </c>
      <c r="I235" s="259"/>
      <c r="J235" s="255"/>
      <c r="K235" s="255"/>
      <c r="L235" s="260"/>
      <c r="M235" s="261"/>
      <c r="N235" s="262"/>
      <c r="O235" s="262"/>
      <c r="P235" s="262"/>
      <c r="Q235" s="262"/>
      <c r="R235" s="262"/>
      <c r="S235" s="262"/>
      <c r="T235" s="263"/>
      <c r="AT235" s="264" t="s">
        <v>212</v>
      </c>
      <c r="AU235" s="264" t="s">
        <v>83</v>
      </c>
      <c r="AV235" s="13" t="s">
        <v>133</v>
      </c>
      <c r="AW235" s="13" t="s">
        <v>31</v>
      </c>
      <c r="AX235" s="13" t="s">
        <v>81</v>
      </c>
      <c r="AY235" s="264" t="s">
        <v>128</v>
      </c>
    </row>
    <row r="236" spans="2:65" s="1" customFormat="1" ht="16.5" customHeight="1">
      <c r="B236" s="37"/>
      <c r="C236" s="214" t="s">
        <v>334</v>
      </c>
      <c r="D236" s="214" t="s">
        <v>129</v>
      </c>
      <c r="E236" s="215" t="s">
        <v>1164</v>
      </c>
      <c r="F236" s="216" t="s">
        <v>1165</v>
      </c>
      <c r="G236" s="217" t="s">
        <v>132</v>
      </c>
      <c r="H236" s="218">
        <v>44</v>
      </c>
      <c r="I236" s="219"/>
      <c r="J236" s="220">
        <f>ROUND(I236*H236,2)</f>
        <v>0</v>
      </c>
      <c r="K236" s="216" t="s">
        <v>1</v>
      </c>
      <c r="L236" s="42"/>
      <c r="M236" s="221" t="s">
        <v>1</v>
      </c>
      <c r="N236" s="222" t="s">
        <v>38</v>
      </c>
      <c r="O236" s="85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AR236" s="225" t="s">
        <v>133</v>
      </c>
      <c r="AT236" s="225" t="s">
        <v>129</v>
      </c>
      <c r="AU236" s="225" t="s">
        <v>83</v>
      </c>
      <c r="AY236" s="16" t="s">
        <v>128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6" t="s">
        <v>81</v>
      </c>
      <c r="BK236" s="226">
        <f>ROUND(I236*H236,2)</f>
        <v>0</v>
      </c>
      <c r="BL236" s="16" t="s">
        <v>133</v>
      </c>
      <c r="BM236" s="225" t="s">
        <v>337</v>
      </c>
    </row>
    <row r="237" spans="2:47" s="1" customFormat="1" ht="12">
      <c r="B237" s="37"/>
      <c r="C237" s="38"/>
      <c r="D237" s="227" t="s">
        <v>134</v>
      </c>
      <c r="E237" s="38"/>
      <c r="F237" s="228" t="s">
        <v>1165</v>
      </c>
      <c r="G237" s="38"/>
      <c r="H237" s="38"/>
      <c r="I237" s="138"/>
      <c r="J237" s="38"/>
      <c r="K237" s="38"/>
      <c r="L237" s="42"/>
      <c r="M237" s="229"/>
      <c r="N237" s="85"/>
      <c r="O237" s="85"/>
      <c r="P237" s="85"/>
      <c r="Q237" s="85"/>
      <c r="R237" s="85"/>
      <c r="S237" s="85"/>
      <c r="T237" s="86"/>
      <c r="AT237" s="16" t="s">
        <v>134</v>
      </c>
      <c r="AU237" s="16" t="s">
        <v>83</v>
      </c>
    </row>
    <row r="238" spans="2:51" s="12" customFormat="1" ht="12">
      <c r="B238" s="243"/>
      <c r="C238" s="244"/>
      <c r="D238" s="227" t="s">
        <v>212</v>
      </c>
      <c r="E238" s="245" t="s">
        <v>1</v>
      </c>
      <c r="F238" s="246" t="s">
        <v>1123</v>
      </c>
      <c r="G238" s="244"/>
      <c r="H238" s="247">
        <v>28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AT238" s="253" t="s">
        <v>212</v>
      </c>
      <c r="AU238" s="253" t="s">
        <v>83</v>
      </c>
      <c r="AV238" s="12" t="s">
        <v>83</v>
      </c>
      <c r="AW238" s="12" t="s">
        <v>31</v>
      </c>
      <c r="AX238" s="12" t="s">
        <v>73</v>
      </c>
      <c r="AY238" s="253" t="s">
        <v>128</v>
      </c>
    </row>
    <row r="239" spans="2:51" s="12" customFormat="1" ht="12">
      <c r="B239" s="243"/>
      <c r="C239" s="244"/>
      <c r="D239" s="227" t="s">
        <v>212</v>
      </c>
      <c r="E239" s="245" t="s">
        <v>1</v>
      </c>
      <c r="F239" s="246" t="s">
        <v>1166</v>
      </c>
      <c r="G239" s="244"/>
      <c r="H239" s="247">
        <v>16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AT239" s="253" t="s">
        <v>212</v>
      </c>
      <c r="AU239" s="253" t="s">
        <v>83</v>
      </c>
      <c r="AV239" s="12" t="s">
        <v>83</v>
      </c>
      <c r="AW239" s="12" t="s">
        <v>31</v>
      </c>
      <c r="AX239" s="12" t="s">
        <v>73</v>
      </c>
      <c r="AY239" s="253" t="s">
        <v>128</v>
      </c>
    </row>
    <row r="240" spans="2:51" s="13" customFormat="1" ht="12">
      <c r="B240" s="254"/>
      <c r="C240" s="255"/>
      <c r="D240" s="227" t="s">
        <v>212</v>
      </c>
      <c r="E240" s="256" t="s">
        <v>1</v>
      </c>
      <c r="F240" s="257" t="s">
        <v>214</v>
      </c>
      <c r="G240" s="255"/>
      <c r="H240" s="258">
        <v>44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AT240" s="264" t="s">
        <v>212</v>
      </c>
      <c r="AU240" s="264" t="s">
        <v>83</v>
      </c>
      <c r="AV240" s="13" t="s">
        <v>133</v>
      </c>
      <c r="AW240" s="13" t="s">
        <v>31</v>
      </c>
      <c r="AX240" s="13" t="s">
        <v>81</v>
      </c>
      <c r="AY240" s="264" t="s">
        <v>128</v>
      </c>
    </row>
    <row r="241" spans="2:63" s="10" customFormat="1" ht="22.8" customHeight="1">
      <c r="B241" s="200"/>
      <c r="C241" s="201"/>
      <c r="D241" s="202" t="s">
        <v>72</v>
      </c>
      <c r="E241" s="241" t="s">
        <v>141</v>
      </c>
      <c r="F241" s="241" t="s">
        <v>880</v>
      </c>
      <c r="G241" s="201"/>
      <c r="H241" s="201"/>
      <c r="I241" s="204"/>
      <c r="J241" s="242">
        <f>BK241</f>
        <v>0</v>
      </c>
      <c r="K241" s="201"/>
      <c r="L241" s="206"/>
      <c r="M241" s="207"/>
      <c r="N241" s="208"/>
      <c r="O241" s="208"/>
      <c r="P241" s="209">
        <f>SUM(P242:P250)</f>
        <v>0</v>
      </c>
      <c r="Q241" s="208"/>
      <c r="R241" s="209">
        <f>SUM(R242:R250)</f>
        <v>10.99085037</v>
      </c>
      <c r="S241" s="208"/>
      <c r="T241" s="210">
        <f>SUM(T242:T250)</f>
        <v>0</v>
      </c>
      <c r="AR241" s="211" t="s">
        <v>81</v>
      </c>
      <c r="AT241" s="212" t="s">
        <v>72</v>
      </c>
      <c r="AU241" s="212" t="s">
        <v>81</v>
      </c>
      <c r="AY241" s="211" t="s">
        <v>128</v>
      </c>
      <c r="BK241" s="213">
        <f>SUM(BK242:BK250)</f>
        <v>0</v>
      </c>
    </row>
    <row r="242" spans="2:65" s="1" customFormat="1" ht="24" customHeight="1">
      <c r="B242" s="37"/>
      <c r="C242" s="214" t="s">
        <v>268</v>
      </c>
      <c r="D242" s="214" t="s">
        <v>129</v>
      </c>
      <c r="E242" s="215" t="s">
        <v>1167</v>
      </c>
      <c r="F242" s="216" t="s">
        <v>1168</v>
      </c>
      <c r="G242" s="217" t="s">
        <v>230</v>
      </c>
      <c r="H242" s="218">
        <v>4.3</v>
      </c>
      <c r="I242" s="219"/>
      <c r="J242" s="220">
        <f>ROUND(I242*H242,2)</f>
        <v>0</v>
      </c>
      <c r="K242" s="216" t="s">
        <v>175</v>
      </c>
      <c r="L242" s="42"/>
      <c r="M242" s="221" t="s">
        <v>1</v>
      </c>
      <c r="N242" s="222" t="s">
        <v>38</v>
      </c>
      <c r="O242" s="85"/>
      <c r="P242" s="223">
        <f>O242*H242</f>
        <v>0</v>
      </c>
      <c r="Q242" s="223">
        <v>2.45329</v>
      </c>
      <c r="R242" s="223">
        <f>Q242*H242</f>
        <v>10.549147</v>
      </c>
      <c r="S242" s="223">
        <v>0</v>
      </c>
      <c r="T242" s="224">
        <f>S242*H242</f>
        <v>0</v>
      </c>
      <c r="AR242" s="225" t="s">
        <v>133</v>
      </c>
      <c r="AT242" s="225" t="s">
        <v>129</v>
      </c>
      <c r="AU242" s="225" t="s">
        <v>83</v>
      </c>
      <c r="AY242" s="16" t="s">
        <v>128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6" t="s">
        <v>81</v>
      </c>
      <c r="BK242" s="226">
        <f>ROUND(I242*H242,2)</f>
        <v>0</v>
      </c>
      <c r="BL242" s="16" t="s">
        <v>133</v>
      </c>
      <c r="BM242" s="225" t="s">
        <v>341</v>
      </c>
    </row>
    <row r="243" spans="2:47" s="1" customFormat="1" ht="12">
      <c r="B243" s="37"/>
      <c r="C243" s="38"/>
      <c r="D243" s="227" t="s">
        <v>134</v>
      </c>
      <c r="E243" s="38"/>
      <c r="F243" s="228" t="s">
        <v>1168</v>
      </c>
      <c r="G243" s="38"/>
      <c r="H243" s="38"/>
      <c r="I243" s="138"/>
      <c r="J243" s="38"/>
      <c r="K243" s="38"/>
      <c r="L243" s="42"/>
      <c r="M243" s="229"/>
      <c r="N243" s="85"/>
      <c r="O243" s="85"/>
      <c r="P243" s="85"/>
      <c r="Q243" s="85"/>
      <c r="R243" s="85"/>
      <c r="S243" s="85"/>
      <c r="T243" s="86"/>
      <c r="AT243" s="16" t="s">
        <v>134</v>
      </c>
      <c r="AU243" s="16" t="s">
        <v>83</v>
      </c>
    </row>
    <row r="244" spans="2:51" s="12" customFormat="1" ht="12">
      <c r="B244" s="243"/>
      <c r="C244" s="244"/>
      <c r="D244" s="227" t="s">
        <v>212</v>
      </c>
      <c r="E244" s="245" t="s">
        <v>1</v>
      </c>
      <c r="F244" s="246" t="s">
        <v>1169</v>
      </c>
      <c r="G244" s="244"/>
      <c r="H244" s="247">
        <v>1.1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AT244" s="253" t="s">
        <v>212</v>
      </c>
      <c r="AU244" s="253" t="s">
        <v>83</v>
      </c>
      <c r="AV244" s="12" t="s">
        <v>83</v>
      </c>
      <c r="AW244" s="12" t="s">
        <v>31</v>
      </c>
      <c r="AX244" s="12" t="s">
        <v>73</v>
      </c>
      <c r="AY244" s="253" t="s">
        <v>128</v>
      </c>
    </row>
    <row r="245" spans="2:51" s="12" customFormat="1" ht="12">
      <c r="B245" s="243"/>
      <c r="C245" s="244"/>
      <c r="D245" s="227" t="s">
        <v>212</v>
      </c>
      <c r="E245" s="245" t="s">
        <v>1</v>
      </c>
      <c r="F245" s="246" t="s">
        <v>1170</v>
      </c>
      <c r="G245" s="244"/>
      <c r="H245" s="247">
        <v>3.2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AT245" s="253" t="s">
        <v>212</v>
      </c>
      <c r="AU245" s="253" t="s">
        <v>83</v>
      </c>
      <c r="AV245" s="12" t="s">
        <v>83</v>
      </c>
      <c r="AW245" s="12" t="s">
        <v>31</v>
      </c>
      <c r="AX245" s="12" t="s">
        <v>73</v>
      </c>
      <c r="AY245" s="253" t="s">
        <v>128</v>
      </c>
    </row>
    <row r="246" spans="2:51" s="13" customFormat="1" ht="12">
      <c r="B246" s="254"/>
      <c r="C246" s="255"/>
      <c r="D246" s="227" t="s">
        <v>212</v>
      </c>
      <c r="E246" s="256" t="s">
        <v>1</v>
      </c>
      <c r="F246" s="257" t="s">
        <v>214</v>
      </c>
      <c r="G246" s="255"/>
      <c r="H246" s="258">
        <v>4.300000000000001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AT246" s="264" t="s">
        <v>212</v>
      </c>
      <c r="AU246" s="264" t="s">
        <v>83</v>
      </c>
      <c r="AV246" s="13" t="s">
        <v>133</v>
      </c>
      <c r="AW246" s="13" t="s">
        <v>31</v>
      </c>
      <c r="AX246" s="13" t="s">
        <v>81</v>
      </c>
      <c r="AY246" s="264" t="s">
        <v>128</v>
      </c>
    </row>
    <row r="247" spans="2:65" s="1" customFormat="1" ht="24" customHeight="1">
      <c r="B247" s="37"/>
      <c r="C247" s="214" t="s">
        <v>343</v>
      </c>
      <c r="D247" s="214" t="s">
        <v>129</v>
      </c>
      <c r="E247" s="215" t="s">
        <v>1171</v>
      </c>
      <c r="F247" s="216" t="s">
        <v>1172</v>
      </c>
      <c r="G247" s="217" t="s">
        <v>132</v>
      </c>
      <c r="H247" s="218">
        <v>1</v>
      </c>
      <c r="I247" s="219"/>
      <c r="J247" s="220">
        <f>ROUND(I247*H247,2)</f>
        <v>0</v>
      </c>
      <c r="K247" s="216" t="s">
        <v>175</v>
      </c>
      <c r="L247" s="42"/>
      <c r="M247" s="221" t="s">
        <v>1</v>
      </c>
      <c r="N247" s="222" t="s">
        <v>38</v>
      </c>
      <c r="O247" s="85"/>
      <c r="P247" s="223">
        <f>O247*H247</f>
        <v>0</v>
      </c>
      <c r="Q247" s="223">
        <v>0.44170337</v>
      </c>
      <c r="R247" s="223">
        <f>Q247*H247</f>
        <v>0.44170337</v>
      </c>
      <c r="S247" s="223">
        <v>0</v>
      </c>
      <c r="T247" s="224">
        <f>S247*H247</f>
        <v>0</v>
      </c>
      <c r="AR247" s="225" t="s">
        <v>133</v>
      </c>
      <c r="AT247" s="225" t="s">
        <v>129</v>
      </c>
      <c r="AU247" s="225" t="s">
        <v>83</v>
      </c>
      <c r="AY247" s="16" t="s">
        <v>128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6" t="s">
        <v>81</v>
      </c>
      <c r="BK247" s="226">
        <f>ROUND(I247*H247,2)</f>
        <v>0</v>
      </c>
      <c r="BL247" s="16" t="s">
        <v>133</v>
      </c>
      <c r="BM247" s="225" t="s">
        <v>346</v>
      </c>
    </row>
    <row r="248" spans="2:47" s="1" customFormat="1" ht="12">
      <c r="B248" s="37"/>
      <c r="C248" s="38"/>
      <c r="D248" s="227" t="s">
        <v>134</v>
      </c>
      <c r="E248" s="38"/>
      <c r="F248" s="228" t="s">
        <v>1172</v>
      </c>
      <c r="G248" s="38"/>
      <c r="H248" s="38"/>
      <c r="I248" s="138"/>
      <c r="J248" s="38"/>
      <c r="K248" s="38"/>
      <c r="L248" s="42"/>
      <c r="M248" s="229"/>
      <c r="N248" s="85"/>
      <c r="O248" s="85"/>
      <c r="P248" s="85"/>
      <c r="Q248" s="85"/>
      <c r="R248" s="85"/>
      <c r="S248" s="85"/>
      <c r="T248" s="86"/>
      <c r="AT248" s="16" t="s">
        <v>134</v>
      </c>
      <c r="AU248" s="16" t="s">
        <v>83</v>
      </c>
    </row>
    <row r="249" spans="2:65" s="1" customFormat="1" ht="24" customHeight="1">
      <c r="B249" s="37"/>
      <c r="C249" s="265" t="s">
        <v>271</v>
      </c>
      <c r="D249" s="265" t="s">
        <v>260</v>
      </c>
      <c r="E249" s="266" t="s">
        <v>1173</v>
      </c>
      <c r="F249" s="267" t="s">
        <v>1174</v>
      </c>
      <c r="G249" s="268" t="s">
        <v>132</v>
      </c>
      <c r="H249" s="269">
        <v>1</v>
      </c>
      <c r="I249" s="270"/>
      <c r="J249" s="271">
        <f>ROUND(I249*H249,2)</f>
        <v>0</v>
      </c>
      <c r="K249" s="267" t="s">
        <v>1</v>
      </c>
      <c r="L249" s="272"/>
      <c r="M249" s="273" t="s">
        <v>1</v>
      </c>
      <c r="N249" s="274" t="s">
        <v>38</v>
      </c>
      <c r="O249" s="85"/>
      <c r="P249" s="223">
        <f>O249*H249</f>
        <v>0</v>
      </c>
      <c r="Q249" s="223">
        <v>0</v>
      </c>
      <c r="R249" s="223">
        <f>Q249*H249</f>
        <v>0</v>
      </c>
      <c r="S249" s="223">
        <v>0</v>
      </c>
      <c r="T249" s="224">
        <f>S249*H249</f>
        <v>0</v>
      </c>
      <c r="AR249" s="225" t="s">
        <v>145</v>
      </c>
      <c r="AT249" s="225" t="s">
        <v>260</v>
      </c>
      <c r="AU249" s="225" t="s">
        <v>83</v>
      </c>
      <c r="AY249" s="16" t="s">
        <v>128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16" t="s">
        <v>81</v>
      </c>
      <c r="BK249" s="226">
        <f>ROUND(I249*H249,2)</f>
        <v>0</v>
      </c>
      <c r="BL249" s="16" t="s">
        <v>133</v>
      </c>
      <c r="BM249" s="225" t="s">
        <v>350</v>
      </c>
    </row>
    <row r="250" spans="2:47" s="1" customFormat="1" ht="12">
      <c r="B250" s="37"/>
      <c r="C250" s="38"/>
      <c r="D250" s="227" t="s">
        <v>134</v>
      </c>
      <c r="E250" s="38"/>
      <c r="F250" s="228" t="s">
        <v>1174</v>
      </c>
      <c r="G250" s="38"/>
      <c r="H250" s="38"/>
      <c r="I250" s="138"/>
      <c r="J250" s="38"/>
      <c r="K250" s="38"/>
      <c r="L250" s="42"/>
      <c r="M250" s="229"/>
      <c r="N250" s="85"/>
      <c r="O250" s="85"/>
      <c r="P250" s="85"/>
      <c r="Q250" s="85"/>
      <c r="R250" s="85"/>
      <c r="S250" s="85"/>
      <c r="T250" s="86"/>
      <c r="AT250" s="16" t="s">
        <v>134</v>
      </c>
      <c r="AU250" s="16" t="s">
        <v>83</v>
      </c>
    </row>
    <row r="251" spans="2:63" s="10" customFormat="1" ht="22.8" customHeight="1">
      <c r="B251" s="200"/>
      <c r="C251" s="201"/>
      <c r="D251" s="202" t="s">
        <v>72</v>
      </c>
      <c r="E251" s="241" t="s">
        <v>145</v>
      </c>
      <c r="F251" s="241" t="s">
        <v>454</v>
      </c>
      <c r="G251" s="201"/>
      <c r="H251" s="201"/>
      <c r="I251" s="204"/>
      <c r="J251" s="242">
        <f>BK251</f>
        <v>0</v>
      </c>
      <c r="K251" s="201"/>
      <c r="L251" s="206"/>
      <c r="M251" s="207"/>
      <c r="N251" s="208"/>
      <c r="O251" s="208"/>
      <c r="P251" s="209">
        <f>SUM(P252:P271)</f>
        <v>0</v>
      </c>
      <c r="Q251" s="208"/>
      <c r="R251" s="209">
        <f>SUM(R252:R271)</f>
        <v>0</v>
      </c>
      <c r="S251" s="208"/>
      <c r="T251" s="210">
        <f>SUM(T252:T271)</f>
        <v>0</v>
      </c>
      <c r="AR251" s="211" t="s">
        <v>81</v>
      </c>
      <c r="AT251" s="212" t="s">
        <v>72</v>
      </c>
      <c r="AU251" s="212" t="s">
        <v>81</v>
      </c>
      <c r="AY251" s="211" t="s">
        <v>128</v>
      </c>
      <c r="BK251" s="213">
        <f>SUM(BK252:BK271)</f>
        <v>0</v>
      </c>
    </row>
    <row r="252" spans="2:65" s="1" customFormat="1" ht="24" customHeight="1">
      <c r="B252" s="37"/>
      <c r="C252" s="214" t="s">
        <v>353</v>
      </c>
      <c r="D252" s="214" t="s">
        <v>129</v>
      </c>
      <c r="E252" s="215" t="s">
        <v>1175</v>
      </c>
      <c r="F252" s="216" t="s">
        <v>1176</v>
      </c>
      <c r="G252" s="217" t="s">
        <v>132</v>
      </c>
      <c r="H252" s="218">
        <v>1</v>
      </c>
      <c r="I252" s="219"/>
      <c r="J252" s="220">
        <f>ROUND(I252*H252,2)</f>
        <v>0</v>
      </c>
      <c r="K252" s="216" t="s">
        <v>1</v>
      </c>
      <c r="L252" s="42"/>
      <c r="M252" s="221" t="s">
        <v>1</v>
      </c>
      <c r="N252" s="222" t="s">
        <v>38</v>
      </c>
      <c r="O252" s="85"/>
      <c r="P252" s="223">
        <f>O252*H252</f>
        <v>0</v>
      </c>
      <c r="Q252" s="223">
        <v>0</v>
      </c>
      <c r="R252" s="223">
        <f>Q252*H252</f>
        <v>0</v>
      </c>
      <c r="S252" s="223">
        <v>0</v>
      </c>
      <c r="T252" s="224">
        <f>S252*H252</f>
        <v>0</v>
      </c>
      <c r="AR252" s="225" t="s">
        <v>133</v>
      </c>
      <c r="AT252" s="225" t="s">
        <v>129</v>
      </c>
      <c r="AU252" s="225" t="s">
        <v>83</v>
      </c>
      <c r="AY252" s="16" t="s">
        <v>128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6" t="s">
        <v>81</v>
      </c>
      <c r="BK252" s="226">
        <f>ROUND(I252*H252,2)</f>
        <v>0</v>
      </c>
      <c r="BL252" s="16" t="s">
        <v>133</v>
      </c>
      <c r="BM252" s="225" t="s">
        <v>356</v>
      </c>
    </row>
    <row r="253" spans="2:47" s="1" customFormat="1" ht="12">
      <c r="B253" s="37"/>
      <c r="C253" s="38"/>
      <c r="D253" s="227" t="s">
        <v>134</v>
      </c>
      <c r="E253" s="38"/>
      <c r="F253" s="228" t="s">
        <v>1176</v>
      </c>
      <c r="G253" s="38"/>
      <c r="H253" s="38"/>
      <c r="I253" s="138"/>
      <c r="J253" s="38"/>
      <c r="K253" s="38"/>
      <c r="L253" s="42"/>
      <c r="M253" s="229"/>
      <c r="N253" s="85"/>
      <c r="O253" s="85"/>
      <c r="P253" s="85"/>
      <c r="Q253" s="85"/>
      <c r="R253" s="85"/>
      <c r="S253" s="85"/>
      <c r="T253" s="86"/>
      <c r="AT253" s="16" t="s">
        <v>134</v>
      </c>
      <c r="AU253" s="16" t="s">
        <v>83</v>
      </c>
    </row>
    <row r="254" spans="2:65" s="1" customFormat="1" ht="16.5" customHeight="1">
      <c r="B254" s="37"/>
      <c r="C254" s="265" t="s">
        <v>276</v>
      </c>
      <c r="D254" s="265" t="s">
        <v>260</v>
      </c>
      <c r="E254" s="266" t="s">
        <v>1177</v>
      </c>
      <c r="F254" s="267" t="s">
        <v>1178</v>
      </c>
      <c r="G254" s="268" t="s">
        <v>132</v>
      </c>
      <c r="H254" s="269">
        <v>1</v>
      </c>
      <c r="I254" s="270"/>
      <c r="J254" s="271">
        <f>ROUND(I254*H254,2)</f>
        <v>0</v>
      </c>
      <c r="K254" s="267" t="s">
        <v>175</v>
      </c>
      <c r="L254" s="272"/>
      <c r="M254" s="273" t="s">
        <v>1</v>
      </c>
      <c r="N254" s="274" t="s">
        <v>38</v>
      </c>
      <c r="O254" s="85"/>
      <c r="P254" s="223">
        <f>O254*H254</f>
        <v>0</v>
      </c>
      <c r="Q254" s="223">
        <v>0</v>
      </c>
      <c r="R254" s="223">
        <f>Q254*H254</f>
        <v>0</v>
      </c>
      <c r="S254" s="223">
        <v>0</v>
      </c>
      <c r="T254" s="224">
        <f>S254*H254</f>
        <v>0</v>
      </c>
      <c r="AR254" s="225" t="s">
        <v>145</v>
      </c>
      <c r="AT254" s="225" t="s">
        <v>260</v>
      </c>
      <c r="AU254" s="225" t="s">
        <v>83</v>
      </c>
      <c r="AY254" s="16" t="s">
        <v>128</v>
      </c>
      <c r="BE254" s="226">
        <f>IF(N254="základní",J254,0)</f>
        <v>0</v>
      </c>
      <c r="BF254" s="226">
        <f>IF(N254="snížená",J254,0)</f>
        <v>0</v>
      </c>
      <c r="BG254" s="226">
        <f>IF(N254="zákl. přenesená",J254,0)</f>
        <v>0</v>
      </c>
      <c r="BH254" s="226">
        <f>IF(N254="sníž. přenesená",J254,0)</f>
        <v>0</v>
      </c>
      <c r="BI254" s="226">
        <f>IF(N254="nulová",J254,0)</f>
        <v>0</v>
      </c>
      <c r="BJ254" s="16" t="s">
        <v>81</v>
      </c>
      <c r="BK254" s="226">
        <f>ROUND(I254*H254,2)</f>
        <v>0</v>
      </c>
      <c r="BL254" s="16" t="s">
        <v>133</v>
      </c>
      <c r="BM254" s="225" t="s">
        <v>360</v>
      </c>
    </row>
    <row r="255" spans="2:47" s="1" customFormat="1" ht="12">
      <c r="B255" s="37"/>
      <c r="C255" s="38"/>
      <c r="D255" s="227" t="s">
        <v>134</v>
      </c>
      <c r="E255" s="38"/>
      <c r="F255" s="228" t="s">
        <v>1178</v>
      </c>
      <c r="G255" s="38"/>
      <c r="H255" s="38"/>
      <c r="I255" s="138"/>
      <c r="J255" s="38"/>
      <c r="K255" s="38"/>
      <c r="L255" s="42"/>
      <c r="M255" s="229"/>
      <c r="N255" s="85"/>
      <c r="O255" s="85"/>
      <c r="P255" s="85"/>
      <c r="Q255" s="85"/>
      <c r="R255" s="85"/>
      <c r="S255" s="85"/>
      <c r="T255" s="86"/>
      <c r="AT255" s="16" t="s">
        <v>134</v>
      </c>
      <c r="AU255" s="16" t="s">
        <v>83</v>
      </c>
    </row>
    <row r="256" spans="2:65" s="1" customFormat="1" ht="16.5" customHeight="1">
      <c r="B256" s="37"/>
      <c r="C256" s="265" t="s">
        <v>362</v>
      </c>
      <c r="D256" s="265" t="s">
        <v>260</v>
      </c>
      <c r="E256" s="266" t="s">
        <v>1179</v>
      </c>
      <c r="F256" s="267" t="s">
        <v>1180</v>
      </c>
      <c r="G256" s="268" t="s">
        <v>132</v>
      </c>
      <c r="H256" s="269">
        <v>2</v>
      </c>
      <c r="I256" s="270"/>
      <c r="J256" s="271">
        <f>ROUND(I256*H256,2)</f>
        <v>0</v>
      </c>
      <c r="K256" s="267" t="s">
        <v>175</v>
      </c>
      <c r="L256" s="272"/>
      <c r="M256" s="273" t="s">
        <v>1</v>
      </c>
      <c r="N256" s="274" t="s">
        <v>38</v>
      </c>
      <c r="O256" s="85"/>
      <c r="P256" s="223">
        <f>O256*H256</f>
        <v>0</v>
      </c>
      <c r="Q256" s="223">
        <v>0</v>
      </c>
      <c r="R256" s="223">
        <f>Q256*H256</f>
        <v>0</v>
      </c>
      <c r="S256" s="223">
        <v>0</v>
      </c>
      <c r="T256" s="224">
        <f>S256*H256</f>
        <v>0</v>
      </c>
      <c r="AR256" s="225" t="s">
        <v>145</v>
      </c>
      <c r="AT256" s="225" t="s">
        <v>260</v>
      </c>
      <c r="AU256" s="225" t="s">
        <v>83</v>
      </c>
      <c r="AY256" s="16" t="s">
        <v>128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6" t="s">
        <v>81</v>
      </c>
      <c r="BK256" s="226">
        <f>ROUND(I256*H256,2)</f>
        <v>0</v>
      </c>
      <c r="BL256" s="16" t="s">
        <v>133</v>
      </c>
      <c r="BM256" s="225" t="s">
        <v>365</v>
      </c>
    </row>
    <row r="257" spans="2:47" s="1" customFormat="1" ht="12">
      <c r="B257" s="37"/>
      <c r="C257" s="38"/>
      <c r="D257" s="227" t="s">
        <v>134</v>
      </c>
      <c r="E257" s="38"/>
      <c r="F257" s="228" t="s">
        <v>1180</v>
      </c>
      <c r="G257" s="38"/>
      <c r="H257" s="38"/>
      <c r="I257" s="138"/>
      <c r="J257" s="38"/>
      <c r="K257" s="38"/>
      <c r="L257" s="42"/>
      <c r="M257" s="229"/>
      <c r="N257" s="85"/>
      <c r="O257" s="85"/>
      <c r="P257" s="85"/>
      <c r="Q257" s="85"/>
      <c r="R257" s="85"/>
      <c r="S257" s="85"/>
      <c r="T257" s="86"/>
      <c r="AT257" s="16" t="s">
        <v>134</v>
      </c>
      <c r="AU257" s="16" t="s">
        <v>83</v>
      </c>
    </row>
    <row r="258" spans="2:65" s="1" customFormat="1" ht="24" customHeight="1">
      <c r="B258" s="37"/>
      <c r="C258" s="265" t="s">
        <v>280</v>
      </c>
      <c r="D258" s="265" t="s">
        <v>260</v>
      </c>
      <c r="E258" s="266" t="s">
        <v>1181</v>
      </c>
      <c r="F258" s="267" t="s">
        <v>1182</v>
      </c>
      <c r="G258" s="268" t="s">
        <v>132</v>
      </c>
      <c r="H258" s="269">
        <v>1</v>
      </c>
      <c r="I258" s="270"/>
      <c r="J258" s="271">
        <f>ROUND(I258*H258,2)</f>
        <v>0</v>
      </c>
      <c r="K258" s="267" t="s">
        <v>175</v>
      </c>
      <c r="L258" s="272"/>
      <c r="M258" s="273" t="s">
        <v>1</v>
      </c>
      <c r="N258" s="274" t="s">
        <v>38</v>
      </c>
      <c r="O258" s="85"/>
      <c r="P258" s="223">
        <f>O258*H258</f>
        <v>0</v>
      </c>
      <c r="Q258" s="223">
        <v>0</v>
      </c>
      <c r="R258" s="223">
        <f>Q258*H258</f>
        <v>0</v>
      </c>
      <c r="S258" s="223">
        <v>0</v>
      </c>
      <c r="T258" s="224">
        <f>S258*H258</f>
        <v>0</v>
      </c>
      <c r="AR258" s="225" t="s">
        <v>145</v>
      </c>
      <c r="AT258" s="225" t="s">
        <v>260</v>
      </c>
      <c r="AU258" s="225" t="s">
        <v>83</v>
      </c>
      <c r="AY258" s="16" t="s">
        <v>128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6" t="s">
        <v>81</v>
      </c>
      <c r="BK258" s="226">
        <f>ROUND(I258*H258,2)</f>
        <v>0</v>
      </c>
      <c r="BL258" s="16" t="s">
        <v>133</v>
      </c>
      <c r="BM258" s="225" t="s">
        <v>369</v>
      </c>
    </row>
    <row r="259" spans="2:47" s="1" customFormat="1" ht="12">
      <c r="B259" s="37"/>
      <c r="C259" s="38"/>
      <c r="D259" s="227" t="s">
        <v>134</v>
      </c>
      <c r="E259" s="38"/>
      <c r="F259" s="228" t="s">
        <v>1182</v>
      </c>
      <c r="G259" s="38"/>
      <c r="H259" s="38"/>
      <c r="I259" s="138"/>
      <c r="J259" s="38"/>
      <c r="K259" s="38"/>
      <c r="L259" s="42"/>
      <c r="M259" s="229"/>
      <c r="N259" s="85"/>
      <c r="O259" s="85"/>
      <c r="P259" s="85"/>
      <c r="Q259" s="85"/>
      <c r="R259" s="85"/>
      <c r="S259" s="85"/>
      <c r="T259" s="86"/>
      <c r="AT259" s="16" t="s">
        <v>134</v>
      </c>
      <c r="AU259" s="16" t="s">
        <v>83</v>
      </c>
    </row>
    <row r="260" spans="2:65" s="1" customFormat="1" ht="24" customHeight="1">
      <c r="B260" s="37"/>
      <c r="C260" s="265" t="s">
        <v>370</v>
      </c>
      <c r="D260" s="265" t="s">
        <v>260</v>
      </c>
      <c r="E260" s="266" t="s">
        <v>875</v>
      </c>
      <c r="F260" s="267" t="s">
        <v>1183</v>
      </c>
      <c r="G260" s="268" t="s">
        <v>132</v>
      </c>
      <c r="H260" s="269">
        <v>1</v>
      </c>
      <c r="I260" s="270"/>
      <c r="J260" s="271">
        <f>ROUND(I260*H260,2)</f>
        <v>0</v>
      </c>
      <c r="K260" s="267" t="s">
        <v>175</v>
      </c>
      <c r="L260" s="272"/>
      <c r="M260" s="273" t="s">
        <v>1</v>
      </c>
      <c r="N260" s="274" t="s">
        <v>38</v>
      </c>
      <c r="O260" s="85"/>
      <c r="P260" s="223">
        <f>O260*H260</f>
        <v>0</v>
      </c>
      <c r="Q260" s="223">
        <v>0</v>
      </c>
      <c r="R260" s="223">
        <f>Q260*H260</f>
        <v>0</v>
      </c>
      <c r="S260" s="223">
        <v>0</v>
      </c>
      <c r="T260" s="224">
        <f>S260*H260</f>
        <v>0</v>
      </c>
      <c r="AR260" s="225" t="s">
        <v>145</v>
      </c>
      <c r="AT260" s="225" t="s">
        <v>260</v>
      </c>
      <c r="AU260" s="225" t="s">
        <v>83</v>
      </c>
      <c r="AY260" s="16" t="s">
        <v>128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6" t="s">
        <v>81</v>
      </c>
      <c r="BK260" s="226">
        <f>ROUND(I260*H260,2)</f>
        <v>0</v>
      </c>
      <c r="BL260" s="16" t="s">
        <v>133</v>
      </c>
      <c r="BM260" s="225" t="s">
        <v>373</v>
      </c>
    </row>
    <row r="261" spans="2:47" s="1" customFormat="1" ht="12">
      <c r="B261" s="37"/>
      <c r="C261" s="38"/>
      <c r="D261" s="227" t="s">
        <v>134</v>
      </c>
      <c r="E261" s="38"/>
      <c r="F261" s="228" t="s">
        <v>1183</v>
      </c>
      <c r="G261" s="38"/>
      <c r="H261" s="38"/>
      <c r="I261" s="138"/>
      <c r="J261" s="38"/>
      <c r="K261" s="38"/>
      <c r="L261" s="42"/>
      <c r="M261" s="229"/>
      <c r="N261" s="85"/>
      <c r="O261" s="85"/>
      <c r="P261" s="85"/>
      <c r="Q261" s="85"/>
      <c r="R261" s="85"/>
      <c r="S261" s="85"/>
      <c r="T261" s="86"/>
      <c r="AT261" s="16" t="s">
        <v>134</v>
      </c>
      <c r="AU261" s="16" t="s">
        <v>83</v>
      </c>
    </row>
    <row r="262" spans="2:65" s="1" customFormat="1" ht="36" customHeight="1">
      <c r="B262" s="37"/>
      <c r="C262" s="265" t="s">
        <v>285</v>
      </c>
      <c r="D262" s="265" t="s">
        <v>260</v>
      </c>
      <c r="E262" s="266" t="s">
        <v>1184</v>
      </c>
      <c r="F262" s="267" t="s">
        <v>1185</v>
      </c>
      <c r="G262" s="268" t="s">
        <v>132</v>
      </c>
      <c r="H262" s="269">
        <v>1</v>
      </c>
      <c r="I262" s="270"/>
      <c r="J262" s="271">
        <f>ROUND(I262*H262,2)</f>
        <v>0</v>
      </c>
      <c r="K262" s="267" t="s">
        <v>175</v>
      </c>
      <c r="L262" s="272"/>
      <c r="M262" s="273" t="s">
        <v>1</v>
      </c>
      <c r="N262" s="274" t="s">
        <v>38</v>
      </c>
      <c r="O262" s="85"/>
      <c r="P262" s="223">
        <f>O262*H262</f>
        <v>0</v>
      </c>
      <c r="Q262" s="223">
        <v>0</v>
      </c>
      <c r="R262" s="223">
        <f>Q262*H262</f>
        <v>0</v>
      </c>
      <c r="S262" s="223">
        <v>0</v>
      </c>
      <c r="T262" s="224">
        <f>S262*H262</f>
        <v>0</v>
      </c>
      <c r="AR262" s="225" t="s">
        <v>145</v>
      </c>
      <c r="AT262" s="225" t="s">
        <v>260</v>
      </c>
      <c r="AU262" s="225" t="s">
        <v>83</v>
      </c>
      <c r="AY262" s="16" t="s">
        <v>128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6" t="s">
        <v>81</v>
      </c>
      <c r="BK262" s="226">
        <f>ROUND(I262*H262,2)</f>
        <v>0</v>
      </c>
      <c r="BL262" s="16" t="s">
        <v>133</v>
      </c>
      <c r="BM262" s="225" t="s">
        <v>376</v>
      </c>
    </row>
    <row r="263" spans="2:47" s="1" customFormat="1" ht="12">
      <c r="B263" s="37"/>
      <c r="C263" s="38"/>
      <c r="D263" s="227" t="s">
        <v>134</v>
      </c>
      <c r="E263" s="38"/>
      <c r="F263" s="228" t="s">
        <v>1185</v>
      </c>
      <c r="G263" s="38"/>
      <c r="H263" s="38"/>
      <c r="I263" s="138"/>
      <c r="J263" s="38"/>
      <c r="K263" s="38"/>
      <c r="L263" s="42"/>
      <c r="M263" s="229"/>
      <c r="N263" s="85"/>
      <c r="O263" s="85"/>
      <c r="P263" s="85"/>
      <c r="Q263" s="85"/>
      <c r="R263" s="85"/>
      <c r="S263" s="85"/>
      <c r="T263" s="86"/>
      <c r="AT263" s="16" t="s">
        <v>134</v>
      </c>
      <c r="AU263" s="16" t="s">
        <v>83</v>
      </c>
    </row>
    <row r="264" spans="2:65" s="1" customFormat="1" ht="16.5" customHeight="1">
      <c r="B264" s="37"/>
      <c r="C264" s="214" t="s">
        <v>378</v>
      </c>
      <c r="D264" s="214" t="s">
        <v>129</v>
      </c>
      <c r="E264" s="215" t="s">
        <v>1186</v>
      </c>
      <c r="F264" s="216" t="s">
        <v>1187</v>
      </c>
      <c r="G264" s="217" t="s">
        <v>132</v>
      </c>
      <c r="H264" s="218">
        <v>2</v>
      </c>
      <c r="I264" s="219"/>
      <c r="J264" s="220">
        <f>ROUND(I264*H264,2)</f>
        <v>0</v>
      </c>
      <c r="K264" s="216" t="s">
        <v>1</v>
      </c>
      <c r="L264" s="42"/>
      <c r="M264" s="221" t="s">
        <v>1</v>
      </c>
      <c r="N264" s="222" t="s">
        <v>38</v>
      </c>
      <c r="O264" s="85"/>
      <c r="P264" s="223">
        <f>O264*H264</f>
        <v>0</v>
      </c>
      <c r="Q264" s="223">
        <v>0</v>
      </c>
      <c r="R264" s="223">
        <f>Q264*H264</f>
        <v>0</v>
      </c>
      <c r="S264" s="223">
        <v>0</v>
      </c>
      <c r="T264" s="224">
        <f>S264*H264</f>
        <v>0</v>
      </c>
      <c r="AR264" s="225" t="s">
        <v>133</v>
      </c>
      <c r="AT264" s="225" t="s">
        <v>129</v>
      </c>
      <c r="AU264" s="225" t="s">
        <v>83</v>
      </c>
      <c r="AY264" s="16" t="s">
        <v>128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6" t="s">
        <v>81</v>
      </c>
      <c r="BK264" s="226">
        <f>ROUND(I264*H264,2)</f>
        <v>0</v>
      </c>
      <c r="BL264" s="16" t="s">
        <v>133</v>
      </c>
      <c r="BM264" s="225" t="s">
        <v>381</v>
      </c>
    </row>
    <row r="265" spans="2:47" s="1" customFormat="1" ht="12">
      <c r="B265" s="37"/>
      <c r="C265" s="38"/>
      <c r="D265" s="227" t="s">
        <v>134</v>
      </c>
      <c r="E265" s="38"/>
      <c r="F265" s="228" t="s">
        <v>1187</v>
      </c>
      <c r="G265" s="38"/>
      <c r="H265" s="38"/>
      <c r="I265" s="138"/>
      <c r="J265" s="38"/>
      <c r="K265" s="38"/>
      <c r="L265" s="42"/>
      <c r="M265" s="229"/>
      <c r="N265" s="85"/>
      <c r="O265" s="85"/>
      <c r="P265" s="85"/>
      <c r="Q265" s="85"/>
      <c r="R265" s="85"/>
      <c r="S265" s="85"/>
      <c r="T265" s="86"/>
      <c r="AT265" s="16" t="s">
        <v>134</v>
      </c>
      <c r="AU265" s="16" t="s">
        <v>83</v>
      </c>
    </row>
    <row r="266" spans="2:65" s="1" customFormat="1" ht="24" customHeight="1">
      <c r="B266" s="37"/>
      <c r="C266" s="265" t="s">
        <v>289</v>
      </c>
      <c r="D266" s="265" t="s">
        <v>260</v>
      </c>
      <c r="E266" s="266" t="s">
        <v>1188</v>
      </c>
      <c r="F266" s="267" t="s">
        <v>1189</v>
      </c>
      <c r="G266" s="268" t="s">
        <v>132</v>
      </c>
      <c r="H266" s="269">
        <v>2</v>
      </c>
      <c r="I266" s="270"/>
      <c r="J266" s="271">
        <f>ROUND(I266*H266,2)</f>
        <v>0</v>
      </c>
      <c r="K266" s="267" t="s">
        <v>1</v>
      </c>
      <c r="L266" s="272"/>
      <c r="M266" s="273" t="s">
        <v>1</v>
      </c>
      <c r="N266" s="274" t="s">
        <v>38</v>
      </c>
      <c r="O266" s="85"/>
      <c r="P266" s="223">
        <f>O266*H266</f>
        <v>0</v>
      </c>
      <c r="Q266" s="223">
        <v>0</v>
      </c>
      <c r="R266" s="223">
        <f>Q266*H266</f>
        <v>0</v>
      </c>
      <c r="S266" s="223">
        <v>0</v>
      </c>
      <c r="T266" s="224">
        <f>S266*H266</f>
        <v>0</v>
      </c>
      <c r="AR266" s="225" t="s">
        <v>145</v>
      </c>
      <c r="AT266" s="225" t="s">
        <v>260</v>
      </c>
      <c r="AU266" s="225" t="s">
        <v>83</v>
      </c>
      <c r="AY266" s="16" t="s">
        <v>128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6" t="s">
        <v>81</v>
      </c>
      <c r="BK266" s="226">
        <f>ROUND(I266*H266,2)</f>
        <v>0</v>
      </c>
      <c r="BL266" s="16" t="s">
        <v>133</v>
      </c>
      <c r="BM266" s="225" t="s">
        <v>384</v>
      </c>
    </row>
    <row r="267" spans="2:47" s="1" customFormat="1" ht="12">
      <c r="B267" s="37"/>
      <c r="C267" s="38"/>
      <c r="D267" s="227" t="s">
        <v>134</v>
      </c>
      <c r="E267" s="38"/>
      <c r="F267" s="228" t="s">
        <v>1189</v>
      </c>
      <c r="G267" s="38"/>
      <c r="H267" s="38"/>
      <c r="I267" s="138"/>
      <c r="J267" s="38"/>
      <c r="K267" s="38"/>
      <c r="L267" s="42"/>
      <c r="M267" s="229"/>
      <c r="N267" s="85"/>
      <c r="O267" s="85"/>
      <c r="P267" s="85"/>
      <c r="Q267" s="85"/>
      <c r="R267" s="85"/>
      <c r="S267" s="85"/>
      <c r="T267" s="86"/>
      <c r="AT267" s="16" t="s">
        <v>134</v>
      </c>
      <c r="AU267" s="16" t="s">
        <v>83</v>
      </c>
    </row>
    <row r="268" spans="2:65" s="1" customFormat="1" ht="24" customHeight="1">
      <c r="B268" s="37"/>
      <c r="C268" s="265" t="s">
        <v>386</v>
      </c>
      <c r="D268" s="265" t="s">
        <v>260</v>
      </c>
      <c r="E268" s="266" t="s">
        <v>1190</v>
      </c>
      <c r="F268" s="267" t="s">
        <v>1191</v>
      </c>
      <c r="G268" s="268" t="s">
        <v>132</v>
      </c>
      <c r="H268" s="269">
        <v>2</v>
      </c>
      <c r="I268" s="270"/>
      <c r="J268" s="271">
        <f>ROUND(I268*H268,2)</f>
        <v>0</v>
      </c>
      <c r="K268" s="267" t="s">
        <v>1</v>
      </c>
      <c r="L268" s="272"/>
      <c r="M268" s="273" t="s">
        <v>1</v>
      </c>
      <c r="N268" s="274" t="s">
        <v>38</v>
      </c>
      <c r="O268" s="85"/>
      <c r="P268" s="223">
        <f>O268*H268</f>
        <v>0</v>
      </c>
      <c r="Q268" s="223">
        <v>0</v>
      </c>
      <c r="R268" s="223">
        <f>Q268*H268</f>
        <v>0</v>
      </c>
      <c r="S268" s="223">
        <v>0</v>
      </c>
      <c r="T268" s="224">
        <f>S268*H268</f>
        <v>0</v>
      </c>
      <c r="AR268" s="225" t="s">
        <v>145</v>
      </c>
      <c r="AT268" s="225" t="s">
        <v>260</v>
      </c>
      <c r="AU268" s="225" t="s">
        <v>83</v>
      </c>
      <c r="AY268" s="16" t="s">
        <v>128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16" t="s">
        <v>81</v>
      </c>
      <c r="BK268" s="226">
        <f>ROUND(I268*H268,2)</f>
        <v>0</v>
      </c>
      <c r="BL268" s="16" t="s">
        <v>133</v>
      </c>
      <c r="BM268" s="225" t="s">
        <v>389</v>
      </c>
    </row>
    <row r="269" spans="2:47" s="1" customFormat="1" ht="12">
      <c r="B269" s="37"/>
      <c r="C269" s="38"/>
      <c r="D269" s="227" t="s">
        <v>134</v>
      </c>
      <c r="E269" s="38"/>
      <c r="F269" s="228" t="s">
        <v>1191</v>
      </c>
      <c r="G269" s="38"/>
      <c r="H269" s="38"/>
      <c r="I269" s="138"/>
      <c r="J269" s="38"/>
      <c r="K269" s="38"/>
      <c r="L269" s="42"/>
      <c r="M269" s="229"/>
      <c r="N269" s="85"/>
      <c r="O269" s="85"/>
      <c r="P269" s="85"/>
      <c r="Q269" s="85"/>
      <c r="R269" s="85"/>
      <c r="S269" s="85"/>
      <c r="T269" s="86"/>
      <c r="AT269" s="16" t="s">
        <v>134</v>
      </c>
      <c r="AU269" s="16" t="s">
        <v>83</v>
      </c>
    </row>
    <row r="270" spans="2:65" s="1" customFormat="1" ht="16.5" customHeight="1">
      <c r="B270" s="37"/>
      <c r="C270" s="265" t="s">
        <v>293</v>
      </c>
      <c r="D270" s="265" t="s">
        <v>260</v>
      </c>
      <c r="E270" s="266" t="s">
        <v>1192</v>
      </c>
      <c r="F270" s="267" t="s">
        <v>1193</v>
      </c>
      <c r="G270" s="268" t="s">
        <v>132</v>
      </c>
      <c r="H270" s="269">
        <v>2</v>
      </c>
      <c r="I270" s="270"/>
      <c r="J270" s="271">
        <f>ROUND(I270*H270,2)</f>
        <v>0</v>
      </c>
      <c r="K270" s="267" t="s">
        <v>175</v>
      </c>
      <c r="L270" s="272"/>
      <c r="M270" s="273" t="s">
        <v>1</v>
      </c>
      <c r="N270" s="274" t="s">
        <v>38</v>
      </c>
      <c r="O270" s="85"/>
      <c r="P270" s="223">
        <f>O270*H270</f>
        <v>0</v>
      </c>
      <c r="Q270" s="223">
        <v>0</v>
      </c>
      <c r="R270" s="223">
        <f>Q270*H270</f>
        <v>0</v>
      </c>
      <c r="S270" s="223">
        <v>0</v>
      </c>
      <c r="T270" s="224">
        <f>S270*H270</f>
        <v>0</v>
      </c>
      <c r="AR270" s="225" t="s">
        <v>145</v>
      </c>
      <c r="AT270" s="225" t="s">
        <v>260</v>
      </c>
      <c r="AU270" s="225" t="s">
        <v>83</v>
      </c>
      <c r="AY270" s="16" t="s">
        <v>128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6" t="s">
        <v>81</v>
      </c>
      <c r="BK270" s="226">
        <f>ROUND(I270*H270,2)</f>
        <v>0</v>
      </c>
      <c r="BL270" s="16" t="s">
        <v>133</v>
      </c>
      <c r="BM270" s="225" t="s">
        <v>393</v>
      </c>
    </row>
    <row r="271" spans="2:47" s="1" customFormat="1" ht="12">
      <c r="B271" s="37"/>
      <c r="C271" s="38"/>
      <c r="D271" s="227" t="s">
        <v>134</v>
      </c>
      <c r="E271" s="38"/>
      <c r="F271" s="228" t="s">
        <v>1193</v>
      </c>
      <c r="G271" s="38"/>
      <c r="H271" s="38"/>
      <c r="I271" s="138"/>
      <c r="J271" s="38"/>
      <c r="K271" s="38"/>
      <c r="L271" s="42"/>
      <c r="M271" s="229"/>
      <c r="N271" s="85"/>
      <c r="O271" s="85"/>
      <c r="P271" s="85"/>
      <c r="Q271" s="85"/>
      <c r="R271" s="85"/>
      <c r="S271" s="85"/>
      <c r="T271" s="86"/>
      <c r="AT271" s="16" t="s">
        <v>134</v>
      </c>
      <c r="AU271" s="16" t="s">
        <v>83</v>
      </c>
    </row>
    <row r="272" spans="2:63" s="10" customFormat="1" ht="22.8" customHeight="1">
      <c r="B272" s="200"/>
      <c r="C272" s="201"/>
      <c r="D272" s="202" t="s">
        <v>72</v>
      </c>
      <c r="E272" s="241" t="s">
        <v>164</v>
      </c>
      <c r="F272" s="241" t="s">
        <v>492</v>
      </c>
      <c r="G272" s="201"/>
      <c r="H272" s="201"/>
      <c r="I272" s="204"/>
      <c r="J272" s="242">
        <f>BK272</f>
        <v>0</v>
      </c>
      <c r="K272" s="201"/>
      <c r="L272" s="206"/>
      <c r="M272" s="207"/>
      <c r="N272" s="208"/>
      <c r="O272" s="208"/>
      <c r="P272" s="209">
        <f>SUM(P273:P357)</f>
        <v>0</v>
      </c>
      <c r="Q272" s="208"/>
      <c r="R272" s="209">
        <f>SUM(R273:R357)</f>
        <v>0.0026687074999999995</v>
      </c>
      <c r="S272" s="208"/>
      <c r="T272" s="210">
        <f>SUM(T273:T357)</f>
        <v>0</v>
      </c>
      <c r="AR272" s="211" t="s">
        <v>81</v>
      </c>
      <c r="AT272" s="212" t="s">
        <v>72</v>
      </c>
      <c r="AU272" s="212" t="s">
        <v>81</v>
      </c>
      <c r="AY272" s="211" t="s">
        <v>128</v>
      </c>
      <c r="BK272" s="213">
        <f>SUM(BK273:BK357)</f>
        <v>0</v>
      </c>
    </row>
    <row r="273" spans="2:65" s="1" customFormat="1" ht="16.5" customHeight="1">
      <c r="B273" s="37"/>
      <c r="C273" s="214" t="s">
        <v>395</v>
      </c>
      <c r="D273" s="214" t="s">
        <v>129</v>
      </c>
      <c r="E273" s="215" t="s">
        <v>1194</v>
      </c>
      <c r="F273" s="216" t="s">
        <v>1195</v>
      </c>
      <c r="G273" s="217" t="s">
        <v>132</v>
      </c>
      <c r="H273" s="218">
        <v>2</v>
      </c>
      <c r="I273" s="219"/>
      <c r="J273" s="220">
        <f>ROUND(I273*H273,2)</f>
        <v>0</v>
      </c>
      <c r="K273" s="216" t="s">
        <v>1</v>
      </c>
      <c r="L273" s="42"/>
      <c r="M273" s="221" t="s">
        <v>1</v>
      </c>
      <c r="N273" s="222" t="s">
        <v>38</v>
      </c>
      <c r="O273" s="85"/>
      <c r="P273" s="223">
        <f>O273*H273</f>
        <v>0</v>
      </c>
      <c r="Q273" s="223">
        <v>0</v>
      </c>
      <c r="R273" s="223">
        <f>Q273*H273</f>
        <v>0</v>
      </c>
      <c r="S273" s="223">
        <v>0</v>
      </c>
      <c r="T273" s="224">
        <f>S273*H273</f>
        <v>0</v>
      </c>
      <c r="AR273" s="225" t="s">
        <v>133</v>
      </c>
      <c r="AT273" s="225" t="s">
        <v>129</v>
      </c>
      <c r="AU273" s="225" t="s">
        <v>83</v>
      </c>
      <c r="AY273" s="16" t="s">
        <v>128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6" t="s">
        <v>81</v>
      </c>
      <c r="BK273" s="226">
        <f>ROUND(I273*H273,2)</f>
        <v>0</v>
      </c>
      <c r="BL273" s="16" t="s">
        <v>133</v>
      </c>
      <c r="BM273" s="225" t="s">
        <v>398</v>
      </c>
    </row>
    <row r="274" spans="2:47" s="1" customFormat="1" ht="12">
      <c r="B274" s="37"/>
      <c r="C274" s="38"/>
      <c r="D274" s="227" t="s">
        <v>134</v>
      </c>
      <c r="E274" s="38"/>
      <c r="F274" s="228" t="s">
        <v>1195</v>
      </c>
      <c r="G274" s="38"/>
      <c r="H274" s="38"/>
      <c r="I274" s="138"/>
      <c r="J274" s="38"/>
      <c r="K274" s="38"/>
      <c r="L274" s="42"/>
      <c r="M274" s="229"/>
      <c r="N274" s="85"/>
      <c r="O274" s="85"/>
      <c r="P274" s="85"/>
      <c r="Q274" s="85"/>
      <c r="R274" s="85"/>
      <c r="S274" s="85"/>
      <c r="T274" s="86"/>
      <c r="AT274" s="16" t="s">
        <v>134</v>
      </c>
      <c r="AU274" s="16" t="s">
        <v>83</v>
      </c>
    </row>
    <row r="275" spans="2:65" s="1" customFormat="1" ht="16.5" customHeight="1">
      <c r="B275" s="37"/>
      <c r="C275" s="265" t="s">
        <v>299</v>
      </c>
      <c r="D275" s="265" t="s">
        <v>260</v>
      </c>
      <c r="E275" s="266" t="s">
        <v>1196</v>
      </c>
      <c r="F275" s="267" t="s">
        <v>1197</v>
      </c>
      <c r="G275" s="268" t="s">
        <v>132</v>
      </c>
      <c r="H275" s="269">
        <v>2</v>
      </c>
      <c r="I275" s="270"/>
      <c r="J275" s="271">
        <f>ROUND(I275*H275,2)</f>
        <v>0</v>
      </c>
      <c r="K275" s="267" t="s">
        <v>1</v>
      </c>
      <c r="L275" s="272"/>
      <c r="M275" s="273" t="s">
        <v>1</v>
      </c>
      <c r="N275" s="274" t="s">
        <v>38</v>
      </c>
      <c r="O275" s="85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AR275" s="225" t="s">
        <v>145</v>
      </c>
      <c r="AT275" s="225" t="s">
        <v>260</v>
      </c>
      <c r="AU275" s="225" t="s">
        <v>83</v>
      </c>
      <c r="AY275" s="16" t="s">
        <v>128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6" t="s">
        <v>81</v>
      </c>
      <c r="BK275" s="226">
        <f>ROUND(I275*H275,2)</f>
        <v>0</v>
      </c>
      <c r="BL275" s="16" t="s">
        <v>133</v>
      </c>
      <c r="BM275" s="225" t="s">
        <v>401</v>
      </c>
    </row>
    <row r="276" spans="2:47" s="1" customFormat="1" ht="12">
      <c r="B276" s="37"/>
      <c r="C276" s="38"/>
      <c r="D276" s="227" t="s">
        <v>134</v>
      </c>
      <c r="E276" s="38"/>
      <c r="F276" s="228" t="s">
        <v>1197</v>
      </c>
      <c r="G276" s="38"/>
      <c r="H276" s="38"/>
      <c r="I276" s="138"/>
      <c r="J276" s="38"/>
      <c r="K276" s="38"/>
      <c r="L276" s="42"/>
      <c r="M276" s="229"/>
      <c r="N276" s="85"/>
      <c r="O276" s="85"/>
      <c r="P276" s="85"/>
      <c r="Q276" s="85"/>
      <c r="R276" s="85"/>
      <c r="S276" s="85"/>
      <c r="T276" s="86"/>
      <c r="AT276" s="16" t="s">
        <v>134</v>
      </c>
      <c r="AU276" s="16" t="s">
        <v>83</v>
      </c>
    </row>
    <row r="277" spans="2:65" s="1" customFormat="1" ht="16.5" customHeight="1">
      <c r="B277" s="37"/>
      <c r="C277" s="265" t="s">
        <v>403</v>
      </c>
      <c r="D277" s="265" t="s">
        <v>260</v>
      </c>
      <c r="E277" s="266" t="s">
        <v>1198</v>
      </c>
      <c r="F277" s="267" t="s">
        <v>1199</v>
      </c>
      <c r="G277" s="268" t="s">
        <v>132</v>
      </c>
      <c r="H277" s="269">
        <v>2</v>
      </c>
      <c r="I277" s="270"/>
      <c r="J277" s="271">
        <f>ROUND(I277*H277,2)</f>
        <v>0</v>
      </c>
      <c r="K277" s="267" t="s">
        <v>1</v>
      </c>
      <c r="L277" s="272"/>
      <c r="M277" s="273" t="s">
        <v>1</v>
      </c>
      <c r="N277" s="274" t="s">
        <v>38</v>
      </c>
      <c r="O277" s="85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AR277" s="225" t="s">
        <v>145</v>
      </c>
      <c r="AT277" s="225" t="s">
        <v>260</v>
      </c>
      <c r="AU277" s="225" t="s">
        <v>83</v>
      </c>
      <c r="AY277" s="16" t="s">
        <v>128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6" t="s">
        <v>81</v>
      </c>
      <c r="BK277" s="226">
        <f>ROUND(I277*H277,2)</f>
        <v>0</v>
      </c>
      <c r="BL277" s="16" t="s">
        <v>133</v>
      </c>
      <c r="BM277" s="225" t="s">
        <v>406</v>
      </c>
    </row>
    <row r="278" spans="2:47" s="1" customFormat="1" ht="12">
      <c r="B278" s="37"/>
      <c r="C278" s="38"/>
      <c r="D278" s="227" t="s">
        <v>134</v>
      </c>
      <c r="E278" s="38"/>
      <c r="F278" s="228" t="s">
        <v>1199</v>
      </c>
      <c r="G278" s="38"/>
      <c r="H278" s="38"/>
      <c r="I278" s="138"/>
      <c r="J278" s="38"/>
      <c r="K278" s="38"/>
      <c r="L278" s="42"/>
      <c r="M278" s="229"/>
      <c r="N278" s="85"/>
      <c r="O278" s="85"/>
      <c r="P278" s="85"/>
      <c r="Q278" s="85"/>
      <c r="R278" s="85"/>
      <c r="S278" s="85"/>
      <c r="T278" s="86"/>
      <c r="AT278" s="16" t="s">
        <v>134</v>
      </c>
      <c r="AU278" s="16" t="s">
        <v>83</v>
      </c>
    </row>
    <row r="279" spans="2:65" s="1" customFormat="1" ht="16.5" customHeight="1">
      <c r="B279" s="37"/>
      <c r="C279" s="265" t="s">
        <v>304</v>
      </c>
      <c r="D279" s="265" t="s">
        <v>260</v>
      </c>
      <c r="E279" s="266" t="s">
        <v>1200</v>
      </c>
      <c r="F279" s="267" t="s">
        <v>1201</v>
      </c>
      <c r="G279" s="268" t="s">
        <v>132</v>
      </c>
      <c r="H279" s="269">
        <v>1</v>
      </c>
      <c r="I279" s="270"/>
      <c r="J279" s="271">
        <f>ROUND(I279*H279,2)</f>
        <v>0</v>
      </c>
      <c r="K279" s="267" t="s">
        <v>1</v>
      </c>
      <c r="L279" s="272"/>
      <c r="M279" s="273" t="s">
        <v>1</v>
      </c>
      <c r="N279" s="274" t="s">
        <v>38</v>
      </c>
      <c r="O279" s="85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AR279" s="225" t="s">
        <v>145</v>
      </c>
      <c r="AT279" s="225" t="s">
        <v>260</v>
      </c>
      <c r="AU279" s="225" t="s">
        <v>83</v>
      </c>
      <c r="AY279" s="16" t="s">
        <v>128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6" t="s">
        <v>81</v>
      </c>
      <c r="BK279" s="226">
        <f>ROUND(I279*H279,2)</f>
        <v>0</v>
      </c>
      <c r="BL279" s="16" t="s">
        <v>133</v>
      </c>
      <c r="BM279" s="225" t="s">
        <v>410</v>
      </c>
    </row>
    <row r="280" spans="2:47" s="1" customFormat="1" ht="12">
      <c r="B280" s="37"/>
      <c r="C280" s="38"/>
      <c r="D280" s="227" t="s">
        <v>134</v>
      </c>
      <c r="E280" s="38"/>
      <c r="F280" s="228" t="s">
        <v>1201</v>
      </c>
      <c r="G280" s="38"/>
      <c r="H280" s="38"/>
      <c r="I280" s="138"/>
      <c r="J280" s="38"/>
      <c r="K280" s="38"/>
      <c r="L280" s="42"/>
      <c r="M280" s="229"/>
      <c r="N280" s="85"/>
      <c r="O280" s="85"/>
      <c r="P280" s="85"/>
      <c r="Q280" s="85"/>
      <c r="R280" s="85"/>
      <c r="S280" s="85"/>
      <c r="T280" s="86"/>
      <c r="AT280" s="16" t="s">
        <v>134</v>
      </c>
      <c r="AU280" s="16" t="s">
        <v>83</v>
      </c>
    </row>
    <row r="281" spans="2:65" s="1" customFormat="1" ht="16.5" customHeight="1">
      <c r="B281" s="37"/>
      <c r="C281" s="214" t="s">
        <v>411</v>
      </c>
      <c r="D281" s="214" t="s">
        <v>129</v>
      </c>
      <c r="E281" s="215" t="s">
        <v>1202</v>
      </c>
      <c r="F281" s="216" t="s">
        <v>1203</v>
      </c>
      <c r="G281" s="217" t="s">
        <v>223</v>
      </c>
      <c r="H281" s="218">
        <v>9.86</v>
      </c>
      <c r="I281" s="219"/>
      <c r="J281" s="220">
        <f>ROUND(I281*H281,2)</f>
        <v>0</v>
      </c>
      <c r="K281" s="216" t="s">
        <v>175</v>
      </c>
      <c r="L281" s="42"/>
      <c r="M281" s="221" t="s">
        <v>1</v>
      </c>
      <c r="N281" s="222" t="s">
        <v>38</v>
      </c>
      <c r="O281" s="85"/>
      <c r="P281" s="223">
        <f>O281*H281</f>
        <v>0</v>
      </c>
      <c r="Q281" s="223">
        <v>0.00013932</v>
      </c>
      <c r="R281" s="223">
        <f>Q281*H281</f>
        <v>0.0013736951999999997</v>
      </c>
      <c r="S281" s="223">
        <v>0</v>
      </c>
      <c r="T281" s="224">
        <f>S281*H281</f>
        <v>0</v>
      </c>
      <c r="AR281" s="225" t="s">
        <v>133</v>
      </c>
      <c r="AT281" s="225" t="s">
        <v>129</v>
      </c>
      <c r="AU281" s="225" t="s">
        <v>83</v>
      </c>
      <c r="AY281" s="16" t="s">
        <v>128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6" t="s">
        <v>81</v>
      </c>
      <c r="BK281" s="226">
        <f>ROUND(I281*H281,2)</f>
        <v>0</v>
      </c>
      <c r="BL281" s="16" t="s">
        <v>133</v>
      </c>
      <c r="BM281" s="225" t="s">
        <v>414</v>
      </c>
    </row>
    <row r="282" spans="2:47" s="1" customFormat="1" ht="12">
      <c r="B282" s="37"/>
      <c r="C282" s="38"/>
      <c r="D282" s="227" t="s">
        <v>134</v>
      </c>
      <c r="E282" s="38"/>
      <c r="F282" s="228" t="s">
        <v>1203</v>
      </c>
      <c r="G282" s="38"/>
      <c r="H282" s="38"/>
      <c r="I282" s="138"/>
      <c r="J282" s="38"/>
      <c r="K282" s="38"/>
      <c r="L282" s="42"/>
      <c r="M282" s="229"/>
      <c r="N282" s="85"/>
      <c r="O282" s="85"/>
      <c r="P282" s="85"/>
      <c r="Q282" s="85"/>
      <c r="R282" s="85"/>
      <c r="S282" s="85"/>
      <c r="T282" s="86"/>
      <c r="AT282" s="16" t="s">
        <v>134</v>
      </c>
      <c r="AU282" s="16" t="s">
        <v>83</v>
      </c>
    </row>
    <row r="283" spans="2:51" s="12" customFormat="1" ht="12">
      <c r="B283" s="243"/>
      <c r="C283" s="244"/>
      <c r="D283" s="227" t="s">
        <v>212</v>
      </c>
      <c r="E283" s="245" t="s">
        <v>1</v>
      </c>
      <c r="F283" s="246" t="s">
        <v>1204</v>
      </c>
      <c r="G283" s="244"/>
      <c r="H283" s="247">
        <v>9.86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AT283" s="253" t="s">
        <v>212</v>
      </c>
      <c r="AU283" s="253" t="s">
        <v>83</v>
      </c>
      <c r="AV283" s="12" t="s">
        <v>83</v>
      </c>
      <c r="AW283" s="12" t="s">
        <v>31</v>
      </c>
      <c r="AX283" s="12" t="s">
        <v>73</v>
      </c>
      <c r="AY283" s="253" t="s">
        <v>128</v>
      </c>
    </row>
    <row r="284" spans="2:51" s="13" customFormat="1" ht="12">
      <c r="B284" s="254"/>
      <c r="C284" s="255"/>
      <c r="D284" s="227" t="s">
        <v>212</v>
      </c>
      <c r="E284" s="256" t="s">
        <v>1</v>
      </c>
      <c r="F284" s="257" t="s">
        <v>214</v>
      </c>
      <c r="G284" s="255"/>
      <c r="H284" s="258">
        <v>9.86</v>
      </c>
      <c r="I284" s="259"/>
      <c r="J284" s="255"/>
      <c r="K284" s="255"/>
      <c r="L284" s="260"/>
      <c r="M284" s="261"/>
      <c r="N284" s="262"/>
      <c r="O284" s="262"/>
      <c r="P284" s="262"/>
      <c r="Q284" s="262"/>
      <c r="R284" s="262"/>
      <c r="S284" s="262"/>
      <c r="T284" s="263"/>
      <c r="AT284" s="264" t="s">
        <v>212</v>
      </c>
      <c r="AU284" s="264" t="s">
        <v>83</v>
      </c>
      <c r="AV284" s="13" t="s">
        <v>133</v>
      </c>
      <c r="AW284" s="13" t="s">
        <v>31</v>
      </c>
      <c r="AX284" s="13" t="s">
        <v>81</v>
      </c>
      <c r="AY284" s="264" t="s">
        <v>128</v>
      </c>
    </row>
    <row r="285" spans="2:65" s="1" customFormat="1" ht="16.5" customHeight="1">
      <c r="B285" s="37"/>
      <c r="C285" s="214" t="s">
        <v>308</v>
      </c>
      <c r="D285" s="214" t="s">
        <v>129</v>
      </c>
      <c r="E285" s="215" t="s">
        <v>1205</v>
      </c>
      <c r="F285" s="216" t="s">
        <v>1206</v>
      </c>
      <c r="G285" s="217" t="s">
        <v>210</v>
      </c>
      <c r="H285" s="218">
        <v>16.039</v>
      </c>
      <c r="I285" s="219"/>
      <c r="J285" s="220">
        <f>ROUND(I285*H285,2)</f>
        <v>0</v>
      </c>
      <c r="K285" s="216" t="s">
        <v>175</v>
      </c>
      <c r="L285" s="42"/>
      <c r="M285" s="221" t="s">
        <v>1</v>
      </c>
      <c r="N285" s="222" t="s">
        <v>38</v>
      </c>
      <c r="O285" s="85"/>
      <c r="P285" s="223">
        <f>O285*H285</f>
        <v>0</v>
      </c>
      <c r="Q285" s="223">
        <v>0</v>
      </c>
      <c r="R285" s="223">
        <f>Q285*H285</f>
        <v>0</v>
      </c>
      <c r="S285" s="223">
        <v>0</v>
      </c>
      <c r="T285" s="224">
        <f>S285*H285</f>
        <v>0</v>
      </c>
      <c r="AR285" s="225" t="s">
        <v>133</v>
      </c>
      <c r="AT285" s="225" t="s">
        <v>129</v>
      </c>
      <c r="AU285" s="225" t="s">
        <v>83</v>
      </c>
      <c r="AY285" s="16" t="s">
        <v>128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6" t="s">
        <v>81</v>
      </c>
      <c r="BK285" s="226">
        <f>ROUND(I285*H285,2)</f>
        <v>0</v>
      </c>
      <c r="BL285" s="16" t="s">
        <v>133</v>
      </c>
      <c r="BM285" s="225" t="s">
        <v>417</v>
      </c>
    </row>
    <row r="286" spans="2:47" s="1" customFormat="1" ht="12">
      <c r="B286" s="37"/>
      <c r="C286" s="38"/>
      <c r="D286" s="227" t="s">
        <v>134</v>
      </c>
      <c r="E286" s="38"/>
      <c r="F286" s="228" t="s">
        <v>1206</v>
      </c>
      <c r="G286" s="38"/>
      <c r="H286" s="38"/>
      <c r="I286" s="138"/>
      <c r="J286" s="38"/>
      <c r="K286" s="38"/>
      <c r="L286" s="42"/>
      <c r="M286" s="229"/>
      <c r="N286" s="85"/>
      <c r="O286" s="85"/>
      <c r="P286" s="85"/>
      <c r="Q286" s="85"/>
      <c r="R286" s="85"/>
      <c r="S286" s="85"/>
      <c r="T286" s="86"/>
      <c r="AT286" s="16" t="s">
        <v>134</v>
      </c>
      <c r="AU286" s="16" t="s">
        <v>83</v>
      </c>
    </row>
    <row r="287" spans="2:51" s="12" customFormat="1" ht="12">
      <c r="B287" s="243"/>
      <c r="C287" s="244"/>
      <c r="D287" s="227" t="s">
        <v>212</v>
      </c>
      <c r="E287" s="245" t="s">
        <v>1</v>
      </c>
      <c r="F287" s="246" t="s">
        <v>1207</v>
      </c>
      <c r="G287" s="244"/>
      <c r="H287" s="247">
        <v>16.038999999999998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AT287" s="253" t="s">
        <v>212</v>
      </c>
      <c r="AU287" s="253" t="s">
        <v>83</v>
      </c>
      <c r="AV287" s="12" t="s">
        <v>83</v>
      </c>
      <c r="AW287" s="12" t="s">
        <v>31</v>
      </c>
      <c r="AX287" s="12" t="s">
        <v>73</v>
      </c>
      <c r="AY287" s="253" t="s">
        <v>128</v>
      </c>
    </row>
    <row r="288" spans="2:51" s="13" customFormat="1" ht="12">
      <c r="B288" s="254"/>
      <c r="C288" s="255"/>
      <c r="D288" s="227" t="s">
        <v>212</v>
      </c>
      <c r="E288" s="256" t="s">
        <v>1</v>
      </c>
      <c r="F288" s="257" t="s">
        <v>214</v>
      </c>
      <c r="G288" s="255"/>
      <c r="H288" s="258">
        <v>16.038999999999998</v>
      </c>
      <c r="I288" s="259"/>
      <c r="J288" s="255"/>
      <c r="K288" s="255"/>
      <c r="L288" s="260"/>
      <c r="M288" s="261"/>
      <c r="N288" s="262"/>
      <c r="O288" s="262"/>
      <c r="P288" s="262"/>
      <c r="Q288" s="262"/>
      <c r="R288" s="262"/>
      <c r="S288" s="262"/>
      <c r="T288" s="263"/>
      <c r="AT288" s="264" t="s">
        <v>212</v>
      </c>
      <c r="AU288" s="264" t="s">
        <v>83</v>
      </c>
      <c r="AV288" s="13" t="s">
        <v>133</v>
      </c>
      <c r="AW288" s="13" t="s">
        <v>31</v>
      </c>
      <c r="AX288" s="13" t="s">
        <v>81</v>
      </c>
      <c r="AY288" s="264" t="s">
        <v>128</v>
      </c>
    </row>
    <row r="289" spans="2:65" s="1" customFormat="1" ht="16.5" customHeight="1">
      <c r="B289" s="37"/>
      <c r="C289" s="214" t="s">
        <v>419</v>
      </c>
      <c r="D289" s="214" t="s">
        <v>129</v>
      </c>
      <c r="E289" s="215" t="s">
        <v>1208</v>
      </c>
      <c r="F289" s="216" t="s">
        <v>1209</v>
      </c>
      <c r="G289" s="217" t="s">
        <v>230</v>
      </c>
      <c r="H289" s="218">
        <v>0.632</v>
      </c>
      <c r="I289" s="219"/>
      <c r="J289" s="220">
        <f>ROUND(I289*H289,2)</f>
        <v>0</v>
      </c>
      <c r="K289" s="216" t="s">
        <v>175</v>
      </c>
      <c r="L289" s="42"/>
      <c r="M289" s="221" t="s">
        <v>1</v>
      </c>
      <c r="N289" s="222" t="s">
        <v>38</v>
      </c>
      <c r="O289" s="85"/>
      <c r="P289" s="223">
        <f>O289*H289</f>
        <v>0</v>
      </c>
      <c r="Q289" s="223">
        <v>0</v>
      </c>
      <c r="R289" s="223">
        <f>Q289*H289</f>
        <v>0</v>
      </c>
      <c r="S289" s="223">
        <v>0</v>
      </c>
      <c r="T289" s="224">
        <f>S289*H289</f>
        <v>0</v>
      </c>
      <c r="AR289" s="225" t="s">
        <v>133</v>
      </c>
      <c r="AT289" s="225" t="s">
        <v>129</v>
      </c>
      <c r="AU289" s="225" t="s">
        <v>83</v>
      </c>
      <c r="AY289" s="16" t="s">
        <v>128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6" t="s">
        <v>81</v>
      </c>
      <c r="BK289" s="226">
        <f>ROUND(I289*H289,2)</f>
        <v>0</v>
      </c>
      <c r="BL289" s="16" t="s">
        <v>133</v>
      </c>
      <c r="BM289" s="225" t="s">
        <v>422</v>
      </c>
    </row>
    <row r="290" spans="2:47" s="1" customFormat="1" ht="12">
      <c r="B290" s="37"/>
      <c r="C290" s="38"/>
      <c r="D290" s="227" t="s">
        <v>134</v>
      </c>
      <c r="E290" s="38"/>
      <c r="F290" s="228" t="s">
        <v>1209</v>
      </c>
      <c r="G290" s="38"/>
      <c r="H290" s="38"/>
      <c r="I290" s="138"/>
      <c r="J290" s="38"/>
      <c r="K290" s="38"/>
      <c r="L290" s="42"/>
      <c r="M290" s="229"/>
      <c r="N290" s="85"/>
      <c r="O290" s="85"/>
      <c r="P290" s="85"/>
      <c r="Q290" s="85"/>
      <c r="R290" s="85"/>
      <c r="S290" s="85"/>
      <c r="T290" s="86"/>
      <c r="AT290" s="16" t="s">
        <v>134</v>
      </c>
      <c r="AU290" s="16" t="s">
        <v>83</v>
      </c>
    </row>
    <row r="291" spans="2:51" s="12" customFormat="1" ht="12">
      <c r="B291" s="243"/>
      <c r="C291" s="244"/>
      <c r="D291" s="227" t="s">
        <v>212</v>
      </c>
      <c r="E291" s="245" t="s">
        <v>1</v>
      </c>
      <c r="F291" s="246" t="s">
        <v>1210</v>
      </c>
      <c r="G291" s="244"/>
      <c r="H291" s="247">
        <v>0.6321000000000001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AT291" s="253" t="s">
        <v>212</v>
      </c>
      <c r="AU291" s="253" t="s">
        <v>83</v>
      </c>
      <c r="AV291" s="12" t="s">
        <v>83</v>
      </c>
      <c r="AW291" s="12" t="s">
        <v>31</v>
      </c>
      <c r="AX291" s="12" t="s">
        <v>73</v>
      </c>
      <c r="AY291" s="253" t="s">
        <v>128</v>
      </c>
    </row>
    <row r="292" spans="2:51" s="13" customFormat="1" ht="12">
      <c r="B292" s="254"/>
      <c r="C292" s="255"/>
      <c r="D292" s="227" t="s">
        <v>212</v>
      </c>
      <c r="E292" s="256" t="s">
        <v>1</v>
      </c>
      <c r="F292" s="257" t="s">
        <v>214</v>
      </c>
      <c r="G292" s="255"/>
      <c r="H292" s="258">
        <v>0.6321000000000001</v>
      </c>
      <c r="I292" s="259"/>
      <c r="J292" s="255"/>
      <c r="K292" s="255"/>
      <c r="L292" s="260"/>
      <c r="M292" s="261"/>
      <c r="N292" s="262"/>
      <c r="O292" s="262"/>
      <c r="P292" s="262"/>
      <c r="Q292" s="262"/>
      <c r="R292" s="262"/>
      <c r="S292" s="262"/>
      <c r="T292" s="263"/>
      <c r="AT292" s="264" t="s">
        <v>212</v>
      </c>
      <c r="AU292" s="264" t="s">
        <v>83</v>
      </c>
      <c r="AV292" s="13" t="s">
        <v>133</v>
      </c>
      <c r="AW292" s="13" t="s">
        <v>31</v>
      </c>
      <c r="AX292" s="13" t="s">
        <v>81</v>
      </c>
      <c r="AY292" s="264" t="s">
        <v>128</v>
      </c>
    </row>
    <row r="293" spans="2:65" s="1" customFormat="1" ht="16.5" customHeight="1">
      <c r="B293" s="37"/>
      <c r="C293" s="214" t="s">
        <v>319</v>
      </c>
      <c r="D293" s="214" t="s">
        <v>129</v>
      </c>
      <c r="E293" s="215" t="s">
        <v>1211</v>
      </c>
      <c r="F293" s="216" t="s">
        <v>1212</v>
      </c>
      <c r="G293" s="217" t="s">
        <v>230</v>
      </c>
      <c r="H293" s="218">
        <v>14.697</v>
      </c>
      <c r="I293" s="219"/>
      <c r="J293" s="220">
        <f>ROUND(I293*H293,2)</f>
        <v>0</v>
      </c>
      <c r="K293" s="216" t="s">
        <v>175</v>
      </c>
      <c r="L293" s="42"/>
      <c r="M293" s="221" t="s">
        <v>1</v>
      </c>
      <c r="N293" s="222" t="s">
        <v>38</v>
      </c>
      <c r="O293" s="85"/>
      <c r="P293" s="223">
        <f>O293*H293</f>
        <v>0</v>
      </c>
      <c r="Q293" s="223">
        <v>0</v>
      </c>
      <c r="R293" s="223">
        <f>Q293*H293</f>
        <v>0</v>
      </c>
      <c r="S293" s="223">
        <v>0</v>
      </c>
      <c r="T293" s="224">
        <f>S293*H293</f>
        <v>0</v>
      </c>
      <c r="AR293" s="225" t="s">
        <v>133</v>
      </c>
      <c r="AT293" s="225" t="s">
        <v>129</v>
      </c>
      <c r="AU293" s="225" t="s">
        <v>83</v>
      </c>
      <c r="AY293" s="16" t="s">
        <v>128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6" t="s">
        <v>81</v>
      </c>
      <c r="BK293" s="226">
        <f>ROUND(I293*H293,2)</f>
        <v>0</v>
      </c>
      <c r="BL293" s="16" t="s">
        <v>133</v>
      </c>
      <c r="BM293" s="225" t="s">
        <v>425</v>
      </c>
    </row>
    <row r="294" spans="2:47" s="1" customFormat="1" ht="12">
      <c r="B294" s="37"/>
      <c r="C294" s="38"/>
      <c r="D294" s="227" t="s">
        <v>134</v>
      </c>
      <c r="E294" s="38"/>
      <c r="F294" s="228" t="s">
        <v>1212</v>
      </c>
      <c r="G294" s="38"/>
      <c r="H294" s="38"/>
      <c r="I294" s="138"/>
      <c r="J294" s="38"/>
      <c r="K294" s="38"/>
      <c r="L294" s="42"/>
      <c r="M294" s="229"/>
      <c r="N294" s="85"/>
      <c r="O294" s="85"/>
      <c r="P294" s="85"/>
      <c r="Q294" s="85"/>
      <c r="R294" s="85"/>
      <c r="S294" s="85"/>
      <c r="T294" s="86"/>
      <c r="AT294" s="16" t="s">
        <v>134</v>
      </c>
      <c r="AU294" s="16" t="s">
        <v>83</v>
      </c>
    </row>
    <row r="295" spans="2:51" s="12" customFormat="1" ht="12">
      <c r="B295" s="243"/>
      <c r="C295" s="244"/>
      <c r="D295" s="227" t="s">
        <v>212</v>
      </c>
      <c r="E295" s="245" t="s">
        <v>1</v>
      </c>
      <c r="F295" s="246" t="s">
        <v>1213</v>
      </c>
      <c r="G295" s="244"/>
      <c r="H295" s="247">
        <v>7.21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AT295" s="253" t="s">
        <v>212</v>
      </c>
      <c r="AU295" s="253" t="s">
        <v>83</v>
      </c>
      <c r="AV295" s="12" t="s">
        <v>83</v>
      </c>
      <c r="AW295" s="12" t="s">
        <v>31</v>
      </c>
      <c r="AX295" s="12" t="s">
        <v>73</v>
      </c>
      <c r="AY295" s="253" t="s">
        <v>128</v>
      </c>
    </row>
    <row r="296" spans="2:51" s="12" customFormat="1" ht="12">
      <c r="B296" s="243"/>
      <c r="C296" s="244"/>
      <c r="D296" s="227" t="s">
        <v>212</v>
      </c>
      <c r="E296" s="245" t="s">
        <v>1</v>
      </c>
      <c r="F296" s="246" t="s">
        <v>1214</v>
      </c>
      <c r="G296" s="244"/>
      <c r="H296" s="247">
        <v>0.4365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AT296" s="253" t="s">
        <v>212</v>
      </c>
      <c r="AU296" s="253" t="s">
        <v>83</v>
      </c>
      <c r="AV296" s="12" t="s">
        <v>83</v>
      </c>
      <c r="AW296" s="12" t="s">
        <v>31</v>
      </c>
      <c r="AX296" s="12" t="s">
        <v>73</v>
      </c>
      <c r="AY296" s="253" t="s">
        <v>128</v>
      </c>
    </row>
    <row r="297" spans="2:51" s="12" customFormat="1" ht="12">
      <c r="B297" s="243"/>
      <c r="C297" s="244"/>
      <c r="D297" s="227" t="s">
        <v>212</v>
      </c>
      <c r="E297" s="245" t="s">
        <v>1</v>
      </c>
      <c r="F297" s="246" t="s">
        <v>1215</v>
      </c>
      <c r="G297" s="244"/>
      <c r="H297" s="247">
        <v>1.308</v>
      </c>
      <c r="I297" s="248"/>
      <c r="J297" s="244"/>
      <c r="K297" s="244"/>
      <c r="L297" s="249"/>
      <c r="M297" s="250"/>
      <c r="N297" s="251"/>
      <c r="O297" s="251"/>
      <c r="P297" s="251"/>
      <c r="Q297" s="251"/>
      <c r="R297" s="251"/>
      <c r="S297" s="251"/>
      <c r="T297" s="252"/>
      <c r="AT297" s="253" t="s">
        <v>212</v>
      </c>
      <c r="AU297" s="253" t="s">
        <v>83</v>
      </c>
      <c r="AV297" s="12" t="s">
        <v>83</v>
      </c>
      <c r="AW297" s="12" t="s">
        <v>31</v>
      </c>
      <c r="AX297" s="12" t="s">
        <v>73</v>
      </c>
      <c r="AY297" s="253" t="s">
        <v>128</v>
      </c>
    </row>
    <row r="298" spans="2:51" s="12" customFormat="1" ht="12">
      <c r="B298" s="243"/>
      <c r="C298" s="244"/>
      <c r="D298" s="227" t="s">
        <v>212</v>
      </c>
      <c r="E298" s="245" t="s">
        <v>1</v>
      </c>
      <c r="F298" s="246" t="s">
        <v>1216</v>
      </c>
      <c r="G298" s="244"/>
      <c r="H298" s="247">
        <v>5.145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AT298" s="253" t="s">
        <v>212</v>
      </c>
      <c r="AU298" s="253" t="s">
        <v>83</v>
      </c>
      <c r="AV298" s="12" t="s">
        <v>83</v>
      </c>
      <c r="AW298" s="12" t="s">
        <v>31</v>
      </c>
      <c r="AX298" s="12" t="s">
        <v>73</v>
      </c>
      <c r="AY298" s="253" t="s">
        <v>128</v>
      </c>
    </row>
    <row r="299" spans="2:51" s="12" customFormat="1" ht="12">
      <c r="B299" s="243"/>
      <c r="C299" s="244"/>
      <c r="D299" s="227" t="s">
        <v>212</v>
      </c>
      <c r="E299" s="245" t="s">
        <v>1</v>
      </c>
      <c r="F299" s="246" t="s">
        <v>1217</v>
      </c>
      <c r="G299" s="244"/>
      <c r="H299" s="247">
        <v>0.597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AT299" s="253" t="s">
        <v>212</v>
      </c>
      <c r="AU299" s="253" t="s">
        <v>83</v>
      </c>
      <c r="AV299" s="12" t="s">
        <v>83</v>
      </c>
      <c r="AW299" s="12" t="s">
        <v>31</v>
      </c>
      <c r="AX299" s="12" t="s">
        <v>73</v>
      </c>
      <c r="AY299" s="253" t="s">
        <v>128</v>
      </c>
    </row>
    <row r="300" spans="2:51" s="13" customFormat="1" ht="12">
      <c r="B300" s="254"/>
      <c r="C300" s="255"/>
      <c r="D300" s="227" t="s">
        <v>212</v>
      </c>
      <c r="E300" s="256" t="s">
        <v>1</v>
      </c>
      <c r="F300" s="257" t="s">
        <v>214</v>
      </c>
      <c r="G300" s="255"/>
      <c r="H300" s="258">
        <v>14.696499999999999</v>
      </c>
      <c r="I300" s="259"/>
      <c r="J300" s="255"/>
      <c r="K300" s="255"/>
      <c r="L300" s="260"/>
      <c r="M300" s="261"/>
      <c r="N300" s="262"/>
      <c r="O300" s="262"/>
      <c r="P300" s="262"/>
      <c r="Q300" s="262"/>
      <c r="R300" s="262"/>
      <c r="S300" s="262"/>
      <c r="T300" s="263"/>
      <c r="AT300" s="264" t="s">
        <v>212</v>
      </c>
      <c r="AU300" s="264" t="s">
        <v>83</v>
      </c>
      <c r="AV300" s="13" t="s">
        <v>133</v>
      </c>
      <c r="AW300" s="13" t="s">
        <v>31</v>
      </c>
      <c r="AX300" s="13" t="s">
        <v>81</v>
      </c>
      <c r="AY300" s="264" t="s">
        <v>128</v>
      </c>
    </row>
    <row r="301" spans="2:65" s="1" customFormat="1" ht="16.5" customHeight="1">
      <c r="B301" s="37"/>
      <c r="C301" s="214" t="s">
        <v>426</v>
      </c>
      <c r="D301" s="214" t="s">
        <v>129</v>
      </c>
      <c r="E301" s="215" t="s">
        <v>1218</v>
      </c>
      <c r="F301" s="216" t="s">
        <v>1219</v>
      </c>
      <c r="G301" s="217" t="s">
        <v>230</v>
      </c>
      <c r="H301" s="218">
        <v>43.242</v>
      </c>
      <c r="I301" s="219"/>
      <c r="J301" s="220">
        <f>ROUND(I301*H301,2)</f>
        <v>0</v>
      </c>
      <c r="K301" s="216" t="s">
        <v>175</v>
      </c>
      <c r="L301" s="42"/>
      <c r="M301" s="221" t="s">
        <v>1</v>
      </c>
      <c r="N301" s="222" t="s">
        <v>38</v>
      </c>
      <c r="O301" s="85"/>
      <c r="P301" s="223">
        <f>O301*H301</f>
        <v>0</v>
      </c>
      <c r="Q301" s="223">
        <v>0</v>
      </c>
      <c r="R301" s="223">
        <f>Q301*H301</f>
        <v>0</v>
      </c>
      <c r="S301" s="223">
        <v>0</v>
      </c>
      <c r="T301" s="224">
        <f>S301*H301</f>
        <v>0</v>
      </c>
      <c r="AR301" s="225" t="s">
        <v>133</v>
      </c>
      <c r="AT301" s="225" t="s">
        <v>129</v>
      </c>
      <c r="AU301" s="225" t="s">
        <v>83</v>
      </c>
      <c r="AY301" s="16" t="s">
        <v>128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6" t="s">
        <v>81</v>
      </c>
      <c r="BK301" s="226">
        <f>ROUND(I301*H301,2)</f>
        <v>0</v>
      </c>
      <c r="BL301" s="16" t="s">
        <v>133</v>
      </c>
      <c r="BM301" s="225" t="s">
        <v>429</v>
      </c>
    </row>
    <row r="302" spans="2:47" s="1" customFormat="1" ht="12">
      <c r="B302" s="37"/>
      <c r="C302" s="38"/>
      <c r="D302" s="227" t="s">
        <v>134</v>
      </c>
      <c r="E302" s="38"/>
      <c r="F302" s="228" t="s">
        <v>1219</v>
      </c>
      <c r="G302" s="38"/>
      <c r="H302" s="38"/>
      <c r="I302" s="138"/>
      <c r="J302" s="38"/>
      <c r="K302" s="38"/>
      <c r="L302" s="42"/>
      <c r="M302" s="229"/>
      <c r="N302" s="85"/>
      <c r="O302" s="85"/>
      <c r="P302" s="85"/>
      <c r="Q302" s="85"/>
      <c r="R302" s="85"/>
      <c r="S302" s="85"/>
      <c r="T302" s="86"/>
      <c r="AT302" s="16" t="s">
        <v>134</v>
      </c>
      <c r="AU302" s="16" t="s">
        <v>83</v>
      </c>
    </row>
    <row r="303" spans="2:51" s="12" customFormat="1" ht="12">
      <c r="B303" s="243"/>
      <c r="C303" s="244"/>
      <c r="D303" s="227" t="s">
        <v>212</v>
      </c>
      <c r="E303" s="245" t="s">
        <v>1</v>
      </c>
      <c r="F303" s="246" t="s">
        <v>1220</v>
      </c>
      <c r="G303" s="244"/>
      <c r="H303" s="247">
        <v>1.1319000000000001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AT303" s="253" t="s">
        <v>212</v>
      </c>
      <c r="AU303" s="253" t="s">
        <v>83</v>
      </c>
      <c r="AV303" s="12" t="s">
        <v>83</v>
      </c>
      <c r="AW303" s="12" t="s">
        <v>31</v>
      </c>
      <c r="AX303" s="12" t="s">
        <v>73</v>
      </c>
      <c r="AY303" s="253" t="s">
        <v>128</v>
      </c>
    </row>
    <row r="304" spans="2:51" s="12" customFormat="1" ht="12">
      <c r="B304" s="243"/>
      <c r="C304" s="244"/>
      <c r="D304" s="227" t="s">
        <v>212</v>
      </c>
      <c r="E304" s="245" t="s">
        <v>1</v>
      </c>
      <c r="F304" s="246" t="s">
        <v>1221</v>
      </c>
      <c r="G304" s="244"/>
      <c r="H304" s="247">
        <v>43.24155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AT304" s="253" t="s">
        <v>212</v>
      </c>
      <c r="AU304" s="253" t="s">
        <v>83</v>
      </c>
      <c r="AV304" s="12" t="s">
        <v>83</v>
      </c>
      <c r="AW304" s="12" t="s">
        <v>31</v>
      </c>
      <c r="AX304" s="12" t="s">
        <v>73</v>
      </c>
      <c r="AY304" s="253" t="s">
        <v>128</v>
      </c>
    </row>
    <row r="305" spans="2:51" s="12" customFormat="1" ht="12">
      <c r="B305" s="243"/>
      <c r="C305" s="244"/>
      <c r="D305" s="227" t="s">
        <v>212</v>
      </c>
      <c r="E305" s="245" t="s">
        <v>1</v>
      </c>
      <c r="F305" s="246" t="s">
        <v>1222</v>
      </c>
      <c r="G305" s="244"/>
      <c r="H305" s="247">
        <v>-1.1319000000000001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AT305" s="253" t="s">
        <v>212</v>
      </c>
      <c r="AU305" s="253" t="s">
        <v>83</v>
      </c>
      <c r="AV305" s="12" t="s">
        <v>83</v>
      </c>
      <c r="AW305" s="12" t="s">
        <v>31</v>
      </c>
      <c r="AX305" s="12" t="s">
        <v>73</v>
      </c>
      <c r="AY305" s="253" t="s">
        <v>128</v>
      </c>
    </row>
    <row r="306" spans="2:51" s="13" customFormat="1" ht="12">
      <c r="B306" s="254"/>
      <c r="C306" s="255"/>
      <c r="D306" s="227" t="s">
        <v>212</v>
      </c>
      <c r="E306" s="256" t="s">
        <v>1</v>
      </c>
      <c r="F306" s="257" t="s">
        <v>214</v>
      </c>
      <c r="G306" s="255"/>
      <c r="H306" s="258">
        <v>43.24155</v>
      </c>
      <c r="I306" s="259"/>
      <c r="J306" s="255"/>
      <c r="K306" s="255"/>
      <c r="L306" s="260"/>
      <c r="M306" s="261"/>
      <c r="N306" s="262"/>
      <c r="O306" s="262"/>
      <c r="P306" s="262"/>
      <c r="Q306" s="262"/>
      <c r="R306" s="262"/>
      <c r="S306" s="262"/>
      <c r="T306" s="263"/>
      <c r="AT306" s="264" t="s">
        <v>212</v>
      </c>
      <c r="AU306" s="264" t="s">
        <v>83</v>
      </c>
      <c r="AV306" s="13" t="s">
        <v>133</v>
      </c>
      <c r="AW306" s="13" t="s">
        <v>31</v>
      </c>
      <c r="AX306" s="13" t="s">
        <v>81</v>
      </c>
      <c r="AY306" s="264" t="s">
        <v>128</v>
      </c>
    </row>
    <row r="307" spans="2:65" s="1" customFormat="1" ht="36" customHeight="1">
      <c r="B307" s="37"/>
      <c r="C307" s="214" t="s">
        <v>323</v>
      </c>
      <c r="D307" s="214" t="s">
        <v>129</v>
      </c>
      <c r="E307" s="215" t="s">
        <v>1223</v>
      </c>
      <c r="F307" s="216" t="s">
        <v>1224</v>
      </c>
      <c r="G307" s="217" t="s">
        <v>230</v>
      </c>
      <c r="H307" s="218">
        <v>0.1</v>
      </c>
      <c r="I307" s="219"/>
      <c r="J307" s="220">
        <f>ROUND(I307*H307,2)</f>
        <v>0</v>
      </c>
      <c r="K307" s="216" t="s">
        <v>175</v>
      </c>
      <c r="L307" s="42"/>
      <c r="M307" s="221" t="s">
        <v>1</v>
      </c>
      <c r="N307" s="222" t="s">
        <v>38</v>
      </c>
      <c r="O307" s="85"/>
      <c r="P307" s="223">
        <f>O307*H307</f>
        <v>0</v>
      </c>
      <c r="Q307" s="223">
        <v>0</v>
      </c>
      <c r="R307" s="223">
        <f>Q307*H307</f>
        <v>0</v>
      </c>
      <c r="S307" s="223">
        <v>0</v>
      </c>
      <c r="T307" s="224">
        <f>S307*H307</f>
        <v>0</v>
      </c>
      <c r="AR307" s="225" t="s">
        <v>133</v>
      </c>
      <c r="AT307" s="225" t="s">
        <v>129</v>
      </c>
      <c r="AU307" s="225" t="s">
        <v>83</v>
      </c>
      <c r="AY307" s="16" t="s">
        <v>128</v>
      </c>
      <c r="BE307" s="226">
        <f>IF(N307="základní",J307,0)</f>
        <v>0</v>
      </c>
      <c r="BF307" s="226">
        <f>IF(N307="snížená",J307,0)</f>
        <v>0</v>
      </c>
      <c r="BG307" s="226">
        <f>IF(N307="zákl. přenesená",J307,0)</f>
        <v>0</v>
      </c>
      <c r="BH307" s="226">
        <f>IF(N307="sníž. přenesená",J307,0)</f>
        <v>0</v>
      </c>
      <c r="BI307" s="226">
        <f>IF(N307="nulová",J307,0)</f>
        <v>0</v>
      </c>
      <c r="BJ307" s="16" t="s">
        <v>81</v>
      </c>
      <c r="BK307" s="226">
        <f>ROUND(I307*H307,2)</f>
        <v>0</v>
      </c>
      <c r="BL307" s="16" t="s">
        <v>133</v>
      </c>
      <c r="BM307" s="225" t="s">
        <v>432</v>
      </c>
    </row>
    <row r="308" spans="2:47" s="1" customFormat="1" ht="12">
      <c r="B308" s="37"/>
      <c r="C308" s="38"/>
      <c r="D308" s="227" t="s">
        <v>134</v>
      </c>
      <c r="E308" s="38"/>
      <c r="F308" s="228" t="s">
        <v>1224</v>
      </c>
      <c r="G308" s="38"/>
      <c r="H308" s="38"/>
      <c r="I308" s="138"/>
      <c r="J308" s="38"/>
      <c r="K308" s="38"/>
      <c r="L308" s="42"/>
      <c r="M308" s="229"/>
      <c r="N308" s="85"/>
      <c r="O308" s="85"/>
      <c r="P308" s="85"/>
      <c r="Q308" s="85"/>
      <c r="R308" s="85"/>
      <c r="S308" s="85"/>
      <c r="T308" s="86"/>
      <c r="AT308" s="16" t="s">
        <v>134</v>
      </c>
      <c r="AU308" s="16" t="s">
        <v>83</v>
      </c>
    </row>
    <row r="309" spans="2:51" s="12" customFormat="1" ht="12">
      <c r="B309" s="243"/>
      <c r="C309" s="244"/>
      <c r="D309" s="227" t="s">
        <v>212</v>
      </c>
      <c r="E309" s="245" t="s">
        <v>1</v>
      </c>
      <c r="F309" s="246" t="s">
        <v>1225</v>
      </c>
      <c r="G309" s="244"/>
      <c r="H309" s="247">
        <v>0.1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AT309" s="253" t="s">
        <v>212</v>
      </c>
      <c r="AU309" s="253" t="s">
        <v>83</v>
      </c>
      <c r="AV309" s="12" t="s">
        <v>83</v>
      </c>
      <c r="AW309" s="12" t="s">
        <v>31</v>
      </c>
      <c r="AX309" s="12" t="s">
        <v>73</v>
      </c>
      <c r="AY309" s="253" t="s">
        <v>128</v>
      </c>
    </row>
    <row r="310" spans="2:51" s="13" customFormat="1" ht="12">
      <c r="B310" s="254"/>
      <c r="C310" s="255"/>
      <c r="D310" s="227" t="s">
        <v>212</v>
      </c>
      <c r="E310" s="256" t="s">
        <v>1</v>
      </c>
      <c r="F310" s="257" t="s">
        <v>214</v>
      </c>
      <c r="G310" s="255"/>
      <c r="H310" s="258">
        <v>0.1</v>
      </c>
      <c r="I310" s="259"/>
      <c r="J310" s="255"/>
      <c r="K310" s="255"/>
      <c r="L310" s="260"/>
      <c r="M310" s="261"/>
      <c r="N310" s="262"/>
      <c r="O310" s="262"/>
      <c r="P310" s="262"/>
      <c r="Q310" s="262"/>
      <c r="R310" s="262"/>
      <c r="S310" s="262"/>
      <c r="T310" s="263"/>
      <c r="AT310" s="264" t="s">
        <v>212</v>
      </c>
      <c r="AU310" s="264" t="s">
        <v>83</v>
      </c>
      <c r="AV310" s="13" t="s">
        <v>133</v>
      </c>
      <c r="AW310" s="13" t="s">
        <v>31</v>
      </c>
      <c r="AX310" s="13" t="s">
        <v>81</v>
      </c>
      <c r="AY310" s="264" t="s">
        <v>128</v>
      </c>
    </row>
    <row r="311" spans="2:65" s="1" customFormat="1" ht="36" customHeight="1">
      <c r="B311" s="37"/>
      <c r="C311" s="214" t="s">
        <v>433</v>
      </c>
      <c r="D311" s="214" t="s">
        <v>129</v>
      </c>
      <c r="E311" s="215" t="s">
        <v>1226</v>
      </c>
      <c r="F311" s="216" t="s">
        <v>1227</v>
      </c>
      <c r="G311" s="217" t="s">
        <v>230</v>
      </c>
      <c r="H311" s="218">
        <v>24.64</v>
      </c>
      <c r="I311" s="219"/>
      <c r="J311" s="220">
        <f>ROUND(I311*H311,2)</f>
        <v>0</v>
      </c>
      <c r="K311" s="216" t="s">
        <v>175</v>
      </c>
      <c r="L311" s="42"/>
      <c r="M311" s="221" t="s">
        <v>1</v>
      </c>
      <c r="N311" s="222" t="s">
        <v>38</v>
      </c>
      <c r="O311" s="85"/>
      <c r="P311" s="223">
        <f>O311*H311</f>
        <v>0</v>
      </c>
      <c r="Q311" s="223">
        <v>0</v>
      </c>
      <c r="R311" s="223">
        <f>Q311*H311</f>
        <v>0</v>
      </c>
      <c r="S311" s="223">
        <v>0</v>
      </c>
      <c r="T311" s="224">
        <f>S311*H311</f>
        <v>0</v>
      </c>
      <c r="AR311" s="225" t="s">
        <v>133</v>
      </c>
      <c r="AT311" s="225" t="s">
        <v>129</v>
      </c>
      <c r="AU311" s="225" t="s">
        <v>83</v>
      </c>
      <c r="AY311" s="16" t="s">
        <v>128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6" t="s">
        <v>81</v>
      </c>
      <c r="BK311" s="226">
        <f>ROUND(I311*H311,2)</f>
        <v>0</v>
      </c>
      <c r="BL311" s="16" t="s">
        <v>133</v>
      </c>
      <c r="BM311" s="225" t="s">
        <v>436</v>
      </c>
    </row>
    <row r="312" spans="2:47" s="1" customFormat="1" ht="12">
      <c r="B312" s="37"/>
      <c r="C312" s="38"/>
      <c r="D312" s="227" t="s">
        <v>134</v>
      </c>
      <c r="E312" s="38"/>
      <c r="F312" s="228" t="s">
        <v>1227</v>
      </c>
      <c r="G312" s="38"/>
      <c r="H312" s="38"/>
      <c r="I312" s="138"/>
      <c r="J312" s="38"/>
      <c r="K312" s="38"/>
      <c r="L312" s="42"/>
      <c r="M312" s="229"/>
      <c r="N312" s="85"/>
      <c r="O312" s="85"/>
      <c r="P312" s="85"/>
      <c r="Q312" s="85"/>
      <c r="R312" s="85"/>
      <c r="S312" s="85"/>
      <c r="T312" s="86"/>
      <c r="AT312" s="16" t="s">
        <v>134</v>
      </c>
      <c r="AU312" s="16" t="s">
        <v>83</v>
      </c>
    </row>
    <row r="313" spans="2:51" s="12" customFormat="1" ht="12">
      <c r="B313" s="243"/>
      <c r="C313" s="244"/>
      <c r="D313" s="227" t="s">
        <v>212</v>
      </c>
      <c r="E313" s="245" t="s">
        <v>1</v>
      </c>
      <c r="F313" s="246" t="s">
        <v>1228</v>
      </c>
      <c r="G313" s="244"/>
      <c r="H313" s="247">
        <v>0.4116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AT313" s="253" t="s">
        <v>212</v>
      </c>
      <c r="AU313" s="253" t="s">
        <v>83</v>
      </c>
      <c r="AV313" s="12" t="s">
        <v>83</v>
      </c>
      <c r="AW313" s="12" t="s">
        <v>31</v>
      </c>
      <c r="AX313" s="12" t="s">
        <v>73</v>
      </c>
      <c r="AY313" s="253" t="s">
        <v>128</v>
      </c>
    </row>
    <row r="314" spans="2:51" s="12" customFormat="1" ht="12">
      <c r="B314" s="243"/>
      <c r="C314" s="244"/>
      <c r="D314" s="227" t="s">
        <v>212</v>
      </c>
      <c r="E314" s="245" t="s">
        <v>1</v>
      </c>
      <c r="F314" s="246" t="s">
        <v>1229</v>
      </c>
      <c r="G314" s="244"/>
      <c r="H314" s="247">
        <v>1.1986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AT314" s="253" t="s">
        <v>212</v>
      </c>
      <c r="AU314" s="253" t="s">
        <v>83</v>
      </c>
      <c r="AV314" s="12" t="s">
        <v>83</v>
      </c>
      <c r="AW314" s="12" t="s">
        <v>31</v>
      </c>
      <c r="AX314" s="12" t="s">
        <v>73</v>
      </c>
      <c r="AY314" s="253" t="s">
        <v>128</v>
      </c>
    </row>
    <row r="315" spans="2:51" s="12" customFormat="1" ht="12">
      <c r="B315" s="243"/>
      <c r="C315" s="244"/>
      <c r="D315" s="227" t="s">
        <v>212</v>
      </c>
      <c r="E315" s="245" t="s">
        <v>1</v>
      </c>
      <c r="F315" s="246" t="s">
        <v>1230</v>
      </c>
      <c r="G315" s="244"/>
      <c r="H315" s="247">
        <v>2.5155000000000003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AT315" s="253" t="s">
        <v>212</v>
      </c>
      <c r="AU315" s="253" t="s">
        <v>83</v>
      </c>
      <c r="AV315" s="12" t="s">
        <v>83</v>
      </c>
      <c r="AW315" s="12" t="s">
        <v>31</v>
      </c>
      <c r="AX315" s="12" t="s">
        <v>73</v>
      </c>
      <c r="AY315" s="253" t="s">
        <v>128</v>
      </c>
    </row>
    <row r="316" spans="2:51" s="12" customFormat="1" ht="12">
      <c r="B316" s="243"/>
      <c r="C316" s="244"/>
      <c r="D316" s="227" t="s">
        <v>212</v>
      </c>
      <c r="E316" s="245" t="s">
        <v>1</v>
      </c>
      <c r="F316" s="246" t="s">
        <v>1231</v>
      </c>
      <c r="G316" s="244"/>
      <c r="H316" s="247">
        <v>1.2012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AT316" s="253" t="s">
        <v>212</v>
      </c>
      <c r="AU316" s="253" t="s">
        <v>83</v>
      </c>
      <c r="AV316" s="12" t="s">
        <v>83</v>
      </c>
      <c r="AW316" s="12" t="s">
        <v>31</v>
      </c>
      <c r="AX316" s="12" t="s">
        <v>73</v>
      </c>
      <c r="AY316" s="253" t="s">
        <v>128</v>
      </c>
    </row>
    <row r="317" spans="2:51" s="12" customFormat="1" ht="12">
      <c r="B317" s="243"/>
      <c r="C317" s="244"/>
      <c r="D317" s="227" t="s">
        <v>212</v>
      </c>
      <c r="E317" s="245" t="s">
        <v>1</v>
      </c>
      <c r="F317" s="246" t="s">
        <v>1232</v>
      </c>
      <c r="G317" s="244"/>
      <c r="H317" s="247">
        <v>15.724199999999998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AT317" s="253" t="s">
        <v>212</v>
      </c>
      <c r="AU317" s="253" t="s">
        <v>83</v>
      </c>
      <c r="AV317" s="12" t="s">
        <v>83</v>
      </c>
      <c r="AW317" s="12" t="s">
        <v>31</v>
      </c>
      <c r="AX317" s="12" t="s">
        <v>73</v>
      </c>
      <c r="AY317" s="253" t="s">
        <v>128</v>
      </c>
    </row>
    <row r="318" spans="2:51" s="12" customFormat="1" ht="12">
      <c r="B318" s="243"/>
      <c r="C318" s="244"/>
      <c r="D318" s="227" t="s">
        <v>212</v>
      </c>
      <c r="E318" s="245" t="s">
        <v>1</v>
      </c>
      <c r="F318" s="246" t="s">
        <v>1233</v>
      </c>
      <c r="G318" s="244"/>
      <c r="H318" s="247">
        <v>-0.4116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AT318" s="253" t="s">
        <v>212</v>
      </c>
      <c r="AU318" s="253" t="s">
        <v>83</v>
      </c>
      <c r="AV318" s="12" t="s">
        <v>83</v>
      </c>
      <c r="AW318" s="12" t="s">
        <v>31</v>
      </c>
      <c r="AX318" s="12" t="s">
        <v>73</v>
      </c>
      <c r="AY318" s="253" t="s">
        <v>128</v>
      </c>
    </row>
    <row r="319" spans="2:51" s="12" customFormat="1" ht="12">
      <c r="B319" s="243"/>
      <c r="C319" s="244"/>
      <c r="D319" s="227" t="s">
        <v>212</v>
      </c>
      <c r="E319" s="245" t="s">
        <v>1</v>
      </c>
      <c r="F319" s="246" t="s">
        <v>1234</v>
      </c>
      <c r="G319" s="244"/>
      <c r="H319" s="247">
        <v>4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AT319" s="253" t="s">
        <v>212</v>
      </c>
      <c r="AU319" s="253" t="s">
        <v>83</v>
      </c>
      <c r="AV319" s="12" t="s">
        <v>83</v>
      </c>
      <c r="AW319" s="12" t="s">
        <v>31</v>
      </c>
      <c r="AX319" s="12" t="s">
        <v>73</v>
      </c>
      <c r="AY319" s="253" t="s">
        <v>128</v>
      </c>
    </row>
    <row r="320" spans="2:51" s="13" customFormat="1" ht="12">
      <c r="B320" s="254"/>
      <c r="C320" s="255"/>
      <c r="D320" s="227" t="s">
        <v>212</v>
      </c>
      <c r="E320" s="256" t="s">
        <v>1</v>
      </c>
      <c r="F320" s="257" t="s">
        <v>214</v>
      </c>
      <c r="G320" s="255"/>
      <c r="H320" s="258">
        <v>24.639499999999998</v>
      </c>
      <c r="I320" s="259"/>
      <c r="J320" s="255"/>
      <c r="K320" s="255"/>
      <c r="L320" s="260"/>
      <c r="M320" s="261"/>
      <c r="N320" s="262"/>
      <c r="O320" s="262"/>
      <c r="P320" s="262"/>
      <c r="Q320" s="262"/>
      <c r="R320" s="262"/>
      <c r="S320" s="262"/>
      <c r="T320" s="263"/>
      <c r="AT320" s="264" t="s">
        <v>212</v>
      </c>
      <c r="AU320" s="264" t="s">
        <v>83</v>
      </c>
      <c r="AV320" s="13" t="s">
        <v>133</v>
      </c>
      <c r="AW320" s="13" t="s">
        <v>31</v>
      </c>
      <c r="AX320" s="13" t="s">
        <v>81</v>
      </c>
      <c r="AY320" s="264" t="s">
        <v>128</v>
      </c>
    </row>
    <row r="321" spans="2:65" s="1" customFormat="1" ht="36" customHeight="1">
      <c r="B321" s="37"/>
      <c r="C321" s="214" t="s">
        <v>329</v>
      </c>
      <c r="D321" s="214" t="s">
        <v>129</v>
      </c>
      <c r="E321" s="215" t="s">
        <v>1235</v>
      </c>
      <c r="F321" s="216" t="s">
        <v>1236</v>
      </c>
      <c r="G321" s="217" t="s">
        <v>230</v>
      </c>
      <c r="H321" s="218">
        <v>0.15</v>
      </c>
      <c r="I321" s="219"/>
      <c r="J321" s="220">
        <f>ROUND(I321*H321,2)</f>
        <v>0</v>
      </c>
      <c r="K321" s="216" t="s">
        <v>175</v>
      </c>
      <c r="L321" s="42"/>
      <c r="M321" s="221" t="s">
        <v>1</v>
      </c>
      <c r="N321" s="222" t="s">
        <v>38</v>
      </c>
      <c r="O321" s="85"/>
      <c r="P321" s="223">
        <f>O321*H321</f>
        <v>0</v>
      </c>
      <c r="Q321" s="223">
        <v>0</v>
      </c>
      <c r="R321" s="223">
        <f>Q321*H321</f>
        <v>0</v>
      </c>
      <c r="S321" s="223">
        <v>0</v>
      </c>
      <c r="T321" s="224">
        <f>S321*H321</f>
        <v>0</v>
      </c>
      <c r="AR321" s="225" t="s">
        <v>133</v>
      </c>
      <c r="AT321" s="225" t="s">
        <v>129</v>
      </c>
      <c r="AU321" s="225" t="s">
        <v>83</v>
      </c>
      <c r="AY321" s="16" t="s">
        <v>128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6" t="s">
        <v>81</v>
      </c>
      <c r="BK321" s="226">
        <f>ROUND(I321*H321,2)</f>
        <v>0</v>
      </c>
      <c r="BL321" s="16" t="s">
        <v>133</v>
      </c>
      <c r="BM321" s="225" t="s">
        <v>439</v>
      </c>
    </row>
    <row r="322" spans="2:47" s="1" customFormat="1" ht="12">
      <c r="B322" s="37"/>
      <c r="C322" s="38"/>
      <c r="D322" s="227" t="s">
        <v>134</v>
      </c>
      <c r="E322" s="38"/>
      <c r="F322" s="228" t="s">
        <v>1236</v>
      </c>
      <c r="G322" s="38"/>
      <c r="H322" s="38"/>
      <c r="I322" s="138"/>
      <c r="J322" s="38"/>
      <c r="K322" s="38"/>
      <c r="L322" s="42"/>
      <c r="M322" s="229"/>
      <c r="N322" s="85"/>
      <c r="O322" s="85"/>
      <c r="P322" s="85"/>
      <c r="Q322" s="85"/>
      <c r="R322" s="85"/>
      <c r="S322" s="85"/>
      <c r="T322" s="86"/>
      <c r="AT322" s="16" t="s">
        <v>134</v>
      </c>
      <c r="AU322" s="16" t="s">
        <v>83</v>
      </c>
    </row>
    <row r="323" spans="2:51" s="12" customFormat="1" ht="12">
      <c r="B323" s="243"/>
      <c r="C323" s="244"/>
      <c r="D323" s="227" t="s">
        <v>212</v>
      </c>
      <c r="E323" s="245" t="s">
        <v>1</v>
      </c>
      <c r="F323" s="246" t="s">
        <v>1237</v>
      </c>
      <c r="G323" s="244"/>
      <c r="H323" s="247">
        <v>0.15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AT323" s="253" t="s">
        <v>212</v>
      </c>
      <c r="AU323" s="253" t="s">
        <v>83</v>
      </c>
      <c r="AV323" s="12" t="s">
        <v>83</v>
      </c>
      <c r="AW323" s="12" t="s">
        <v>31</v>
      </c>
      <c r="AX323" s="12" t="s">
        <v>73</v>
      </c>
      <c r="AY323" s="253" t="s">
        <v>128</v>
      </c>
    </row>
    <row r="324" spans="2:51" s="13" customFormat="1" ht="12">
      <c r="B324" s="254"/>
      <c r="C324" s="255"/>
      <c r="D324" s="227" t="s">
        <v>212</v>
      </c>
      <c r="E324" s="256" t="s">
        <v>1</v>
      </c>
      <c r="F324" s="257" t="s">
        <v>214</v>
      </c>
      <c r="G324" s="255"/>
      <c r="H324" s="258">
        <v>0.15</v>
      </c>
      <c r="I324" s="259"/>
      <c r="J324" s="255"/>
      <c r="K324" s="255"/>
      <c r="L324" s="260"/>
      <c r="M324" s="261"/>
      <c r="N324" s="262"/>
      <c r="O324" s="262"/>
      <c r="P324" s="262"/>
      <c r="Q324" s="262"/>
      <c r="R324" s="262"/>
      <c r="S324" s="262"/>
      <c r="T324" s="263"/>
      <c r="AT324" s="264" t="s">
        <v>212</v>
      </c>
      <c r="AU324" s="264" t="s">
        <v>83</v>
      </c>
      <c r="AV324" s="13" t="s">
        <v>133</v>
      </c>
      <c r="AW324" s="13" t="s">
        <v>31</v>
      </c>
      <c r="AX324" s="13" t="s">
        <v>81</v>
      </c>
      <c r="AY324" s="264" t="s">
        <v>128</v>
      </c>
    </row>
    <row r="325" spans="2:65" s="1" customFormat="1" ht="36" customHeight="1">
      <c r="B325" s="37"/>
      <c r="C325" s="214" t="s">
        <v>441</v>
      </c>
      <c r="D325" s="214" t="s">
        <v>129</v>
      </c>
      <c r="E325" s="215" t="s">
        <v>554</v>
      </c>
      <c r="F325" s="216" t="s">
        <v>555</v>
      </c>
      <c r="G325" s="217" t="s">
        <v>230</v>
      </c>
      <c r="H325" s="218">
        <v>7.373</v>
      </c>
      <c r="I325" s="219"/>
      <c r="J325" s="220">
        <f>ROUND(I325*H325,2)</f>
        <v>0</v>
      </c>
      <c r="K325" s="216" t="s">
        <v>175</v>
      </c>
      <c r="L325" s="42"/>
      <c r="M325" s="221" t="s">
        <v>1</v>
      </c>
      <c r="N325" s="222" t="s">
        <v>38</v>
      </c>
      <c r="O325" s="85"/>
      <c r="P325" s="223">
        <f>O325*H325</f>
        <v>0</v>
      </c>
      <c r="Q325" s="223">
        <v>0</v>
      </c>
      <c r="R325" s="223">
        <f>Q325*H325</f>
        <v>0</v>
      </c>
      <c r="S325" s="223">
        <v>0</v>
      </c>
      <c r="T325" s="224">
        <f>S325*H325</f>
        <v>0</v>
      </c>
      <c r="AR325" s="225" t="s">
        <v>133</v>
      </c>
      <c r="AT325" s="225" t="s">
        <v>129</v>
      </c>
      <c r="AU325" s="225" t="s">
        <v>83</v>
      </c>
      <c r="AY325" s="16" t="s">
        <v>128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6" t="s">
        <v>81</v>
      </c>
      <c r="BK325" s="226">
        <f>ROUND(I325*H325,2)</f>
        <v>0</v>
      </c>
      <c r="BL325" s="16" t="s">
        <v>133</v>
      </c>
      <c r="BM325" s="225" t="s">
        <v>444</v>
      </c>
    </row>
    <row r="326" spans="2:47" s="1" customFormat="1" ht="12">
      <c r="B326" s="37"/>
      <c r="C326" s="38"/>
      <c r="D326" s="227" t="s">
        <v>134</v>
      </c>
      <c r="E326" s="38"/>
      <c r="F326" s="228" t="s">
        <v>555</v>
      </c>
      <c r="G326" s="38"/>
      <c r="H326" s="38"/>
      <c r="I326" s="138"/>
      <c r="J326" s="38"/>
      <c r="K326" s="38"/>
      <c r="L326" s="42"/>
      <c r="M326" s="229"/>
      <c r="N326" s="85"/>
      <c r="O326" s="85"/>
      <c r="P326" s="85"/>
      <c r="Q326" s="85"/>
      <c r="R326" s="85"/>
      <c r="S326" s="85"/>
      <c r="T326" s="86"/>
      <c r="AT326" s="16" t="s">
        <v>134</v>
      </c>
      <c r="AU326" s="16" t="s">
        <v>83</v>
      </c>
    </row>
    <row r="327" spans="2:51" s="12" customFormat="1" ht="12">
      <c r="B327" s="243"/>
      <c r="C327" s="244"/>
      <c r="D327" s="227" t="s">
        <v>212</v>
      </c>
      <c r="E327" s="245" t="s">
        <v>1</v>
      </c>
      <c r="F327" s="246" t="s">
        <v>1238</v>
      </c>
      <c r="G327" s="244"/>
      <c r="H327" s="247">
        <v>1.7979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AT327" s="253" t="s">
        <v>212</v>
      </c>
      <c r="AU327" s="253" t="s">
        <v>83</v>
      </c>
      <c r="AV327" s="12" t="s">
        <v>83</v>
      </c>
      <c r="AW327" s="12" t="s">
        <v>31</v>
      </c>
      <c r="AX327" s="12" t="s">
        <v>73</v>
      </c>
      <c r="AY327" s="253" t="s">
        <v>128</v>
      </c>
    </row>
    <row r="328" spans="2:51" s="12" customFormat="1" ht="12">
      <c r="B328" s="243"/>
      <c r="C328" s="244"/>
      <c r="D328" s="227" t="s">
        <v>212</v>
      </c>
      <c r="E328" s="245" t="s">
        <v>1</v>
      </c>
      <c r="F328" s="246" t="s">
        <v>1239</v>
      </c>
      <c r="G328" s="244"/>
      <c r="H328" s="247">
        <v>3.77325</v>
      </c>
      <c r="I328" s="248"/>
      <c r="J328" s="244"/>
      <c r="K328" s="244"/>
      <c r="L328" s="249"/>
      <c r="M328" s="250"/>
      <c r="N328" s="251"/>
      <c r="O328" s="251"/>
      <c r="P328" s="251"/>
      <c r="Q328" s="251"/>
      <c r="R328" s="251"/>
      <c r="S328" s="251"/>
      <c r="T328" s="252"/>
      <c r="AT328" s="253" t="s">
        <v>212</v>
      </c>
      <c r="AU328" s="253" t="s">
        <v>83</v>
      </c>
      <c r="AV328" s="12" t="s">
        <v>83</v>
      </c>
      <c r="AW328" s="12" t="s">
        <v>31</v>
      </c>
      <c r="AX328" s="12" t="s">
        <v>73</v>
      </c>
      <c r="AY328" s="253" t="s">
        <v>128</v>
      </c>
    </row>
    <row r="329" spans="2:51" s="12" customFormat="1" ht="12">
      <c r="B329" s="243"/>
      <c r="C329" s="244"/>
      <c r="D329" s="227" t="s">
        <v>212</v>
      </c>
      <c r="E329" s="245" t="s">
        <v>1</v>
      </c>
      <c r="F329" s="246" t="s">
        <v>1240</v>
      </c>
      <c r="G329" s="244"/>
      <c r="H329" s="247">
        <v>1.8018</v>
      </c>
      <c r="I329" s="248"/>
      <c r="J329" s="244"/>
      <c r="K329" s="244"/>
      <c r="L329" s="249"/>
      <c r="M329" s="250"/>
      <c r="N329" s="251"/>
      <c r="O329" s="251"/>
      <c r="P329" s="251"/>
      <c r="Q329" s="251"/>
      <c r="R329" s="251"/>
      <c r="S329" s="251"/>
      <c r="T329" s="252"/>
      <c r="AT329" s="253" t="s">
        <v>212</v>
      </c>
      <c r="AU329" s="253" t="s">
        <v>83</v>
      </c>
      <c r="AV329" s="12" t="s">
        <v>83</v>
      </c>
      <c r="AW329" s="12" t="s">
        <v>31</v>
      </c>
      <c r="AX329" s="12" t="s">
        <v>73</v>
      </c>
      <c r="AY329" s="253" t="s">
        <v>128</v>
      </c>
    </row>
    <row r="330" spans="2:51" s="13" customFormat="1" ht="12">
      <c r="B330" s="254"/>
      <c r="C330" s="255"/>
      <c r="D330" s="227" t="s">
        <v>212</v>
      </c>
      <c r="E330" s="256" t="s">
        <v>1</v>
      </c>
      <c r="F330" s="257" t="s">
        <v>214</v>
      </c>
      <c r="G330" s="255"/>
      <c r="H330" s="258">
        <v>7.37295</v>
      </c>
      <c r="I330" s="259"/>
      <c r="J330" s="255"/>
      <c r="K330" s="255"/>
      <c r="L330" s="260"/>
      <c r="M330" s="261"/>
      <c r="N330" s="262"/>
      <c r="O330" s="262"/>
      <c r="P330" s="262"/>
      <c r="Q330" s="262"/>
      <c r="R330" s="262"/>
      <c r="S330" s="262"/>
      <c r="T330" s="263"/>
      <c r="AT330" s="264" t="s">
        <v>212</v>
      </c>
      <c r="AU330" s="264" t="s">
        <v>83</v>
      </c>
      <c r="AV330" s="13" t="s">
        <v>133</v>
      </c>
      <c r="AW330" s="13" t="s">
        <v>31</v>
      </c>
      <c r="AX330" s="13" t="s">
        <v>81</v>
      </c>
      <c r="AY330" s="264" t="s">
        <v>128</v>
      </c>
    </row>
    <row r="331" spans="2:65" s="1" customFormat="1" ht="24" customHeight="1">
      <c r="B331" s="37"/>
      <c r="C331" s="214" t="s">
        <v>332</v>
      </c>
      <c r="D331" s="214" t="s">
        <v>129</v>
      </c>
      <c r="E331" s="215" t="s">
        <v>1241</v>
      </c>
      <c r="F331" s="216" t="s">
        <v>1242</v>
      </c>
      <c r="G331" s="217" t="s">
        <v>132</v>
      </c>
      <c r="H331" s="218">
        <v>4</v>
      </c>
      <c r="I331" s="219"/>
      <c r="J331" s="220">
        <f>ROUND(I331*H331,2)</f>
        <v>0</v>
      </c>
      <c r="K331" s="216" t="s">
        <v>175</v>
      </c>
      <c r="L331" s="42"/>
      <c r="M331" s="221" t="s">
        <v>1</v>
      </c>
      <c r="N331" s="222" t="s">
        <v>38</v>
      </c>
      <c r="O331" s="85"/>
      <c r="P331" s="223">
        <f>O331*H331</f>
        <v>0</v>
      </c>
      <c r="Q331" s="223">
        <v>0</v>
      </c>
      <c r="R331" s="223">
        <f>Q331*H331</f>
        <v>0</v>
      </c>
      <c r="S331" s="223">
        <v>0</v>
      </c>
      <c r="T331" s="224">
        <f>S331*H331</f>
        <v>0</v>
      </c>
      <c r="AR331" s="225" t="s">
        <v>133</v>
      </c>
      <c r="AT331" s="225" t="s">
        <v>129</v>
      </c>
      <c r="AU331" s="225" t="s">
        <v>83</v>
      </c>
      <c r="AY331" s="16" t="s">
        <v>128</v>
      </c>
      <c r="BE331" s="226">
        <f>IF(N331="základní",J331,0)</f>
        <v>0</v>
      </c>
      <c r="BF331" s="226">
        <f>IF(N331="snížená",J331,0)</f>
        <v>0</v>
      </c>
      <c r="BG331" s="226">
        <f>IF(N331="zákl. přenesená",J331,0)</f>
        <v>0</v>
      </c>
      <c r="BH331" s="226">
        <f>IF(N331="sníž. přenesená",J331,0)</f>
        <v>0</v>
      </c>
      <c r="BI331" s="226">
        <f>IF(N331="nulová",J331,0)</f>
        <v>0</v>
      </c>
      <c r="BJ331" s="16" t="s">
        <v>81</v>
      </c>
      <c r="BK331" s="226">
        <f>ROUND(I331*H331,2)</f>
        <v>0</v>
      </c>
      <c r="BL331" s="16" t="s">
        <v>133</v>
      </c>
      <c r="BM331" s="225" t="s">
        <v>447</v>
      </c>
    </row>
    <row r="332" spans="2:47" s="1" customFormat="1" ht="12">
      <c r="B332" s="37"/>
      <c r="C332" s="38"/>
      <c r="D332" s="227" t="s">
        <v>134</v>
      </c>
      <c r="E332" s="38"/>
      <c r="F332" s="228" t="s">
        <v>1242</v>
      </c>
      <c r="G332" s="38"/>
      <c r="H332" s="38"/>
      <c r="I332" s="138"/>
      <c r="J332" s="38"/>
      <c r="K332" s="38"/>
      <c r="L332" s="42"/>
      <c r="M332" s="229"/>
      <c r="N332" s="85"/>
      <c r="O332" s="85"/>
      <c r="P332" s="85"/>
      <c r="Q332" s="85"/>
      <c r="R332" s="85"/>
      <c r="S332" s="85"/>
      <c r="T332" s="86"/>
      <c r="AT332" s="16" t="s">
        <v>134</v>
      </c>
      <c r="AU332" s="16" t="s">
        <v>83</v>
      </c>
    </row>
    <row r="333" spans="2:51" s="12" customFormat="1" ht="12">
      <c r="B333" s="243"/>
      <c r="C333" s="244"/>
      <c r="D333" s="227" t="s">
        <v>212</v>
      </c>
      <c r="E333" s="245" t="s">
        <v>1</v>
      </c>
      <c r="F333" s="246" t="s">
        <v>1243</v>
      </c>
      <c r="G333" s="244"/>
      <c r="H333" s="247">
        <v>4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AT333" s="253" t="s">
        <v>212</v>
      </c>
      <c r="AU333" s="253" t="s">
        <v>83</v>
      </c>
      <c r="AV333" s="12" t="s">
        <v>83</v>
      </c>
      <c r="AW333" s="12" t="s">
        <v>31</v>
      </c>
      <c r="AX333" s="12" t="s">
        <v>73</v>
      </c>
      <c r="AY333" s="253" t="s">
        <v>128</v>
      </c>
    </row>
    <row r="334" spans="2:51" s="13" customFormat="1" ht="12">
      <c r="B334" s="254"/>
      <c r="C334" s="255"/>
      <c r="D334" s="227" t="s">
        <v>212</v>
      </c>
      <c r="E334" s="256" t="s">
        <v>1</v>
      </c>
      <c r="F334" s="257" t="s">
        <v>214</v>
      </c>
      <c r="G334" s="255"/>
      <c r="H334" s="258">
        <v>4</v>
      </c>
      <c r="I334" s="259"/>
      <c r="J334" s="255"/>
      <c r="K334" s="255"/>
      <c r="L334" s="260"/>
      <c r="M334" s="261"/>
      <c r="N334" s="262"/>
      <c r="O334" s="262"/>
      <c r="P334" s="262"/>
      <c r="Q334" s="262"/>
      <c r="R334" s="262"/>
      <c r="S334" s="262"/>
      <c r="T334" s="263"/>
      <c r="AT334" s="264" t="s">
        <v>212</v>
      </c>
      <c r="AU334" s="264" t="s">
        <v>83</v>
      </c>
      <c r="AV334" s="13" t="s">
        <v>133</v>
      </c>
      <c r="AW334" s="13" t="s">
        <v>31</v>
      </c>
      <c r="AX334" s="13" t="s">
        <v>81</v>
      </c>
      <c r="AY334" s="264" t="s">
        <v>128</v>
      </c>
    </row>
    <row r="335" spans="2:65" s="1" customFormat="1" ht="24" customHeight="1">
      <c r="B335" s="37"/>
      <c r="C335" s="214" t="s">
        <v>449</v>
      </c>
      <c r="D335" s="214" t="s">
        <v>129</v>
      </c>
      <c r="E335" s="215" t="s">
        <v>1244</v>
      </c>
      <c r="F335" s="216" t="s">
        <v>1245</v>
      </c>
      <c r="G335" s="217" t="s">
        <v>223</v>
      </c>
      <c r="H335" s="218">
        <v>0.5</v>
      </c>
      <c r="I335" s="219"/>
      <c r="J335" s="220">
        <f>ROUND(I335*H335,2)</f>
        <v>0</v>
      </c>
      <c r="K335" s="216" t="s">
        <v>175</v>
      </c>
      <c r="L335" s="42"/>
      <c r="M335" s="221" t="s">
        <v>1</v>
      </c>
      <c r="N335" s="222" t="s">
        <v>38</v>
      </c>
      <c r="O335" s="85"/>
      <c r="P335" s="223">
        <f>O335*H335</f>
        <v>0</v>
      </c>
      <c r="Q335" s="223">
        <v>0.001066</v>
      </c>
      <c r="R335" s="223">
        <f>Q335*H335</f>
        <v>0.000533</v>
      </c>
      <c r="S335" s="223">
        <v>0</v>
      </c>
      <c r="T335" s="224">
        <f>S335*H335</f>
        <v>0</v>
      </c>
      <c r="AR335" s="225" t="s">
        <v>133</v>
      </c>
      <c r="AT335" s="225" t="s">
        <v>129</v>
      </c>
      <c r="AU335" s="225" t="s">
        <v>83</v>
      </c>
      <c r="AY335" s="16" t="s">
        <v>128</v>
      </c>
      <c r="BE335" s="226">
        <f>IF(N335="základní",J335,0)</f>
        <v>0</v>
      </c>
      <c r="BF335" s="226">
        <f>IF(N335="snížená",J335,0)</f>
        <v>0</v>
      </c>
      <c r="BG335" s="226">
        <f>IF(N335="zákl. přenesená",J335,0)</f>
        <v>0</v>
      </c>
      <c r="BH335" s="226">
        <f>IF(N335="sníž. přenesená",J335,0)</f>
        <v>0</v>
      </c>
      <c r="BI335" s="226">
        <f>IF(N335="nulová",J335,0)</f>
        <v>0</v>
      </c>
      <c r="BJ335" s="16" t="s">
        <v>81</v>
      </c>
      <c r="BK335" s="226">
        <f>ROUND(I335*H335,2)</f>
        <v>0</v>
      </c>
      <c r="BL335" s="16" t="s">
        <v>133</v>
      </c>
      <c r="BM335" s="225" t="s">
        <v>452</v>
      </c>
    </row>
    <row r="336" spans="2:47" s="1" customFormat="1" ht="12">
      <c r="B336" s="37"/>
      <c r="C336" s="38"/>
      <c r="D336" s="227" t="s">
        <v>134</v>
      </c>
      <c r="E336" s="38"/>
      <c r="F336" s="228" t="s">
        <v>1245</v>
      </c>
      <c r="G336" s="38"/>
      <c r="H336" s="38"/>
      <c r="I336" s="138"/>
      <c r="J336" s="38"/>
      <c r="K336" s="38"/>
      <c r="L336" s="42"/>
      <c r="M336" s="229"/>
      <c r="N336" s="85"/>
      <c r="O336" s="85"/>
      <c r="P336" s="85"/>
      <c r="Q336" s="85"/>
      <c r="R336" s="85"/>
      <c r="S336" s="85"/>
      <c r="T336" s="86"/>
      <c r="AT336" s="16" t="s">
        <v>134</v>
      </c>
      <c r="AU336" s="16" t="s">
        <v>83</v>
      </c>
    </row>
    <row r="337" spans="2:51" s="12" customFormat="1" ht="12">
      <c r="B337" s="243"/>
      <c r="C337" s="244"/>
      <c r="D337" s="227" t="s">
        <v>212</v>
      </c>
      <c r="E337" s="245" t="s">
        <v>1</v>
      </c>
      <c r="F337" s="246" t="s">
        <v>1246</v>
      </c>
      <c r="G337" s="244"/>
      <c r="H337" s="247">
        <v>0.5</v>
      </c>
      <c r="I337" s="248"/>
      <c r="J337" s="244"/>
      <c r="K337" s="244"/>
      <c r="L337" s="249"/>
      <c r="M337" s="250"/>
      <c r="N337" s="251"/>
      <c r="O337" s="251"/>
      <c r="P337" s="251"/>
      <c r="Q337" s="251"/>
      <c r="R337" s="251"/>
      <c r="S337" s="251"/>
      <c r="T337" s="252"/>
      <c r="AT337" s="253" t="s">
        <v>212</v>
      </c>
      <c r="AU337" s="253" t="s">
        <v>83</v>
      </c>
      <c r="AV337" s="12" t="s">
        <v>83</v>
      </c>
      <c r="AW337" s="12" t="s">
        <v>31</v>
      </c>
      <c r="AX337" s="12" t="s">
        <v>73</v>
      </c>
      <c r="AY337" s="253" t="s">
        <v>128</v>
      </c>
    </row>
    <row r="338" spans="2:51" s="13" customFormat="1" ht="12">
      <c r="B338" s="254"/>
      <c r="C338" s="255"/>
      <c r="D338" s="227" t="s">
        <v>212</v>
      </c>
      <c r="E338" s="256" t="s">
        <v>1</v>
      </c>
      <c r="F338" s="257" t="s">
        <v>214</v>
      </c>
      <c r="G338" s="255"/>
      <c r="H338" s="258">
        <v>0.5</v>
      </c>
      <c r="I338" s="259"/>
      <c r="J338" s="255"/>
      <c r="K338" s="255"/>
      <c r="L338" s="260"/>
      <c r="M338" s="261"/>
      <c r="N338" s="262"/>
      <c r="O338" s="262"/>
      <c r="P338" s="262"/>
      <c r="Q338" s="262"/>
      <c r="R338" s="262"/>
      <c r="S338" s="262"/>
      <c r="T338" s="263"/>
      <c r="AT338" s="264" t="s">
        <v>212</v>
      </c>
      <c r="AU338" s="264" t="s">
        <v>83</v>
      </c>
      <c r="AV338" s="13" t="s">
        <v>133</v>
      </c>
      <c r="AW338" s="13" t="s">
        <v>31</v>
      </c>
      <c r="AX338" s="13" t="s">
        <v>81</v>
      </c>
      <c r="AY338" s="264" t="s">
        <v>128</v>
      </c>
    </row>
    <row r="339" spans="2:65" s="1" customFormat="1" ht="24" customHeight="1">
      <c r="B339" s="37"/>
      <c r="C339" s="214" t="s">
        <v>337</v>
      </c>
      <c r="D339" s="214" t="s">
        <v>129</v>
      </c>
      <c r="E339" s="215" t="s">
        <v>1247</v>
      </c>
      <c r="F339" s="216" t="s">
        <v>1248</v>
      </c>
      <c r="G339" s="217" t="s">
        <v>223</v>
      </c>
      <c r="H339" s="218">
        <v>100.88</v>
      </c>
      <c r="I339" s="219"/>
      <c r="J339" s="220">
        <f>ROUND(I339*H339,2)</f>
        <v>0</v>
      </c>
      <c r="K339" s="216" t="s">
        <v>175</v>
      </c>
      <c r="L339" s="42"/>
      <c r="M339" s="221" t="s">
        <v>1</v>
      </c>
      <c r="N339" s="222" t="s">
        <v>38</v>
      </c>
      <c r="O339" s="85"/>
      <c r="P339" s="223">
        <f>O339*H339</f>
        <v>0</v>
      </c>
      <c r="Q339" s="223">
        <v>3.15E-06</v>
      </c>
      <c r="R339" s="223">
        <f>Q339*H339</f>
        <v>0.00031777199999999997</v>
      </c>
      <c r="S339" s="223">
        <v>0</v>
      </c>
      <c r="T339" s="224">
        <f>S339*H339</f>
        <v>0</v>
      </c>
      <c r="AR339" s="225" t="s">
        <v>133</v>
      </c>
      <c r="AT339" s="225" t="s">
        <v>129</v>
      </c>
      <c r="AU339" s="225" t="s">
        <v>83</v>
      </c>
      <c r="AY339" s="16" t="s">
        <v>128</v>
      </c>
      <c r="BE339" s="226">
        <f>IF(N339="základní",J339,0)</f>
        <v>0</v>
      </c>
      <c r="BF339" s="226">
        <f>IF(N339="snížená",J339,0)</f>
        <v>0</v>
      </c>
      <c r="BG339" s="226">
        <f>IF(N339="zákl. přenesená",J339,0)</f>
        <v>0</v>
      </c>
      <c r="BH339" s="226">
        <f>IF(N339="sníž. přenesená",J339,0)</f>
        <v>0</v>
      </c>
      <c r="BI339" s="226">
        <f>IF(N339="nulová",J339,0)</f>
        <v>0</v>
      </c>
      <c r="BJ339" s="16" t="s">
        <v>81</v>
      </c>
      <c r="BK339" s="226">
        <f>ROUND(I339*H339,2)</f>
        <v>0</v>
      </c>
      <c r="BL339" s="16" t="s">
        <v>133</v>
      </c>
      <c r="BM339" s="225" t="s">
        <v>457</v>
      </c>
    </row>
    <row r="340" spans="2:47" s="1" customFormat="1" ht="12">
      <c r="B340" s="37"/>
      <c r="C340" s="38"/>
      <c r="D340" s="227" t="s">
        <v>134</v>
      </c>
      <c r="E340" s="38"/>
      <c r="F340" s="228" t="s">
        <v>1248</v>
      </c>
      <c r="G340" s="38"/>
      <c r="H340" s="38"/>
      <c r="I340" s="138"/>
      <c r="J340" s="38"/>
      <c r="K340" s="38"/>
      <c r="L340" s="42"/>
      <c r="M340" s="229"/>
      <c r="N340" s="85"/>
      <c r="O340" s="85"/>
      <c r="P340" s="85"/>
      <c r="Q340" s="85"/>
      <c r="R340" s="85"/>
      <c r="S340" s="85"/>
      <c r="T340" s="86"/>
      <c r="AT340" s="16" t="s">
        <v>134</v>
      </c>
      <c r="AU340" s="16" t="s">
        <v>83</v>
      </c>
    </row>
    <row r="341" spans="2:51" s="12" customFormat="1" ht="12">
      <c r="B341" s="243"/>
      <c r="C341" s="244"/>
      <c r="D341" s="227" t="s">
        <v>212</v>
      </c>
      <c r="E341" s="245" t="s">
        <v>1</v>
      </c>
      <c r="F341" s="246" t="s">
        <v>1204</v>
      </c>
      <c r="G341" s="244"/>
      <c r="H341" s="247">
        <v>9.86</v>
      </c>
      <c r="I341" s="248"/>
      <c r="J341" s="244"/>
      <c r="K341" s="244"/>
      <c r="L341" s="249"/>
      <c r="M341" s="250"/>
      <c r="N341" s="251"/>
      <c r="O341" s="251"/>
      <c r="P341" s="251"/>
      <c r="Q341" s="251"/>
      <c r="R341" s="251"/>
      <c r="S341" s="251"/>
      <c r="T341" s="252"/>
      <c r="AT341" s="253" t="s">
        <v>212</v>
      </c>
      <c r="AU341" s="253" t="s">
        <v>83</v>
      </c>
      <c r="AV341" s="12" t="s">
        <v>83</v>
      </c>
      <c r="AW341" s="12" t="s">
        <v>31</v>
      </c>
      <c r="AX341" s="12" t="s">
        <v>73</v>
      </c>
      <c r="AY341" s="253" t="s">
        <v>128</v>
      </c>
    </row>
    <row r="342" spans="2:51" s="12" customFormat="1" ht="12">
      <c r="B342" s="243"/>
      <c r="C342" s="244"/>
      <c r="D342" s="227" t="s">
        <v>212</v>
      </c>
      <c r="E342" s="245" t="s">
        <v>1</v>
      </c>
      <c r="F342" s="246" t="s">
        <v>1249</v>
      </c>
      <c r="G342" s="244"/>
      <c r="H342" s="247">
        <v>22.04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AT342" s="253" t="s">
        <v>212</v>
      </c>
      <c r="AU342" s="253" t="s">
        <v>83</v>
      </c>
      <c r="AV342" s="12" t="s">
        <v>83</v>
      </c>
      <c r="AW342" s="12" t="s">
        <v>31</v>
      </c>
      <c r="AX342" s="12" t="s">
        <v>73</v>
      </c>
      <c r="AY342" s="253" t="s">
        <v>128</v>
      </c>
    </row>
    <row r="343" spans="2:51" s="12" customFormat="1" ht="12">
      <c r="B343" s="243"/>
      <c r="C343" s="244"/>
      <c r="D343" s="227" t="s">
        <v>212</v>
      </c>
      <c r="E343" s="245" t="s">
        <v>1</v>
      </c>
      <c r="F343" s="246" t="s">
        <v>1250</v>
      </c>
      <c r="G343" s="244"/>
      <c r="H343" s="247">
        <v>42.300000000000004</v>
      </c>
      <c r="I343" s="248"/>
      <c r="J343" s="244"/>
      <c r="K343" s="244"/>
      <c r="L343" s="249"/>
      <c r="M343" s="250"/>
      <c r="N343" s="251"/>
      <c r="O343" s="251"/>
      <c r="P343" s="251"/>
      <c r="Q343" s="251"/>
      <c r="R343" s="251"/>
      <c r="S343" s="251"/>
      <c r="T343" s="252"/>
      <c r="AT343" s="253" t="s">
        <v>212</v>
      </c>
      <c r="AU343" s="253" t="s">
        <v>83</v>
      </c>
      <c r="AV343" s="12" t="s">
        <v>83</v>
      </c>
      <c r="AW343" s="12" t="s">
        <v>31</v>
      </c>
      <c r="AX343" s="12" t="s">
        <v>73</v>
      </c>
      <c r="AY343" s="253" t="s">
        <v>128</v>
      </c>
    </row>
    <row r="344" spans="2:51" s="12" customFormat="1" ht="12">
      <c r="B344" s="243"/>
      <c r="C344" s="244"/>
      <c r="D344" s="227" t="s">
        <v>212</v>
      </c>
      <c r="E344" s="245" t="s">
        <v>1</v>
      </c>
      <c r="F344" s="246" t="s">
        <v>1251</v>
      </c>
      <c r="G344" s="244"/>
      <c r="H344" s="247">
        <v>22.68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AT344" s="253" t="s">
        <v>212</v>
      </c>
      <c r="AU344" s="253" t="s">
        <v>83</v>
      </c>
      <c r="AV344" s="12" t="s">
        <v>83</v>
      </c>
      <c r="AW344" s="12" t="s">
        <v>31</v>
      </c>
      <c r="AX344" s="12" t="s">
        <v>73</v>
      </c>
      <c r="AY344" s="253" t="s">
        <v>128</v>
      </c>
    </row>
    <row r="345" spans="2:51" s="12" customFormat="1" ht="12">
      <c r="B345" s="243"/>
      <c r="C345" s="244"/>
      <c r="D345" s="227" t="s">
        <v>212</v>
      </c>
      <c r="E345" s="245" t="s">
        <v>1</v>
      </c>
      <c r="F345" s="246" t="s">
        <v>1252</v>
      </c>
      <c r="G345" s="244"/>
      <c r="H345" s="247">
        <v>4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AT345" s="253" t="s">
        <v>212</v>
      </c>
      <c r="AU345" s="253" t="s">
        <v>83</v>
      </c>
      <c r="AV345" s="12" t="s">
        <v>83</v>
      </c>
      <c r="AW345" s="12" t="s">
        <v>31</v>
      </c>
      <c r="AX345" s="12" t="s">
        <v>73</v>
      </c>
      <c r="AY345" s="253" t="s">
        <v>128</v>
      </c>
    </row>
    <row r="346" spans="2:51" s="13" customFormat="1" ht="12">
      <c r="B346" s="254"/>
      <c r="C346" s="255"/>
      <c r="D346" s="227" t="s">
        <v>212</v>
      </c>
      <c r="E346" s="256" t="s">
        <v>1</v>
      </c>
      <c r="F346" s="257" t="s">
        <v>214</v>
      </c>
      <c r="G346" s="255"/>
      <c r="H346" s="258">
        <v>100.88</v>
      </c>
      <c r="I346" s="259"/>
      <c r="J346" s="255"/>
      <c r="K346" s="255"/>
      <c r="L346" s="260"/>
      <c r="M346" s="261"/>
      <c r="N346" s="262"/>
      <c r="O346" s="262"/>
      <c r="P346" s="262"/>
      <c r="Q346" s="262"/>
      <c r="R346" s="262"/>
      <c r="S346" s="262"/>
      <c r="T346" s="263"/>
      <c r="AT346" s="264" t="s">
        <v>212</v>
      </c>
      <c r="AU346" s="264" t="s">
        <v>83</v>
      </c>
      <c r="AV346" s="13" t="s">
        <v>133</v>
      </c>
      <c r="AW346" s="13" t="s">
        <v>31</v>
      </c>
      <c r="AX346" s="13" t="s">
        <v>81</v>
      </c>
      <c r="AY346" s="264" t="s">
        <v>128</v>
      </c>
    </row>
    <row r="347" spans="2:65" s="1" customFormat="1" ht="24" customHeight="1">
      <c r="B347" s="37"/>
      <c r="C347" s="214" t="s">
        <v>459</v>
      </c>
      <c r="D347" s="214" t="s">
        <v>129</v>
      </c>
      <c r="E347" s="215" t="s">
        <v>1253</v>
      </c>
      <c r="F347" s="216" t="s">
        <v>1254</v>
      </c>
      <c r="G347" s="217" t="s">
        <v>223</v>
      </c>
      <c r="H347" s="218">
        <v>91.02</v>
      </c>
      <c r="I347" s="219"/>
      <c r="J347" s="220">
        <f>ROUND(I347*H347,2)</f>
        <v>0</v>
      </c>
      <c r="K347" s="216" t="s">
        <v>175</v>
      </c>
      <c r="L347" s="42"/>
      <c r="M347" s="221" t="s">
        <v>1</v>
      </c>
      <c r="N347" s="222" t="s">
        <v>38</v>
      </c>
      <c r="O347" s="85"/>
      <c r="P347" s="223">
        <f>O347*H347</f>
        <v>0</v>
      </c>
      <c r="Q347" s="223">
        <v>3.675E-06</v>
      </c>
      <c r="R347" s="223">
        <f>Q347*H347</f>
        <v>0.0003344985</v>
      </c>
      <c r="S347" s="223">
        <v>0</v>
      </c>
      <c r="T347" s="224">
        <f>S347*H347</f>
        <v>0</v>
      </c>
      <c r="AR347" s="225" t="s">
        <v>133</v>
      </c>
      <c r="AT347" s="225" t="s">
        <v>129</v>
      </c>
      <c r="AU347" s="225" t="s">
        <v>83</v>
      </c>
      <c r="AY347" s="16" t="s">
        <v>128</v>
      </c>
      <c r="BE347" s="226">
        <f>IF(N347="základní",J347,0)</f>
        <v>0</v>
      </c>
      <c r="BF347" s="226">
        <f>IF(N347="snížená",J347,0)</f>
        <v>0</v>
      </c>
      <c r="BG347" s="226">
        <f>IF(N347="zákl. přenesená",J347,0)</f>
        <v>0</v>
      </c>
      <c r="BH347" s="226">
        <f>IF(N347="sníž. přenesená",J347,0)</f>
        <v>0</v>
      </c>
      <c r="BI347" s="226">
        <f>IF(N347="nulová",J347,0)</f>
        <v>0</v>
      </c>
      <c r="BJ347" s="16" t="s">
        <v>81</v>
      </c>
      <c r="BK347" s="226">
        <f>ROUND(I347*H347,2)</f>
        <v>0</v>
      </c>
      <c r="BL347" s="16" t="s">
        <v>133</v>
      </c>
      <c r="BM347" s="225" t="s">
        <v>462</v>
      </c>
    </row>
    <row r="348" spans="2:47" s="1" customFormat="1" ht="12">
      <c r="B348" s="37"/>
      <c r="C348" s="38"/>
      <c r="D348" s="227" t="s">
        <v>134</v>
      </c>
      <c r="E348" s="38"/>
      <c r="F348" s="228" t="s">
        <v>1254</v>
      </c>
      <c r="G348" s="38"/>
      <c r="H348" s="38"/>
      <c r="I348" s="138"/>
      <c r="J348" s="38"/>
      <c r="K348" s="38"/>
      <c r="L348" s="42"/>
      <c r="M348" s="229"/>
      <c r="N348" s="85"/>
      <c r="O348" s="85"/>
      <c r="P348" s="85"/>
      <c r="Q348" s="85"/>
      <c r="R348" s="85"/>
      <c r="S348" s="85"/>
      <c r="T348" s="86"/>
      <c r="AT348" s="16" t="s">
        <v>134</v>
      </c>
      <c r="AU348" s="16" t="s">
        <v>83</v>
      </c>
    </row>
    <row r="349" spans="2:51" s="12" customFormat="1" ht="12">
      <c r="B349" s="243"/>
      <c r="C349" s="244"/>
      <c r="D349" s="227" t="s">
        <v>212</v>
      </c>
      <c r="E349" s="245" t="s">
        <v>1</v>
      </c>
      <c r="F349" s="246" t="s">
        <v>1249</v>
      </c>
      <c r="G349" s="244"/>
      <c r="H349" s="247">
        <v>22.04</v>
      </c>
      <c r="I349" s="248"/>
      <c r="J349" s="244"/>
      <c r="K349" s="244"/>
      <c r="L349" s="249"/>
      <c r="M349" s="250"/>
      <c r="N349" s="251"/>
      <c r="O349" s="251"/>
      <c r="P349" s="251"/>
      <c r="Q349" s="251"/>
      <c r="R349" s="251"/>
      <c r="S349" s="251"/>
      <c r="T349" s="252"/>
      <c r="AT349" s="253" t="s">
        <v>212</v>
      </c>
      <c r="AU349" s="253" t="s">
        <v>83</v>
      </c>
      <c r="AV349" s="12" t="s">
        <v>83</v>
      </c>
      <c r="AW349" s="12" t="s">
        <v>31</v>
      </c>
      <c r="AX349" s="12" t="s">
        <v>73</v>
      </c>
      <c r="AY349" s="253" t="s">
        <v>128</v>
      </c>
    </row>
    <row r="350" spans="2:51" s="12" customFormat="1" ht="12">
      <c r="B350" s="243"/>
      <c r="C350" s="244"/>
      <c r="D350" s="227" t="s">
        <v>212</v>
      </c>
      <c r="E350" s="245" t="s">
        <v>1</v>
      </c>
      <c r="F350" s="246" t="s">
        <v>1250</v>
      </c>
      <c r="G350" s="244"/>
      <c r="H350" s="247">
        <v>42.300000000000004</v>
      </c>
      <c r="I350" s="248"/>
      <c r="J350" s="244"/>
      <c r="K350" s="244"/>
      <c r="L350" s="249"/>
      <c r="M350" s="250"/>
      <c r="N350" s="251"/>
      <c r="O350" s="251"/>
      <c r="P350" s="251"/>
      <c r="Q350" s="251"/>
      <c r="R350" s="251"/>
      <c r="S350" s="251"/>
      <c r="T350" s="252"/>
      <c r="AT350" s="253" t="s">
        <v>212</v>
      </c>
      <c r="AU350" s="253" t="s">
        <v>83</v>
      </c>
      <c r="AV350" s="12" t="s">
        <v>83</v>
      </c>
      <c r="AW350" s="12" t="s">
        <v>31</v>
      </c>
      <c r="AX350" s="12" t="s">
        <v>73</v>
      </c>
      <c r="AY350" s="253" t="s">
        <v>128</v>
      </c>
    </row>
    <row r="351" spans="2:51" s="12" customFormat="1" ht="12">
      <c r="B351" s="243"/>
      <c r="C351" s="244"/>
      <c r="D351" s="227" t="s">
        <v>212</v>
      </c>
      <c r="E351" s="245" t="s">
        <v>1</v>
      </c>
      <c r="F351" s="246" t="s">
        <v>1251</v>
      </c>
      <c r="G351" s="244"/>
      <c r="H351" s="247">
        <v>22.68</v>
      </c>
      <c r="I351" s="248"/>
      <c r="J351" s="244"/>
      <c r="K351" s="244"/>
      <c r="L351" s="249"/>
      <c r="M351" s="250"/>
      <c r="N351" s="251"/>
      <c r="O351" s="251"/>
      <c r="P351" s="251"/>
      <c r="Q351" s="251"/>
      <c r="R351" s="251"/>
      <c r="S351" s="251"/>
      <c r="T351" s="252"/>
      <c r="AT351" s="253" t="s">
        <v>212</v>
      </c>
      <c r="AU351" s="253" t="s">
        <v>83</v>
      </c>
      <c r="AV351" s="12" t="s">
        <v>83</v>
      </c>
      <c r="AW351" s="12" t="s">
        <v>31</v>
      </c>
      <c r="AX351" s="12" t="s">
        <v>73</v>
      </c>
      <c r="AY351" s="253" t="s">
        <v>128</v>
      </c>
    </row>
    <row r="352" spans="2:51" s="12" customFormat="1" ht="12">
      <c r="B352" s="243"/>
      <c r="C352" s="244"/>
      <c r="D352" s="227" t="s">
        <v>212</v>
      </c>
      <c r="E352" s="245" t="s">
        <v>1</v>
      </c>
      <c r="F352" s="246" t="s">
        <v>1252</v>
      </c>
      <c r="G352" s="244"/>
      <c r="H352" s="247">
        <v>4</v>
      </c>
      <c r="I352" s="248"/>
      <c r="J352" s="244"/>
      <c r="K352" s="244"/>
      <c r="L352" s="249"/>
      <c r="M352" s="250"/>
      <c r="N352" s="251"/>
      <c r="O352" s="251"/>
      <c r="P352" s="251"/>
      <c r="Q352" s="251"/>
      <c r="R352" s="251"/>
      <c r="S352" s="251"/>
      <c r="T352" s="252"/>
      <c r="AT352" s="253" t="s">
        <v>212</v>
      </c>
      <c r="AU352" s="253" t="s">
        <v>83</v>
      </c>
      <c r="AV352" s="12" t="s">
        <v>83</v>
      </c>
      <c r="AW352" s="12" t="s">
        <v>31</v>
      </c>
      <c r="AX352" s="12" t="s">
        <v>73</v>
      </c>
      <c r="AY352" s="253" t="s">
        <v>128</v>
      </c>
    </row>
    <row r="353" spans="2:51" s="13" customFormat="1" ht="12">
      <c r="B353" s="254"/>
      <c r="C353" s="255"/>
      <c r="D353" s="227" t="s">
        <v>212</v>
      </c>
      <c r="E353" s="256" t="s">
        <v>1</v>
      </c>
      <c r="F353" s="257" t="s">
        <v>214</v>
      </c>
      <c r="G353" s="255"/>
      <c r="H353" s="258">
        <v>91.02000000000001</v>
      </c>
      <c r="I353" s="259"/>
      <c r="J353" s="255"/>
      <c r="K353" s="255"/>
      <c r="L353" s="260"/>
      <c r="M353" s="261"/>
      <c r="N353" s="262"/>
      <c r="O353" s="262"/>
      <c r="P353" s="262"/>
      <c r="Q353" s="262"/>
      <c r="R353" s="262"/>
      <c r="S353" s="262"/>
      <c r="T353" s="263"/>
      <c r="AT353" s="264" t="s">
        <v>212</v>
      </c>
      <c r="AU353" s="264" t="s">
        <v>83</v>
      </c>
      <c r="AV353" s="13" t="s">
        <v>133</v>
      </c>
      <c r="AW353" s="13" t="s">
        <v>31</v>
      </c>
      <c r="AX353" s="13" t="s">
        <v>81</v>
      </c>
      <c r="AY353" s="264" t="s">
        <v>128</v>
      </c>
    </row>
    <row r="354" spans="2:65" s="1" customFormat="1" ht="24" customHeight="1">
      <c r="B354" s="37"/>
      <c r="C354" s="214" t="s">
        <v>341</v>
      </c>
      <c r="D354" s="214" t="s">
        <v>129</v>
      </c>
      <c r="E354" s="215" t="s">
        <v>1255</v>
      </c>
      <c r="F354" s="216" t="s">
        <v>1256</v>
      </c>
      <c r="G354" s="217" t="s">
        <v>223</v>
      </c>
      <c r="H354" s="218">
        <v>9.86</v>
      </c>
      <c r="I354" s="219"/>
      <c r="J354" s="220">
        <f>ROUND(I354*H354,2)</f>
        <v>0</v>
      </c>
      <c r="K354" s="216" t="s">
        <v>175</v>
      </c>
      <c r="L354" s="42"/>
      <c r="M354" s="221" t="s">
        <v>1</v>
      </c>
      <c r="N354" s="222" t="s">
        <v>38</v>
      </c>
      <c r="O354" s="85"/>
      <c r="P354" s="223">
        <f>O354*H354</f>
        <v>0</v>
      </c>
      <c r="Q354" s="223">
        <v>1.113E-05</v>
      </c>
      <c r="R354" s="223">
        <f>Q354*H354</f>
        <v>0.0001097418</v>
      </c>
      <c r="S354" s="223">
        <v>0</v>
      </c>
      <c r="T354" s="224">
        <f>S354*H354</f>
        <v>0</v>
      </c>
      <c r="AR354" s="225" t="s">
        <v>133</v>
      </c>
      <c r="AT354" s="225" t="s">
        <v>129</v>
      </c>
      <c r="AU354" s="225" t="s">
        <v>83</v>
      </c>
      <c r="AY354" s="16" t="s">
        <v>128</v>
      </c>
      <c r="BE354" s="226">
        <f>IF(N354="základní",J354,0)</f>
        <v>0</v>
      </c>
      <c r="BF354" s="226">
        <f>IF(N354="snížená",J354,0)</f>
        <v>0</v>
      </c>
      <c r="BG354" s="226">
        <f>IF(N354="zákl. přenesená",J354,0)</f>
        <v>0</v>
      </c>
      <c r="BH354" s="226">
        <f>IF(N354="sníž. přenesená",J354,0)</f>
        <v>0</v>
      </c>
      <c r="BI354" s="226">
        <f>IF(N354="nulová",J354,0)</f>
        <v>0</v>
      </c>
      <c r="BJ354" s="16" t="s">
        <v>81</v>
      </c>
      <c r="BK354" s="226">
        <f>ROUND(I354*H354,2)</f>
        <v>0</v>
      </c>
      <c r="BL354" s="16" t="s">
        <v>133</v>
      </c>
      <c r="BM354" s="225" t="s">
        <v>465</v>
      </c>
    </row>
    <row r="355" spans="2:47" s="1" customFormat="1" ht="12">
      <c r="B355" s="37"/>
      <c r="C355" s="38"/>
      <c r="D355" s="227" t="s">
        <v>134</v>
      </c>
      <c r="E355" s="38"/>
      <c r="F355" s="228" t="s">
        <v>1256</v>
      </c>
      <c r="G355" s="38"/>
      <c r="H355" s="38"/>
      <c r="I355" s="138"/>
      <c r="J355" s="38"/>
      <c r="K355" s="38"/>
      <c r="L355" s="42"/>
      <c r="M355" s="229"/>
      <c r="N355" s="85"/>
      <c r="O355" s="85"/>
      <c r="P355" s="85"/>
      <c r="Q355" s="85"/>
      <c r="R355" s="85"/>
      <c r="S355" s="85"/>
      <c r="T355" s="86"/>
      <c r="AT355" s="16" t="s">
        <v>134</v>
      </c>
      <c r="AU355" s="16" t="s">
        <v>83</v>
      </c>
    </row>
    <row r="356" spans="2:51" s="12" customFormat="1" ht="12">
      <c r="B356" s="243"/>
      <c r="C356" s="244"/>
      <c r="D356" s="227" t="s">
        <v>212</v>
      </c>
      <c r="E356" s="245" t="s">
        <v>1</v>
      </c>
      <c r="F356" s="246" t="s">
        <v>1204</v>
      </c>
      <c r="G356" s="244"/>
      <c r="H356" s="247">
        <v>9.86</v>
      </c>
      <c r="I356" s="248"/>
      <c r="J356" s="244"/>
      <c r="K356" s="244"/>
      <c r="L356" s="249"/>
      <c r="M356" s="250"/>
      <c r="N356" s="251"/>
      <c r="O356" s="251"/>
      <c r="P356" s="251"/>
      <c r="Q356" s="251"/>
      <c r="R356" s="251"/>
      <c r="S356" s="251"/>
      <c r="T356" s="252"/>
      <c r="AT356" s="253" t="s">
        <v>212</v>
      </c>
      <c r="AU356" s="253" t="s">
        <v>83</v>
      </c>
      <c r="AV356" s="12" t="s">
        <v>83</v>
      </c>
      <c r="AW356" s="12" t="s">
        <v>31</v>
      </c>
      <c r="AX356" s="12" t="s">
        <v>73</v>
      </c>
      <c r="AY356" s="253" t="s">
        <v>128</v>
      </c>
    </row>
    <row r="357" spans="2:51" s="13" customFormat="1" ht="12">
      <c r="B357" s="254"/>
      <c r="C357" s="255"/>
      <c r="D357" s="227" t="s">
        <v>212</v>
      </c>
      <c r="E357" s="256" t="s">
        <v>1</v>
      </c>
      <c r="F357" s="257" t="s">
        <v>214</v>
      </c>
      <c r="G357" s="255"/>
      <c r="H357" s="258">
        <v>9.86</v>
      </c>
      <c r="I357" s="259"/>
      <c r="J357" s="255"/>
      <c r="K357" s="255"/>
      <c r="L357" s="260"/>
      <c r="M357" s="261"/>
      <c r="N357" s="262"/>
      <c r="O357" s="262"/>
      <c r="P357" s="262"/>
      <c r="Q357" s="262"/>
      <c r="R357" s="262"/>
      <c r="S357" s="262"/>
      <c r="T357" s="263"/>
      <c r="AT357" s="264" t="s">
        <v>212</v>
      </c>
      <c r="AU357" s="264" t="s">
        <v>83</v>
      </c>
      <c r="AV357" s="13" t="s">
        <v>133</v>
      </c>
      <c r="AW357" s="13" t="s">
        <v>31</v>
      </c>
      <c r="AX357" s="13" t="s">
        <v>81</v>
      </c>
      <c r="AY357" s="264" t="s">
        <v>128</v>
      </c>
    </row>
    <row r="358" spans="2:63" s="10" customFormat="1" ht="22.8" customHeight="1">
      <c r="B358" s="200"/>
      <c r="C358" s="201"/>
      <c r="D358" s="202" t="s">
        <v>72</v>
      </c>
      <c r="E358" s="241" t="s">
        <v>558</v>
      </c>
      <c r="F358" s="241" t="s">
        <v>559</v>
      </c>
      <c r="G358" s="201"/>
      <c r="H358" s="201"/>
      <c r="I358" s="204"/>
      <c r="J358" s="242">
        <f>BK358</f>
        <v>0</v>
      </c>
      <c r="K358" s="201"/>
      <c r="L358" s="206"/>
      <c r="M358" s="207"/>
      <c r="N358" s="208"/>
      <c r="O358" s="208"/>
      <c r="P358" s="209">
        <f>SUM(P359:P370)</f>
        <v>0</v>
      </c>
      <c r="Q358" s="208"/>
      <c r="R358" s="209">
        <f>SUM(R359:R370)</f>
        <v>0</v>
      </c>
      <c r="S358" s="208"/>
      <c r="T358" s="210">
        <f>SUM(T359:T370)</f>
        <v>0</v>
      </c>
      <c r="AR358" s="211" t="s">
        <v>81</v>
      </c>
      <c r="AT358" s="212" t="s">
        <v>72</v>
      </c>
      <c r="AU358" s="212" t="s">
        <v>81</v>
      </c>
      <c r="AY358" s="211" t="s">
        <v>128</v>
      </c>
      <c r="BK358" s="213">
        <f>SUM(BK359:BK370)</f>
        <v>0</v>
      </c>
    </row>
    <row r="359" spans="2:65" s="1" customFormat="1" ht="24" customHeight="1">
      <c r="B359" s="37"/>
      <c r="C359" s="214" t="s">
        <v>466</v>
      </c>
      <c r="D359" s="214" t="s">
        <v>129</v>
      </c>
      <c r="E359" s="215" t="s">
        <v>1257</v>
      </c>
      <c r="F359" s="216" t="s">
        <v>1258</v>
      </c>
      <c r="G359" s="217" t="s">
        <v>263</v>
      </c>
      <c r="H359" s="218">
        <v>215.994</v>
      </c>
      <c r="I359" s="219"/>
      <c r="J359" s="220">
        <f>ROUND(I359*H359,2)</f>
        <v>0</v>
      </c>
      <c r="K359" s="216" t="s">
        <v>175</v>
      </c>
      <c r="L359" s="42"/>
      <c r="M359" s="221" t="s">
        <v>1</v>
      </c>
      <c r="N359" s="222" t="s">
        <v>38</v>
      </c>
      <c r="O359" s="85"/>
      <c r="P359" s="223">
        <f>O359*H359</f>
        <v>0</v>
      </c>
      <c r="Q359" s="223">
        <v>0</v>
      </c>
      <c r="R359" s="223">
        <f>Q359*H359</f>
        <v>0</v>
      </c>
      <c r="S359" s="223">
        <v>0</v>
      </c>
      <c r="T359" s="224">
        <f>S359*H359</f>
        <v>0</v>
      </c>
      <c r="AR359" s="225" t="s">
        <v>133</v>
      </c>
      <c r="AT359" s="225" t="s">
        <v>129</v>
      </c>
      <c r="AU359" s="225" t="s">
        <v>83</v>
      </c>
      <c r="AY359" s="16" t="s">
        <v>128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6" t="s">
        <v>81</v>
      </c>
      <c r="BK359" s="226">
        <f>ROUND(I359*H359,2)</f>
        <v>0</v>
      </c>
      <c r="BL359" s="16" t="s">
        <v>133</v>
      </c>
      <c r="BM359" s="225" t="s">
        <v>469</v>
      </c>
    </row>
    <row r="360" spans="2:47" s="1" customFormat="1" ht="12">
      <c r="B360" s="37"/>
      <c r="C360" s="38"/>
      <c r="D360" s="227" t="s">
        <v>134</v>
      </c>
      <c r="E360" s="38"/>
      <c r="F360" s="228" t="s">
        <v>1258</v>
      </c>
      <c r="G360" s="38"/>
      <c r="H360" s="38"/>
      <c r="I360" s="138"/>
      <c r="J360" s="38"/>
      <c r="K360" s="38"/>
      <c r="L360" s="42"/>
      <c r="M360" s="229"/>
      <c r="N360" s="85"/>
      <c r="O360" s="85"/>
      <c r="P360" s="85"/>
      <c r="Q360" s="85"/>
      <c r="R360" s="85"/>
      <c r="S360" s="85"/>
      <c r="T360" s="86"/>
      <c r="AT360" s="16" t="s">
        <v>134</v>
      </c>
      <c r="AU360" s="16" t="s">
        <v>83</v>
      </c>
    </row>
    <row r="361" spans="2:65" s="1" customFormat="1" ht="24" customHeight="1">
      <c r="B361" s="37"/>
      <c r="C361" s="214" t="s">
        <v>346</v>
      </c>
      <c r="D361" s="214" t="s">
        <v>129</v>
      </c>
      <c r="E361" s="215" t="s">
        <v>1259</v>
      </c>
      <c r="F361" s="216" t="s">
        <v>1260</v>
      </c>
      <c r="G361" s="217" t="s">
        <v>263</v>
      </c>
      <c r="H361" s="218">
        <v>215.994</v>
      </c>
      <c r="I361" s="219"/>
      <c r="J361" s="220">
        <f>ROUND(I361*H361,2)</f>
        <v>0</v>
      </c>
      <c r="K361" s="216" t="s">
        <v>175</v>
      </c>
      <c r="L361" s="42"/>
      <c r="M361" s="221" t="s">
        <v>1</v>
      </c>
      <c r="N361" s="222" t="s">
        <v>38</v>
      </c>
      <c r="O361" s="85"/>
      <c r="P361" s="223">
        <f>O361*H361</f>
        <v>0</v>
      </c>
      <c r="Q361" s="223">
        <v>0</v>
      </c>
      <c r="R361" s="223">
        <f>Q361*H361</f>
        <v>0</v>
      </c>
      <c r="S361" s="223">
        <v>0</v>
      </c>
      <c r="T361" s="224">
        <f>S361*H361</f>
        <v>0</v>
      </c>
      <c r="AR361" s="225" t="s">
        <v>133</v>
      </c>
      <c r="AT361" s="225" t="s">
        <v>129</v>
      </c>
      <c r="AU361" s="225" t="s">
        <v>83</v>
      </c>
      <c r="AY361" s="16" t="s">
        <v>128</v>
      </c>
      <c r="BE361" s="226">
        <f>IF(N361="základní",J361,0)</f>
        <v>0</v>
      </c>
      <c r="BF361" s="226">
        <f>IF(N361="snížená",J361,0)</f>
        <v>0</v>
      </c>
      <c r="BG361" s="226">
        <f>IF(N361="zákl. přenesená",J361,0)</f>
        <v>0</v>
      </c>
      <c r="BH361" s="226">
        <f>IF(N361="sníž. přenesená",J361,0)</f>
        <v>0</v>
      </c>
      <c r="BI361" s="226">
        <f>IF(N361="nulová",J361,0)</f>
        <v>0</v>
      </c>
      <c r="BJ361" s="16" t="s">
        <v>81</v>
      </c>
      <c r="BK361" s="226">
        <f>ROUND(I361*H361,2)</f>
        <v>0</v>
      </c>
      <c r="BL361" s="16" t="s">
        <v>133</v>
      </c>
      <c r="BM361" s="225" t="s">
        <v>472</v>
      </c>
    </row>
    <row r="362" spans="2:47" s="1" customFormat="1" ht="12">
      <c r="B362" s="37"/>
      <c r="C362" s="38"/>
      <c r="D362" s="227" t="s">
        <v>134</v>
      </c>
      <c r="E362" s="38"/>
      <c r="F362" s="228" t="s">
        <v>1260</v>
      </c>
      <c r="G362" s="38"/>
      <c r="H362" s="38"/>
      <c r="I362" s="138"/>
      <c r="J362" s="38"/>
      <c r="K362" s="38"/>
      <c r="L362" s="42"/>
      <c r="M362" s="229"/>
      <c r="N362" s="85"/>
      <c r="O362" s="85"/>
      <c r="P362" s="85"/>
      <c r="Q362" s="85"/>
      <c r="R362" s="85"/>
      <c r="S362" s="85"/>
      <c r="T362" s="86"/>
      <c r="AT362" s="16" t="s">
        <v>134</v>
      </c>
      <c r="AU362" s="16" t="s">
        <v>83</v>
      </c>
    </row>
    <row r="363" spans="2:65" s="1" customFormat="1" ht="24" customHeight="1">
      <c r="B363" s="37"/>
      <c r="C363" s="214" t="s">
        <v>473</v>
      </c>
      <c r="D363" s="214" t="s">
        <v>129</v>
      </c>
      <c r="E363" s="215" t="s">
        <v>1261</v>
      </c>
      <c r="F363" s="216" t="s">
        <v>1262</v>
      </c>
      <c r="G363" s="217" t="s">
        <v>263</v>
      </c>
      <c r="H363" s="218">
        <v>1943.946</v>
      </c>
      <c r="I363" s="219"/>
      <c r="J363" s="220">
        <f>ROUND(I363*H363,2)</f>
        <v>0</v>
      </c>
      <c r="K363" s="216" t="s">
        <v>175</v>
      </c>
      <c r="L363" s="42"/>
      <c r="M363" s="221" t="s">
        <v>1</v>
      </c>
      <c r="N363" s="222" t="s">
        <v>38</v>
      </c>
      <c r="O363" s="85"/>
      <c r="P363" s="223">
        <f>O363*H363</f>
        <v>0</v>
      </c>
      <c r="Q363" s="223">
        <v>0</v>
      </c>
      <c r="R363" s="223">
        <f>Q363*H363</f>
        <v>0</v>
      </c>
      <c r="S363" s="223">
        <v>0</v>
      </c>
      <c r="T363" s="224">
        <f>S363*H363</f>
        <v>0</v>
      </c>
      <c r="AR363" s="225" t="s">
        <v>133</v>
      </c>
      <c r="AT363" s="225" t="s">
        <v>129</v>
      </c>
      <c r="AU363" s="225" t="s">
        <v>83</v>
      </c>
      <c r="AY363" s="16" t="s">
        <v>128</v>
      </c>
      <c r="BE363" s="226">
        <f>IF(N363="základní",J363,0)</f>
        <v>0</v>
      </c>
      <c r="BF363" s="226">
        <f>IF(N363="snížená",J363,0)</f>
        <v>0</v>
      </c>
      <c r="BG363" s="226">
        <f>IF(N363="zákl. přenesená",J363,0)</f>
        <v>0</v>
      </c>
      <c r="BH363" s="226">
        <f>IF(N363="sníž. přenesená",J363,0)</f>
        <v>0</v>
      </c>
      <c r="BI363" s="226">
        <f>IF(N363="nulová",J363,0)</f>
        <v>0</v>
      </c>
      <c r="BJ363" s="16" t="s">
        <v>81</v>
      </c>
      <c r="BK363" s="226">
        <f>ROUND(I363*H363,2)</f>
        <v>0</v>
      </c>
      <c r="BL363" s="16" t="s">
        <v>133</v>
      </c>
      <c r="BM363" s="225" t="s">
        <v>476</v>
      </c>
    </row>
    <row r="364" spans="2:47" s="1" customFormat="1" ht="12">
      <c r="B364" s="37"/>
      <c r="C364" s="38"/>
      <c r="D364" s="227" t="s">
        <v>134</v>
      </c>
      <c r="E364" s="38"/>
      <c r="F364" s="228" t="s">
        <v>1262</v>
      </c>
      <c r="G364" s="38"/>
      <c r="H364" s="38"/>
      <c r="I364" s="138"/>
      <c r="J364" s="38"/>
      <c r="K364" s="38"/>
      <c r="L364" s="42"/>
      <c r="M364" s="229"/>
      <c r="N364" s="85"/>
      <c r="O364" s="85"/>
      <c r="P364" s="85"/>
      <c r="Q364" s="85"/>
      <c r="R364" s="85"/>
      <c r="S364" s="85"/>
      <c r="T364" s="86"/>
      <c r="AT364" s="16" t="s">
        <v>134</v>
      </c>
      <c r="AU364" s="16" t="s">
        <v>83</v>
      </c>
    </row>
    <row r="365" spans="2:51" s="12" customFormat="1" ht="12">
      <c r="B365" s="243"/>
      <c r="C365" s="244"/>
      <c r="D365" s="227" t="s">
        <v>212</v>
      </c>
      <c r="E365" s="245" t="s">
        <v>1</v>
      </c>
      <c r="F365" s="246" t="s">
        <v>1263</v>
      </c>
      <c r="G365" s="244"/>
      <c r="H365" s="247">
        <v>1943.946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AT365" s="253" t="s">
        <v>212</v>
      </c>
      <c r="AU365" s="253" t="s">
        <v>83</v>
      </c>
      <c r="AV365" s="12" t="s">
        <v>83</v>
      </c>
      <c r="AW365" s="12" t="s">
        <v>31</v>
      </c>
      <c r="AX365" s="12" t="s">
        <v>73</v>
      </c>
      <c r="AY365" s="253" t="s">
        <v>128</v>
      </c>
    </row>
    <row r="366" spans="2:51" s="13" customFormat="1" ht="12">
      <c r="B366" s="254"/>
      <c r="C366" s="255"/>
      <c r="D366" s="227" t="s">
        <v>212</v>
      </c>
      <c r="E366" s="256" t="s">
        <v>1</v>
      </c>
      <c r="F366" s="257" t="s">
        <v>214</v>
      </c>
      <c r="G366" s="255"/>
      <c r="H366" s="258">
        <v>1943.946</v>
      </c>
      <c r="I366" s="259"/>
      <c r="J366" s="255"/>
      <c r="K366" s="255"/>
      <c r="L366" s="260"/>
      <c r="M366" s="261"/>
      <c r="N366" s="262"/>
      <c r="O366" s="262"/>
      <c r="P366" s="262"/>
      <c r="Q366" s="262"/>
      <c r="R366" s="262"/>
      <c r="S366" s="262"/>
      <c r="T366" s="263"/>
      <c r="AT366" s="264" t="s">
        <v>212</v>
      </c>
      <c r="AU366" s="264" t="s">
        <v>83</v>
      </c>
      <c r="AV366" s="13" t="s">
        <v>133</v>
      </c>
      <c r="AW366" s="13" t="s">
        <v>31</v>
      </c>
      <c r="AX366" s="13" t="s">
        <v>81</v>
      </c>
      <c r="AY366" s="264" t="s">
        <v>128</v>
      </c>
    </row>
    <row r="367" spans="2:65" s="1" customFormat="1" ht="36" customHeight="1">
      <c r="B367" s="37"/>
      <c r="C367" s="214" t="s">
        <v>350</v>
      </c>
      <c r="D367" s="214" t="s">
        <v>129</v>
      </c>
      <c r="E367" s="215" t="s">
        <v>1264</v>
      </c>
      <c r="F367" s="216" t="s">
        <v>1265</v>
      </c>
      <c r="G367" s="217" t="s">
        <v>263</v>
      </c>
      <c r="H367" s="218">
        <v>200.994</v>
      </c>
      <c r="I367" s="219"/>
      <c r="J367" s="220">
        <f>ROUND(I367*H367,2)</f>
        <v>0</v>
      </c>
      <c r="K367" s="216" t="s">
        <v>175</v>
      </c>
      <c r="L367" s="42"/>
      <c r="M367" s="221" t="s">
        <v>1</v>
      </c>
      <c r="N367" s="222" t="s">
        <v>38</v>
      </c>
      <c r="O367" s="85"/>
      <c r="P367" s="223">
        <f>O367*H367</f>
        <v>0</v>
      </c>
      <c r="Q367" s="223">
        <v>0</v>
      </c>
      <c r="R367" s="223">
        <f>Q367*H367</f>
        <v>0</v>
      </c>
      <c r="S367" s="223">
        <v>0</v>
      </c>
      <c r="T367" s="224">
        <f>S367*H367</f>
        <v>0</v>
      </c>
      <c r="AR367" s="225" t="s">
        <v>133</v>
      </c>
      <c r="AT367" s="225" t="s">
        <v>129</v>
      </c>
      <c r="AU367" s="225" t="s">
        <v>83</v>
      </c>
      <c r="AY367" s="16" t="s">
        <v>128</v>
      </c>
      <c r="BE367" s="226">
        <f>IF(N367="základní",J367,0)</f>
        <v>0</v>
      </c>
      <c r="BF367" s="226">
        <f>IF(N367="snížená",J367,0)</f>
        <v>0</v>
      </c>
      <c r="BG367" s="226">
        <f>IF(N367="zákl. přenesená",J367,0)</f>
        <v>0</v>
      </c>
      <c r="BH367" s="226">
        <f>IF(N367="sníž. přenesená",J367,0)</f>
        <v>0</v>
      </c>
      <c r="BI367" s="226">
        <f>IF(N367="nulová",J367,0)</f>
        <v>0</v>
      </c>
      <c r="BJ367" s="16" t="s">
        <v>81</v>
      </c>
      <c r="BK367" s="226">
        <f>ROUND(I367*H367,2)</f>
        <v>0</v>
      </c>
      <c r="BL367" s="16" t="s">
        <v>133</v>
      </c>
      <c r="BM367" s="225" t="s">
        <v>480</v>
      </c>
    </row>
    <row r="368" spans="2:47" s="1" customFormat="1" ht="12">
      <c r="B368" s="37"/>
      <c r="C368" s="38"/>
      <c r="D368" s="227" t="s">
        <v>134</v>
      </c>
      <c r="E368" s="38"/>
      <c r="F368" s="228" t="s">
        <v>1265</v>
      </c>
      <c r="G368" s="38"/>
      <c r="H368" s="38"/>
      <c r="I368" s="138"/>
      <c r="J368" s="38"/>
      <c r="K368" s="38"/>
      <c r="L368" s="42"/>
      <c r="M368" s="229"/>
      <c r="N368" s="85"/>
      <c r="O368" s="85"/>
      <c r="P368" s="85"/>
      <c r="Q368" s="85"/>
      <c r="R368" s="85"/>
      <c r="S368" s="85"/>
      <c r="T368" s="86"/>
      <c r="AT368" s="16" t="s">
        <v>134</v>
      </c>
      <c r="AU368" s="16" t="s">
        <v>83</v>
      </c>
    </row>
    <row r="369" spans="2:65" s="1" customFormat="1" ht="24" customHeight="1">
      <c r="B369" s="37"/>
      <c r="C369" s="214" t="s">
        <v>481</v>
      </c>
      <c r="D369" s="214" t="s">
        <v>129</v>
      </c>
      <c r="E369" s="215" t="s">
        <v>1266</v>
      </c>
      <c r="F369" s="216" t="s">
        <v>1267</v>
      </c>
      <c r="G369" s="217" t="s">
        <v>263</v>
      </c>
      <c r="H369" s="218">
        <v>15</v>
      </c>
      <c r="I369" s="219"/>
      <c r="J369" s="220">
        <f>ROUND(I369*H369,2)</f>
        <v>0</v>
      </c>
      <c r="K369" s="216" t="s">
        <v>175</v>
      </c>
      <c r="L369" s="42"/>
      <c r="M369" s="221" t="s">
        <v>1</v>
      </c>
      <c r="N369" s="222" t="s">
        <v>38</v>
      </c>
      <c r="O369" s="85"/>
      <c r="P369" s="223">
        <f>O369*H369</f>
        <v>0</v>
      </c>
      <c r="Q369" s="223">
        <v>0</v>
      </c>
      <c r="R369" s="223">
        <f>Q369*H369</f>
        <v>0</v>
      </c>
      <c r="S369" s="223">
        <v>0</v>
      </c>
      <c r="T369" s="224">
        <f>S369*H369</f>
        <v>0</v>
      </c>
      <c r="AR369" s="225" t="s">
        <v>133</v>
      </c>
      <c r="AT369" s="225" t="s">
        <v>129</v>
      </c>
      <c r="AU369" s="225" t="s">
        <v>83</v>
      </c>
      <c r="AY369" s="16" t="s">
        <v>128</v>
      </c>
      <c r="BE369" s="226">
        <f>IF(N369="základní",J369,0)</f>
        <v>0</v>
      </c>
      <c r="BF369" s="226">
        <f>IF(N369="snížená",J369,0)</f>
        <v>0</v>
      </c>
      <c r="BG369" s="226">
        <f>IF(N369="zákl. přenesená",J369,0)</f>
        <v>0</v>
      </c>
      <c r="BH369" s="226">
        <f>IF(N369="sníž. přenesená",J369,0)</f>
        <v>0</v>
      </c>
      <c r="BI369" s="226">
        <f>IF(N369="nulová",J369,0)</f>
        <v>0</v>
      </c>
      <c r="BJ369" s="16" t="s">
        <v>81</v>
      </c>
      <c r="BK369" s="226">
        <f>ROUND(I369*H369,2)</f>
        <v>0</v>
      </c>
      <c r="BL369" s="16" t="s">
        <v>133</v>
      </c>
      <c r="BM369" s="225" t="s">
        <v>484</v>
      </c>
    </row>
    <row r="370" spans="2:47" s="1" customFormat="1" ht="12">
      <c r="B370" s="37"/>
      <c r="C370" s="38"/>
      <c r="D370" s="227" t="s">
        <v>134</v>
      </c>
      <c r="E370" s="38"/>
      <c r="F370" s="228" t="s">
        <v>1267</v>
      </c>
      <c r="G370" s="38"/>
      <c r="H370" s="38"/>
      <c r="I370" s="138"/>
      <c r="J370" s="38"/>
      <c r="K370" s="38"/>
      <c r="L370" s="42"/>
      <c r="M370" s="229"/>
      <c r="N370" s="85"/>
      <c r="O370" s="85"/>
      <c r="P370" s="85"/>
      <c r="Q370" s="85"/>
      <c r="R370" s="85"/>
      <c r="S370" s="85"/>
      <c r="T370" s="86"/>
      <c r="AT370" s="16" t="s">
        <v>134</v>
      </c>
      <c r="AU370" s="16" t="s">
        <v>83</v>
      </c>
    </row>
    <row r="371" spans="2:63" s="10" customFormat="1" ht="22.8" customHeight="1">
      <c r="B371" s="200"/>
      <c r="C371" s="201"/>
      <c r="D371" s="202" t="s">
        <v>72</v>
      </c>
      <c r="E371" s="241" t="s">
        <v>575</v>
      </c>
      <c r="F371" s="241" t="s">
        <v>576</v>
      </c>
      <c r="G371" s="201"/>
      <c r="H371" s="201"/>
      <c r="I371" s="204"/>
      <c r="J371" s="242">
        <f>BK371</f>
        <v>0</v>
      </c>
      <c r="K371" s="201"/>
      <c r="L371" s="206"/>
      <c r="M371" s="207"/>
      <c r="N371" s="208"/>
      <c r="O371" s="208"/>
      <c r="P371" s="209">
        <f>SUM(P372:P373)</f>
        <v>0</v>
      </c>
      <c r="Q371" s="208"/>
      <c r="R371" s="209">
        <f>SUM(R372:R373)</f>
        <v>0</v>
      </c>
      <c r="S371" s="208"/>
      <c r="T371" s="210">
        <f>SUM(T372:T373)</f>
        <v>0</v>
      </c>
      <c r="AR371" s="211" t="s">
        <v>81</v>
      </c>
      <c r="AT371" s="212" t="s">
        <v>72</v>
      </c>
      <c r="AU371" s="212" t="s">
        <v>81</v>
      </c>
      <c r="AY371" s="211" t="s">
        <v>128</v>
      </c>
      <c r="BK371" s="213">
        <f>SUM(BK372:BK373)</f>
        <v>0</v>
      </c>
    </row>
    <row r="372" spans="2:65" s="1" customFormat="1" ht="16.5" customHeight="1">
      <c r="B372" s="37"/>
      <c r="C372" s="214" t="s">
        <v>356</v>
      </c>
      <c r="D372" s="214" t="s">
        <v>129</v>
      </c>
      <c r="E372" s="215" t="s">
        <v>1268</v>
      </c>
      <c r="F372" s="216" t="s">
        <v>1269</v>
      </c>
      <c r="G372" s="217" t="s">
        <v>263</v>
      </c>
      <c r="H372" s="218">
        <v>146.924</v>
      </c>
      <c r="I372" s="219"/>
      <c r="J372" s="220">
        <f>ROUND(I372*H372,2)</f>
        <v>0</v>
      </c>
      <c r="K372" s="216" t="s">
        <v>175</v>
      </c>
      <c r="L372" s="42"/>
      <c r="M372" s="221" t="s">
        <v>1</v>
      </c>
      <c r="N372" s="222" t="s">
        <v>38</v>
      </c>
      <c r="O372" s="85"/>
      <c r="P372" s="223">
        <f>O372*H372</f>
        <v>0</v>
      </c>
      <c r="Q372" s="223">
        <v>0</v>
      </c>
      <c r="R372" s="223">
        <f>Q372*H372</f>
        <v>0</v>
      </c>
      <c r="S372" s="223">
        <v>0</v>
      </c>
      <c r="T372" s="224">
        <f>S372*H372</f>
        <v>0</v>
      </c>
      <c r="AR372" s="225" t="s">
        <v>133</v>
      </c>
      <c r="AT372" s="225" t="s">
        <v>129</v>
      </c>
      <c r="AU372" s="225" t="s">
        <v>83</v>
      </c>
      <c r="AY372" s="16" t="s">
        <v>128</v>
      </c>
      <c r="BE372" s="226">
        <f>IF(N372="základní",J372,0)</f>
        <v>0</v>
      </c>
      <c r="BF372" s="226">
        <f>IF(N372="snížená",J372,0)</f>
        <v>0</v>
      </c>
      <c r="BG372" s="226">
        <f>IF(N372="zákl. přenesená",J372,0)</f>
        <v>0</v>
      </c>
      <c r="BH372" s="226">
        <f>IF(N372="sníž. přenesená",J372,0)</f>
        <v>0</v>
      </c>
      <c r="BI372" s="226">
        <f>IF(N372="nulová",J372,0)</f>
        <v>0</v>
      </c>
      <c r="BJ372" s="16" t="s">
        <v>81</v>
      </c>
      <c r="BK372" s="226">
        <f>ROUND(I372*H372,2)</f>
        <v>0</v>
      </c>
      <c r="BL372" s="16" t="s">
        <v>133</v>
      </c>
      <c r="BM372" s="225" t="s">
        <v>487</v>
      </c>
    </row>
    <row r="373" spans="2:47" s="1" customFormat="1" ht="12">
      <c r="B373" s="37"/>
      <c r="C373" s="38"/>
      <c r="D373" s="227" t="s">
        <v>134</v>
      </c>
      <c r="E373" s="38"/>
      <c r="F373" s="228" t="s">
        <v>1269</v>
      </c>
      <c r="G373" s="38"/>
      <c r="H373" s="38"/>
      <c r="I373" s="138"/>
      <c r="J373" s="38"/>
      <c r="K373" s="38"/>
      <c r="L373" s="42"/>
      <c r="M373" s="229"/>
      <c r="N373" s="85"/>
      <c r="O373" s="85"/>
      <c r="P373" s="85"/>
      <c r="Q373" s="85"/>
      <c r="R373" s="85"/>
      <c r="S373" s="85"/>
      <c r="T373" s="86"/>
      <c r="AT373" s="16" t="s">
        <v>134</v>
      </c>
      <c r="AU373" s="16" t="s">
        <v>83</v>
      </c>
    </row>
    <row r="374" spans="2:63" s="10" customFormat="1" ht="25.9" customHeight="1">
      <c r="B374" s="200"/>
      <c r="C374" s="201"/>
      <c r="D374" s="202" t="s">
        <v>72</v>
      </c>
      <c r="E374" s="203" t="s">
        <v>580</v>
      </c>
      <c r="F374" s="203" t="s">
        <v>581</v>
      </c>
      <c r="G374" s="201"/>
      <c r="H374" s="201"/>
      <c r="I374" s="204"/>
      <c r="J374" s="205">
        <f>BK374</f>
        <v>0</v>
      </c>
      <c r="K374" s="201"/>
      <c r="L374" s="206"/>
      <c r="M374" s="207"/>
      <c r="N374" s="208"/>
      <c r="O374" s="208"/>
      <c r="P374" s="209">
        <f>P375+P438+P451+P470+P479</f>
        <v>0</v>
      </c>
      <c r="Q374" s="208"/>
      <c r="R374" s="209">
        <f>R375+R438+R451+R470+R479</f>
        <v>0.256352789466</v>
      </c>
      <c r="S374" s="208"/>
      <c r="T374" s="210">
        <f>T375+T438+T451+T470+T479</f>
        <v>0</v>
      </c>
      <c r="AR374" s="211" t="s">
        <v>83</v>
      </c>
      <c r="AT374" s="212" t="s">
        <v>72</v>
      </c>
      <c r="AU374" s="212" t="s">
        <v>73</v>
      </c>
      <c r="AY374" s="211" t="s">
        <v>128</v>
      </c>
      <c r="BK374" s="213">
        <f>BK375+BK438+BK451+BK470+BK479</f>
        <v>0</v>
      </c>
    </row>
    <row r="375" spans="2:63" s="10" customFormat="1" ht="22.8" customHeight="1">
      <c r="B375" s="200"/>
      <c r="C375" s="201"/>
      <c r="D375" s="202" t="s">
        <v>72</v>
      </c>
      <c r="E375" s="241" t="s">
        <v>582</v>
      </c>
      <c r="F375" s="241" t="s">
        <v>583</v>
      </c>
      <c r="G375" s="201"/>
      <c r="H375" s="201"/>
      <c r="I375" s="204"/>
      <c r="J375" s="242">
        <f>BK375</f>
        <v>0</v>
      </c>
      <c r="K375" s="201"/>
      <c r="L375" s="206"/>
      <c r="M375" s="207"/>
      <c r="N375" s="208"/>
      <c r="O375" s="208"/>
      <c r="P375" s="209">
        <f>SUM(P376:P437)</f>
        <v>0</v>
      </c>
      <c r="Q375" s="208"/>
      <c r="R375" s="209">
        <f>SUM(R376:R437)</f>
        <v>0.21406136625</v>
      </c>
      <c r="S375" s="208"/>
      <c r="T375" s="210">
        <f>SUM(T376:T437)</f>
        <v>0</v>
      </c>
      <c r="AR375" s="211" t="s">
        <v>83</v>
      </c>
      <c r="AT375" s="212" t="s">
        <v>72</v>
      </c>
      <c r="AU375" s="212" t="s">
        <v>81</v>
      </c>
      <c r="AY375" s="211" t="s">
        <v>128</v>
      </c>
      <c r="BK375" s="213">
        <f>SUM(BK376:BK437)</f>
        <v>0</v>
      </c>
    </row>
    <row r="376" spans="2:65" s="1" customFormat="1" ht="24" customHeight="1">
      <c r="B376" s="37"/>
      <c r="C376" s="214" t="s">
        <v>488</v>
      </c>
      <c r="D376" s="214" t="s">
        <v>129</v>
      </c>
      <c r="E376" s="215" t="s">
        <v>1270</v>
      </c>
      <c r="F376" s="216" t="s">
        <v>1271</v>
      </c>
      <c r="G376" s="217" t="s">
        <v>210</v>
      </c>
      <c r="H376" s="218">
        <v>267.198</v>
      </c>
      <c r="I376" s="219"/>
      <c r="J376" s="220">
        <f>ROUND(I376*H376,2)</f>
        <v>0</v>
      </c>
      <c r="K376" s="216" t="s">
        <v>175</v>
      </c>
      <c r="L376" s="42"/>
      <c r="M376" s="221" t="s">
        <v>1</v>
      </c>
      <c r="N376" s="222" t="s">
        <v>38</v>
      </c>
      <c r="O376" s="85"/>
      <c r="P376" s="223">
        <f>O376*H376</f>
        <v>0</v>
      </c>
      <c r="Q376" s="223">
        <v>0</v>
      </c>
      <c r="R376" s="223">
        <f>Q376*H376</f>
        <v>0</v>
      </c>
      <c r="S376" s="223">
        <v>0</v>
      </c>
      <c r="T376" s="224">
        <f>S376*H376</f>
        <v>0</v>
      </c>
      <c r="AR376" s="225" t="s">
        <v>163</v>
      </c>
      <c r="AT376" s="225" t="s">
        <v>129</v>
      </c>
      <c r="AU376" s="225" t="s">
        <v>83</v>
      </c>
      <c r="AY376" s="16" t="s">
        <v>128</v>
      </c>
      <c r="BE376" s="226">
        <f>IF(N376="základní",J376,0)</f>
        <v>0</v>
      </c>
      <c r="BF376" s="226">
        <f>IF(N376="snížená",J376,0)</f>
        <v>0</v>
      </c>
      <c r="BG376" s="226">
        <f>IF(N376="zákl. přenesená",J376,0)</f>
        <v>0</v>
      </c>
      <c r="BH376" s="226">
        <f>IF(N376="sníž. přenesená",J376,0)</f>
        <v>0</v>
      </c>
      <c r="BI376" s="226">
        <f>IF(N376="nulová",J376,0)</f>
        <v>0</v>
      </c>
      <c r="BJ376" s="16" t="s">
        <v>81</v>
      </c>
      <c r="BK376" s="226">
        <f>ROUND(I376*H376,2)</f>
        <v>0</v>
      </c>
      <c r="BL376" s="16" t="s">
        <v>163</v>
      </c>
      <c r="BM376" s="225" t="s">
        <v>491</v>
      </c>
    </row>
    <row r="377" spans="2:47" s="1" customFormat="1" ht="12">
      <c r="B377" s="37"/>
      <c r="C377" s="38"/>
      <c r="D377" s="227" t="s">
        <v>134</v>
      </c>
      <c r="E377" s="38"/>
      <c r="F377" s="228" t="s">
        <v>1271</v>
      </c>
      <c r="G377" s="38"/>
      <c r="H377" s="38"/>
      <c r="I377" s="138"/>
      <c r="J377" s="38"/>
      <c r="K377" s="38"/>
      <c r="L377" s="42"/>
      <c r="M377" s="229"/>
      <c r="N377" s="85"/>
      <c r="O377" s="85"/>
      <c r="P377" s="85"/>
      <c r="Q377" s="85"/>
      <c r="R377" s="85"/>
      <c r="S377" s="85"/>
      <c r="T377" s="86"/>
      <c r="AT377" s="16" t="s">
        <v>134</v>
      </c>
      <c r="AU377" s="16" t="s">
        <v>83</v>
      </c>
    </row>
    <row r="378" spans="2:51" s="12" customFormat="1" ht="12">
      <c r="B378" s="243"/>
      <c r="C378" s="244"/>
      <c r="D378" s="227" t="s">
        <v>212</v>
      </c>
      <c r="E378" s="245" t="s">
        <v>1</v>
      </c>
      <c r="F378" s="246" t="s">
        <v>1272</v>
      </c>
      <c r="G378" s="244"/>
      <c r="H378" s="247">
        <v>15.639999999999999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AT378" s="253" t="s">
        <v>212</v>
      </c>
      <c r="AU378" s="253" t="s">
        <v>83</v>
      </c>
      <c r="AV378" s="12" t="s">
        <v>83</v>
      </c>
      <c r="AW378" s="12" t="s">
        <v>31</v>
      </c>
      <c r="AX378" s="12" t="s">
        <v>73</v>
      </c>
      <c r="AY378" s="253" t="s">
        <v>128</v>
      </c>
    </row>
    <row r="379" spans="2:51" s="12" customFormat="1" ht="12">
      <c r="B379" s="243"/>
      <c r="C379" s="244"/>
      <c r="D379" s="227" t="s">
        <v>212</v>
      </c>
      <c r="E379" s="245" t="s">
        <v>1</v>
      </c>
      <c r="F379" s="246" t="s">
        <v>1273</v>
      </c>
      <c r="G379" s="244"/>
      <c r="H379" s="247">
        <v>51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AT379" s="253" t="s">
        <v>212</v>
      </c>
      <c r="AU379" s="253" t="s">
        <v>83</v>
      </c>
      <c r="AV379" s="12" t="s">
        <v>83</v>
      </c>
      <c r="AW379" s="12" t="s">
        <v>31</v>
      </c>
      <c r="AX379" s="12" t="s">
        <v>73</v>
      </c>
      <c r="AY379" s="253" t="s">
        <v>128</v>
      </c>
    </row>
    <row r="380" spans="2:51" s="12" customFormat="1" ht="12">
      <c r="B380" s="243"/>
      <c r="C380" s="244"/>
      <c r="D380" s="227" t="s">
        <v>212</v>
      </c>
      <c r="E380" s="245" t="s">
        <v>1</v>
      </c>
      <c r="F380" s="246" t="s">
        <v>1274</v>
      </c>
      <c r="G380" s="244"/>
      <c r="H380" s="247">
        <v>200.5575</v>
      </c>
      <c r="I380" s="248"/>
      <c r="J380" s="244"/>
      <c r="K380" s="244"/>
      <c r="L380" s="249"/>
      <c r="M380" s="250"/>
      <c r="N380" s="251"/>
      <c r="O380" s="251"/>
      <c r="P380" s="251"/>
      <c r="Q380" s="251"/>
      <c r="R380" s="251"/>
      <c r="S380" s="251"/>
      <c r="T380" s="252"/>
      <c r="AT380" s="253" t="s">
        <v>212</v>
      </c>
      <c r="AU380" s="253" t="s">
        <v>83</v>
      </c>
      <c r="AV380" s="12" t="s">
        <v>83</v>
      </c>
      <c r="AW380" s="12" t="s">
        <v>31</v>
      </c>
      <c r="AX380" s="12" t="s">
        <v>73</v>
      </c>
      <c r="AY380" s="253" t="s">
        <v>128</v>
      </c>
    </row>
    <row r="381" spans="2:51" s="13" customFormat="1" ht="12">
      <c r="B381" s="254"/>
      <c r="C381" s="255"/>
      <c r="D381" s="227" t="s">
        <v>212</v>
      </c>
      <c r="E381" s="256" t="s">
        <v>1</v>
      </c>
      <c r="F381" s="257" t="s">
        <v>214</v>
      </c>
      <c r="G381" s="255"/>
      <c r="H381" s="258">
        <v>267.1975</v>
      </c>
      <c r="I381" s="259"/>
      <c r="J381" s="255"/>
      <c r="K381" s="255"/>
      <c r="L381" s="260"/>
      <c r="M381" s="261"/>
      <c r="N381" s="262"/>
      <c r="O381" s="262"/>
      <c r="P381" s="262"/>
      <c r="Q381" s="262"/>
      <c r="R381" s="262"/>
      <c r="S381" s="262"/>
      <c r="T381" s="263"/>
      <c r="AT381" s="264" t="s">
        <v>212</v>
      </c>
      <c r="AU381" s="264" t="s">
        <v>83</v>
      </c>
      <c r="AV381" s="13" t="s">
        <v>133</v>
      </c>
      <c r="AW381" s="13" t="s">
        <v>31</v>
      </c>
      <c r="AX381" s="13" t="s">
        <v>81</v>
      </c>
      <c r="AY381" s="264" t="s">
        <v>128</v>
      </c>
    </row>
    <row r="382" spans="2:65" s="1" customFormat="1" ht="16.5" customHeight="1">
      <c r="B382" s="37"/>
      <c r="C382" s="265" t="s">
        <v>360</v>
      </c>
      <c r="D382" s="265" t="s">
        <v>260</v>
      </c>
      <c r="E382" s="266" t="s">
        <v>1275</v>
      </c>
      <c r="F382" s="267" t="s">
        <v>1276</v>
      </c>
      <c r="G382" s="268" t="s">
        <v>263</v>
      </c>
      <c r="H382" s="269">
        <v>0.08</v>
      </c>
      <c r="I382" s="270"/>
      <c r="J382" s="271">
        <f>ROUND(I382*H382,2)</f>
        <v>0</v>
      </c>
      <c r="K382" s="267" t="s">
        <v>175</v>
      </c>
      <c r="L382" s="272"/>
      <c r="M382" s="273" t="s">
        <v>1</v>
      </c>
      <c r="N382" s="274" t="s">
        <v>38</v>
      </c>
      <c r="O382" s="85"/>
      <c r="P382" s="223">
        <f>O382*H382</f>
        <v>0</v>
      </c>
      <c r="Q382" s="223">
        <v>0</v>
      </c>
      <c r="R382" s="223">
        <f>Q382*H382</f>
        <v>0</v>
      </c>
      <c r="S382" s="223">
        <v>0</v>
      </c>
      <c r="T382" s="224">
        <f>S382*H382</f>
        <v>0</v>
      </c>
      <c r="AR382" s="225" t="s">
        <v>271</v>
      </c>
      <c r="AT382" s="225" t="s">
        <v>260</v>
      </c>
      <c r="AU382" s="225" t="s">
        <v>83</v>
      </c>
      <c r="AY382" s="16" t="s">
        <v>128</v>
      </c>
      <c r="BE382" s="226">
        <f>IF(N382="základní",J382,0)</f>
        <v>0</v>
      </c>
      <c r="BF382" s="226">
        <f>IF(N382="snížená",J382,0)</f>
        <v>0</v>
      </c>
      <c r="BG382" s="226">
        <f>IF(N382="zákl. přenesená",J382,0)</f>
        <v>0</v>
      </c>
      <c r="BH382" s="226">
        <f>IF(N382="sníž. přenesená",J382,0)</f>
        <v>0</v>
      </c>
      <c r="BI382" s="226">
        <f>IF(N382="nulová",J382,0)</f>
        <v>0</v>
      </c>
      <c r="BJ382" s="16" t="s">
        <v>81</v>
      </c>
      <c r="BK382" s="226">
        <f>ROUND(I382*H382,2)</f>
        <v>0</v>
      </c>
      <c r="BL382" s="16" t="s">
        <v>163</v>
      </c>
      <c r="BM382" s="225" t="s">
        <v>495</v>
      </c>
    </row>
    <row r="383" spans="2:47" s="1" customFormat="1" ht="12">
      <c r="B383" s="37"/>
      <c r="C383" s="38"/>
      <c r="D383" s="227" t="s">
        <v>134</v>
      </c>
      <c r="E383" s="38"/>
      <c r="F383" s="228" t="s">
        <v>1276</v>
      </c>
      <c r="G383" s="38"/>
      <c r="H383" s="38"/>
      <c r="I383" s="138"/>
      <c r="J383" s="38"/>
      <c r="K383" s="38"/>
      <c r="L383" s="42"/>
      <c r="M383" s="229"/>
      <c r="N383" s="85"/>
      <c r="O383" s="85"/>
      <c r="P383" s="85"/>
      <c r="Q383" s="85"/>
      <c r="R383" s="85"/>
      <c r="S383" s="85"/>
      <c r="T383" s="86"/>
      <c r="AT383" s="16" t="s">
        <v>134</v>
      </c>
      <c r="AU383" s="16" t="s">
        <v>83</v>
      </c>
    </row>
    <row r="384" spans="2:51" s="12" customFormat="1" ht="12">
      <c r="B384" s="243"/>
      <c r="C384" s="244"/>
      <c r="D384" s="227" t="s">
        <v>212</v>
      </c>
      <c r="E384" s="245" t="s">
        <v>1</v>
      </c>
      <c r="F384" s="246" t="s">
        <v>1277</v>
      </c>
      <c r="G384" s="244"/>
      <c r="H384" s="247">
        <v>0.08015939999999999</v>
      </c>
      <c r="I384" s="248"/>
      <c r="J384" s="244"/>
      <c r="K384" s="244"/>
      <c r="L384" s="249"/>
      <c r="M384" s="250"/>
      <c r="N384" s="251"/>
      <c r="O384" s="251"/>
      <c r="P384" s="251"/>
      <c r="Q384" s="251"/>
      <c r="R384" s="251"/>
      <c r="S384" s="251"/>
      <c r="T384" s="252"/>
      <c r="AT384" s="253" t="s">
        <v>212</v>
      </c>
      <c r="AU384" s="253" t="s">
        <v>83</v>
      </c>
      <c r="AV384" s="12" t="s">
        <v>83</v>
      </c>
      <c r="AW384" s="12" t="s">
        <v>31</v>
      </c>
      <c r="AX384" s="12" t="s">
        <v>73</v>
      </c>
      <c r="AY384" s="253" t="s">
        <v>128</v>
      </c>
    </row>
    <row r="385" spans="2:51" s="13" customFormat="1" ht="12">
      <c r="B385" s="254"/>
      <c r="C385" s="255"/>
      <c r="D385" s="227" t="s">
        <v>212</v>
      </c>
      <c r="E385" s="256" t="s">
        <v>1</v>
      </c>
      <c r="F385" s="257" t="s">
        <v>214</v>
      </c>
      <c r="G385" s="255"/>
      <c r="H385" s="258">
        <v>0.08015939999999999</v>
      </c>
      <c r="I385" s="259"/>
      <c r="J385" s="255"/>
      <c r="K385" s="255"/>
      <c r="L385" s="260"/>
      <c r="M385" s="261"/>
      <c r="N385" s="262"/>
      <c r="O385" s="262"/>
      <c r="P385" s="262"/>
      <c r="Q385" s="262"/>
      <c r="R385" s="262"/>
      <c r="S385" s="262"/>
      <c r="T385" s="263"/>
      <c r="AT385" s="264" t="s">
        <v>212</v>
      </c>
      <c r="AU385" s="264" t="s">
        <v>83</v>
      </c>
      <c r="AV385" s="13" t="s">
        <v>133</v>
      </c>
      <c r="AW385" s="13" t="s">
        <v>31</v>
      </c>
      <c r="AX385" s="13" t="s">
        <v>81</v>
      </c>
      <c r="AY385" s="264" t="s">
        <v>128</v>
      </c>
    </row>
    <row r="386" spans="2:65" s="1" customFormat="1" ht="24" customHeight="1">
      <c r="B386" s="37"/>
      <c r="C386" s="214" t="s">
        <v>496</v>
      </c>
      <c r="D386" s="214" t="s">
        <v>129</v>
      </c>
      <c r="E386" s="215" t="s">
        <v>1278</v>
      </c>
      <c r="F386" s="216" t="s">
        <v>1279</v>
      </c>
      <c r="G386" s="217" t="s">
        <v>210</v>
      </c>
      <c r="H386" s="218">
        <v>34.875</v>
      </c>
      <c r="I386" s="219"/>
      <c r="J386" s="220">
        <f>ROUND(I386*H386,2)</f>
        <v>0</v>
      </c>
      <c r="K386" s="216" t="s">
        <v>175</v>
      </c>
      <c r="L386" s="42"/>
      <c r="M386" s="221" t="s">
        <v>1</v>
      </c>
      <c r="N386" s="222" t="s">
        <v>38</v>
      </c>
      <c r="O386" s="85"/>
      <c r="P386" s="223">
        <f>O386*H386</f>
        <v>0</v>
      </c>
      <c r="Q386" s="223">
        <v>0</v>
      </c>
      <c r="R386" s="223">
        <f>Q386*H386</f>
        <v>0</v>
      </c>
      <c r="S386" s="223">
        <v>0</v>
      </c>
      <c r="T386" s="224">
        <f>S386*H386</f>
        <v>0</v>
      </c>
      <c r="AR386" s="225" t="s">
        <v>163</v>
      </c>
      <c r="AT386" s="225" t="s">
        <v>129</v>
      </c>
      <c r="AU386" s="225" t="s">
        <v>83</v>
      </c>
      <c r="AY386" s="16" t="s">
        <v>128</v>
      </c>
      <c r="BE386" s="226">
        <f>IF(N386="základní",J386,0)</f>
        <v>0</v>
      </c>
      <c r="BF386" s="226">
        <f>IF(N386="snížená",J386,0)</f>
        <v>0</v>
      </c>
      <c r="BG386" s="226">
        <f>IF(N386="zákl. přenesená",J386,0)</f>
        <v>0</v>
      </c>
      <c r="BH386" s="226">
        <f>IF(N386="sníž. přenesená",J386,0)</f>
        <v>0</v>
      </c>
      <c r="BI386" s="226">
        <f>IF(N386="nulová",J386,0)</f>
        <v>0</v>
      </c>
      <c r="BJ386" s="16" t="s">
        <v>81</v>
      </c>
      <c r="BK386" s="226">
        <f>ROUND(I386*H386,2)</f>
        <v>0</v>
      </c>
      <c r="BL386" s="16" t="s">
        <v>163</v>
      </c>
      <c r="BM386" s="225" t="s">
        <v>499</v>
      </c>
    </row>
    <row r="387" spans="2:47" s="1" customFormat="1" ht="12">
      <c r="B387" s="37"/>
      <c r="C387" s="38"/>
      <c r="D387" s="227" t="s">
        <v>134</v>
      </c>
      <c r="E387" s="38"/>
      <c r="F387" s="228" t="s">
        <v>1279</v>
      </c>
      <c r="G387" s="38"/>
      <c r="H387" s="38"/>
      <c r="I387" s="138"/>
      <c r="J387" s="38"/>
      <c r="K387" s="38"/>
      <c r="L387" s="42"/>
      <c r="M387" s="229"/>
      <c r="N387" s="85"/>
      <c r="O387" s="85"/>
      <c r="P387" s="85"/>
      <c r="Q387" s="85"/>
      <c r="R387" s="85"/>
      <c r="S387" s="85"/>
      <c r="T387" s="86"/>
      <c r="AT387" s="16" t="s">
        <v>134</v>
      </c>
      <c r="AU387" s="16" t="s">
        <v>83</v>
      </c>
    </row>
    <row r="388" spans="2:51" s="12" customFormat="1" ht="12">
      <c r="B388" s="243"/>
      <c r="C388" s="244"/>
      <c r="D388" s="227" t="s">
        <v>212</v>
      </c>
      <c r="E388" s="245" t="s">
        <v>1</v>
      </c>
      <c r="F388" s="246" t="s">
        <v>1280</v>
      </c>
      <c r="G388" s="244"/>
      <c r="H388" s="247">
        <v>19.924999999999997</v>
      </c>
      <c r="I388" s="248"/>
      <c r="J388" s="244"/>
      <c r="K388" s="244"/>
      <c r="L388" s="249"/>
      <c r="M388" s="250"/>
      <c r="N388" s="251"/>
      <c r="O388" s="251"/>
      <c r="P388" s="251"/>
      <c r="Q388" s="251"/>
      <c r="R388" s="251"/>
      <c r="S388" s="251"/>
      <c r="T388" s="252"/>
      <c r="AT388" s="253" t="s">
        <v>212</v>
      </c>
      <c r="AU388" s="253" t="s">
        <v>83</v>
      </c>
      <c r="AV388" s="12" t="s">
        <v>83</v>
      </c>
      <c r="AW388" s="12" t="s">
        <v>31</v>
      </c>
      <c r="AX388" s="12" t="s">
        <v>73</v>
      </c>
      <c r="AY388" s="253" t="s">
        <v>128</v>
      </c>
    </row>
    <row r="389" spans="2:51" s="12" customFormat="1" ht="12">
      <c r="B389" s="243"/>
      <c r="C389" s="244"/>
      <c r="D389" s="227" t="s">
        <v>212</v>
      </c>
      <c r="E389" s="245" t="s">
        <v>1</v>
      </c>
      <c r="F389" s="246" t="s">
        <v>1281</v>
      </c>
      <c r="G389" s="244"/>
      <c r="H389" s="247">
        <v>11.05</v>
      </c>
      <c r="I389" s="248"/>
      <c r="J389" s="244"/>
      <c r="K389" s="244"/>
      <c r="L389" s="249"/>
      <c r="M389" s="250"/>
      <c r="N389" s="251"/>
      <c r="O389" s="251"/>
      <c r="P389" s="251"/>
      <c r="Q389" s="251"/>
      <c r="R389" s="251"/>
      <c r="S389" s="251"/>
      <c r="T389" s="252"/>
      <c r="AT389" s="253" t="s">
        <v>212</v>
      </c>
      <c r="AU389" s="253" t="s">
        <v>83</v>
      </c>
      <c r="AV389" s="12" t="s">
        <v>83</v>
      </c>
      <c r="AW389" s="12" t="s">
        <v>31</v>
      </c>
      <c r="AX389" s="12" t="s">
        <v>73</v>
      </c>
      <c r="AY389" s="253" t="s">
        <v>128</v>
      </c>
    </row>
    <row r="390" spans="2:51" s="12" customFormat="1" ht="12">
      <c r="B390" s="243"/>
      <c r="C390" s="244"/>
      <c r="D390" s="227" t="s">
        <v>212</v>
      </c>
      <c r="E390" s="245" t="s">
        <v>1</v>
      </c>
      <c r="F390" s="246" t="s">
        <v>1282</v>
      </c>
      <c r="G390" s="244"/>
      <c r="H390" s="247">
        <v>3.14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AT390" s="253" t="s">
        <v>212</v>
      </c>
      <c r="AU390" s="253" t="s">
        <v>83</v>
      </c>
      <c r="AV390" s="12" t="s">
        <v>83</v>
      </c>
      <c r="AW390" s="12" t="s">
        <v>31</v>
      </c>
      <c r="AX390" s="12" t="s">
        <v>73</v>
      </c>
      <c r="AY390" s="253" t="s">
        <v>128</v>
      </c>
    </row>
    <row r="391" spans="2:51" s="12" customFormat="1" ht="12">
      <c r="B391" s="243"/>
      <c r="C391" s="244"/>
      <c r="D391" s="227" t="s">
        <v>212</v>
      </c>
      <c r="E391" s="245" t="s">
        <v>1</v>
      </c>
      <c r="F391" s="246" t="s">
        <v>1283</v>
      </c>
      <c r="G391" s="244"/>
      <c r="H391" s="247">
        <v>0.76</v>
      </c>
      <c r="I391" s="248"/>
      <c r="J391" s="244"/>
      <c r="K391" s="244"/>
      <c r="L391" s="249"/>
      <c r="M391" s="250"/>
      <c r="N391" s="251"/>
      <c r="O391" s="251"/>
      <c r="P391" s="251"/>
      <c r="Q391" s="251"/>
      <c r="R391" s="251"/>
      <c r="S391" s="251"/>
      <c r="T391" s="252"/>
      <c r="AT391" s="253" t="s">
        <v>212</v>
      </c>
      <c r="AU391" s="253" t="s">
        <v>83</v>
      </c>
      <c r="AV391" s="12" t="s">
        <v>83</v>
      </c>
      <c r="AW391" s="12" t="s">
        <v>31</v>
      </c>
      <c r="AX391" s="12" t="s">
        <v>73</v>
      </c>
      <c r="AY391" s="253" t="s">
        <v>128</v>
      </c>
    </row>
    <row r="392" spans="2:51" s="13" customFormat="1" ht="12">
      <c r="B392" s="254"/>
      <c r="C392" s="255"/>
      <c r="D392" s="227" t="s">
        <v>212</v>
      </c>
      <c r="E392" s="256" t="s">
        <v>1</v>
      </c>
      <c r="F392" s="257" t="s">
        <v>214</v>
      </c>
      <c r="G392" s="255"/>
      <c r="H392" s="258">
        <v>34.87499999999999</v>
      </c>
      <c r="I392" s="259"/>
      <c r="J392" s="255"/>
      <c r="K392" s="255"/>
      <c r="L392" s="260"/>
      <c r="M392" s="261"/>
      <c r="N392" s="262"/>
      <c r="O392" s="262"/>
      <c r="P392" s="262"/>
      <c r="Q392" s="262"/>
      <c r="R392" s="262"/>
      <c r="S392" s="262"/>
      <c r="T392" s="263"/>
      <c r="AT392" s="264" t="s">
        <v>212</v>
      </c>
      <c r="AU392" s="264" t="s">
        <v>83</v>
      </c>
      <c r="AV392" s="13" t="s">
        <v>133</v>
      </c>
      <c r="AW392" s="13" t="s">
        <v>31</v>
      </c>
      <c r="AX392" s="13" t="s">
        <v>81</v>
      </c>
      <c r="AY392" s="264" t="s">
        <v>128</v>
      </c>
    </row>
    <row r="393" spans="2:65" s="1" customFormat="1" ht="16.5" customHeight="1">
      <c r="B393" s="37"/>
      <c r="C393" s="265" t="s">
        <v>365</v>
      </c>
      <c r="D393" s="265" t="s">
        <v>260</v>
      </c>
      <c r="E393" s="266" t="s">
        <v>1275</v>
      </c>
      <c r="F393" s="267" t="s">
        <v>1276</v>
      </c>
      <c r="G393" s="268" t="s">
        <v>263</v>
      </c>
      <c r="H393" s="269">
        <v>0.012</v>
      </c>
      <c r="I393" s="270"/>
      <c r="J393" s="271">
        <f>ROUND(I393*H393,2)</f>
        <v>0</v>
      </c>
      <c r="K393" s="267" t="s">
        <v>175</v>
      </c>
      <c r="L393" s="272"/>
      <c r="M393" s="273" t="s">
        <v>1</v>
      </c>
      <c r="N393" s="274" t="s">
        <v>38</v>
      </c>
      <c r="O393" s="85"/>
      <c r="P393" s="223">
        <f>O393*H393</f>
        <v>0</v>
      </c>
      <c r="Q393" s="223">
        <v>0</v>
      </c>
      <c r="R393" s="223">
        <f>Q393*H393</f>
        <v>0</v>
      </c>
      <c r="S393" s="223">
        <v>0</v>
      </c>
      <c r="T393" s="224">
        <f>S393*H393</f>
        <v>0</v>
      </c>
      <c r="AR393" s="225" t="s">
        <v>271</v>
      </c>
      <c r="AT393" s="225" t="s">
        <v>260</v>
      </c>
      <c r="AU393" s="225" t="s">
        <v>83</v>
      </c>
      <c r="AY393" s="16" t="s">
        <v>128</v>
      </c>
      <c r="BE393" s="226">
        <f>IF(N393="základní",J393,0)</f>
        <v>0</v>
      </c>
      <c r="BF393" s="226">
        <f>IF(N393="snížená",J393,0)</f>
        <v>0</v>
      </c>
      <c r="BG393" s="226">
        <f>IF(N393="zákl. přenesená",J393,0)</f>
        <v>0</v>
      </c>
      <c r="BH393" s="226">
        <f>IF(N393="sníž. přenesená",J393,0)</f>
        <v>0</v>
      </c>
      <c r="BI393" s="226">
        <f>IF(N393="nulová",J393,0)</f>
        <v>0</v>
      </c>
      <c r="BJ393" s="16" t="s">
        <v>81</v>
      </c>
      <c r="BK393" s="226">
        <f>ROUND(I393*H393,2)</f>
        <v>0</v>
      </c>
      <c r="BL393" s="16" t="s">
        <v>163</v>
      </c>
      <c r="BM393" s="225" t="s">
        <v>502</v>
      </c>
    </row>
    <row r="394" spans="2:47" s="1" customFormat="1" ht="12">
      <c r="B394" s="37"/>
      <c r="C394" s="38"/>
      <c r="D394" s="227" t="s">
        <v>134</v>
      </c>
      <c r="E394" s="38"/>
      <c r="F394" s="228" t="s">
        <v>1276</v>
      </c>
      <c r="G394" s="38"/>
      <c r="H394" s="38"/>
      <c r="I394" s="138"/>
      <c r="J394" s="38"/>
      <c r="K394" s="38"/>
      <c r="L394" s="42"/>
      <c r="M394" s="229"/>
      <c r="N394" s="85"/>
      <c r="O394" s="85"/>
      <c r="P394" s="85"/>
      <c r="Q394" s="85"/>
      <c r="R394" s="85"/>
      <c r="S394" s="85"/>
      <c r="T394" s="86"/>
      <c r="AT394" s="16" t="s">
        <v>134</v>
      </c>
      <c r="AU394" s="16" t="s">
        <v>83</v>
      </c>
    </row>
    <row r="395" spans="2:51" s="12" customFormat="1" ht="12">
      <c r="B395" s="243"/>
      <c r="C395" s="244"/>
      <c r="D395" s="227" t="s">
        <v>212</v>
      </c>
      <c r="E395" s="245" t="s">
        <v>1</v>
      </c>
      <c r="F395" s="246" t="s">
        <v>1284</v>
      </c>
      <c r="G395" s="244"/>
      <c r="H395" s="247">
        <v>0.01220625</v>
      </c>
      <c r="I395" s="248"/>
      <c r="J395" s="244"/>
      <c r="K395" s="244"/>
      <c r="L395" s="249"/>
      <c r="M395" s="250"/>
      <c r="N395" s="251"/>
      <c r="O395" s="251"/>
      <c r="P395" s="251"/>
      <c r="Q395" s="251"/>
      <c r="R395" s="251"/>
      <c r="S395" s="251"/>
      <c r="T395" s="252"/>
      <c r="AT395" s="253" t="s">
        <v>212</v>
      </c>
      <c r="AU395" s="253" t="s">
        <v>83</v>
      </c>
      <c r="AV395" s="12" t="s">
        <v>83</v>
      </c>
      <c r="AW395" s="12" t="s">
        <v>31</v>
      </c>
      <c r="AX395" s="12" t="s">
        <v>73</v>
      </c>
      <c r="AY395" s="253" t="s">
        <v>128</v>
      </c>
    </row>
    <row r="396" spans="2:51" s="13" customFormat="1" ht="12">
      <c r="B396" s="254"/>
      <c r="C396" s="255"/>
      <c r="D396" s="227" t="s">
        <v>212</v>
      </c>
      <c r="E396" s="256" t="s">
        <v>1</v>
      </c>
      <c r="F396" s="257" t="s">
        <v>214</v>
      </c>
      <c r="G396" s="255"/>
      <c r="H396" s="258">
        <v>0.01220625</v>
      </c>
      <c r="I396" s="259"/>
      <c r="J396" s="255"/>
      <c r="K396" s="255"/>
      <c r="L396" s="260"/>
      <c r="M396" s="261"/>
      <c r="N396" s="262"/>
      <c r="O396" s="262"/>
      <c r="P396" s="262"/>
      <c r="Q396" s="262"/>
      <c r="R396" s="262"/>
      <c r="S396" s="262"/>
      <c r="T396" s="263"/>
      <c r="AT396" s="264" t="s">
        <v>212</v>
      </c>
      <c r="AU396" s="264" t="s">
        <v>83</v>
      </c>
      <c r="AV396" s="13" t="s">
        <v>133</v>
      </c>
      <c r="AW396" s="13" t="s">
        <v>31</v>
      </c>
      <c r="AX396" s="13" t="s">
        <v>81</v>
      </c>
      <c r="AY396" s="264" t="s">
        <v>128</v>
      </c>
    </row>
    <row r="397" spans="2:65" s="1" customFormat="1" ht="24" customHeight="1">
      <c r="B397" s="37"/>
      <c r="C397" s="214" t="s">
        <v>503</v>
      </c>
      <c r="D397" s="214" t="s">
        <v>129</v>
      </c>
      <c r="E397" s="215" t="s">
        <v>585</v>
      </c>
      <c r="F397" s="216" t="s">
        <v>586</v>
      </c>
      <c r="G397" s="217" t="s">
        <v>210</v>
      </c>
      <c r="H397" s="218">
        <v>200.558</v>
      </c>
      <c r="I397" s="219"/>
      <c r="J397" s="220">
        <f>ROUND(I397*H397,2)</f>
        <v>0</v>
      </c>
      <c r="K397" s="216" t="s">
        <v>175</v>
      </c>
      <c r="L397" s="42"/>
      <c r="M397" s="221" t="s">
        <v>1</v>
      </c>
      <c r="N397" s="222" t="s">
        <v>38</v>
      </c>
      <c r="O397" s="85"/>
      <c r="P397" s="223">
        <f>O397*H397</f>
        <v>0</v>
      </c>
      <c r="Q397" s="223">
        <v>0</v>
      </c>
      <c r="R397" s="223">
        <f>Q397*H397</f>
        <v>0</v>
      </c>
      <c r="S397" s="223">
        <v>0</v>
      </c>
      <c r="T397" s="224">
        <f>S397*H397</f>
        <v>0</v>
      </c>
      <c r="AR397" s="225" t="s">
        <v>163</v>
      </c>
      <c r="AT397" s="225" t="s">
        <v>129</v>
      </c>
      <c r="AU397" s="225" t="s">
        <v>83</v>
      </c>
      <c r="AY397" s="16" t="s">
        <v>128</v>
      </c>
      <c r="BE397" s="226">
        <f>IF(N397="základní",J397,0)</f>
        <v>0</v>
      </c>
      <c r="BF397" s="226">
        <f>IF(N397="snížená",J397,0)</f>
        <v>0</v>
      </c>
      <c r="BG397" s="226">
        <f>IF(N397="zákl. přenesená",J397,0)</f>
        <v>0</v>
      </c>
      <c r="BH397" s="226">
        <f>IF(N397="sníž. přenesená",J397,0)</f>
        <v>0</v>
      </c>
      <c r="BI397" s="226">
        <f>IF(N397="nulová",J397,0)</f>
        <v>0</v>
      </c>
      <c r="BJ397" s="16" t="s">
        <v>81</v>
      </c>
      <c r="BK397" s="226">
        <f>ROUND(I397*H397,2)</f>
        <v>0</v>
      </c>
      <c r="BL397" s="16" t="s">
        <v>163</v>
      </c>
      <c r="BM397" s="225" t="s">
        <v>506</v>
      </c>
    </row>
    <row r="398" spans="2:47" s="1" customFormat="1" ht="12">
      <c r="B398" s="37"/>
      <c r="C398" s="38"/>
      <c r="D398" s="227" t="s">
        <v>134</v>
      </c>
      <c r="E398" s="38"/>
      <c r="F398" s="228" t="s">
        <v>586</v>
      </c>
      <c r="G398" s="38"/>
      <c r="H398" s="38"/>
      <c r="I398" s="138"/>
      <c r="J398" s="38"/>
      <c r="K398" s="38"/>
      <c r="L398" s="42"/>
      <c r="M398" s="229"/>
      <c r="N398" s="85"/>
      <c r="O398" s="85"/>
      <c r="P398" s="85"/>
      <c r="Q398" s="85"/>
      <c r="R398" s="85"/>
      <c r="S398" s="85"/>
      <c r="T398" s="86"/>
      <c r="AT398" s="16" t="s">
        <v>134</v>
      </c>
      <c r="AU398" s="16" t="s">
        <v>83</v>
      </c>
    </row>
    <row r="399" spans="2:51" s="12" customFormat="1" ht="12">
      <c r="B399" s="243"/>
      <c r="C399" s="244"/>
      <c r="D399" s="227" t="s">
        <v>212</v>
      </c>
      <c r="E399" s="245" t="s">
        <v>1</v>
      </c>
      <c r="F399" s="246" t="s">
        <v>1274</v>
      </c>
      <c r="G399" s="244"/>
      <c r="H399" s="247">
        <v>200.5575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AT399" s="253" t="s">
        <v>212</v>
      </c>
      <c r="AU399" s="253" t="s">
        <v>83</v>
      </c>
      <c r="AV399" s="12" t="s">
        <v>83</v>
      </c>
      <c r="AW399" s="12" t="s">
        <v>31</v>
      </c>
      <c r="AX399" s="12" t="s">
        <v>73</v>
      </c>
      <c r="AY399" s="253" t="s">
        <v>128</v>
      </c>
    </row>
    <row r="400" spans="2:51" s="13" customFormat="1" ht="12">
      <c r="B400" s="254"/>
      <c r="C400" s="255"/>
      <c r="D400" s="227" t="s">
        <v>212</v>
      </c>
      <c r="E400" s="256" t="s">
        <v>1</v>
      </c>
      <c r="F400" s="257" t="s">
        <v>214</v>
      </c>
      <c r="G400" s="255"/>
      <c r="H400" s="258">
        <v>200.5575</v>
      </c>
      <c r="I400" s="259"/>
      <c r="J400" s="255"/>
      <c r="K400" s="255"/>
      <c r="L400" s="260"/>
      <c r="M400" s="261"/>
      <c r="N400" s="262"/>
      <c r="O400" s="262"/>
      <c r="P400" s="262"/>
      <c r="Q400" s="262"/>
      <c r="R400" s="262"/>
      <c r="S400" s="262"/>
      <c r="T400" s="263"/>
      <c r="AT400" s="264" t="s">
        <v>212</v>
      </c>
      <c r="AU400" s="264" t="s">
        <v>83</v>
      </c>
      <c r="AV400" s="13" t="s">
        <v>133</v>
      </c>
      <c r="AW400" s="13" t="s">
        <v>31</v>
      </c>
      <c r="AX400" s="13" t="s">
        <v>81</v>
      </c>
      <c r="AY400" s="264" t="s">
        <v>128</v>
      </c>
    </row>
    <row r="401" spans="2:65" s="1" customFormat="1" ht="16.5" customHeight="1">
      <c r="B401" s="37"/>
      <c r="C401" s="265" t="s">
        <v>369</v>
      </c>
      <c r="D401" s="265" t="s">
        <v>260</v>
      </c>
      <c r="E401" s="266" t="s">
        <v>1285</v>
      </c>
      <c r="F401" s="267" t="s">
        <v>1286</v>
      </c>
      <c r="G401" s="268" t="s">
        <v>210</v>
      </c>
      <c r="H401" s="269">
        <v>230.642</v>
      </c>
      <c r="I401" s="270"/>
      <c r="J401" s="271">
        <f>ROUND(I401*H401,2)</f>
        <v>0</v>
      </c>
      <c r="K401" s="267" t="s">
        <v>1</v>
      </c>
      <c r="L401" s="272"/>
      <c r="M401" s="273" t="s">
        <v>1</v>
      </c>
      <c r="N401" s="274" t="s">
        <v>38</v>
      </c>
      <c r="O401" s="85"/>
      <c r="P401" s="223">
        <f>O401*H401</f>
        <v>0</v>
      </c>
      <c r="Q401" s="223">
        <v>0</v>
      </c>
      <c r="R401" s="223">
        <f>Q401*H401</f>
        <v>0</v>
      </c>
      <c r="S401" s="223">
        <v>0</v>
      </c>
      <c r="T401" s="224">
        <f>S401*H401</f>
        <v>0</v>
      </c>
      <c r="AR401" s="225" t="s">
        <v>271</v>
      </c>
      <c r="AT401" s="225" t="s">
        <v>260</v>
      </c>
      <c r="AU401" s="225" t="s">
        <v>83</v>
      </c>
      <c r="AY401" s="16" t="s">
        <v>128</v>
      </c>
      <c r="BE401" s="226">
        <f>IF(N401="základní",J401,0)</f>
        <v>0</v>
      </c>
      <c r="BF401" s="226">
        <f>IF(N401="snížená",J401,0)</f>
        <v>0</v>
      </c>
      <c r="BG401" s="226">
        <f>IF(N401="zákl. přenesená",J401,0)</f>
        <v>0</v>
      </c>
      <c r="BH401" s="226">
        <f>IF(N401="sníž. přenesená",J401,0)</f>
        <v>0</v>
      </c>
      <c r="BI401" s="226">
        <f>IF(N401="nulová",J401,0)</f>
        <v>0</v>
      </c>
      <c r="BJ401" s="16" t="s">
        <v>81</v>
      </c>
      <c r="BK401" s="226">
        <f>ROUND(I401*H401,2)</f>
        <v>0</v>
      </c>
      <c r="BL401" s="16" t="s">
        <v>163</v>
      </c>
      <c r="BM401" s="225" t="s">
        <v>509</v>
      </c>
    </row>
    <row r="402" spans="2:47" s="1" customFormat="1" ht="12">
      <c r="B402" s="37"/>
      <c r="C402" s="38"/>
      <c r="D402" s="227" t="s">
        <v>134</v>
      </c>
      <c r="E402" s="38"/>
      <c r="F402" s="228" t="s">
        <v>1286</v>
      </c>
      <c r="G402" s="38"/>
      <c r="H402" s="38"/>
      <c r="I402" s="138"/>
      <c r="J402" s="38"/>
      <c r="K402" s="38"/>
      <c r="L402" s="42"/>
      <c r="M402" s="229"/>
      <c r="N402" s="85"/>
      <c r="O402" s="85"/>
      <c r="P402" s="85"/>
      <c r="Q402" s="85"/>
      <c r="R402" s="85"/>
      <c r="S402" s="85"/>
      <c r="T402" s="86"/>
      <c r="AT402" s="16" t="s">
        <v>134</v>
      </c>
      <c r="AU402" s="16" t="s">
        <v>83</v>
      </c>
    </row>
    <row r="403" spans="2:51" s="12" customFormat="1" ht="12">
      <c r="B403" s="243"/>
      <c r="C403" s="244"/>
      <c r="D403" s="227" t="s">
        <v>212</v>
      </c>
      <c r="E403" s="245" t="s">
        <v>1</v>
      </c>
      <c r="F403" s="246" t="s">
        <v>1287</v>
      </c>
      <c r="G403" s="244"/>
      <c r="H403" s="247">
        <v>230.6417</v>
      </c>
      <c r="I403" s="248"/>
      <c r="J403" s="244"/>
      <c r="K403" s="244"/>
      <c r="L403" s="249"/>
      <c r="M403" s="250"/>
      <c r="N403" s="251"/>
      <c r="O403" s="251"/>
      <c r="P403" s="251"/>
      <c r="Q403" s="251"/>
      <c r="R403" s="251"/>
      <c r="S403" s="251"/>
      <c r="T403" s="252"/>
      <c r="AT403" s="253" t="s">
        <v>212</v>
      </c>
      <c r="AU403" s="253" t="s">
        <v>83</v>
      </c>
      <c r="AV403" s="12" t="s">
        <v>83</v>
      </c>
      <c r="AW403" s="12" t="s">
        <v>31</v>
      </c>
      <c r="AX403" s="12" t="s">
        <v>73</v>
      </c>
      <c r="AY403" s="253" t="s">
        <v>128</v>
      </c>
    </row>
    <row r="404" spans="2:51" s="13" customFormat="1" ht="12">
      <c r="B404" s="254"/>
      <c r="C404" s="255"/>
      <c r="D404" s="227" t="s">
        <v>212</v>
      </c>
      <c r="E404" s="256" t="s">
        <v>1</v>
      </c>
      <c r="F404" s="257" t="s">
        <v>214</v>
      </c>
      <c r="G404" s="255"/>
      <c r="H404" s="258">
        <v>230.6417</v>
      </c>
      <c r="I404" s="259"/>
      <c r="J404" s="255"/>
      <c r="K404" s="255"/>
      <c r="L404" s="260"/>
      <c r="M404" s="261"/>
      <c r="N404" s="262"/>
      <c r="O404" s="262"/>
      <c r="P404" s="262"/>
      <c r="Q404" s="262"/>
      <c r="R404" s="262"/>
      <c r="S404" s="262"/>
      <c r="T404" s="263"/>
      <c r="AT404" s="264" t="s">
        <v>212</v>
      </c>
      <c r="AU404" s="264" t="s">
        <v>83</v>
      </c>
      <c r="AV404" s="13" t="s">
        <v>133</v>
      </c>
      <c r="AW404" s="13" t="s">
        <v>31</v>
      </c>
      <c r="AX404" s="13" t="s">
        <v>81</v>
      </c>
      <c r="AY404" s="264" t="s">
        <v>128</v>
      </c>
    </row>
    <row r="405" spans="2:65" s="1" customFormat="1" ht="24" customHeight="1">
      <c r="B405" s="37"/>
      <c r="C405" s="214" t="s">
        <v>510</v>
      </c>
      <c r="D405" s="214" t="s">
        <v>129</v>
      </c>
      <c r="E405" s="215" t="s">
        <v>1288</v>
      </c>
      <c r="F405" s="216" t="s">
        <v>1289</v>
      </c>
      <c r="G405" s="217" t="s">
        <v>210</v>
      </c>
      <c r="H405" s="218">
        <v>14.95</v>
      </c>
      <c r="I405" s="219"/>
      <c r="J405" s="220">
        <f>ROUND(I405*H405,2)</f>
        <v>0</v>
      </c>
      <c r="K405" s="216" t="s">
        <v>175</v>
      </c>
      <c r="L405" s="42"/>
      <c r="M405" s="221" t="s">
        <v>1</v>
      </c>
      <c r="N405" s="222" t="s">
        <v>38</v>
      </c>
      <c r="O405" s="85"/>
      <c r="P405" s="223">
        <f>O405*H405</f>
        <v>0</v>
      </c>
      <c r="Q405" s="223">
        <v>0</v>
      </c>
      <c r="R405" s="223">
        <f>Q405*H405</f>
        <v>0</v>
      </c>
      <c r="S405" s="223">
        <v>0</v>
      </c>
      <c r="T405" s="224">
        <f>S405*H405</f>
        <v>0</v>
      </c>
      <c r="AR405" s="225" t="s">
        <v>163</v>
      </c>
      <c r="AT405" s="225" t="s">
        <v>129</v>
      </c>
      <c r="AU405" s="225" t="s">
        <v>83</v>
      </c>
      <c r="AY405" s="16" t="s">
        <v>128</v>
      </c>
      <c r="BE405" s="226">
        <f>IF(N405="základní",J405,0)</f>
        <v>0</v>
      </c>
      <c r="BF405" s="226">
        <f>IF(N405="snížená",J405,0)</f>
        <v>0</v>
      </c>
      <c r="BG405" s="226">
        <f>IF(N405="zákl. přenesená",J405,0)</f>
        <v>0</v>
      </c>
      <c r="BH405" s="226">
        <f>IF(N405="sníž. přenesená",J405,0)</f>
        <v>0</v>
      </c>
      <c r="BI405" s="226">
        <f>IF(N405="nulová",J405,0)</f>
        <v>0</v>
      </c>
      <c r="BJ405" s="16" t="s">
        <v>81</v>
      </c>
      <c r="BK405" s="226">
        <f>ROUND(I405*H405,2)</f>
        <v>0</v>
      </c>
      <c r="BL405" s="16" t="s">
        <v>163</v>
      </c>
      <c r="BM405" s="225" t="s">
        <v>513</v>
      </c>
    </row>
    <row r="406" spans="2:47" s="1" customFormat="1" ht="12">
      <c r="B406" s="37"/>
      <c r="C406" s="38"/>
      <c r="D406" s="227" t="s">
        <v>134</v>
      </c>
      <c r="E406" s="38"/>
      <c r="F406" s="228" t="s">
        <v>1289</v>
      </c>
      <c r="G406" s="38"/>
      <c r="H406" s="38"/>
      <c r="I406" s="138"/>
      <c r="J406" s="38"/>
      <c r="K406" s="38"/>
      <c r="L406" s="42"/>
      <c r="M406" s="229"/>
      <c r="N406" s="85"/>
      <c r="O406" s="85"/>
      <c r="P406" s="85"/>
      <c r="Q406" s="85"/>
      <c r="R406" s="85"/>
      <c r="S406" s="85"/>
      <c r="T406" s="86"/>
      <c r="AT406" s="16" t="s">
        <v>134</v>
      </c>
      <c r="AU406" s="16" t="s">
        <v>83</v>
      </c>
    </row>
    <row r="407" spans="2:51" s="12" customFormat="1" ht="12">
      <c r="B407" s="243"/>
      <c r="C407" s="244"/>
      <c r="D407" s="227" t="s">
        <v>212</v>
      </c>
      <c r="E407" s="245" t="s">
        <v>1</v>
      </c>
      <c r="F407" s="246" t="s">
        <v>1281</v>
      </c>
      <c r="G407" s="244"/>
      <c r="H407" s="247">
        <v>11.05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AT407" s="253" t="s">
        <v>212</v>
      </c>
      <c r="AU407" s="253" t="s">
        <v>83</v>
      </c>
      <c r="AV407" s="12" t="s">
        <v>83</v>
      </c>
      <c r="AW407" s="12" t="s">
        <v>31</v>
      </c>
      <c r="AX407" s="12" t="s">
        <v>73</v>
      </c>
      <c r="AY407" s="253" t="s">
        <v>128</v>
      </c>
    </row>
    <row r="408" spans="2:51" s="12" customFormat="1" ht="12">
      <c r="B408" s="243"/>
      <c r="C408" s="244"/>
      <c r="D408" s="227" t="s">
        <v>212</v>
      </c>
      <c r="E408" s="245" t="s">
        <v>1</v>
      </c>
      <c r="F408" s="246" t="s">
        <v>1282</v>
      </c>
      <c r="G408" s="244"/>
      <c r="H408" s="247">
        <v>3.14</v>
      </c>
      <c r="I408" s="248"/>
      <c r="J408" s="244"/>
      <c r="K408" s="244"/>
      <c r="L408" s="249"/>
      <c r="M408" s="250"/>
      <c r="N408" s="251"/>
      <c r="O408" s="251"/>
      <c r="P408" s="251"/>
      <c r="Q408" s="251"/>
      <c r="R408" s="251"/>
      <c r="S408" s="251"/>
      <c r="T408" s="252"/>
      <c r="AT408" s="253" t="s">
        <v>212</v>
      </c>
      <c r="AU408" s="253" t="s">
        <v>83</v>
      </c>
      <c r="AV408" s="12" t="s">
        <v>83</v>
      </c>
      <c r="AW408" s="12" t="s">
        <v>31</v>
      </c>
      <c r="AX408" s="12" t="s">
        <v>73</v>
      </c>
      <c r="AY408" s="253" t="s">
        <v>128</v>
      </c>
    </row>
    <row r="409" spans="2:51" s="12" customFormat="1" ht="12">
      <c r="B409" s="243"/>
      <c r="C409" s="244"/>
      <c r="D409" s="227" t="s">
        <v>212</v>
      </c>
      <c r="E409" s="245" t="s">
        <v>1</v>
      </c>
      <c r="F409" s="246" t="s">
        <v>1283</v>
      </c>
      <c r="G409" s="244"/>
      <c r="H409" s="247">
        <v>0.76</v>
      </c>
      <c r="I409" s="248"/>
      <c r="J409" s="244"/>
      <c r="K409" s="244"/>
      <c r="L409" s="249"/>
      <c r="M409" s="250"/>
      <c r="N409" s="251"/>
      <c r="O409" s="251"/>
      <c r="P409" s="251"/>
      <c r="Q409" s="251"/>
      <c r="R409" s="251"/>
      <c r="S409" s="251"/>
      <c r="T409" s="252"/>
      <c r="AT409" s="253" t="s">
        <v>212</v>
      </c>
      <c r="AU409" s="253" t="s">
        <v>83</v>
      </c>
      <c r="AV409" s="12" t="s">
        <v>83</v>
      </c>
      <c r="AW409" s="12" t="s">
        <v>31</v>
      </c>
      <c r="AX409" s="12" t="s">
        <v>73</v>
      </c>
      <c r="AY409" s="253" t="s">
        <v>128</v>
      </c>
    </row>
    <row r="410" spans="2:51" s="13" customFormat="1" ht="12">
      <c r="B410" s="254"/>
      <c r="C410" s="255"/>
      <c r="D410" s="227" t="s">
        <v>212</v>
      </c>
      <c r="E410" s="256" t="s">
        <v>1</v>
      </c>
      <c r="F410" s="257" t="s">
        <v>214</v>
      </c>
      <c r="G410" s="255"/>
      <c r="H410" s="258">
        <v>14.950000000000001</v>
      </c>
      <c r="I410" s="259"/>
      <c r="J410" s="255"/>
      <c r="K410" s="255"/>
      <c r="L410" s="260"/>
      <c r="M410" s="261"/>
      <c r="N410" s="262"/>
      <c r="O410" s="262"/>
      <c r="P410" s="262"/>
      <c r="Q410" s="262"/>
      <c r="R410" s="262"/>
      <c r="S410" s="262"/>
      <c r="T410" s="263"/>
      <c r="AT410" s="264" t="s">
        <v>212</v>
      </c>
      <c r="AU410" s="264" t="s">
        <v>83</v>
      </c>
      <c r="AV410" s="13" t="s">
        <v>133</v>
      </c>
      <c r="AW410" s="13" t="s">
        <v>31</v>
      </c>
      <c r="AX410" s="13" t="s">
        <v>81</v>
      </c>
      <c r="AY410" s="264" t="s">
        <v>128</v>
      </c>
    </row>
    <row r="411" spans="2:65" s="1" customFormat="1" ht="16.5" customHeight="1">
      <c r="B411" s="37"/>
      <c r="C411" s="265" t="s">
        <v>373</v>
      </c>
      <c r="D411" s="265" t="s">
        <v>260</v>
      </c>
      <c r="E411" s="266" t="s">
        <v>1285</v>
      </c>
      <c r="F411" s="267" t="s">
        <v>1286</v>
      </c>
      <c r="G411" s="268" t="s">
        <v>210</v>
      </c>
      <c r="H411" s="269">
        <v>17.94</v>
      </c>
      <c r="I411" s="270"/>
      <c r="J411" s="271">
        <f>ROUND(I411*H411,2)</f>
        <v>0</v>
      </c>
      <c r="K411" s="267" t="s">
        <v>1</v>
      </c>
      <c r="L411" s="272"/>
      <c r="M411" s="273" t="s">
        <v>1</v>
      </c>
      <c r="N411" s="274" t="s">
        <v>38</v>
      </c>
      <c r="O411" s="85"/>
      <c r="P411" s="223">
        <f>O411*H411</f>
        <v>0</v>
      </c>
      <c r="Q411" s="223">
        <v>0</v>
      </c>
      <c r="R411" s="223">
        <f>Q411*H411</f>
        <v>0</v>
      </c>
      <c r="S411" s="223">
        <v>0</v>
      </c>
      <c r="T411" s="224">
        <f>S411*H411</f>
        <v>0</v>
      </c>
      <c r="AR411" s="225" t="s">
        <v>271</v>
      </c>
      <c r="AT411" s="225" t="s">
        <v>260</v>
      </c>
      <c r="AU411" s="225" t="s">
        <v>83</v>
      </c>
      <c r="AY411" s="16" t="s">
        <v>128</v>
      </c>
      <c r="BE411" s="226">
        <f>IF(N411="základní",J411,0)</f>
        <v>0</v>
      </c>
      <c r="BF411" s="226">
        <f>IF(N411="snížená",J411,0)</f>
        <v>0</v>
      </c>
      <c r="BG411" s="226">
        <f>IF(N411="zákl. přenesená",J411,0)</f>
        <v>0</v>
      </c>
      <c r="BH411" s="226">
        <f>IF(N411="sníž. přenesená",J411,0)</f>
        <v>0</v>
      </c>
      <c r="BI411" s="226">
        <f>IF(N411="nulová",J411,0)</f>
        <v>0</v>
      </c>
      <c r="BJ411" s="16" t="s">
        <v>81</v>
      </c>
      <c r="BK411" s="226">
        <f>ROUND(I411*H411,2)</f>
        <v>0</v>
      </c>
      <c r="BL411" s="16" t="s">
        <v>163</v>
      </c>
      <c r="BM411" s="225" t="s">
        <v>516</v>
      </c>
    </row>
    <row r="412" spans="2:47" s="1" customFormat="1" ht="12">
      <c r="B412" s="37"/>
      <c r="C412" s="38"/>
      <c r="D412" s="227" t="s">
        <v>134</v>
      </c>
      <c r="E412" s="38"/>
      <c r="F412" s="228" t="s">
        <v>1286</v>
      </c>
      <c r="G412" s="38"/>
      <c r="H412" s="38"/>
      <c r="I412" s="138"/>
      <c r="J412" s="38"/>
      <c r="K412" s="38"/>
      <c r="L412" s="42"/>
      <c r="M412" s="229"/>
      <c r="N412" s="85"/>
      <c r="O412" s="85"/>
      <c r="P412" s="85"/>
      <c r="Q412" s="85"/>
      <c r="R412" s="85"/>
      <c r="S412" s="85"/>
      <c r="T412" s="86"/>
      <c r="AT412" s="16" t="s">
        <v>134</v>
      </c>
      <c r="AU412" s="16" t="s">
        <v>83</v>
      </c>
    </row>
    <row r="413" spans="2:51" s="12" customFormat="1" ht="12">
      <c r="B413" s="243"/>
      <c r="C413" s="244"/>
      <c r="D413" s="227" t="s">
        <v>212</v>
      </c>
      <c r="E413" s="245" t="s">
        <v>1</v>
      </c>
      <c r="F413" s="246" t="s">
        <v>1290</v>
      </c>
      <c r="G413" s="244"/>
      <c r="H413" s="247">
        <v>17.939999999999998</v>
      </c>
      <c r="I413" s="248"/>
      <c r="J413" s="244"/>
      <c r="K413" s="244"/>
      <c r="L413" s="249"/>
      <c r="M413" s="250"/>
      <c r="N413" s="251"/>
      <c r="O413" s="251"/>
      <c r="P413" s="251"/>
      <c r="Q413" s="251"/>
      <c r="R413" s="251"/>
      <c r="S413" s="251"/>
      <c r="T413" s="252"/>
      <c r="AT413" s="253" t="s">
        <v>212</v>
      </c>
      <c r="AU413" s="253" t="s">
        <v>83</v>
      </c>
      <c r="AV413" s="12" t="s">
        <v>83</v>
      </c>
      <c r="AW413" s="12" t="s">
        <v>31</v>
      </c>
      <c r="AX413" s="12" t="s">
        <v>73</v>
      </c>
      <c r="AY413" s="253" t="s">
        <v>128</v>
      </c>
    </row>
    <row r="414" spans="2:51" s="13" customFormat="1" ht="12">
      <c r="B414" s="254"/>
      <c r="C414" s="255"/>
      <c r="D414" s="227" t="s">
        <v>212</v>
      </c>
      <c r="E414" s="256" t="s">
        <v>1</v>
      </c>
      <c r="F414" s="257" t="s">
        <v>214</v>
      </c>
      <c r="G414" s="255"/>
      <c r="H414" s="258">
        <v>17.939999999999998</v>
      </c>
      <c r="I414" s="259"/>
      <c r="J414" s="255"/>
      <c r="K414" s="255"/>
      <c r="L414" s="260"/>
      <c r="M414" s="261"/>
      <c r="N414" s="262"/>
      <c r="O414" s="262"/>
      <c r="P414" s="262"/>
      <c r="Q414" s="262"/>
      <c r="R414" s="262"/>
      <c r="S414" s="262"/>
      <c r="T414" s="263"/>
      <c r="AT414" s="264" t="s">
        <v>212</v>
      </c>
      <c r="AU414" s="264" t="s">
        <v>83</v>
      </c>
      <c r="AV414" s="13" t="s">
        <v>133</v>
      </c>
      <c r="AW414" s="13" t="s">
        <v>31</v>
      </c>
      <c r="AX414" s="13" t="s">
        <v>81</v>
      </c>
      <c r="AY414" s="264" t="s">
        <v>128</v>
      </c>
    </row>
    <row r="415" spans="2:65" s="1" customFormat="1" ht="24" customHeight="1">
      <c r="B415" s="37"/>
      <c r="C415" s="214" t="s">
        <v>517</v>
      </c>
      <c r="D415" s="214" t="s">
        <v>129</v>
      </c>
      <c r="E415" s="215" t="s">
        <v>1291</v>
      </c>
      <c r="F415" s="216" t="s">
        <v>1292</v>
      </c>
      <c r="G415" s="217" t="s">
        <v>210</v>
      </c>
      <c r="H415" s="218">
        <v>467.755</v>
      </c>
      <c r="I415" s="219"/>
      <c r="J415" s="220">
        <f>ROUND(I415*H415,2)</f>
        <v>0</v>
      </c>
      <c r="K415" s="216" t="s">
        <v>175</v>
      </c>
      <c r="L415" s="42"/>
      <c r="M415" s="221" t="s">
        <v>1</v>
      </c>
      <c r="N415" s="222" t="s">
        <v>38</v>
      </c>
      <c r="O415" s="85"/>
      <c r="P415" s="223">
        <f>O415*H415</f>
        <v>0</v>
      </c>
      <c r="Q415" s="223">
        <v>0.00039825</v>
      </c>
      <c r="R415" s="223">
        <f>Q415*H415</f>
        <v>0.18628342875</v>
      </c>
      <c r="S415" s="223">
        <v>0</v>
      </c>
      <c r="T415" s="224">
        <f>S415*H415</f>
        <v>0</v>
      </c>
      <c r="AR415" s="225" t="s">
        <v>163</v>
      </c>
      <c r="AT415" s="225" t="s">
        <v>129</v>
      </c>
      <c r="AU415" s="225" t="s">
        <v>83</v>
      </c>
      <c r="AY415" s="16" t="s">
        <v>128</v>
      </c>
      <c r="BE415" s="226">
        <f>IF(N415="základní",J415,0)</f>
        <v>0</v>
      </c>
      <c r="BF415" s="226">
        <f>IF(N415="snížená",J415,0)</f>
        <v>0</v>
      </c>
      <c r="BG415" s="226">
        <f>IF(N415="zákl. přenesená",J415,0)</f>
        <v>0</v>
      </c>
      <c r="BH415" s="226">
        <f>IF(N415="sníž. přenesená",J415,0)</f>
        <v>0</v>
      </c>
      <c r="BI415" s="226">
        <f>IF(N415="nulová",J415,0)</f>
        <v>0</v>
      </c>
      <c r="BJ415" s="16" t="s">
        <v>81</v>
      </c>
      <c r="BK415" s="226">
        <f>ROUND(I415*H415,2)</f>
        <v>0</v>
      </c>
      <c r="BL415" s="16" t="s">
        <v>163</v>
      </c>
      <c r="BM415" s="225" t="s">
        <v>520</v>
      </c>
    </row>
    <row r="416" spans="2:47" s="1" customFormat="1" ht="12">
      <c r="B416" s="37"/>
      <c r="C416" s="38"/>
      <c r="D416" s="227" t="s">
        <v>134</v>
      </c>
      <c r="E416" s="38"/>
      <c r="F416" s="228" t="s">
        <v>1292</v>
      </c>
      <c r="G416" s="38"/>
      <c r="H416" s="38"/>
      <c r="I416" s="138"/>
      <c r="J416" s="38"/>
      <c r="K416" s="38"/>
      <c r="L416" s="42"/>
      <c r="M416" s="229"/>
      <c r="N416" s="85"/>
      <c r="O416" s="85"/>
      <c r="P416" s="85"/>
      <c r="Q416" s="85"/>
      <c r="R416" s="85"/>
      <c r="S416" s="85"/>
      <c r="T416" s="86"/>
      <c r="AT416" s="16" t="s">
        <v>134</v>
      </c>
      <c r="AU416" s="16" t="s">
        <v>83</v>
      </c>
    </row>
    <row r="417" spans="2:51" s="12" customFormat="1" ht="12">
      <c r="B417" s="243"/>
      <c r="C417" s="244"/>
      <c r="D417" s="227" t="s">
        <v>212</v>
      </c>
      <c r="E417" s="245" t="s">
        <v>1</v>
      </c>
      <c r="F417" s="246" t="s">
        <v>1272</v>
      </c>
      <c r="G417" s="244"/>
      <c r="H417" s="247">
        <v>15.639999999999999</v>
      </c>
      <c r="I417" s="248"/>
      <c r="J417" s="244"/>
      <c r="K417" s="244"/>
      <c r="L417" s="249"/>
      <c r="M417" s="250"/>
      <c r="N417" s="251"/>
      <c r="O417" s="251"/>
      <c r="P417" s="251"/>
      <c r="Q417" s="251"/>
      <c r="R417" s="251"/>
      <c r="S417" s="251"/>
      <c r="T417" s="252"/>
      <c r="AT417" s="253" t="s">
        <v>212</v>
      </c>
      <c r="AU417" s="253" t="s">
        <v>83</v>
      </c>
      <c r="AV417" s="12" t="s">
        <v>83</v>
      </c>
      <c r="AW417" s="12" t="s">
        <v>31</v>
      </c>
      <c r="AX417" s="12" t="s">
        <v>73</v>
      </c>
      <c r="AY417" s="253" t="s">
        <v>128</v>
      </c>
    </row>
    <row r="418" spans="2:51" s="12" customFormat="1" ht="12">
      <c r="B418" s="243"/>
      <c r="C418" s="244"/>
      <c r="D418" s="227" t="s">
        <v>212</v>
      </c>
      <c r="E418" s="245" t="s">
        <v>1</v>
      </c>
      <c r="F418" s="246" t="s">
        <v>1273</v>
      </c>
      <c r="G418" s="244"/>
      <c r="H418" s="247">
        <v>51</v>
      </c>
      <c r="I418" s="248"/>
      <c r="J418" s="244"/>
      <c r="K418" s="244"/>
      <c r="L418" s="249"/>
      <c r="M418" s="250"/>
      <c r="N418" s="251"/>
      <c r="O418" s="251"/>
      <c r="P418" s="251"/>
      <c r="Q418" s="251"/>
      <c r="R418" s="251"/>
      <c r="S418" s="251"/>
      <c r="T418" s="252"/>
      <c r="AT418" s="253" t="s">
        <v>212</v>
      </c>
      <c r="AU418" s="253" t="s">
        <v>83</v>
      </c>
      <c r="AV418" s="12" t="s">
        <v>83</v>
      </c>
      <c r="AW418" s="12" t="s">
        <v>31</v>
      </c>
      <c r="AX418" s="12" t="s">
        <v>73</v>
      </c>
      <c r="AY418" s="253" t="s">
        <v>128</v>
      </c>
    </row>
    <row r="419" spans="2:51" s="12" customFormat="1" ht="12">
      <c r="B419" s="243"/>
      <c r="C419" s="244"/>
      <c r="D419" s="227" t="s">
        <v>212</v>
      </c>
      <c r="E419" s="245" t="s">
        <v>1</v>
      </c>
      <c r="F419" s="246" t="s">
        <v>1293</v>
      </c>
      <c r="G419" s="244"/>
      <c r="H419" s="247">
        <v>401.115</v>
      </c>
      <c r="I419" s="248"/>
      <c r="J419" s="244"/>
      <c r="K419" s="244"/>
      <c r="L419" s="249"/>
      <c r="M419" s="250"/>
      <c r="N419" s="251"/>
      <c r="O419" s="251"/>
      <c r="P419" s="251"/>
      <c r="Q419" s="251"/>
      <c r="R419" s="251"/>
      <c r="S419" s="251"/>
      <c r="T419" s="252"/>
      <c r="AT419" s="253" t="s">
        <v>212</v>
      </c>
      <c r="AU419" s="253" t="s">
        <v>83</v>
      </c>
      <c r="AV419" s="12" t="s">
        <v>83</v>
      </c>
      <c r="AW419" s="12" t="s">
        <v>31</v>
      </c>
      <c r="AX419" s="12" t="s">
        <v>73</v>
      </c>
      <c r="AY419" s="253" t="s">
        <v>128</v>
      </c>
    </row>
    <row r="420" spans="2:51" s="13" customFormat="1" ht="12">
      <c r="B420" s="254"/>
      <c r="C420" s="255"/>
      <c r="D420" s="227" t="s">
        <v>212</v>
      </c>
      <c r="E420" s="256" t="s">
        <v>1</v>
      </c>
      <c r="F420" s="257" t="s">
        <v>214</v>
      </c>
      <c r="G420" s="255"/>
      <c r="H420" s="258">
        <v>467.755</v>
      </c>
      <c r="I420" s="259"/>
      <c r="J420" s="255"/>
      <c r="K420" s="255"/>
      <c r="L420" s="260"/>
      <c r="M420" s="261"/>
      <c r="N420" s="262"/>
      <c r="O420" s="262"/>
      <c r="P420" s="262"/>
      <c r="Q420" s="262"/>
      <c r="R420" s="262"/>
      <c r="S420" s="262"/>
      <c r="T420" s="263"/>
      <c r="AT420" s="264" t="s">
        <v>212</v>
      </c>
      <c r="AU420" s="264" t="s">
        <v>83</v>
      </c>
      <c r="AV420" s="13" t="s">
        <v>133</v>
      </c>
      <c r="AW420" s="13" t="s">
        <v>31</v>
      </c>
      <c r="AX420" s="13" t="s">
        <v>81</v>
      </c>
      <c r="AY420" s="264" t="s">
        <v>128</v>
      </c>
    </row>
    <row r="421" spans="2:65" s="1" customFormat="1" ht="36" customHeight="1">
      <c r="B421" s="37"/>
      <c r="C421" s="265" t="s">
        <v>376</v>
      </c>
      <c r="D421" s="265" t="s">
        <v>260</v>
      </c>
      <c r="E421" s="266" t="s">
        <v>1294</v>
      </c>
      <c r="F421" s="267" t="s">
        <v>1295</v>
      </c>
      <c r="G421" s="268" t="s">
        <v>210</v>
      </c>
      <c r="H421" s="269">
        <v>537.918</v>
      </c>
      <c r="I421" s="270"/>
      <c r="J421" s="271">
        <f>ROUND(I421*H421,2)</f>
        <v>0</v>
      </c>
      <c r="K421" s="267" t="s">
        <v>175</v>
      </c>
      <c r="L421" s="272"/>
      <c r="M421" s="273" t="s">
        <v>1</v>
      </c>
      <c r="N421" s="274" t="s">
        <v>38</v>
      </c>
      <c r="O421" s="85"/>
      <c r="P421" s="223">
        <f>O421*H421</f>
        <v>0</v>
      </c>
      <c r="Q421" s="223">
        <v>0</v>
      </c>
      <c r="R421" s="223">
        <f>Q421*H421</f>
        <v>0</v>
      </c>
      <c r="S421" s="223">
        <v>0</v>
      </c>
      <c r="T421" s="224">
        <f>S421*H421</f>
        <v>0</v>
      </c>
      <c r="AR421" s="225" t="s">
        <v>271</v>
      </c>
      <c r="AT421" s="225" t="s">
        <v>260</v>
      </c>
      <c r="AU421" s="225" t="s">
        <v>83</v>
      </c>
      <c r="AY421" s="16" t="s">
        <v>128</v>
      </c>
      <c r="BE421" s="226">
        <f>IF(N421="základní",J421,0)</f>
        <v>0</v>
      </c>
      <c r="BF421" s="226">
        <f>IF(N421="snížená",J421,0)</f>
        <v>0</v>
      </c>
      <c r="BG421" s="226">
        <f>IF(N421="zákl. přenesená",J421,0)</f>
        <v>0</v>
      </c>
      <c r="BH421" s="226">
        <f>IF(N421="sníž. přenesená",J421,0)</f>
        <v>0</v>
      </c>
      <c r="BI421" s="226">
        <f>IF(N421="nulová",J421,0)</f>
        <v>0</v>
      </c>
      <c r="BJ421" s="16" t="s">
        <v>81</v>
      </c>
      <c r="BK421" s="226">
        <f>ROUND(I421*H421,2)</f>
        <v>0</v>
      </c>
      <c r="BL421" s="16" t="s">
        <v>163</v>
      </c>
      <c r="BM421" s="225" t="s">
        <v>524</v>
      </c>
    </row>
    <row r="422" spans="2:47" s="1" customFormat="1" ht="12">
      <c r="B422" s="37"/>
      <c r="C422" s="38"/>
      <c r="D422" s="227" t="s">
        <v>134</v>
      </c>
      <c r="E422" s="38"/>
      <c r="F422" s="228" t="s">
        <v>1295</v>
      </c>
      <c r="G422" s="38"/>
      <c r="H422" s="38"/>
      <c r="I422" s="138"/>
      <c r="J422" s="38"/>
      <c r="K422" s="38"/>
      <c r="L422" s="42"/>
      <c r="M422" s="229"/>
      <c r="N422" s="85"/>
      <c r="O422" s="85"/>
      <c r="P422" s="85"/>
      <c r="Q422" s="85"/>
      <c r="R422" s="85"/>
      <c r="S422" s="85"/>
      <c r="T422" s="86"/>
      <c r="AT422" s="16" t="s">
        <v>134</v>
      </c>
      <c r="AU422" s="16" t="s">
        <v>83</v>
      </c>
    </row>
    <row r="423" spans="2:51" s="12" customFormat="1" ht="12">
      <c r="B423" s="243"/>
      <c r="C423" s="244"/>
      <c r="D423" s="227" t="s">
        <v>212</v>
      </c>
      <c r="E423" s="245" t="s">
        <v>1</v>
      </c>
      <c r="F423" s="246" t="s">
        <v>1296</v>
      </c>
      <c r="G423" s="244"/>
      <c r="H423" s="247">
        <v>537.91825</v>
      </c>
      <c r="I423" s="248"/>
      <c r="J423" s="244"/>
      <c r="K423" s="244"/>
      <c r="L423" s="249"/>
      <c r="M423" s="250"/>
      <c r="N423" s="251"/>
      <c r="O423" s="251"/>
      <c r="P423" s="251"/>
      <c r="Q423" s="251"/>
      <c r="R423" s="251"/>
      <c r="S423" s="251"/>
      <c r="T423" s="252"/>
      <c r="AT423" s="253" t="s">
        <v>212</v>
      </c>
      <c r="AU423" s="253" t="s">
        <v>83</v>
      </c>
      <c r="AV423" s="12" t="s">
        <v>83</v>
      </c>
      <c r="AW423" s="12" t="s">
        <v>31</v>
      </c>
      <c r="AX423" s="12" t="s">
        <v>73</v>
      </c>
      <c r="AY423" s="253" t="s">
        <v>128</v>
      </c>
    </row>
    <row r="424" spans="2:51" s="13" customFormat="1" ht="12">
      <c r="B424" s="254"/>
      <c r="C424" s="255"/>
      <c r="D424" s="227" t="s">
        <v>212</v>
      </c>
      <c r="E424" s="256" t="s">
        <v>1</v>
      </c>
      <c r="F424" s="257" t="s">
        <v>214</v>
      </c>
      <c r="G424" s="255"/>
      <c r="H424" s="258">
        <v>537.91825</v>
      </c>
      <c r="I424" s="259"/>
      <c r="J424" s="255"/>
      <c r="K424" s="255"/>
      <c r="L424" s="260"/>
      <c r="M424" s="261"/>
      <c r="N424" s="262"/>
      <c r="O424" s="262"/>
      <c r="P424" s="262"/>
      <c r="Q424" s="262"/>
      <c r="R424" s="262"/>
      <c r="S424" s="262"/>
      <c r="T424" s="263"/>
      <c r="AT424" s="264" t="s">
        <v>212</v>
      </c>
      <c r="AU424" s="264" t="s">
        <v>83</v>
      </c>
      <c r="AV424" s="13" t="s">
        <v>133</v>
      </c>
      <c r="AW424" s="13" t="s">
        <v>31</v>
      </c>
      <c r="AX424" s="13" t="s">
        <v>81</v>
      </c>
      <c r="AY424" s="264" t="s">
        <v>128</v>
      </c>
    </row>
    <row r="425" spans="2:65" s="1" customFormat="1" ht="24" customHeight="1">
      <c r="B425" s="37"/>
      <c r="C425" s="214" t="s">
        <v>526</v>
      </c>
      <c r="D425" s="214" t="s">
        <v>129</v>
      </c>
      <c r="E425" s="215" t="s">
        <v>1297</v>
      </c>
      <c r="F425" s="216" t="s">
        <v>1298</v>
      </c>
      <c r="G425" s="217" t="s">
        <v>210</v>
      </c>
      <c r="H425" s="218">
        <v>69.75</v>
      </c>
      <c r="I425" s="219"/>
      <c r="J425" s="220">
        <f>ROUND(I425*H425,2)</f>
        <v>0</v>
      </c>
      <c r="K425" s="216" t="s">
        <v>175</v>
      </c>
      <c r="L425" s="42"/>
      <c r="M425" s="221" t="s">
        <v>1</v>
      </c>
      <c r="N425" s="222" t="s">
        <v>38</v>
      </c>
      <c r="O425" s="85"/>
      <c r="P425" s="223">
        <f>O425*H425</f>
        <v>0</v>
      </c>
      <c r="Q425" s="223">
        <v>0.00039825</v>
      </c>
      <c r="R425" s="223">
        <f>Q425*H425</f>
        <v>0.0277779375</v>
      </c>
      <c r="S425" s="223">
        <v>0</v>
      </c>
      <c r="T425" s="224">
        <f>S425*H425</f>
        <v>0</v>
      </c>
      <c r="AR425" s="225" t="s">
        <v>163</v>
      </c>
      <c r="AT425" s="225" t="s">
        <v>129</v>
      </c>
      <c r="AU425" s="225" t="s">
        <v>83</v>
      </c>
      <c r="AY425" s="16" t="s">
        <v>128</v>
      </c>
      <c r="BE425" s="226">
        <f>IF(N425="základní",J425,0)</f>
        <v>0</v>
      </c>
      <c r="BF425" s="226">
        <f>IF(N425="snížená",J425,0)</f>
        <v>0</v>
      </c>
      <c r="BG425" s="226">
        <f>IF(N425="zákl. přenesená",J425,0)</f>
        <v>0</v>
      </c>
      <c r="BH425" s="226">
        <f>IF(N425="sníž. přenesená",J425,0)</f>
        <v>0</v>
      </c>
      <c r="BI425" s="226">
        <f>IF(N425="nulová",J425,0)</f>
        <v>0</v>
      </c>
      <c r="BJ425" s="16" t="s">
        <v>81</v>
      </c>
      <c r="BK425" s="226">
        <f>ROUND(I425*H425,2)</f>
        <v>0</v>
      </c>
      <c r="BL425" s="16" t="s">
        <v>163</v>
      </c>
      <c r="BM425" s="225" t="s">
        <v>529</v>
      </c>
    </row>
    <row r="426" spans="2:47" s="1" customFormat="1" ht="12">
      <c r="B426" s="37"/>
      <c r="C426" s="38"/>
      <c r="D426" s="227" t="s">
        <v>134</v>
      </c>
      <c r="E426" s="38"/>
      <c r="F426" s="228" t="s">
        <v>1298</v>
      </c>
      <c r="G426" s="38"/>
      <c r="H426" s="38"/>
      <c r="I426" s="138"/>
      <c r="J426" s="38"/>
      <c r="K426" s="38"/>
      <c r="L426" s="42"/>
      <c r="M426" s="229"/>
      <c r="N426" s="85"/>
      <c r="O426" s="85"/>
      <c r="P426" s="85"/>
      <c r="Q426" s="85"/>
      <c r="R426" s="85"/>
      <c r="S426" s="85"/>
      <c r="T426" s="86"/>
      <c r="AT426" s="16" t="s">
        <v>134</v>
      </c>
      <c r="AU426" s="16" t="s">
        <v>83</v>
      </c>
    </row>
    <row r="427" spans="2:51" s="12" customFormat="1" ht="12">
      <c r="B427" s="243"/>
      <c r="C427" s="244"/>
      <c r="D427" s="227" t="s">
        <v>212</v>
      </c>
      <c r="E427" s="245" t="s">
        <v>1</v>
      </c>
      <c r="F427" s="246" t="s">
        <v>1299</v>
      </c>
      <c r="G427" s="244"/>
      <c r="H427" s="247">
        <v>39.849999999999994</v>
      </c>
      <c r="I427" s="248"/>
      <c r="J427" s="244"/>
      <c r="K427" s="244"/>
      <c r="L427" s="249"/>
      <c r="M427" s="250"/>
      <c r="N427" s="251"/>
      <c r="O427" s="251"/>
      <c r="P427" s="251"/>
      <c r="Q427" s="251"/>
      <c r="R427" s="251"/>
      <c r="S427" s="251"/>
      <c r="T427" s="252"/>
      <c r="AT427" s="253" t="s">
        <v>212</v>
      </c>
      <c r="AU427" s="253" t="s">
        <v>83</v>
      </c>
      <c r="AV427" s="12" t="s">
        <v>83</v>
      </c>
      <c r="AW427" s="12" t="s">
        <v>31</v>
      </c>
      <c r="AX427" s="12" t="s">
        <v>73</v>
      </c>
      <c r="AY427" s="253" t="s">
        <v>128</v>
      </c>
    </row>
    <row r="428" spans="2:51" s="12" customFormat="1" ht="12">
      <c r="B428" s="243"/>
      <c r="C428" s="244"/>
      <c r="D428" s="227" t="s">
        <v>212</v>
      </c>
      <c r="E428" s="245" t="s">
        <v>1</v>
      </c>
      <c r="F428" s="246" t="s">
        <v>1300</v>
      </c>
      <c r="G428" s="244"/>
      <c r="H428" s="247">
        <v>22.1</v>
      </c>
      <c r="I428" s="248"/>
      <c r="J428" s="244"/>
      <c r="K428" s="244"/>
      <c r="L428" s="249"/>
      <c r="M428" s="250"/>
      <c r="N428" s="251"/>
      <c r="O428" s="251"/>
      <c r="P428" s="251"/>
      <c r="Q428" s="251"/>
      <c r="R428" s="251"/>
      <c r="S428" s="251"/>
      <c r="T428" s="252"/>
      <c r="AT428" s="253" t="s">
        <v>212</v>
      </c>
      <c r="AU428" s="253" t="s">
        <v>83</v>
      </c>
      <c r="AV428" s="12" t="s">
        <v>83</v>
      </c>
      <c r="AW428" s="12" t="s">
        <v>31</v>
      </c>
      <c r="AX428" s="12" t="s">
        <v>73</v>
      </c>
      <c r="AY428" s="253" t="s">
        <v>128</v>
      </c>
    </row>
    <row r="429" spans="2:51" s="12" customFormat="1" ht="12">
      <c r="B429" s="243"/>
      <c r="C429" s="244"/>
      <c r="D429" s="227" t="s">
        <v>212</v>
      </c>
      <c r="E429" s="245" t="s">
        <v>1</v>
      </c>
      <c r="F429" s="246" t="s">
        <v>1301</v>
      </c>
      <c r="G429" s="244"/>
      <c r="H429" s="247">
        <v>6.28</v>
      </c>
      <c r="I429" s="248"/>
      <c r="J429" s="244"/>
      <c r="K429" s="244"/>
      <c r="L429" s="249"/>
      <c r="M429" s="250"/>
      <c r="N429" s="251"/>
      <c r="O429" s="251"/>
      <c r="P429" s="251"/>
      <c r="Q429" s="251"/>
      <c r="R429" s="251"/>
      <c r="S429" s="251"/>
      <c r="T429" s="252"/>
      <c r="AT429" s="253" t="s">
        <v>212</v>
      </c>
      <c r="AU429" s="253" t="s">
        <v>83</v>
      </c>
      <c r="AV429" s="12" t="s">
        <v>83</v>
      </c>
      <c r="AW429" s="12" t="s">
        <v>31</v>
      </c>
      <c r="AX429" s="12" t="s">
        <v>73</v>
      </c>
      <c r="AY429" s="253" t="s">
        <v>128</v>
      </c>
    </row>
    <row r="430" spans="2:51" s="12" customFormat="1" ht="12">
      <c r="B430" s="243"/>
      <c r="C430" s="244"/>
      <c r="D430" s="227" t="s">
        <v>212</v>
      </c>
      <c r="E430" s="245" t="s">
        <v>1</v>
      </c>
      <c r="F430" s="246" t="s">
        <v>1302</v>
      </c>
      <c r="G430" s="244"/>
      <c r="H430" s="247">
        <v>1.52</v>
      </c>
      <c r="I430" s="248"/>
      <c r="J430" s="244"/>
      <c r="K430" s="244"/>
      <c r="L430" s="249"/>
      <c r="M430" s="250"/>
      <c r="N430" s="251"/>
      <c r="O430" s="251"/>
      <c r="P430" s="251"/>
      <c r="Q430" s="251"/>
      <c r="R430" s="251"/>
      <c r="S430" s="251"/>
      <c r="T430" s="252"/>
      <c r="AT430" s="253" t="s">
        <v>212</v>
      </c>
      <c r="AU430" s="253" t="s">
        <v>83</v>
      </c>
      <c r="AV430" s="12" t="s">
        <v>83</v>
      </c>
      <c r="AW430" s="12" t="s">
        <v>31</v>
      </c>
      <c r="AX430" s="12" t="s">
        <v>73</v>
      </c>
      <c r="AY430" s="253" t="s">
        <v>128</v>
      </c>
    </row>
    <row r="431" spans="2:51" s="13" customFormat="1" ht="12">
      <c r="B431" s="254"/>
      <c r="C431" s="255"/>
      <c r="D431" s="227" t="s">
        <v>212</v>
      </c>
      <c r="E431" s="256" t="s">
        <v>1</v>
      </c>
      <c r="F431" s="257" t="s">
        <v>214</v>
      </c>
      <c r="G431" s="255"/>
      <c r="H431" s="258">
        <v>69.74999999999999</v>
      </c>
      <c r="I431" s="259"/>
      <c r="J431" s="255"/>
      <c r="K431" s="255"/>
      <c r="L431" s="260"/>
      <c r="M431" s="261"/>
      <c r="N431" s="262"/>
      <c r="O431" s="262"/>
      <c r="P431" s="262"/>
      <c r="Q431" s="262"/>
      <c r="R431" s="262"/>
      <c r="S431" s="262"/>
      <c r="T431" s="263"/>
      <c r="AT431" s="264" t="s">
        <v>212</v>
      </c>
      <c r="AU431" s="264" t="s">
        <v>83</v>
      </c>
      <c r="AV431" s="13" t="s">
        <v>133</v>
      </c>
      <c r="AW431" s="13" t="s">
        <v>31</v>
      </c>
      <c r="AX431" s="13" t="s">
        <v>81</v>
      </c>
      <c r="AY431" s="264" t="s">
        <v>128</v>
      </c>
    </row>
    <row r="432" spans="2:65" s="1" customFormat="1" ht="36" customHeight="1">
      <c r="B432" s="37"/>
      <c r="C432" s="265" t="s">
        <v>381</v>
      </c>
      <c r="D432" s="265" t="s">
        <v>260</v>
      </c>
      <c r="E432" s="266" t="s">
        <v>1303</v>
      </c>
      <c r="F432" s="267" t="s">
        <v>1304</v>
      </c>
      <c r="G432" s="268" t="s">
        <v>210</v>
      </c>
      <c r="H432" s="269">
        <v>83.7</v>
      </c>
      <c r="I432" s="270"/>
      <c r="J432" s="271">
        <f>ROUND(I432*H432,2)</f>
        <v>0</v>
      </c>
      <c r="K432" s="267" t="s">
        <v>175</v>
      </c>
      <c r="L432" s="272"/>
      <c r="M432" s="273" t="s">
        <v>1</v>
      </c>
      <c r="N432" s="274" t="s">
        <v>38</v>
      </c>
      <c r="O432" s="85"/>
      <c r="P432" s="223">
        <f>O432*H432</f>
        <v>0</v>
      </c>
      <c r="Q432" s="223">
        <v>0</v>
      </c>
      <c r="R432" s="223">
        <f>Q432*H432</f>
        <v>0</v>
      </c>
      <c r="S432" s="223">
        <v>0</v>
      </c>
      <c r="T432" s="224">
        <f>S432*H432</f>
        <v>0</v>
      </c>
      <c r="AR432" s="225" t="s">
        <v>271</v>
      </c>
      <c r="AT432" s="225" t="s">
        <v>260</v>
      </c>
      <c r="AU432" s="225" t="s">
        <v>83</v>
      </c>
      <c r="AY432" s="16" t="s">
        <v>128</v>
      </c>
      <c r="BE432" s="226">
        <f>IF(N432="základní",J432,0)</f>
        <v>0</v>
      </c>
      <c r="BF432" s="226">
        <f>IF(N432="snížená",J432,0)</f>
        <v>0</v>
      </c>
      <c r="BG432" s="226">
        <f>IF(N432="zákl. přenesená",J432,0)</f>
        <v>0</v>
      </c>
      <c r="BH432" s="226">
        <f>IF(N432="sníž. přenesená",J432,0)</f>
        <v>0</v>
      </c>
      <c r="BI432" s="226">
        <f>IF(N432="nulová",J432,0)</f>
        <v>0</v>
      </c>
      <c r="BJ432" s="16" t="s">
        <v>81</v>
      </c>
      <c r="BK432" s="226">
        <f>ROUND(I432*H432,2)</f>
        <v>0</v>
      </c>
      <c r="BL432" s="16" t="s">
        <v>163</v>
      </c>
      <c r="BM432" s="225" t="s">
        <v>533</v>
      </c>
    </row>
    <row r="433" spans="2:47" s="1" customFormat="1" ht="12">
      <c r="B433" s="37"/>
      <c r="C433" s="38"/>
      <c r="D433" s="227" t="s">
        <v>134</v>
      </c>
      <c r="E433" s="38"/>
      <c r="F433" s="228" t="s">
        <v>1304</v>
      </c>
      <c r="G433" s="38"/>
      <c r="H433" s="38"/>
      <c r="I433" s="138"/>
      <c r="J433" s="38"/>
      <c r="K433" s="38"/>
      <c r="L433" s="42"/>
      <c r="M433" s="229"/>
      <c r="N433" s="85"/>
      <c r="O433" s="85"/>
      <c r="P433" s="85"/>
      <c r="Q433" s="85"/>
      <c r="R433" s="85"/>
      <c r="S433" s="85"/>
      <c r="T433" s="86"/>
      <c r="AT433" s="16" t="s">
        <v>134</v>
      </c>
      <c r="AU433" s="16" t="s">
        <v>83</v>
      </c>
    </row>
    <row r="434" spans="2:51" s="12" customFormat="1" ht="12">
      <c r="B434" s="243"/>
      <c r="C434" s="244"/>
      <c r="D434" s="227" t="s">
        <v>212</v>
      </c>
      <c r="E434" s="245" t="s">
        <v>1</v>
      </c>
      <c r="F434" s="246" t="s">
        <v>1305</v>
      </c>
      <c r="G434" s="244"/>
      <c r="H434" s="247">
        <v>83.7</v>
      </c>
      <c r="I434" s="248"/>
      <c r="J434" s="244"/>
      <c r="K434" s="244"/>
      <c r="L434" s="249"/>
      <c r="M434" s="250"/>
      <c r="N434" s="251"/>
      <c r="O434" s="251"/>
      <c r="P434" s="251"/>
      <c r="Q434" s="251"/>
      <c r="R434" s="251"/>
      <c r="S434" s="251"/>
      <c r="T434" s="252"/>
      <c r="AT434" s="253" t="s">
        <v>212</v>
      </c>
      <c r="AU434" s="253" t="s">
        <v>83</v>
      </c>
      <c r="AV434" s="12" t="s">
        <v>83</v>
      </c>
      <c r="AW434" s="12" t="s">
        <v>31</v>
      </c>
      <c r="AX434" s="12" t="s">
        <v>73</v>
      </c>
      <c r="AY434" s="253" t="s">
        <v>128</v>
      </c>
    </row>
    <row r="435" spans="2:51" s="13" customFormat="1" ht="12">
      <c r="B435" s="254"/>
      <c r="C435" s="255"/>
      <c r="D435" s="227" t="s">
        <v>212</v>
      </c>
      <c r="E435" s="256" t="s">
        <v>1</v>
      </c>
      <c r="F435" s="257" t="s">
        <v>214</v>
      </c>
      <c r="G435" s="255"/>
      <c r="H435" s="258">
        <v>83.7</v>
      </c>
      <c r="I435" s="259"/>
      <c r="J435" s="255"/>
      <c r="K435" s="255"/>
      <c r="L435" s="260"/>
      <c r="M435" s="261"/>
      <c r="N435" s="262"/>
      <c r="O435" s="262"/>
      <c r="P435" s="262"/>
      <c r="Q435" s="262"/>
      <c r="R435" s="262"/>
      <c r="S435" s="262"/>
      <c r="T435" s="263"/>
      <c r="AT435" s="264" t="s">
        <v>212</v>
      </c>
      <c r="AU435" s="264" t="s">
        <v>83</v>
      </c>
      <c r="AV435" s="13" t="s">
        <v>133</v>
      </c>
      <c r="AW435" s="13" t="s">
        <v>31</v>
      </c>
      <c r="AX435" s="13" t="s">
        <v>81</v>
      </c>
      <c r="AY435" s="264" t="s">
        <v>128</v>
      </c>
    </row>
    <row r="436" spans="2:65" s="1" customFormat="1" ht="24" customHeight="1">
      <c r="B436" s="37"/>
      <c r="C436" s="214" t="s">
        <v>535</v>
      </c>
      <c r="D436" s="214" t="s">
        <v>129</v>
      </c>
      <c r="E436" s="215" t="s">
        <v>593</v>
      </c>
      <c r="F436" s="216" t="s">
        <v>594</v>
      </c>
      <c r="G436" s="217" t="s">
        <v>595</v>
      </c>
      <c r="H436" s="285"/>
      <c r="I436" s="219"/>
      <c r="J436" s="220">
        <f>ROUND(I436*H436,2)</f>
        <v>0</v>
      </c>
      <c r="K436" s="216" t="s">
        <v>175</v>
      </c>
      <c r="L436" s="42"/>
      <c r="M436" s="221" t="s">
        <v>1</v>
      </c>
      <c r="N436" s="222" t="s">
        <v>38</v>
      </c>
      <c r="O436" s="85"/>
      <c r="P436" s="223">
        <f>O436*H436</f>
        <v>0</v>
      </c>
      <c r="Q436" s="223">
        <v>0</v>
      </c>
      <c r="R436" s="223">
        <f>Q436*H436</f>
        <v>0</v>
      </c>
      <c r="S436" s="223">
        <v>0</v>
      </c>
      <c r="T436" s="224">
        <f>S436*H436</f>
        <v>0</v>
      </c>
      <c r="AR436" s="225" t="s">
        <v>163</v>
      </c>
      <c r="AT436" s="225" t="s">
        <v>129</v>
      </c>
      <c r="AU436" s="225" t="s">
        <v>83</v>
      </c>
      <c r="AY436" s="16" t="s">
        <v>128</v>
      </c>
      <c r="BE436" s="226">
        <f>IF(N436="základní",J436,0)</f>
        <v>0</v>
      </c>
      <c r="BF436" s="226">
        <f>IF(N436="snížená",J436,0)</f>
        <v>0</v>
      </c>
      <c r="BG436" s="226">
        <f>IF(N436="zákl. přenesená",J436,0)</f>
        <v>0</v>
      </c>
      <c r="BH436" s="226">
        <f>IF(N436="sníž. přenesená",J436,0)</f>
        <v>0</v>
      </c>
      <c r="BI436" s="226">
        <f>IF(N436="nulová",J436,0)</f>
        <v>0</v>
      </c>
      <c r="BJ436" s="16" t="s">
        <v>81</v>
      </c>
      <c r="BK436" s="226">
        <f>ROUND(I436*H436,2)</f>
        <v>0</v>
      </c>
      <c r="BL436" s="16" t="s">
        <v>163</v>
      </c>
      <c r="BM436" s="225" t="s">
        <v>538</v>
      </c>
    </row>
    <row r="437" spans="2:47" s="1" customFormat="1" ht="12">
      <c r="B437" s="37"/>
      <c r="C437" s="38"/>
      <c r="D437" s="227" t="s">
        <v>134</v>
      </c>
      <c r="E437" s="38"/>
      <c r="F437" s="228" t="s">
        <v>594</v>
      </c>
      <c r="G437" s="38"/>
      <c r="H437" s="38"/>
      <c r="I437" s="138"/>
      <c r="J437" s="38"/>
      <c r="K437" s="38"/>
      <c r="L437" s="42"/>
      <c r="M437" s="229"/>
      <c r="N437" s="85"/>
      <c r="O437" s="85"/>
      <c r="P437" s="85"/>
      <c r="Q437" s="85"/>
      <c r="R437" s="85"/>
      <c r="S437" s="85"/>
      <c r="T437" s="86"/>
      <c r="AT437" s="16" t="s">
        <v>134</v>
      </c>
      <c r="AU437" s="16" t="s">
        <v>83</v>
      </c>
    </row>
    <row r="438" spans="2:63" s="10" customFormat="1" ht="22.8" customHeight="1">
      <c r="B438" s="200"/>
      <c r="C438" s="201"/>
      <c r="D438" s="202" t="s">
        <v>72</v>
      </c>
      <c r="E438" s="241" t="s">
        <v>1306</v>
      </c>
      <c r="F438" s="241" t="s">
        <v>1307</v>
      </c>
      <c r="G438" s="201"/>
      <c r="H438" s="201"/>
      <c r="I438" s="204"/>
      <c r="J438" s="242">
        <f>BK438</f>
        <v>0</v>
      </c>
      <c r="K438" s="201"/>
      <c r="L438" s="206"/>
      <c r="M438" s="207"/>
      <c r="N438" s="208"/>
      <c r="O438" s="208"/>
      <c r="P438" s="209">
        <f>SUM(P439:P450)</f>
        <v>0</v>
      </c>
      <c r="Q438" s="208"/>
      <c r="R438" s="209">
        <f>SUM(R439:R450)</f>
        <v>0.006336016</v>
      </c>
      <c r="S438" s="208"/>
      <c r="T438" s="210">
        <f>SUM(T439:T450)</f>
        <v>0</v>
      </c>
      <c r="AR438" s="211" t="s">
        <v>83</v>
      </c>
      <c r="AT438" s="212" t="s">
        <v>72</v>
      </c>
      <c r="AU438" s="212" t="s">
        <v>81</v>
      </c>
      <c r="AY438" s="211" t="s">
        <v>128</v>
      </c>
      <c r="BK438" s="213">
        <f>SUM(BK439:BK450)</f>
        <v>0</v>
      </c>
    </row>
    <row r="439" spans="2:65" s="1" customFormat="1" ht="16.5" customHeight="1">
      <c r="B439" s="37"/>
      <c r="C439" s="214" t="s">
        <v>384</v>
      </c>
      <c r="D439" s="214" t="s">
        <v>129</v>
      </c>
      <c r="E439" s="215" t="s">
        <v>1308</v>
      </c>
      <c r="F439" s="216" t="s">
        <v>1309</v>
      </c>
      <c r="G439" s="217" t="s">
        <v>223</v>
      </c>
      <c r="H439" s="218">
        <v>11.2</v>
      </c>
      <c r="I439" s="219"/>
      <c r="J439" s="220">
        <f>ROUND(I439*H439,2)</f>
        <v>0</v>
      </c>
      <c r="K439" s="216" t="s">
        <v>175</v>
      </c>
      <c r="L439" s="42"/>
      <c r="M439" s="221" t="s">
        <v>1</v>
      </c>
      <c r="N439" s="222" t="s">
        <v>38</v>
      </c>
      <c r="O439" s="85"/>
      <c r="P439" s="223">
        <f>O439*H439</f>
        <v>0</v>
      </c>
      <c r="Q439" s="223">
        <v>0.0004594</v>
      </c>
      <c r="R439" s="223">
        <f>Q439*H439</f>
        <v>0.0051452799999999995</v>
      </c>
      <c r="S439" s="223">
        <v>0</v>
      </c>
      <c r="T439" s="224">
        <f>S439*H439</f>
        <v>0</v>
      </c>
      <c r="AR439" s="225" t="s">
        <v>163</v>
      </c>
      <c r="AT439" s="225" t="s">
        <v>129</v>
      </c>
      <c r="AU439" s="225" t="s">
        <v>83</v>
      </c>
      <c r="AY439" s="16" t="s">
        <v>128</v>
      </c>
      <c r="BE439" s="226">
        <f>IF(N439="základní",J439,0)</f>
        <v>0</v>
      </c>
      <c r="BF439" s="226">
        <f>IF(N439="snížená",J439,0)</f>
        <v>0</v>
      </c>
      <c r="BG439" s="226">
        <f>IF(N439="zákl. přenesená",J439,0)</f>
        <v>0</v>
      </c>
      <c r="BH439" s="226">
        <f>IF(N439="sníž. přenesená",J439,0)</f>
        <v>0</v>
      </c>
      <c r="BI439" s="226">
        <f>IF(N439="nulová",J439,0)</f>
        <v>0</v>
      </c>
      <c r="BJ439" s="16" t="s">
        <v>81</v>
      </c>
      <c r="BK439" s="226">
        <f>ROUND(I439*H439,2)</f>
        <v>0</v>
      </c>
      <c r="BL439" s="16" t="s">
        <v>163</v>
      </c>
      <c r="BM439" s="225" t="s">
        <v>542</v>
      </c>
    </row>
    <row r="440" spans="2:47" s="1" customFormat="1" ht="12">
      <c r="B440" s="37"/>
      <c r="C440" s="38"/>
      <c r="D440" s="227" t="s">
        <v>134</v>
      </c>
      <c r="E440" s="38"/>
      <c r="F440" s="228" t="s">
        <v>1309</v>
      </c>
      <c r="G440" s="38"/>
      <c r="H440" s="38"/>
      <c r="I440" s="138"/>
      <c r="J440" s="38"/>
      <c r="K440" s="38"/>
      <c r="L440" s="42"/>
      <c r="M440" s="229"/>
      <c r="N440" s="85"/>
      <c r="O440" s="85"/>
      <c r="P440" s="85"/>
      <c r="Q440" s="85"/>
      <c r="R440" s="85"/>
      <c r="S440" s="85"/>
      <c r="T440" s="86"/>
      <c r="AT440" s="16" t="s">
        <v>134</v>
      </c>
      <c r="AU440" s="16" t="s">
        <v>83</v>
      </c>
    </row>
    <row r="441" spans="2:51" s="12" customFormat="1" ht="12">
      <c r="B441" s="243"/>
      <c r="C441" s="244"/>
      <c r="D441" s="227" t="s">
        <v>212</v>
      </c>
      <c r="E441" s="245" t="s">
        <v>1</v>
      </c>
      <c r="F441" s="246" t="s">
        <v>1310</v>
      </c>
      <c r="G441" s="244"/>
      <c r="H441" s="247">
        <v>11.2</v>
      </c>
      <c r="I441" s="248"/>
      <c r="J441" s="244"/>
      <c r="K441" s="244"/>
      <c r="L441" s="249"/>
      <c r="M441" s="250"/>
      <c r="N441" s="251"/>
      <c r="O441" s="251"/>
      <c r="P441" s="251"/>
      <c r="Q441" s="251"/>
      <c r="R441" s="251"/>
      <c r="S441" s="251"/>
      <c r="T441" s="252"/>
      <c r="AT441" s="253" t="s">
        <v>212</v>
      </c>
      <c r="AU441" s="253" t="s">
        <v>83</v>
      </c>
      <c r="AV441" s="12" t="s">
        <v>83</v>
      </c>
      <c r="AW441" s="12" t="s">
        <v>31</v>
      </c>
      <c r="AX441" s="12" t="s">
        <v>73</v>
      </c>
      <c r="AY441" s="253" t="s">
        <v>128</v>
      </c>
    </row>
    <row r="442" spans="2:51" s="13" customFormat="1" ht="12">
      <c r="B442" s="254"/>
      <c r="C442" s="255"/>
      <c r="D442" s="227" t="s">
        <v>212</v>
      </c>
      <c r="E442" s="256" t="s">
        <v>1</v>
      </c>
      <c r="F442" s="257" t="s">
        <v>214</v>
      </c>
      <c r="G442" s="255"/>
      <c r="H442" s="258">
        <v>11.2</v>
      </c>
      <c r="I442" s="259"/>
      <c r="J442" s="255"/>
      <c r="K442" s="255"/>
      <c r="L442" s="260"/>
      <c r="M442" s="261"/>
      <c r="N442" s="262"/>
      <c r="O442" s="262"/>
      <c r="P442" s="262"/>
      <c r="Q442" s="262"/>
      <c r="R442" s="262"/>
      <c r="S442" s="262"/>
      <c r="T442" s="263"/>
      <c r="AT442" s="264" t="s">
        <v>212</v>
      </c>
      <c r="AU442" s="264" t="s">
        <v>83</v>
      </c>
      <c r="AV442" s="13" t="s">
        <v>133</v>
      </c>
      <c r="AW442" s="13" t="s">
        <v>31</v>
      </c>
      <c r="AX442" s="13" t="s">
        <v>81</v>
      </c>
      <c r="AY442" s="264" t="s">
        <v>128</v>
      </c>
    </row>
    <row r="443" spans="2:65" s="1" customFormat="1" ht="16.5" customHeight="1">
      <c r="B443" s="37"/>
      <c r="C443" s="214" t="s">
        <v>544</v>
      </c>
      <c r="D443" s="214" t="s">
        <v>129</v>
      </c>
      <c r="E443" s="215" t="s">
        <v>1311</v>
      </c>
      <c r="F443" s="216" t="s">
        <v>1312</v>
      </c>
      <c r="G443" s="217" t="s">
        <v>223</v>
      </c>
      <c r="H443" s="218">
        <v>0.4</v>
      </c>
      <c r="I443" s="219"/>
      <c r="J443" s="220">
        <f>ROUND(I443*H443,2)</f>
        <v>0</v>
      </c>
      <c r="K443" s="216" t="s">
        <v>175</v>
      </c>
      <c r="L443" s="42"/>
      <c r="M443" s="221" t="s">
        <v>1</v>
      </c>
      <c r="N443" s="222" t="s">
        <v>38</v>
      </c>
      <c r="O443" s="85"/>
      <c r="P443" s="223">
        <f>O443*H443</f>
        <v>0</v>
      </c>
      <c r="Q443" s="223">
        <v>0.00076984</v>
      </c>
      <c r="R443" s="223">
        <f>Q443*H443</f>
        <v>0.00030793600000000003</v>
      </c>
      <c r="S443" s="223">
        <v>0</v>
      </c>
      <c r="T443" s="224">
        <f>S443*H443</f>
        <v>0</v>
      </c>
      <c r="AR443" s="225" t="s">
        <v>163</v>
      </c>
      <c r="AT443" s="225" t="s">
        <v>129</v>
      </c>
      <c r="AU443" s="225" t="s">
        <v>83</v>
      </c>
      <c r="AY443" s="16" t="s">
        <v>128</v>
      </c>
      <c r="BE443" s="226">
        <f>IF(N443="základní",J443,0)</f>
        <v>0</v>
      </c>
      <c r="BF443" s="226">
        <f>IF(N443="snížená",J443,0)</f>
        <v>0</v>
      </c>
      <c r="BG443" s="226">
        <f>IF(N443="zákl. přenesená",J443,0)</f>
        <v>0</v>
      </c>
      <c r="BH443" s="226">
        <f>IF(N443="sníž. přenesená",J443,0)</f>
        <v>0</v>
      </c>
      <c r="BI443" s="226">
        <f>IF(N443="nulová",J443,0)</f>
        <v>0</v>
      </c>
      <c r="BJ443" s="16" t="s">
        <v>81</v>
      </c>
      <c r="BK443" s="226">
        <f>ROUND(I443*H443,2)</f>
        <v>0</v>
      </c>
      <c r="BL443" s="16" t="s">
        <v>163</v>
      </c>
      <c r="BM443" s="225" t="s">
        <v>547</v>
      </c>
    </row>
    <row r="444" spans="2:47" s="1" customFormat="1" ht="12">
      <c r="B444" s="37"/>
      <c r="C444" s="38"/>
      <c r="D444" s="227" t="s">
        <v>134</v>
      </c>
      <c r="E444" s="38"/>
      <c r="F444" s="228" t="s">
        <v>1312</v>
      </c>
      <c r="G444" s="38"/>
      <c r="H444" s="38"/>
      <c r="I444" s="138"/>
      <c r="J444" s="38"/>
      <c r="K444" s="38"/>
      <c r="L444" s="42"/>
      <c r="M444" s="229"/>
      <c r="N444" s="85"/>
      <c r="O444" s="85"/>
      <c r="P444" s="85"/>
      <c r="Q444" s="85"/>
      <c r="R444" s="85"/>
      <c r="S444" s="85"/>
      <c r="T444" s="86"/>
      <c r="AT444" s="16" t="s">
        <v>134</v>
      </c>
      <c r="AU444" s="16" t="s">
        <v>83</v>
      </c>
    </row>
    <row r="445" spans="2:51" s="12" customFormat="1" ht="12">
      <c r="B445" s="243"/>
      <c r="C445" s="244"/>
      <c r="D445" s="227" t="s">
        <v>212</v>
      </c>
      <c r="E445" s="245" t="s">
        <v>1</v>
      </c>
      <c r="F445" s="246" t="s">
        <v>1313</v>
      </c>
      <c r="G445" s="244"/>
      <c r="H445" s="247">
        <v>0.4</v>
      </c>
      <c r="I445" s="248"/>
      <c r="J445" s="244"/>
      <c r="K445" s="244"/>
      <c r="L445" s="249"/>
      <c r="M445" s="250"/>
      <c r="N445" s="251"/>
      <c r="O445" s="251"/>
      <c r="P445" s="251"/>
      <c r="Q445" s="251"/>
      <c r="R445" s="251"/>
      <c r="S445" s="251"/>
      <c r="T445" s="252"/>
      <c r="AT445" s="253" t="s">
        <v>212</v>
      </c>
      <c r="AU445" s="253" t="s">
        <v>83</v>
      </c>
      <c r="AV445" s="12" t="s">
        <v>83</v>
      </c>
      <c r="AW445" s="12" t="s">
        <v>31</v>
      </c>
      <c r="AX445" s="12" t="s">
        <v>73</v>
      </c>
      <c r="AY445" s="253" t="s">
        <v>128</v>
      </c>
    </row>
    <row r="446" spans="2:51" s="13" customFormat="1" ht="12">
      <c r="B446" s="254"/>
      <c r="C446" s="255"/>
      <c r="D446" s="227" t="s">
        <v>212</v>
      </c>
      <c r="E446" s="256" t="s">
        <v>1</v>
      </c>
      <c r="F446" s="257" t="s">
        <v>214</v>
      </c>
      <c r="G446" s="255"/>
      <c r="H446" s="258">
        <v>0.4</v>
      </c>
      <c r="I446" s="259"/>
      <c r="J446" s="255"/>
      <c r="K446" s="255"/>
      <c r="L446" s="260"/>
      <c r="M446" s="261"/>
      <c r="N446" s="262"/>
      <c r="O446" s="262"/>
      <c r="P446" s="262"/>
      <c r="Q446" s="262"/>
      <c r="R446" s="262"/>
      <c r="S446" s="262"/>
      <c r="T446" s="263"/>
      <c r="AT446" s="264" t="s">
        <v>212</v>
      </c>
      <c r="AU446" s="264" t="s">
        <v>83</v>
      </c>
      <c r="AV446" s="13" t="s">
        <v>133</v>
      </c>
      <c r="AW446" s="13" t="s">
        <v>31</v>
      </c>
      <c r="AX446" s="13" t="s">
        <v>81</v>
      </c>
      <c r="AY446" s="264" t="s">
        <v>128</v>
      </c>
    </row>
    <row r="447" spans="2:65" s="1" customFormat="1" ht="16.5" customHeight="1">
      <c r="B447" s="37"/>
      <c r="C447" s="214" t="s">
        <v>389</v>
      </c>
      <c r="D447" s="214" t="s">
        <v>129</v>
      </c>
      <c r="E447" s="215" t="s">
        <v>1314</v>
      </c>
      <c r="F447" s="216" t="s">
        <v>1315</v>
      </c>
      <c r="G447" s="217" t="s">
        <v>223</v>
      </c>
      <c r="H447" s="218">
        <v>0.5</v>
      </c>
      <c r="I447" s="219"/>
      <c r="J447" s="220">
        <f>ROUND(I447*H447,2)</f>
        <v>0</v>
      </c>
      <c r="K447" s="216" t="s">
        <v>175</v>
      </c>
      <c r="L447" s="42"/>
      <c r="M447" s="221" t="s">
        <v>1</v>
      </c>
      <c r="N447" s="222" t="s">
        <v>38</v>
      </c>
      <c r="O447" s="85"/>
      <c r="P447" s="223">
        <f>O447*H447</f>
        <v>0</v>
      </c>
      <c r="Q447" s="223">
        <v>0.0017656</v>
      </c>
      <c r="R447" s="223">
        <f>Q447*H447</f>
        <v>0.0008828</v>
      </c>
      <c r="S447" s="223">
        <v>0</v>
      </c>
      <c r="T447" s="224">
        <f>S447*H447</f>
        <v>0</v>
      </c>
      <c r="AR447" s="225" t="s">
        <v>163</v>
      </c>
      <c r="AT447" s="225" t="s">
        <v>129</v>
      </c>
      <c r="AU447" s="225" t="s">
        <v>83</v>
      </c>
      <c r="AY447" s="16" t="s">
        <v>128</v>
      </c>
      <c r="BE447" s="226">
        <f>IF(N447="základní",J447,0)</f>
        <v>0</v>
      </c>
      <c r="BF447" s="226">
        <f>IF(N447="snížená",J447,0)</f>
        <v>0</v>
      </c>
      <c r="BG447" s="226">
        <f>IF(N447="zákl. přenesená",J447,0)</f>
        <v>0</v>
      </c>
      <c r="BH447" s="226">
        <f>IF(N447="sníž. přenesená",J447,0)</f>
        <v>0</v>
      </c>
      <c r="BI447" s="226">
        <f>IF(N447="nulová",J447,0)</f>
        <v>0</v>
      </c>
      <c r="BJ447" s="16" t="s">
        <v>81</v>
      </c>
      <c r="BK447" s="226">
        <f>ROUND(I447*H447,2)</f>
        <v>0</v>
      </c>
      <c r="BL447" s="16" t="s">
        <v>163</v>
      </c>
      <c r="BM447" s="225" t="s">
        <v>551</v>
      </c>
    </row>
    <row r="448" spans="2:47" s="1" customFormat="1" ht="12">
      <c r="B448" s="37"/>
      <c r="C448" s="38"/>
      <c r="D448" s="227" t="s">
        <v>134</v>
      </c>
      <c r="E448" s="38"/>
      <c r="F448" s="228" t="s">
        <v>1315</v>
      </c>
      <c r="G448" s="38"/>
      <c r="H448" s="38"/>
      <c r="I448" s="138"/>
      <c r="J448" s="38"/>
      <c r="K448" s="38"/>
      <c r="L448" s="42"/>
      <c r="M448" s="229"/>
      <c r="N448" s="85"/>
      <c r="O448" s="85"/>
      <c r="P448" s="85"/>
      <c r="Q448" s="85"/>
      <c r="R448" s="85"/>
      <c r="S448" s="85"/>
      <c r="T448" s="86"/>
      <c r="AT448" s="16" t="s">
        <v>134</v>
      </c>
      <c r="AU448" s="16" t="s">
        <v>83</v>
      </c>
    </row>
    <row r="449" spans="2:51" s="12" customFormat="1" ht="12">
      <c r="B449" s="243"/>
      <c r="C449" s="244"/>
      <c r="D449" s="227" t="s">
        <v>212</v>
      </c>
      <c r="E449" s="245" t="s">
        <v>1</v>
      </c>
      <c r="F449" s="246" t="s">
        <v>1316</v>
      </c>
      <c r="G449" s="244"/>
      <c r="H449" s="247">
        <v>0.5</v>
      </c>
      <c r="I449" s="248"/>
      <c r="J449" s="244"/>
      <c r="K449" s="244"/>
      <c r="L449" s="249"/>
      <c r="M449" s="250"/>
      <c r="N449" s="251"/>
      <c r="O449" s="251"/>
      <c r="P449" s="251"/>
      <c r="Q449" s="251"/>
      <c r="R449" s="251"/>
      <c r="S449" s="251"/>
      <c r="T449" s="252"/>
      <c r="AT449" s="253" t="s">
        <v>212</v>
      </c>
      <c r="AU449" s="253" t="s">
        <v>83</v>
      </c>
      <c r="AV449" s="12" t="s">
        <v>83</v>
      </c>
      <c r="AW449" s="12" t="s">
        <v>31</v>
      </c>
      <c r="AX449" s="12" t="s">
        <v>73</v>
      </c>
      <c r="AY449" s="253" t="s">
        <v>128</v>
      </c>
    </row>
    <row r="450" spans="2:51" s="13" customFormat="1" ht="12">
      <c r="B450" s="254"/>
      <c r="C450" s="255"/>
      <c r="D450" s="227" t="s">
        <v>212</v>
      </c>
      <c r="E450" s="256" t="s">
        <v>1</v>
      </c>
      <c r="F450" s="257" t="s">
        <v>214</v>
      </c>
      <c r="G450" s="255"/>
      <c r="H450" s="258">
        <v>0.5</v>
      </c>
      <c r="I450" s="259"/>
      <c r="J450" s="255"/>
      <c r="K450" s="255"/>
      <c r="L450" s="260"/>
      <c r="M450" s="261"/>
      <c r="N450" s="262"/>
      <c r="O450" s="262"/>
      <c r="P450" s="262"/>
      <c r="Q450" s="262"/>
      <c r="R450" s="262"/>
      <c r="S450" s="262"/>
      <c r="T450" s="263"/>
      <c r="AT450" s="264" t="s">
        <v>212</v>
      </c>
      <c r="AU450" s="264" t="s">
        <v>83</v>
      </c>
      <c r="AV450" s="13" t="s">
        <v>133</v>
      </c>
      <c r="AW450" s="13" t="s">
        <v>31</v>
      </c>
      <c r="AX450" s="13" t="s">
        <v>81</v>
      </c>
      <c r="AY450" s="264" t="s">
        <v>128</v>
      </c>
    </row>
    <row r="451" spans="2:63" s="10" customFormat="1" ht="22.8" customHeight="1">
      <c r="B451" s="200"/>
      <c r="C451" s="201"/>
      <c r="D451" s="202" t="s">
        <v>72</v>
      </c>
      <c r="E451" s="241" t="s">
        <v>1317</v>
      </c>
      <c r="F451" s="241" t="s">
        <v>1318</v>
      </c>
      <c r="G451" s="201"/>
      <c r="H451" s="201"/>
      <c r="I451" s="204"/>
      <c r="J451" s="242">
        <f>BK451</f>
        <v>0</v>
      </c>
      <c r="K451" s="201"/>
      <c r="L451" s="206"/>
      <c r="M451" s="207"/>
      <c r="N451" s="208"/>
      <c r="O451" s="208"/>
      <c r="P451" s="209">
        <f>SUM(P452:P469)</f>
        <v>0</v>
      </c>
      <c r="Q451" s="208"/>
      <c r="R451" s="209">
        <f>SUM(R452:R469)</f>
        <v>0</v>
      </c>
      <c r="S451" s="208"/>
      <c r="T451" s="210">
        <f>SUM(T452:T469)</f>
        <v>0</v>
      </c>
      <c r="AR451" s="211" t="s">
        <v>83</v>
      </c>
      <c r="AT451" s="212" t="s">
        <v>72</v>
      </c>
      <c r="AU451" s="212" t="s">
        <v>81</v>
      </c>
      <c r="AY451" s="211" t="s">
        <v>128</v>
      </c>
      <c r="BK451" s="213">
        <f>SUM(BK452:BK469)</f>
        <v>0</v>
      </c>
    </row>
    <row r="452" spans="2:65" s="1" customFormat="1" ht="24" customHeight="1">
      <c r="B452" s="37"/>
      <c r="C452" s="214" t="s">
        <v>553</v>
      </c>
      <c r="D452" s="214" t="s">
        <v>129</v>
      </c>
      <c r="E452" s="215" t="s">
        <v>1319</v>
      </c>
      <c r="F452" s="216" t="s">
        <v>1320</v>
      </c>
      <c r="G452" s="217" t="s">
        <v>132</v>
      </c>
      <c r="H452" s="218">
        <v>1</v>
      </c>
      <c r="I452" s="219"/>
      <c r="J452" s="220">
        <f>ROUND(I452*H452,2)</f>
        <v>0</v>
      </c>
      <c r="K452" s="216" t="s">
        <v>175</v>
      </c>
      <c r="L452" s="42"/>
      <c r="M452" s="221" t="s">
        <v>1</v>
      </c>
      <c r="N452" s="222" t="s">
        <v>38</v>
      </c>
      <c r="O452" s="85"/>
      <c r="P452" s="223">
        <f>O452*H452</f>
        <v>0</v>
      </c>
      <c r="Q452" s="223">
        <v>0</v>
      </c>
      <c r="R452" s="223">
        <f>Q452*H452</f>
        <v>0</v>
      </c>
      <c r="S452" s="223">
        <v>0</v>
      </c>
      <c r="T452" s="224">
        <f>S452*H452</f>
        <v>0</v>
      </c>
      <c r="AR452" s="225" t="s">
        <v>163</v>
      </c>
      <c r="AT452" s="225" t="s">
        <v>129</v>
      </c>
      <c r="AU452" s="225" t="s">
        <v>83</v>
      </c>
      <c r="AY452" s="16" t="s">
        <v>128</v>
      </c>
      <c r="BE452" s="226">
        <f>IF(N452="základní",J452,0)</f>
        <v>0</v>
      </c>
      <c r="BF452" s="226">
        <f>IF(N452="snížená",J452,0)</f>
        <v>0</v>
      </c>
      <c r="BG452" s="226">
        <f>IF(N452="zákl. přenesená",J452,0)</f>
        <v>0</v>
      </c>
      <c r="BH452" s="226">
        <f>IF(N452="sníž. přenesená",J452,0)</f>
        <v>0</v>
      </c>
      <c r="BI452" s="226">
        <f>IF(N452="nulová",J452,0)</f>
        <v>0</v>
      </c>
      <c r="BJ452" s="16" t="s">
        <v>81</v>
      </c>
      <c r="BK452" s="226">
        <f>ROUND(I452*H452,2)</f>
        <v>0</v>
      </c>
      <c r="BL452" s="16" t="s">
        <v>163</v>
      </c>
      <c r="BM452" s="225" t="s">
        <v>556</v>
      </c>
    </row>
    <row r="453" spans="2:47" s="1" customFormat="1" ht="12">
      <c r="B453" s="37"/>
      <c r="C453" s="38"/>
      <c r="D453" s="227" t="s">
        <v>134</v>
      </c>
      <c r="E453" s="38"/>
      <c r="F453" s="228" t="s">
        <v>1320</v>
      </c>
      <c r="G453" s="38"/>
      <c r="H453" s="38"/>
      <c r="I453" s="138"/>
      <c r="J453" s="38"/>
      <c r="K453" s="38"/>
      <c r="L453" s="42"/>
      <c r="M453" s="229"/>
      <c r="N453" s="85"/>
      <c r="O453" s="85"/>
      <c r="P453" s="85"/>
      <c r="Q453" s="85"/>
      <c r="R453" s="85"/>
      <c r="S453" s="85"/>
      <c r="T453" s="86"/>
      <c r="AT453" s="16" t="s">
        <v>134</v>
      </c>
      <c r="AU453" s="16" t="s">
        <v>83</v>
      </c>
    </row>
    <row r="454" spans="2:65" s="1" customFormat="1" ht="24" customHeight="1">
      <c r="B454" s="37"/>
      <c r="C454" s="265" t="s">
        <v>393</v>
      </c>
      <c r="D454" s="265" t="s">
        <v>260</v>
      </c>
      <c r="E454" s="266" t="s">
        <v>1321</v>
      </c>
      <c r="F454" s="267" t="s">
        <v>1322</v>
      </c>
      <c r="G454" s="268" t="s">
        <v>132</v>
      </c>
      <c r="H454" s="269">
        <v>1</v>
      </c>
      <c r="I454" s="270"/>
      <c r="J454" s="271">
        <f>ROUND(I454*H454,2)</f>
        <v>0</v>
      </c>
      <c r="K454" s="267" t="s">
        <v>175</v>
      </c>
      <c r="L454" s="272"/>
      <c r="M454" s="273" t="s">
        <v>1</v>
      </c>
      <c r="N454" s="274" t="s">
        <v>38</v>
      </c>
      <c r="O454" s="85"/>
      <c r="P454" s="223">
        <f>O454*H454</f>
        <v>0</v>
      </c>
      <c r="Q454" s="223">
        <v>0</v>
      </c>
      <c r="R454" s="223">
        <f>Q454*H454</f>
        <v>0</v>
      </c>
      <c r="S454" s="223">
        <v>0</v>
      </c>
      <c r="T454" s="224">
        <f>S454*H454</f>
        <v>0</v>
      </c>
      <c r="AR454" s="225" t="s">
        <v>271</v>
      </c>
      <c r="AT454" s="225" t="s">
        <v>260</v>
      </c>
      <c r="AU454" s="225" t="s">
        <v>83</v>
      </c>
      <c r="AY454" s="16" t="s">
        <v>128</v>
      </c>
      <c r="BE454" s="226">
        <f>IF(N454="základní",J454,0)</f>
        <v>0</v>
      </c>
      <c r="BF454" s="226">
        <f>IF(N454="snížená",J454,0)</f>
        <v>0</v>
      </c>
      <c r="BG454" s="226">
        <f>IF(N454="zákl. přenesená",J454,0)</f>
        <v>0</v>
      </c>
      <c r="BH454" s="226">
        <f>IF(N454="sníž. přenesená",J454,0)</f>
        <v>0</v>
      </c>
      <c r="BI454" s="226">
        <f>IF(N454="nulová",J454,0)</f>
        <v>0</v>
      </c>
      <c r="BJ454" s="16" t="s">
        <v>81</v>
      </c>
      <c r="BK454" s="226">
        <f>ROUND(I454*H454,2)</f>
        <v>0</v>
      </c>
      <c r="BL454" s="16" t="s">
        <v>163</v>
      </c>
      <c r="BM454" s="225" t="s">
        <v>562</v>
      </c>
    </row>
    <row r="455" spans="2:47" s="1" customFormat="1" ht="12">
      <c r="B455" s="37"/>
      <c r="C455" s="38"/>
      <c r="D455" s="227" t="s">
        <v>134</v>
      </c>
      <c r="E455" s="38"/>
      <c r="F455" s="228" t="s">
        <v>1322</v>
      </c>
      <c r="G455" s="38"/>
      <c r="H455" s="38"/>
      <c r="I455" s="138"/>
      <c r="J455" s="38"/>
      <c r="K455" s="38"/>
      <c r="L455" s="42"/>
      <c r="M455" s="229"/>
      <c r="N455" s="85"/>
      <c r="O455" s="85"/>
      <c r="P455" s="85"/>
      <c r="Q455" s="85"/>
      <c r="R455" s="85"/>
      <c r="S455" s="85"/>
      <c r="T455" s="86"/>
      <c r="AT455" s="16" t="s">
        <v>134</v>
      </c>
      <c r="AU455" s="16" t="s">
        <v>83</v>
      </c>
    </row>
    <row r="456" spans="2:65" s="1" customFormat="1" ht="24" customHeight="1">
      <c r="B456" s="37"/>
      <c r="C456" s="214" t="s">
        <v>563</v>
      </c>
      <c r="D456" s="214" t="s">
        <v>129</v>
      </c>
      <c r="E456" s="215" t="s">
        <v>1323</v>
      </c>
      <c r="F456" s="216" t="s">
        <v>1324</v>
      </c>
      <c r="G456" s="217" t="s">
        <v>132</v>
      </c>
      <c r="H456" s="218">
        <v>1</v>
      </c>
      <c r="I456" s="219"/>
      <c r="J456" s="220">
        <f>ROUND(I456*H456,2)</f>
        <v>0</v>
      </c>
      <c r="K456" s="216" t="s">
        <v>175</v>
      </c>
      <c r="L456" s="42"/>
      <c r="M456" s="221" t="s">
        <v>1</v>
      </c>
      <c r="N456" s="222" t="s">
        <v>38</v>
      </c>
      <c r="O456" s="85"/>
      <c r="P456" s="223">
        <f>O456*H456</f>
        <v>0</v>
      </c>
      <c r="Q456" s="223">
        <v>0</v>
      </c>
      <c r="R456" s="223">
        <f>Q456*H456</f>
        <v>0</v>
      </c>
      <c r="S456" s="223">
        <v>0</v>
      </c>
      <c r="T456" s="224">
        <f>S456*H456</f>
        <v>0</v>
      </c>
      <c r="AR456" s="225" t="s">
        <v>163</v>
      </c>
      <c r="AT456" s="225" t="s">
        <v>129</v>
      </c>
      <c r="AU456" s="225" t="s">
        <v>83</v>
      </c>
      <c r="AY456" s="16" t="s">
        <v>128</v>
      </c>
      <c r="BE456" s="226">
        <f>IF(N456="základní",J456,0)</f>
        <v>0</v>
      </c>
      <c r="BF456" s="226">
        <f>IF(N456="snížená",J456,0)</f>
        <v>0</v>
      </c>
      <c r="BG456" s="226">
        <f>IF(N456="zákl. přenesená",J456,0)</f>
        <v>0</v>
      </c>
      <c r="BH456" s="226">
        <f>IF(N456="sníž. přenesená",J456,0)</f>
        <v>0</v>
      </c>
      <c r="BI456" s="226">
        <f>IF(N456="nulová",J456,0)</f>
        <v>0</v>
      </c>
      <c r="BJ456" s="16" t="s">
        <v>81</v>
      </c>
      <c r="BK456" s="226">
        <f>ROUND(I456*H456,2)</f>
        <v>0</v>
      </c>
      <c r="BL456" s="16" t="s">
        <v>163</v>
      </c>
      <c r="BM456" s="225" t="s">
        <v>566</v>
      </c>
    </row>
    <row r="457" spans="2:47" s="1" customFormat="1" ht="12">
      <c r="B457" s="37"/>
      <c r="C457" s="38"/>
      <c r="D457" s="227" t="s">
        <v>134</v>
      </c>
      <c r="E457" s="38"/>
      <c r="F457" s="228" t="s">
        <v>1324</v>
      </c>
      <c r="G457" s="38"/>
      <c r="H457" s="38"/>
      <c r="I457" s="138"/>
      <c r="J457" s="38"/>
      <c r="K457" s="38"/>
      <c r="L457" s="42"/>
      <c r="M457" s="229"/>
      <c r="N457" s="85"/>
      <c r="O457" s="85"/>
      <c r="P457" s="85"/>
      <c r="Q457" s="85"/>
      <c r="R457" s="85"/>
      <c r="S457" s="85"/>
      <c r="T457" s="86"/>
      <c r="AT457" s="16" t="s">
        <v>134</v>
      </c>
      <c r="AU457" s="16" t="s">
        <v>83</v>
      </c>
    </row>
    <row r="458" spans="2:65" s="1" customFormat="1" ht="16.5" customHeight="1">
      <c r="B458" s="37"/>
      <c r="C458" s="265" t="s">
        <v>398</v>
      </c>
      <c r="D458" s="265" t="s">
        <v>260</v>
      </c>
      <c r="E458" s="266" t="s">
        <v>1325</v>
      </c>
      <c r="F458" s="267" t="s">
        <v>1326</v>
      </c>
      <c r="G458" s="268" t="s">
        <v>132</v>
      </c>
      <c r="H458" s="269">
        <v>1</v>
      </c>
      <c r="I458" s="270"/>
      <c r="J458" s="271">
        <f>ROUND(I458*H458,2)</f>
        <v>0</v>
      </c>
      <c r="K458" s="267" t="s">
        <v>1</v>
      </c>
      <c r="L458" s="272"/>
      <c r="M458" s="273" t="s">
        <v>1</v>
      </c>
      <c r="N458" s="274" t="s">
        <v>38</v>
      </c>
      <c r="O458" s="85"/>
      <c r="P458" s="223">
        <f>O458*H458</f>
        <v>0</v>
      </c>
      <c r="Q458" s="223">
        <v>0</v>
      </c>
      <c r="R458" s="223">
        <f>Q458*H458</f>
        <v>0</v>
      </c>
      <c r="S458" s="223">
        <v>0</v>
      </c>
      <c r="T458" s="224">
        <f>S458*H458</f>
        <v>0</v>
      </c>
      <c r="AR458" s="225" t="s">
        <v>271</v>
      </c>
      <c r="AT458" s="225" t="s">
        <v>260</v>
      </c>
      <c r="AU458" s="225" t="s">
        <v>83</v>
      </c>
      <c r="AY458" s="16" t="s">
        <v>128</v>
      </c>
      <c r="BE458" s="226">
        <f>IF(N458="základní",J458,0)</f>
        <v>0</v>
      </c>
      <c r="BF458" s="226">
        <f>IF(N458="snížená",J458,0)</f>
        <v>0</v>
      </c>
      <c r="BG458" s="226">
        <f>IF(N458="zákl. přenesená",J458,0)</f>
        <v>0</v>
      </c>
      <c r="BH458" s="226">
        <f>IF(N458="sníž. přenesená",J458,0)</f>
        <v>0</v>
      </c>
      <c r="BI458" s="226">
        <f>IF(N458="nulová",J458,0)</f>
        <v>0</v>
      </c>
      <c r="BJ458" s="16" t="s">
        <v>81</v>
      </c>
      <c r="BK458" s="226">
        <f>ROUND(I458*H458,2)</f>
        <v>0</v>
      </c>
      <c r="BL458" s="16" t="s">
        <v>163</v>
      </c>
      <c r="BM458" s="225" t="s">
        <v>570</v>
      </c>
    </row>
    <row r="459" spans="2:47" s="1" customFormat="1" ht="12">
      <c r="B459" s="37"/>
      <c r="C459" s="38"/>
      <c r="D459" s="227" t="s">
        <v>134</v>
      </c>
      <c r="E459" s="38"/>
      <c r="F459" s="228" t="s">
        <v>1326</v>
      </c>
      <c r="G459" s="38"/>
      <c r="H459" s="38"/>
      <c r="I459" s="138"/>
      <c r="J459" s="38"/>
      <c r="K459" s="38"/>
      <c r="L459" s="42"/>
      <c r="M459" s="229"/>
      <c r="N459" s="85"/>
      <c r="O459" s="85"/>
      <c r="P459" s="85"/>
      <c r="Q459" s="85"/>
      <c r="R459" s="85"/>
      <c r="S459" s="85"/>
      <c r="T459" s="86"/>
      <c r="AT459" s="16" t="s">
        <v>134</v>
      </c>
      <c r="AU459" s="16" t="s">
        <v>83</v>
      </c>
    </row>
    <row r="460" spans="2:65" s="1" customFormat="1" ht="16.5" customHeight="1">
      <c r="B460" s="37"/>
      <c r="C460" s="214" t="s">
        <v>571</v>
      </c>
      <c r="D460" s="214" t="s">
        <v>129</v>
      </c>
      <c r="E460" s="215" t="s">
        <v>1327</v>
      </c>
      <c r="F460" s="216" t="s">
        <v>1328</v>
      </c>
      <c r="G460" s="217" t="s">
        <v>132</v>
      </c>
      <c r="H460" s="218">
        <v>1</v>
      </c>
      <c r="I460" s="219"/>
      <c r="J460" s="220">
        <f>ROUND(I460*H460,2)</f>
        <v>0</v>
      </c>
      <c r="K460" s="216" t="s">
        <v>175</v>
      </c>
      <c r="L460" s="42"/>
      <c r="M460" s="221" t="s">
        <v>1</v>
      </c>
      <c r="N460" s="222" t="s">
        <v>38</v>
      </c>
      <c r="O460" s="85"/>
      <c r="P460" s="223">
        <f>O460*H460</f>
        <v>0</v>
      </c>
      <c r="Q460" s="223">
        <v>0</v>
      </c>
      <c r="R460" s="223">
        <f>Q460*H460</f>
        <v>0</v>
      </c>
      <c r="S460" s="223">
        <v>0</v>
      </c>
      <c r="T460" s="224">
        <f>S460*H460</f>
        <v>0</v>
      </c>
      <c r="AR460" s="225" t="s">
        <v>163</v>
      </c>
      <c r="AT460" s="225" t="s">
        <v>129</v>
      </c>
      <c r="AU460" s="225" t="s">
        <v>83</v>
      </c>
      <c r="AY460" s="16" t="s">
        <v>128</v>
      </c>
      <c r="BE460" s="226">
        <f>IF(N460="základní",J460,0)</f>
        <v>0</v>
      </c>
      <c r="BF460" s="226">
        <f>IF(N460="snížená",J460,0)</f>
        <v>0</v>
      </c>
      <c r="BG460" s="226">
        <f>IF(N460="zákl. přenesená",J460,0)</f>
        <v>0</v>
      </c>
      <c r="BH460" s="226">
        <f>IF(N460="sníž. přenesená",J460,0)</f>
        <v>0</v>
      </c>
      <c r="BI460" s="226">
        <f>IF(N460="nulová",J460,0)</f>
        <v>0</v>
      </c>
      <c r="BJ460" s="16" t="s">
        <v>81</v>
      </c>
      <c r="BK460" s="226">
        <f>ROUND(I460*H460,2)</f>
        <v>0</v>
      </c>
      <c r="BL460" s="16" t="s">
        <v>163</v>
      </c>
      <c r="BM460" s="225" t="s">
        <v>574</v>
      </c>
    </row>
    <row r="461" spans="2:47" s="1" customFormat="1" ht="12">
      <c r="B461" s="37"/>
      <c r="C461" s="38"/>
      <c r="D461" s="227" t="s">
        <v>134</v>
      </c>
      <c r="E461" s="38"/>
      <c r="F461" s="228" t="s">
        <v>1328</v>
      </c>
      <c r="G461" s="38"/>
      <c r="H461" s="38"/>
      <c r="I461" s="138"/>
      <c r="J461" s="38"/>
      <c r="K461" s="38"/>
      <c r="L461" s="42"/>
      <c r="M461" s="229"/>
      <c r="N461" s="85"/>
      <c r="O461" s="85"/>
      <c r="P461" s="85"/>
      <c r="Q461" s="85"/>
      <c r="R461" s="85"/>
      <c r="S461" s="85"/>
      <c r="T461" s="86"/>
      <c r="AT461" s="16" t="s">
        <v>134</v>
      </c>
      <c r="AU461" s="16" t="s">
        <v>83</v>
      </c>
    </row>
    <row r="462" spans="2:65" s="1" customFormat="1" ht="16.5" customHeight="1">
      <c r="B462" s="37"/>
      <c r="C462" s="265" t="s">
        <v>401</v>
      </c>
      <c r="D462" s="265" t="s">
        <v>260</v>
      </c>
      <c r="E462" s="266" t="s">
        <v>604</v>
      </c>
      <c r="F462" s="267" t="s">
        <v>1329</v>
      </c>
      <c r="G462" s="268" t="s">
        <v>132</v>
      </c>
      <c r="H462" s="269">
        <v>1</v>
      </c>
      <c r="I462" s="270"/>
      <c r="J462" s="271">
        <f>ROUND(I462*H462,2)</f>
        <v>0</v>
      </c>
      <c r="K462" s="267" t="s">
        <v>1</v>
      </c>
      <c r="L462" s="272"/>
      <c r="M462" s="273" t="s">
        <v>1</v>
      </c>
      <c r="N462" s="274" t="s">
        <v>38</v>
      </c>
      <c r="O462" s="85"/>
      <c r="P462" s="223">
        <f>O462*H462</f>
        <v>0</v>
      </c>
      <c r="Q462" s="223">
        <v>0</v>
      </c>
      <c r="R462" s="223">
        <f>Q462*H462</f>
        <v>0</v>
      </c>
      <c r="S462" s="223">
        <v>0</v>
      </c>
      <c r="T462" s="224">
        <f>S462*H462</f>
        <v>0</v>
      </c>
      <c r="AR462" s="225" t="s">
        <v>271</v>
      </c>
      <c r="AT462" s="225" t="s">
        <v>260</v>
      </c>
      <c r="AU462" s="225" t="s">
        <v>83</v>
      </c>
      <c r="AY462" s="16" t="s">
        <v>128</v>
      </c>
      <c r="BE462" s="226">
        <f>IF(N462="základní",J462,0)</f>
        <v>0</v>
      </c>
      <c r="BF462" s="226">
        <f>IF(N462="snížená",J462,0)</f>
        <v>0</v>
      </c>
      <c r="BG462" s="226">
        <f>IF(N462="zákl. přenesená",J462,0)</f>
        <v>0</v>
      </c>
      <c r="BH462" s="226">
        <f>IF(N462="sníž. přenesená",J462,0)</f>
        <v>0</v>
      </c>
      <c r="BI462" s="226">
        <f>IF(N462="nulová",J462,0)</f>
        <v>0</v>
      </c>
      <c r="BJ462" s="16" t="s">
        <v>81</v>
      </c>
      <c r="BK462" s="226">
        <f>ROUND(I462*H462,2)</f>
        <v>0</v>
      </c>
      <c r="BL462" s="16" t="s">
        <v>163</v>
      </c>
      <c r="BM462" s="225" t="s">
        <v>579</v>
      </c>
    </row>
    <row r="463" spans="2:47" s="1" customFormat="1" ht="12">
      <c r="B463" s="37"/>
      <c r="C463" s="38"/>
      <c r="D463" s="227" t="s">
        <v>134</v>
      </c>
      <c r="E463" s="38"/>
      <c r="F463" s="228" t="s">
        <v>1329</v>
      </c>
      <c r="G463" s="38"/>
      <c r="H463" s="38"/>
      <c r="I463" s="138"/>
      <c r="J463" s="38"/>
      <c r="K463" s="38"/>
      <c r="L463" s="42"/>
      <c r="M463" s="229"/>
      <c r="N463" s="85"/>
      <c r="O463" s="85"/>
      <c r="P463" s="85"/>
      <c r="Q463" s="85"/>
      <c r="R463" s="85"/>
      <c r="S463" s="85"/>
      <c r="T463" s="86"/>
      <c r="AT463" s="16" t="s">
        <v>134</v>
      </c>
      <c r="AU463" s="16" t="s">
        <v>83</v>
      </c>
    </row>
    <row r="464" spans="2:65" s="1" customFormat="1" ht="16.5" customHeight="1">
      <c r="B464" s="37"/>
      <c r="C464" s="214" t="s">
        <v>584</v>
      </c>
      <c r="D464" s="214" t="s">
        <v>129</v>
      </c>
      <c r="E464" s="215" t="s">
        <v>1330</v>
      </c>
      <c r="F464" s="216" t="s">
        <v>1331</v>
      </c>
      <c r="G464" s="217" t="s">
        <v>132</v>
      </c>
      <c r="H464" s="218">
        <v>1</v>
      </c>
      <c r="I464" s="219"/>
      <c r="J464" s="220">
        <f>ROUND(I464*H464,2)</f>
        <v>0</v>
      </c>
      <c r="K464" s="216" t="s">
        <v>175</v>
      </c>
      <c r="L464" s="42"/>
      <c r="M464" s="221" t="s">
        <v>1</v>
      </c>
      <c r="N464" s="222" t="s">
        <v>38</v>
      </c>
      <c r="O464" s="85"/>
      <c r="P464" s="223">
        <f>O464*H464</f>
        <v>0</v>
      </c>
      <c r="Q464" s="223">
        <v>0</v>
      </c>
      <c r="R464" s="223">
        <f>Q464*H464</f>
        <v>0</v>
      </c>
      <c r="S464" s="223">
        <v>0</v>
      </c>
      <c r="T464" s="224">
        <f>S464*H464</f>
        <v>0</v>
      </c>
      <c r="AR464" s="225" t="s">
        <v>163</v>
      </c>
      <c r="AT464" s="225" t="s">
        <v>129</v>
      </c>
      <c r="AU464" s="225" t="s">
        <v>83</v>
      </c>
      <c r="AY464" s="16" t="s">
        <v>128</v>
      </c>
      <c r="BE464" s="226">
        <f>IF(N464="základní",J464,0)</f>
        <v>0</v>
      </c>
      <c r="BF464" s="226">
        <f>IF(N464="snížená",J464,0)</f>
        <v>0</v>
      </c>
      <c r="BG464" s="226">
        <f>IF(N464="zákl. přenesená",J464,0)</f>
        <v>0</v>
      </c>
      <c r="BH464" s="226">
        <f>IF(N464="sníž. přenesená",J464,0)</f>
        <v>0</v>
      </c>
      <c r="BI464" s="226">
        <f>IF(N464="nulová",J464,0)</f>
        <v>0</v>
      </c>
      <c r="BJ464" s="16" t="s">
        <v>81</v>
      </c>
      <c r="BK464" s="226">
        <f>ROUND(I464*H464,2)</f>
        <v>0</v>
      </c>
      <c r="BL464" s="16" t="s">
        <v>163</v>
      </c>
      <c r="BM464" s="225" t="s">
        <v>587</v>
      </c>
    </row>
    <row r="465" spans="2:47" s="1" customFormat="1" ht="12">
      <c r="B465" s="37"/>
      <c r="C465" s="38"/>
      <c r="D465" s="227" t="s">
        <v>134</v>
      </c>
      <c r="E465" s="38"/>
      <c r="F465" s="228" t="s">
        <v>1331</v>
      </c>
      <c r="G465" s="38"/>
      <c r="H465" s="38"/>
      <c r="I465" s="138"/>
      <c r="J465" s="38"/>
      <c r="K465" s="38"/>
      <c r="L465" s="42"/>
      <c r="M465" s="229"/>
      <c r="N465" s="85"/>
      <c r="O465" s="85"/>
      <c r="P465" s="85"/>
      <c r="Q465" s="85"/>
      <c r="R465" s="85"/>
      <c r="S465" s="85"/>
      <c r="T465" s="86"/>
      <c r="AT465" s="16" t="s">
        <v>134</v>
      </c>
      <c r="AU465" s="16" t="s">
        <v>83</v>
      </c>
    </row>
    <row r="466" spans="2:65" s="1" customFormat="1" ht="16.5" customHeight="1">
      <c r="B466" s="37"/>
      <c r="C466" s="265" t="s">
        <v>406</v>
      </c>
      <c r="D466" s="265" t="s">
        <v>260</v>
      </c>
      <c r="E466" s="266" t="s">
        <v>1332</v>
      </c>
      <c r="F466" s="267" t="s">
        <v>1333</v>
      </c>
      <c r="G466" s="268" t="s">
        <v>132</v>
      </c>
      <c r="H466" s="269">
        <v>1</v>
      </c>
      <c r="I466" s="270"/>
      <c r="J466" s="271">
        <f>ROUND(I466*H466,2)</f>
        <v>0</v>
      </c>
      <c r="K466" s="267" t="s">
        <v>1</v>
      </c>
      <c r="L466" s="272"/>
      <c r="M466" s="273" t="s">
        <v>1</v>
      </c>
      <c r="N466" s="274" t="s">
        <v>38</v>
      </c>
      <c r="O466" s="85"/>
      <c r="P466" s="223">
        <f>O466*H466</f>
        <v>0</v>
      </c>
      <c r="Q466" s="223">
        <v>0</v>
      </c>
      <c r="R466" s="223">
        <f>Q466*H466</f>
        <v>0</v>
      </c>
      <c r="S466" s="223">
        <v>0</v>
      </c>
      <c r="T466" s="224">
        <f>S466*H466</f>
        <v>0</v>
      </c>
      <c r="AR466" s="225" t="s">
        <v>271</v>
      </c>
      <c r="AT466" s="225" t="s">
        <v>260</v>
      </c>
      <c r="AU466" s="225" t="s">
        <v>83</v>
      </c>
      <c r="AY466" s="16" t="s">
        <v>128</v>
      </c>
      <c r="BE466" s="226">
        <f>IF(N466="základní",J466,0)</f>
        <v>0</v>
      </c>
      <c r="BF466" s="226">
        <f>IF(N466="snížená",J466,0)</f>
        <v>0</v>
      </c>
      <c r="BG466" s="226">
        <f>IF(N466="zákl. přenesená",J466,0)</f>
        <v>0</v>
      </c>
      <c r="BH466" s="226">
        <f>IF(N466="sníž. přenesená",J466,0)</f>
        <v>0</v>
      </c>
      <c r="BI466" s="226">
        <f>IF(N466="nulová",J466,0)</f>
        <v>0</v>
      </c>
      <c r="BJ466" s="16" t="s">
        <v>81</v>
      </c>
      <c r="BK466" s="226">
        <f>ROUND(I466*H466,2)</f>
        <v>0</v>
      </c>
      <c r="BL466" s="16" t="s">
        <v>163</v>
      </c>
      <c r="BM466" s="225" t="s">
        <v>590</v>
      </c>
    </row>
    <row r="467" spans="2:47" s="1" customFormat="1" ht="12">
      <c r="B467" s="37"/>
      <c r="C467" s="38"/>
      <c r="D467" s="227" t="s">
        <v>134</v>
      </c>
      <c r="E467" s="38"/>
      <c r="F467" s="228" t="s">
        <v>1333</v>
      </c>
      <c r="G467" s="38"/>
      <c r="H467" s="38"/>
      <c r="I467" s="138"/>
      <c r="J467" s="38"/>
      <c r="K467" s="38"/>
      <c r="L467" s="42"/>
      <c r="M467" s="229"/>
      <c r="N467" s="85"/>
      <c r="O467" s="85"/>
      <c r="P467" s="85"/>
      <c r="Q467" s="85"/>
      <c r="R467" s="85"/>
      <c r="S467" s="85"/>
      <c r="T467" s="86"/>
      <c r="AT467" s="16" t="s">
        <v>134</v>
      </c>
      <c r="AU467" s="16" t="s">
        <v>83</v>
      </c>
    </row>
    <row r="468" spans="2:65" s="1" customFormat="1" ht="24" customHeight="1">
      <c r="B468" s="37"/>
      <c r="C468" s="214" t="s">
        <v>592</v>
      </c>
      <c r="D468" s="214" t="s">
        <v>129</v>
      </c>
      <c r="E468" s="215" t="s">
        <v>1334</v>
      </c>
      <c r="F468" s="216" t="s">
        <v>1335</v>
      </c>
      <c r="G468" s="217" t="s">
        <v>595</v>
      </c>
      <c r="H468" s="285"/>
      <c r="I468" s="219"/>
      <c r="J468" s="220">
        <f>ROUND(I468*H468,2)</f>
        <v>0</v>
      </c>
      <c r="K468" s="216" t="s">
        <v>175</v>
      </c>
      <c r="L468" s="42"/>
      <c r="M468" s="221" t="s">
        <v>1</v>
      </c>
      <c r="N468" s="222" t="s">
        <v>38</v>
      </c>
      <c r="O468" s="85"/>
      <c r="P468" s="223">
        <f>O468*H468</f>
        <v>0</v>
      </c>
      <c r="Q468" s="223">
        <v>0</v>
      </c>
      <c r="R468" s="223">
        <f>Q468*H468</f>
        <v>0</v>
      </c>
      <c r="S468" s="223">
        <v>0</v>
      </c>
      <c r="T468" s="224">
        <f>S468*H468</f>
        <v>0</v>
      </c>
      <c r="AR468" s="225" t="s">
        <v>163</v>
      </c>
      <c r="AT468" s="225" t="s">
        <v>129</v>
      </c>
      <c r="AU468" s="225" t="s">
        <v>83</v>
      </c>
      <c r="AY468" s="16" t="s">
        <v>128</v>
      </c>
      <c r="BE468" s="226">
        <f>IF(N468="základní",J468,0)</f>
        <v>0</v>
      </c>
      <c r="BF468" s="226">
        <f>IF(N468="snížená",J468,0)</f>
        <v>0</v>
      </c>
      <c r="BG468" s="226">
        <f>IF(N468="zákl. přenesená",J468,0)</f>
        <v>0</v>
      </c>
      <c r="BH468" s="226">
        <f>IF(N468="sníž. přenesená",J468,0)</f>
        <v>0</v>
      </c>
      <c r="BI468" s="226">
        <f>IF(N468="nulová",J468,0)</f>
        <v>0</v>
      </c>
      <c r="BJ468" s="16" t="s">
        <v>81</v>
      </c>
      <c r="BK468" s="226">
        <f>ROUND(I468*H468,2)</f>
        <v>0</v>
      </c>
      <c r="BL468" s="16" t="s">
        <v>163</v>
      </c>
      <c r="BM468" s="225" t="s">
        <v>596</v>
      </c>
    </row>
    <row r="469" spans="2:47" s="1" customFormat="1" ht="12">
      <c r="B469" s="37"/>
      <c r="C469" s="38"/>
      <c r="D469" s="227" t="s">
        <v>134</v>
      </c>
      <c r="E469" s="38"/>
      <c r="F469" s="228" t="s">
        <v>1335</v>
      </c>
      <c r="G469" s="38"/>
      <c r="H469" s="38"/>
      <c r="I469" s="138"/>
      <c r="J469" s="38"/>
      <c r="K469" s="38"/>
      <c r="L469" s="42"/>
      <c r="M469" s="229"/>
      <c r="N469" s="85"/>
      <c r="O469" s="85"/>
      <c r="P469" s="85"/>
      <c r="Q469" s="85"/>
      <c r="R469" s="85"/>
      <c r="S469" s="85"/>
      <c r="T469" s="86"/>
      <c r="AT469" s="16" t="s">
        <v>134</v>
      </c>
      <c r="AU469" s="16" t="s">
        <v>83</v>
      </c>
    </row>
    <row r="470" spans="2:63" s="10" customFormat="1" ht="22.8" customHeight="1">
      <c r="B470" s="200"/>
      <c r="C470" s="201"/>
      <c r="D470" s="202" t="s">
        <v>72</v>
      </c>
      <c r="E470" s="241" t="s">
        <v>597</v>
      </c>
      <c r="F470" s="241" t="s">
        <v>598</v>
      </c>
      <c r="G470" s="201"/>
      <c r="H470" s="201"/>
      <c r="I470" s="204"/>
      <c r="J470" s="242">
        <f>BK470</f>
        <v>0</v>
      </c>
      <c r="K470" s="201"/>
      <c r="L470" s="206"/>
      <c r="M470" s="207"/>
      <c r="N470" s="208"/>
      <c r="O470" s="208"/>
      <c r="P470" s="209">
        <f>SUM(P471:P478)</f>
        <v>0</v>
      </c>
      <c r="Q470" s="208"/>
      <c r="R470" s="209">
        <f>SUM(R471:R478)</f>
        <v>0</v>
      </c>
      <c r="S470" s="208"/>
      <c r="T470" s="210">
        <f>SUM(T471:T478)</f>
        <v>0</v>
      </c>
      <c r="AR470" s="211" t="s">
        <v>83</v>
      </c>
      <c r="AT470" s="212" t="s">
        <v>72</v>
      </c>
      <c r="AU470" s="212" t="s">
        <v>81</v>
      </c>
      <c r="AY470" s="211" t="s">
        <v>128</v>
      </c>
      <c r="BK470" s="213">
        <f>SUM(BK471:BK478)</f>
        <v>0</v>
      </c>
    </row>
    <row r="471" spans="2:65" s="1" customFormat="1" ht="16.5" customHeight="1">
      <c r="B471" s="37"/>
      <c r="C471" s="214" t="s">
        <v>410</v>
      </c>
      <c r="D471" s="214" t="s">
        <v>129</v>
      </c>
      <c r="E471" s="215" t="s">
        <v>1336</v>
      </c>
      <c r="F471" s="216" t="s">
        <v>1337</v>
      </c>
      <c r="G471" s="217" t="s">
        <v>298</v>
      </c>
      <c r="H471" s="218">
        <v>740.88</v>
      </c>
      <c r="I471" s="219"/>
      <c r="J471" s="220">
        <f>ROUND(I471*H471,2)</f>
        <v>0</v>
      </c>
      <c r="K471" s="216" t="s">
        <v>1</v>
      </c>
      <c r="L471" s="42"/>
      <c r="M471" s="221" t="s">
        <v>1</v>
      </c>
      <c r="N471" s="222" t="s">
        <v>38</v>
      </c>
      <c r="O471" s="85"/>
      <c r="P471" s="223">
        <f>O471*H471</f>
        <v>0</v>
      </c>
      <c r="Q471" s="223">
        <v>0</v>
      </c>
      <c r="R471" s="223">
        <f>Q471*H471</f>
        <v>0</v>
      </c>
      <c r="S471" s="223">
        <v>0</v>
      </c>
      <c r="T471" s="224">
        <f>S471*H471</f>
        <v>0</v>
      </c>
      <c r="AR471" s="225" t="s">
        <v>163</v>
      </c>
      <c r="AT471" s="225" t="s">
        <v>129</v>
      </c>
      <c r="AU471" s="225" t="s">
        <v>83</v>
      </c>
      <c r="AY471" s="16" t="s">
        <v>128</v>
      </c>
      <c r="BE471" s="226">
        <f>IF(N471="základní",J471,0)</f>
        <v>0</v>
      </c>
      <c r="BF471" s="226">
        <f>IF(N471="snížená",J471,0)</f>
        <v>0</v>
      </c>
      <c r="BG471" s="226">
        <f>IF(N471="zákl. přenesená",J471,0)</f>
        <v>0</v>
      </c>
      <c r="BH471" s="226">
        <f>IF(N471="sníž. přenesená",J471,0)</f>
        <v>0</v>
      </c>
      <c r="BI471" s="226">
        <f>IF(N471="nulová",J471,0)</f>
        <v>0</v>
      </c>
      <c r="BJ471" s="16" t="s">
        <v>81</v>
      </c>
      <c r="BK471" s="226">
        <f>ROUND(I471*H471,2)</f>
        <v>0</v>
      </c>
      <c r="BL471" s="16" t="s">
        <v>163</v>
      </c>
      <c r="BM471" s="225" t="s">
        <v>601</v>
      </c>
    </row>
    <row r="472" spans="2:47" s="1" customFormat="1" ht="12">
      <c r="B472" s="37"/>
      <c r="C472" s="38"/>
      <c r="D472" s="227" t="s">
        <v>134</v>
      </c>
      <c r="E472" s="38"/>
      <c r="F472" s="228" t="s">
        <v>1337</v>
      </c>
      <c r="G472" s="38"/>
      <c r="H472" s="38"/>
      <c r="I472" s="138"/>
      <c r="J472" s="38"/>
      <c r="K472" s="38"/>
      <c r="L472" s="42"/>
      <c r="M472" s="229"/>
      <c r="N472" s="85"/>
      <c r="O472" s="85"/>
      <c r="P472" s="85"/>
      <c r="Q472" s="85"/>
      <c r="R472" s="85"/>
      <c r="S472" s="85"/>
      <c r="T472" s="86"/>
      <c r="AT472" s="16" t="s">
        <v>134</v>
      </c>
      <c r="AU472" s="16" t="s">
        <v>83</v>
      </c>
    </row>
    <row r="473" spans="2:65" s="1" customFormat="1" ht="24" customHeight="1">
      <c r="B473" s="37"/>
      <c r="C473" s="265" t="s">
        <v>603</v>
      </c>
      <c r="D473" s="265" t="s">
        <v>260</v>
      </c>
      <c r="E473" s="266" t="s">
        <v>1338</v>
      </c>
      <c r="F473" s="267" t="s">
        <v>1339</v>
      </c>
      <c r="G473" s="268" t="s">
        <v>298</v>
      </c>
      <c r="H473" s="269">
        <v>777.924</v>
      </c>
      <c r="I473" s="270"/>
      <c r="J473" s="271">
        <f>ROUND(I473*H473,2)</f>
        <v>0</v>
      </c>
      <c r="K473" s="267" t="s">
        <v>1</v>
      </c>
      <c r="L473" s="272"/>
      <c r="M473" s="273" t="s">
        <v>1</v>
      </c>
      <c r="N473" s="274" t="s">
        <v>38</v>
      </c>
      <c r="O473" s="85"/>
      <c r="P473" s="223">
        <f>O473*H473</f>
        <v>0</v>
      </c>
      <c r="Q473" s="223">
        <v>0</v>
      </c>
      <c r="R473" s="223">
        <f>Q473*H473</f>
        <v>0</v>
      </c>
      <c r="S473" s="223">
        <v>0</v>
      </c>
      <c r="T473" s="224">
        <f>S473*H473</f>
        <v>0</v>
      </c>
      <c r="AR473" s="225" t="s">
        <v>271</v>
      </c>
      <c r="AT473" s="225" t="s">
        <v>260</v>
      </c>
      <c r="AU473" s="225" t="s">
        <v>83</v>
      </c>
      <c r="AY473" s="16" t="s">
        <v>128</v>
      </c>
      <c r="BE473" s="226">
        <f>IF(N473="základní",J473,0)</f>
        <v>0</v>
      </c>
      <c r="BF473" s="226">
        <f>IF(N473="snížená",J473,0)</f>
        <v>0</v>
      </c>
      <c r="BG473" s="226">
        <f>IF(N473="zákl. přenesená",J473,0)</f>
        <v>0</v>
      </c>
      <c r="BH473" s="226">
        <f>IF(N473="sníž. přenesená",J473,0)</f>
        <v>0</v>
      </c>
      <c r="BI473" s="226">
        <f>IF(N473="nulová",J473,0)</f>
        <v>0</v>
      </c>
      <c r="BJ473" s="16" t="s">
        <v>81</v>
      </c>
      <c r="BK473" s="226">
        <f>ROUND(I473*H473,2)</f>
        <v>0</v>
      </c>
      <c r="BL473" s="16" t="s">
        <v>163</v>
      </c>
      <c r="BM473" s="225" t="s">
        <v>606</v>
      </c>
    </row>
    <row r="474" spans="2:47" s="1" customFormat="1" ht="12">
      <c r="B474" s="37"/>
      <c r="C474" s="38"/>
      <c r="D474" s="227" t="s">
        <v>134</v>
      </c>
      <c r="E474" s="38"/>
      <c r="F474" s="228" t="s">
        <v>1339</v>
      </c>
      <c r="G474" s="38"/>
      <c r="H474" s="38"/>
      <c r="I474" s="138"/>
      <c r="J474" s="38"/>
      <c r="K474" s="38"/>
      <c r="L474" s="42"/>
      <c r="M474" s="229"/>
      <c r="N474" s="85"/>
      <c r="O474" s="85"/>
      <c r="P474" s="85"/>
      <c r="Q474" s="85"/>
      <c r="R474" s="85"/>
      <c r="S474" s="85"/>
      <c r="T474" s="86"/>
      <c r="AT474" s="16" t="s">
        <v>134</v>
      </c>
      <c r="AU474" s="16" t="s">
        <v>83</v>
      </c>
    </row>
    <row r="475" spans="2:65" s="1" customFormat="1" ht="24" customHeight="1">
      <c r="B475" s="37"/>
      <c r="C475" s="214" t="s">
        <v>414</v>
      </c>
      <c r="D475" s="214" t="s">
        <v>129</v>
      </c>
      <c r="E475" s="215" t="s">
        <v>1340</v>
      </c>
      <c r="F475" s="216" t="s">
        <v>1341</v>
      </c>
      <c r="G475" s="217" t="s">
        <v>132</v>
      </c>
      <c r="H475" s="218">
        <v>5</v>
      </c>
      <c r="I475" s="219"/>
      <c r="J475" s="220">
        <f>ROUND(I475*H475,2)</f>
        <v>0</v>
      </c>
      <c r="K475" s="216" t="s">
        <v>1</v>
      </c>
      <c r="L475" s="42"/>
      <c r="M475" s="221" t="s">
        <v>1</v>
      </c>
      <c r="N475" s="222" t="s">
        <v>38</v>
      </c>
      <c r="O475" s="85"/>
      <c r="P475" s="223">
        <f>O475*H475</f>
        <v>0</v>
      </c>
      <c r="Q475" s="223">
        <v>0</v>
      </c>
      <c r="R475" s="223">
        <f>Q475*H475</f>
        <v>0</v>
      </c>
      <c r="S475" s="223">
        <v>0</v>
      </c>
      <c r="T475" s="224">
        <f>S475*H475</f>
        <v>0</v>
      </c>
      <c r="AR475" s="225" t="s">
        <v>163</v>
      </c>
      <c r="AT475" s="225" t="s">
        <v>129</v>
      </c>
      <c r="AU475" s="225" t="s">
        <v>83</v>
      </c>
      <c r="AY475" s="16" t="s">
        <v>128</v>
      </c>
      <c r="BE475" s="226">
        <f>IF(N475="základní",J475,0)</f>
        <v>0</v>
      </c>
      <c r="BF475" s="226">
        <f>IF(N475="snížená",J475,0)</f>
        <v>0</v>
      </c>
      <c r="BG475" s="226">
        <f>IF(N475="zákl. přenesená",J475,0)</f>
        <v>0</v>
      </c>
      <c r="BH475" s="226">
        <f>IF(N475="sníž. přenesená",J475,0)</f>
        <v>0</v>
      </c>
      <c r="BI475" s="226">
        <f>IF(N475="nulová",J475,0)</f>
        <v>0</v>
      </c>
      <c r="BJ475" s="16" t="s">
        <v>81</v>
      </c>
      <c r="BK475" s="226">
        <f>ROUND(I475*H475,2)</f>
        <v>0</v>
      </c>
      <c r="BL475" s="16" t="s">
        <v>163</v>
      </c>
      <c r="BM475" s="225" t="s">
        <v>609</v>
      </c>
    </row>
    <row r="476" spans="2:47" s="1" customFormat="1" ht="12">
      <c r="B476" s="37"/>
      <c r="C476" s="38"/>
      <c r="D476" s="227" t="s">
        <v>134</v>
      </c>
      <c r="E476" s="38"/>
      <c r="F476" s="228" t="s">
        <v>1341</v>
      </c>
      <c r="G476" s="38"/>
      <c r="H476" s="38"/>
      <c r="I476" s="138"/>
      <c r="J476" s="38"/>
      <c r="K476" s="38"/>
      <c r="L476" s="42"/>
      <c r="M476" s="229"/>
      <c r="N476" s="85"/>
      <c r="O476" s="85"/>
      <c r="P476" s="85"/>
      <c r="Q476" s="85"/>
      <c r="R476" s="85"/>
      <c r="S476" s="85"/>
      <c r="T476" s="86"/>
      <c r="AT476" s="16" t="s">
        <v>134</v>
      </c>
      <c r="AU476" s="16" t="s">
        <v>83</v>
      </c>
    </row>
    <row r="477" spans="2:65" s="1" customFormat="1" ht="24" customHeight="1">
      <c r="B477" s="37"/>
      <c r="C477" s="214" t="s">
        <v>611</v>
      </c>
      <c r="D477" s="214" t="s">
        <v>129</v>
      </c>
      <c r="E477" s="215" t="s">
        <v>652</v>
      </c>
      <c r="F477" s="216" t="s">
        <v>653</v>
      </c>
      <c r="G477" s="217" t="s">
        <v>595</v>
      </c>
      <c r="H477" s="285"/>
      <c r="I477" s="219"/>
      <c r="J477" s="220">
        <f>ROUND(I477*H477,2)</f>
        <v>0</v>
      </c>
      <c r="K477" s="216" t="s">
        <v>175</v>
      </c>
      <c r="L477" s="42"/>
      <c r="M477" s="221" t="s">
        <v>1</v>
      </c>
      <c r="N477" s="222" t="s">
        <v>38</v>
      </c>
      <c r="O477" s="85"/>
      <c r="P477" s="223">
        <f>O477*H477</f>
        <v>0</v>
      </c>
      <c r="Q477" s="223">
        <v>0</v>
      </c>
      <c r="R477" s="223">
        <f>Q477*H477</f>
        <v>0</v>
      </c>
      <c r="S477" s="223">
        <v>0</v>
      </c>
      <c r="T477" s="224">
        <f>S477*H477</f>
        <v>0</v>
      </c>
      <c r="AR477" s="225" t="s">
        <v>163</v>
      </c>
      <c r="AT477" s="225" t="s">
        <v>129</v>
      </c>
      <c r="AU477" s="225" t="s">
        <v>83</v>
      </c>
      <c r="AY477" s="16" t="s">
        <v>128</v>
      </c>
      <c r="BE477" s="226">
        <f>IF(N477="základní",J477,0)</f>
        <v>0</v>
      </c>
      <c r="BF477" s="226">
        <f>IF(N477="snížená",J477,0)</f>
        <v>0</v>
      </c>
      <c r="BG477" s="226">
        <f>IF(N477="zákl. přenesená",J477,0)</f>
        <v>0</v>
      </c>
      <c r="BH477" s="226">
        <f>IF(N477="sníž. přenesená",J477,0)</f>
        <v>0</v>
      </c>
      <c r="BI477" s="226">
        <f>IF(N477="nulová",J477,0)</f>
        <v>0</v>
      </c>
      <c r="BJ477" s="16" t="s">
        <v>81</v>
      </c>
      <c r="BK477" s="226">
        <f>ROUND(I477*H477,2)</f>
        <v>0</v>
      </c>
      <c r="BL477" s="16" t="s">
        <v>163</v>
      </c>
      <c r="BM477" s="225" t="s">
        <v>614</v>
      </c>
    </row>
    <row r="478" spans="2:47" s="1" customFormat="1" ht="12">
      <c r="B478" s="37"/>
      <c r="C478" s="38"/>
      <c r="D478" s="227" t="s">
        <v>134</v>
      </c>
      <c r="E478" s="38"/>
      <c r="F478" s="228" t="s">
        <v>653</v>
      </c>
      <c r="G478" s="38"/>
      <c r="H478" s="38"/>
      <c r="I478" s="138"/>
      <c r="J478" s="38"/>
      <c r="K478" s="38"/>
      <c r="L478" s="42"/>
      <c r="M478" s="229"/>
      <c r="N478" s="85"/>
      <c r="O478" s="85"/>
      <c r="P478" s="85"/>
      <c r="Q478" s="85"/>
      <c r="R478" s="85"/>
      <c r="S478" s="85"/>
      <c r="T478" s="86"/>
      <c r="AT478" s="16" t="s">
        <v>134</v>
      </c>
      <c r="AU478" s="16" t="s">
        <v>83</v>
      </c>
    </row>
    <row r="479" spans="2:63" s="10" customFormat="1" ht="22.8" customHeight="1">
      <c r="B479" s="200"/>
      <c r="C479" s="201"/>
      <c r="D479" s="202" t="s">
        <v>72</v>
      </c>
      <c r="E479" s="241" t="s">
        <v>1342</v>
      </c>
      <c r="F479" s="241" t="s">
        <v>1343</v>
      </c>
      <c r="G479" s="201"/>
      <c r="H479" s="201"/>
      <c r="I479" s="204"/>
      <c r="J479" s="242">
        <f>BK479</f>
        <v>0</v>
      </c>
      <c r="K479" s="201"/>
      <c r="L479" s="206"/>
      <c r="M479" s="207"/>
      <c r="N479" s="208"/>
      <c r="O479" s="208"/>
      <c r="P479" s="209">
        <f>SUM(P480:P517)</f>
        <v>0</v>
      </c>
      <c r="Q479" s="208"/>
      <c r="R479" s="209">
        <f>SUM(R480:R517)</f>
        <v>0.035955407216</v>
      </c>
      <c r="S479" s="208"/>
      <c r="T479" s="210">
        <f>SUM(T480:T517)</f>
        <v>0</v>
      </c>
      <c r="AR479" s="211" t="s">
        <v>83</v>
      </c>
      <c r="AT479" s="212" t="s">
        <v>72</v>
      </c>
      <c r="AU479" s="212" t="s">
        <v>81</v>
      </c>
      <c r="AY479" s="211" t="s">
        <v>128</v>
      </c>
      <c r="BK479" s="213">
        <f>SUM(BK480:BK517)</f>
        <v>0</v>
      </c>
    </row>
    <row r="480" spans="2:65" s="1" customFormat="1" ht="24" customHeight="1">
      <c r="B480" s="37"/>
      <c r="C480" s="214" t="s">
        <v>417</v>
      </c>
      <c r="D480" s="214" t="s">
        <v>129</v>
      </c>
      <c r="E480" s="215" t="s">
        <v>1344</v>
      </c>
      <c r="F480" s="216" t="s">
        <v>1345</v>
      </c>
      <c r="G480" s="217" t="s">
        <v>210</v>
      </c>
      <c r="H480" s="218">
        <v>1.47</v>
      </c>
      <c r="I480" s="219"/>
      <c r="J480" s="220">
        <f>ROUND(I480*H480,2)</f>
        <v>0</v>
      </c>
      <c r="K480" s="216" t="s">
        <v>175</v>
      </c>
      <c r="L480" s="42"/>
      <c r="M480" s="221" t="s">
        <v>1</v>
      </c>
      <c r="N480" s="222" t="s">
        <v>38</v>
      </c>
      <c r="O480" s="85"/>
      <c r="P480" s="223">
        <f>O480*H480</f>
        <v>0</v>
      </c>
      <c r="Q480" s="223">
        <v>8E-05</v>
      </c>
      <c r="R480" s="223">
        <f>Q480*H480</f>
        <v>0.00011760000000000001</v>
      </c>
      <c r="S480" s="223">
        <v>0</v>
      </c>
      <c r="T480" s="224">
        <f>S480*H480</f>
        <v>0</v>
      </c>
      <c r="AR480" s="225" t="s">
        <v>163</v>
      </c>
      <c r="AT480" s="225" t="s">
        <v>129</v>
      </c>
      <c r="AU480" s="225" t="s">
        <v>83</v>
      </c>
      <c r="AY480" s="16" t="s">
        <v>128</v>
      </c>
      <c r="BE480" s="226">
        <f>IF(N480="základní",J480,0)</f>
        <v>0</v>
      </c>
      <c r="BF480" s="226">
        <f>IF(N480="snížená",J480,0)</f>
        <v>0</v>
      </c>
      <c r="BG480" s="226">
        <f>IF(N480="zákl. přenesená",J480,0)</f>
        <v>0</v>
      </c>
      <c r="BH480" s="226">
        <f>IF(N480="sníž. přenesená",J480,0)</f>
        <v>0</v>
      </c>
      <c r="BI480" s="226">
        <f>IF(N480="nulová",J480,0)</f>
        <v>0</v>
      </c>
      <c r="BJ480" s="16" t="s">
        <v>81</v>
      </c>
      <c r="BK480" s="226">
        <f>ROUND(I480*H480,2)</f>
        <v>0</v>
      </c>
      <c r="BL480" s="16" t="s">
        <v>163</v>
      </c>
      <c r="BM480" s="225" t="s">
        <v>617</v>
      </c>
    </row>
    <row r="481" spans="2:47" s="1" customFormat="1" ht="12">
      <c r="B481" s="37"/>
      <c r="C481" s="38"/>
      <c r="D481" s="227" t="s">
        <v>134</v>
      </c>
      <c r="E481" s="38"/>
      <c r="F481" s="228" t="s">
        <v>1345</v>
      </c>
      <c r="G481" s="38"/>
      <c r="H481" s="38"/>
      <c r="I481" s="138"/>
      <c r="J481" s="38"/>
      <c r="K481" s="38"/>
      <c r="L481" s="42"/>
      <c r="M481" s="229"/>
      <c r="N481" s="85"/>
      <c r="O481" s="85"/>
      <c r="P481" s="85"/>
      <c r="Q481" s="85"/>
      <c r="R481" s="85"/>
      <c r="S481" s="85"/>
      <c r="T481" s="86"/>
      <c r="AT481" s="16" t="s">
        <v>134</v>
      </c>
      <c r="AU481" s="16" t="s">
        <v>83</v>
      </c>
    </row>
    <row r="482" spans="2:51" s="12" customFormat="1" ht="12">
      <c r="B482" s="243"/>
      <c r="C482" s="244"/>
      <c r="D482" s="227" t="s">
        <v>212</v>
      </c>
      <c r="E482" s="245" t="s">
        <v>1</v>
      </c>
      <c r="F482" s="246" t="s">
        <v>1346</v>
      </c>
      <c r="G482" s="244"/>
      <c r="H482" s="247">
        <v>1.47</v>
      </c>
      <c r="I482" s="248"/>
      <c r="J482" s="244"/>
      <c r="K482" s="244"/>
      <c r="L482" s="249"/>
      <c r="M482" s="250"/>
      <c r="N482" s="251"/>
      <c r="O482" s="251"/>
      <c r="P482" s="251"/>
      <c r="Q482" s="251"/>
      <c r="R482" s="251"/>
      <c r="S482" s="251"/>
      <c r="T482" s="252"/>
      <c r="AT482" s="253" t="s">
        <v>212</v>
      </c>
      <c r="AU482" s="253" t="s">
        <v>83</v>
      </c>
      <c r="AV482" s="12" t="s">
        <v>83</v>
      </c>
      <c r="AW482" s="12" t="s">
        <v>31</v>
      </c>
      <c r="AX482" s="12" t="s">
        <v>73</v>
      </c>
      <c r="AY482" s="253" t="s">
        <v>128</v>
      </c>
    </row>
    <row r="483" spans="2:51" s="13" customFormat="1" ht="12">
      <c r="B483" s="254"/>
      <c r="C483" s="255"/>
      <c r="D483" s="227" t="s">
        <v>212</v>
      </c>
      <c r="E483" s="256" t="s">
        <v>1</v>
      </c>
      <c r="F483" s="257" t="s">
        <v>214</v>
      </c>
      <c r="G483" s="255"/>
      <c r="H483" s="258">
        <v>1.47</v>
      </c>
      <c r="I483" s="259"/>
      <c r="J483" s="255"/>
      <c r="K483" s="255"/>
      <c r="L483" s="260"/>
      <c r="M483" s="261"/>
      <c r="N483" s="262"/>
      <c r="O483" s="262"/>
      <c r="P483" s="262"/>
      <c r="Q483" s="262"/>
      <c r="R483" s="262"/>
      <c r="S483" s="262"/>
      <c r="T483" s="263"/>
      <c r="AT483" s="264" t="s">
        <v>212</v>
      </c>
      <c r="AU483" s="264" t="s">
        <v>83</v>
      </c>
      <c r="AV483" s="13" t="s">
        <v>133</v>
      </c>
      <c r="AW483" s="13" t="s">
        <v>31</v>
      </c>
      <c r="AX483" s="13" t="s">
        <v>81</v>
      </c>
      <c r="AY483" s="264" t="s">
        <v>128</v>
      </c>
    </row>
    <row r="484" spans="2:65" s="1" customFormat="1" ht="16.5" customHeight="1">
      <c r="B484" s="37"/>
      <c r="C484" s="214" t="s">
        <v>619</v>
      </c>
      <c r="D484" s="214" t="s">
        <v>129</v>
      </c>
      <c r="E484" s="215" t="s">
        <v>1347</v>
      </c>
      <c r="F484" s="216" t="s">
        <v>1348</v>
      </c>
      <c r="G484" s="217" t="s">
        <v>210</v>
      </c>
      <c r="H484" s="218">
        <v>43.888</v>
      </c>
      <c r="I484" s="219"/>
      <c r="J484" s="220">
        <f>ROUND(I484*H484,2)</f>
        <v>0</v>
      </c>
      <c r="K484" s="216" t="s">
        <v>175</v>
      </c>
      <c r="L484" s="42"/>
      <c r="M484" s="221" t="s">
        <v>1</v>
      </c>
      <c r="N484" s="222" t="s">
        <v>38</v>
      </c>
      <c r="O484" s="85"/>
      <c r="P484" s="223">
        <f>O484*H484</f>
        <v>0</v>
      </c>
      <c r="Q484" s="223">
        <v>0</v>
      </c>
      <c r="R484" s="223">
        <f>Q484*H484</f>
        <v>0</v>
      </c>
      <c r="S484" s="223">
        <v>0</v>
      </c>
      <c r="T484" s="224">
        <f>S484*H484</f>
        <v>0</v>
      </c>
      <c r="AR484" s="225" t="s">
        <v>163</v>
      </c>
      <c r="AT484" s="225" t="s">
        <v>129</v>
      </c>
      <c r="AU484" s="225" t="s">
        <v>83</v>
      </c>
      <c r="AY484" s="16" t="s">
        <v>128</v>
      </c>
      <c r="BE484" s="226">
        <f>IF(N484="základní",J484,0)</f>
        <v>0</v>
      </c>
      <c r="BF484" s="226">
        <f>IF(N484="snížená",J484,0)</f>
        <v>0</v>
      </c>
      <c r="BG484" s="226">
        <f>IF(N484="zákl. přenesená",J484,0)</f>
        <v>0</v>
      </c>
      <c r="BH484" s="226">
        <f>IF(N484="sníž. přenesená",J484,0)</f>
        <v>0</v>
      </c>
      <c r="BI484" s="226">
        <f>IF(N484="nulová",J484,0)</f>
        <v>0</v>
      </c>
      <c r="BJ484" s="16" t="s">
        <v>81</v>
      </c>
      <c r="BK484" s="226">
        <f>ROUND(I484*H484,2)</f>
        <v>0</v>
      </c>
      <c r="BL484" s="16" t="s">
        <v>163</v>
      </c>
      <c r="BM484" s="225" t="s">
        <v>622</v>
      </c>
    </row>
    <row r="485" spans="2:47" s="1" customFormat="1" ht="12">
      <c r="B485" s="37"/>
      <c r="C485" s="38"/>
      <c r="D485" s="227" t="s">
        <v>134</v>
      </c>
      <c r="E485" s="38"/>
      <c r="F485" s="228" t="s">
        <v>1348</v>
      </c>
      <c r="G485" s="38"/>
      <c r="H485" s="38"/>
      <c r="I485" s="138"/>
      <c r="J485" s="38"/>
      <c r="K485" s="38"/>
      <c r="L485" s="42"/>
      <c r="M485" s="229"/>
      <c r="N485" s="85"/>
      <c r="O485" s="85"/>
      <c r="P485" s="85"/>
      <c r="Q485" s="85"/>
      <c r="R485" s="85"/>
      <c r="S485" s="85"/>
      <c r="T485" s="86"/>
      <c r="AT485" s="16" t="s">
        <v>134</v>
      </c>
      <c r="AU485" s="16" t="s">
        <v>83</v>
      </c>
    </row>
    <row r="486" spans="2:51" s="12" customFormat="1" ht="12">
      <c r="B486" s="243"/>
      <c r="C486" s="244"/>
      <c r="D486" s="227" t="s">
        <v>212</v>
      </c>
      <c r="E486" s="245" t="s">
        <v>1</v>
      </c>
      <c r="F486" s="246" t="s">
        <v>1349</v>
      </c>
      <c r="G486" s="244"/>
      <c r="H486" s="247">
        <v>7.792000000000001</v>
      </c>
      <c r="I486" s="248"/>
      <c r="J486" s="244"/>
      <c r="K486" s="244"/>
      <c r="L486" s="249"/>
      <c r="M486" s="250"/>
      <c r="N486" s="251"/>
      <c r="O486" s="251"/>
      <c r="P486" s="251"/>
      <c r="Q486" s="251"/>
      <c r="R486" s="251"/>
      <c r="S486" s="251"/>
      <c r="T486" s="252"/>
      <c r="AT486" s="253" t="s">
        <v>212</v>
      </c>
      <c r="AU486" s="253" t="s">
        <v>83</v>
      </c>
      <c r="AV486" s="12" t="s">
        <v>83</v>
      </c>
      <c r="AW486" s="12" t="s">
        <v>31</v>
      </c>
      <c r="AX486" s="12" t="s">
        <v>73</v>
      </c>
      <c r="AY486" s="253" t="s">
        <v>128</v>
      </c>
    </row>
    <row r="487" spans="2:51" s="12" customFormat="1" ht="12">
      <c r="B487" s="243"/>
      <c r="C487" s="244"/>
      <c r="D487" s="227" t="s">
        <v>212</v>
      </c>
      <c r="E487" s="245" t="s">
        <v>1</v>
      </c>
      <c r="F487" s="246" t="s">
        <v>1350</v>
      </c>
      <c r="G487" s="244"/>
      <c r="H487" s="247">
        <v>16.56</v>
      </c>
      <c r="I487" s="248"/>
      <c r="J487" s="244"/>
      <c r="K487" s="244"/>
      <c r="L487" s="249"/>
      <c r="M487" s="250"/>
      <c r="N487" s="251"/>
      <c r="O487" s="251"/>
      <c r="P487" s="251"/>
      <c r="Q487" s="251"/>
      <c r="R487" s="251"/>
      <c r="S487" s="251"/>
      <c r="T487" s="252"/>
      <c r="AT487" s="253" t="s">
        <v>212</v>
      </c>
      <c r="AU487" s="253" t="s">
        <v>83</v>
      </c>
      <c r="AV487" s="12" t="s">
        <v>83</v>
      </c>
      <c r="AW487" s="12" t="s">
        <v>31</v>
      </c>
      <c r="AX487" s="12" t="s">
        <v>73</v>
      </c>
      <c r="AY487" s="253" t="s">
        <v>128</v>
      </c>
    </row>
    <row r="488" spans="2:51" s="12" customFormat="1" ht="12">
      <c r="B488" s="243"/>
      <c r="C488" s="244"/>
      <c r="D488" s="227" t="s">
        <v>212</v>
      </c>
      <c r="E488" s="245" t="s">
        <v>1</v>
      </c>
      <c r="F488" s="246" t="s">
        <v>1351</v>
      </c>
      <c r="G488" s="244"/>
      <c r="H488" s="247">
        <v>2.4</v>
      </c>
      <c r="I488" s="248"/>
      <c r="J488" s="244"/>
      <c r="K488" s="244"/>
      <c r="L488" s="249"/>
      <c r="M488" s="250"/>
      <c r="N488" s="251"/>
      <c r="O488" s="251"/>
      <c r="P488" s="251"/>
      <c r="Q488" s="251"/>
      <c r="R488" s="251"/>
      <c r="S488" s="251"/>
      <c r="T488" s="252"/>
      <c r="AT488" s="253" t="s">
        <v>212</v>
      </c>
      <c r="AU488" s="253" t="s">
        <v>83</v>
      </c>
      <c r="AV488" s="12" t="s">
        <v>83</v>
      </c>
      <c r="AW488" s="12" t="s">
        <v>31</v>
      </c>
      <c r="AX488" s="12" t="s">
        <v>73</v>
      </c>
      <c r="AY488" s="253" t="s">
        <v>128</v>
      </c>
    </row>
    <row r="489" spans="2:51" s="12" customFormat="1" ht="12">
      <c r="B489" s="243"/>
      <c r="C489" s="244"/>
      <c r="D489" s="227" t="s">
        <v>212</v>
      </c>
      <c r="E489" s="245" t="s">
        <v>1</v>
      </c>
      <c r="F489" s="246" t="s">
        <v>1352</v>
      </c>
      <c r="G489" s="244"/>
      <c r="H489" s="247">
        <v>8.351999999999999</v>
      </c>
      <c r="I489" s="248"/>
      <c r="J489" s="244"/>
      <c r="K489" s="244"/>
      <c r="L489" s="249"/>
      <c r="M489" s="250"/>
      <c r="N489" s="251"/>
      <c r="O489" s="251"/>
      <c r="P489" s="251"/>
      <c r="Q489" s="251"/>
      <c r="R489" s="251"/>
      <c r="S489" s="251"/>
      <c r="T489" s="252"/>
      <c r="AT489" s="253" t="s">
        <v>212</v>
      </c>
      <c r="AU489" s="253" t="s">
        <v>83</v>
      </c>
      <c r="AV489" s="12" t="s">
        <v>83</v>
      </c>
      <c r="AW489" s="12" t="s">
        <v>31</v>
      </c>
      <c r="AX489" s="12" t="s">
        <v>73</v>
      </c>
      <c r="AY489" s="253" t="s">
        <v>128</v>
      </c>
    </row>
    <row r="490" spans="2:51" s="12" customFormat="1" ht="12">
      <c r="B490" s="243"/>
      <c r="C490" s="244"/>
      <c r="D490" s="227" t="s">
        <v>212</v>
      </c>
      <c r="E490" s="245" t="s">
        <v>1</v>
      </c>
      <c r="F490" s="246" t="s">
        <v>1353</v>
      </c>
      <c r="G490" s="244"/>
      <c r="H490" s="247">
        <v>8.064</v>
      </c>
      <c r="I490" s="248"/>
      <c r="J490" s="244"/>
      <c r="K490" s="244"/>
      <c r="L490" s="249"/>
      <c r="M490" s="250"/>
      <c r="N490" s="251"/>
      <c r="O490" s="251"/>
      <c r="P490" s="251"/>
      <c r="Q490" s="251"/>
      <c r="R490" s="251"/>
      <c r="S490" s="251"/>
      <c r="T490" s="252"/>
      <c r="AT490" s="253" t="s">
        <v>212</v>
      </c>
      <c r="AU490" s="253" t="s">
        <v>83</v>
      </c>
      <c r="AV490" s="12" t="s">
        <v>83</v>
      </c>
      <c r="AW490" s="12" t="s">
        <v>31</v>
      </c>
      <c r="AX490" s="12" t="s">
        <v>73</v>
      </c>
      <c r="AY490" s="253" t="s">
        <v>128</v>
      </c>
    </row>
    <row r="491" spans="2:51" s="12" customFormat="1" ht="12">
      <c r="B491" s="243"/>
      <c r="C491" s="244"/>
      <c r="D491" s="227" t="s">
        <v>212</v>
      </c>
      <c r="E491" s="245" t="s">
        <v>1</v>
      </c>
      <c r="F491" s="246" t="s">
        <v>1354</v>
      </c>
      <c r="G491" s="244"/>
      <c r="H491" s="247">
        <v>0.72</v>
      </c>
      <c r="I491" s="248"/>
      <c r="J491" s="244"/>
      <c r="K491" s="244"/>
      <c r="L491" s="249"/>
      <c r="M491" s="250"/>
      <c r="N491" s="251"/>
      <c r="O491" s="251"/>
      <c r="P491" s="251"/>
      <c r="Q491" s="251"/>
      <c r="R491" s="251"/>
      <c r="S491" s="251"/>
      <c r="T491" s="252"/>
      <c r="AT491" s="253" t="s">
        <v>212</v>
      </c>
      <c r="AU491" s="253" t="s">
        <v>83</v>
      </c>
      <c r="AV491" s="12" t="s">
        <v>83</v>
      </c>
      <c r="AW491" s="12" t="s">
        <v>31</v>
      </c>
      <c r="AX491" s="12" t="s">
        <v>73</v>
      </c>
      <c r="AY491" s="253" t="s">
        <v>128</v>
      </c>
    </row>
    <row r="492" spans="2:51" s="13" customFormat="1" ht="12">
      <c r="B492" s="254"/>
      <c r="C492" s="255"/>
      <c r="D492" s="227" t="s">
        <v>212</v>
      </c>
      <c r="E492" s="256" t="s">
        <v>1</v>
      </c>
      <c r="F492" s="257" t="s">
        <v>214</v>
      </c>
      <c r="G492" s="255"/>
      <c r="H492" s="258">
        <v>43.888</v>
      </c>
      <c r="I492" s="259"/>
      <c r="J492" s="255"/>
      <c r="K492" s="255"/>
      <c r="L492" s="260"/>
      <c r="M492" s="261"/>
      <c r="N492" s="262"/>
      <c r="O492" s="262"/>
      <c r="P492" s="262"/>
      <c r="Q492" s="262"/>
      <c r="R492" s="262"/>
      <c r="S492" s="262"/>
      <c r="T492" s="263"/>
      <c r="AT492" s="264" t="s">
        <v>212</v>
      </c>
      <c r="AU492" s="264" t="s">
        <v>83</v>
      </c>
      <c r="AV492" s="13" t="s">
        <v>133</v>
      </c>
      <c r="AW492" s="13" t="s">
        <v>31</v>
      </c>
      <c r="AX492" s="13" t="s">
        <v>81</v>
      </c>
      <c r="AY492" s="264" t="s">
        <v>128</v>
      </c>
    </row>
    <row r="493" spans="2:65" s="1" customFormat="1" ht="24" customHeight="1">
      <c r="B493" s="37"/>
      <c r="C493" s="214" t="s">
        <v>422</v>
      </c>
      <c r="D493" s="214" t="s">
        <v>129</v>
      </c>
      <c r="E493" s="215" t="s">
        <v>1355</v>
      </c>
      <c r="F493" s="216" t="s">
        <v>1356</v>
      </c>
      <c r="G493" s="217" t="s">
        <v>210</v>
      </c>
      <c r="H493" s="218">
        <v>24.352</v>
      </c>
      <c r="I493" s="219"/>
      <c r="J493" s="220">
        <f>ROUND(I493*H493,2)</f>
        <v>0</v>
      </c>
      <c r="K493" s="216" t="s">
        <v>175</v>
      </c>
      <c r="L493" s="42"/>
      <c r="M493" s="221" t="s">
        <v>1</v>
      </c>
      <c r="N493" s="222" t="s">
        <v>38</v>
      </c>
      <c r="O493" s="85"/>
      <c r="P493" s="223">
        <f>O493*H493</f>
        <v>0</v>
      </c>
      <c r="Q493" s="223">
        <v>6.0528E-05</v>
      </c>
      <c r="R493" s="223">
        <f>Q493*H493</f>
        <v>0.001473977856</v>
      </c>
      <c r="S493" s="223">
        <v>0</v>
      </c>
      <c r="T493" s="224">
        <f>S493*H493</f>
        <v>0</v>
      </c>
      <c r="AR493" s="225" t="s">
        <v>163</v>
      </c>
      <c r="AT493" s="225" t="s">
        <v>129</v>
      </c>
      <c r="AU493" s="225" t="s">
        <v>83</v>
      </c>
      <c r="AY493" s="16" t="s">
        <v>128</v>
      </c>
      <c r="BE493" s="226">
        <f>IF(N493="základní",J493,0)</f>
        <v>0</v>
      </c>
      <c r="BF493" s="226">
        <f>IF(N493="snížená",J493,0)</f>
        <v>0</v>
      </c>
      <c r="BG493" s="226">
        <f>IF(N493="zákl. přenesená",J493,0)</f>
        <v>0</v>
      </c>
      <c r="BH493" s="226">
        <f>IF(N493="sníž. přenesená",J493,0)</f>
        <v>0</v>
      </c>
      <c r="BI493" s="226">
        <f>IF(N493="nulová",J493,0)</f>
        <v>0</v>
      </c>
      <c r="BJ493" s="16" t="s">
        <v>81</v>
      </c>
      <c r="BK493" s="226">
        <f>ROUND(I493*H493,2)</f>
        <v>0</v>
      </c>
      <c r="BL493" s="16" t="s">
        <v>163</v>
      </c>
      <c r="BM493" s="225" t="s">
        <v>625</v>
      </c>
    </row>
    <row r="494" spans="2:47" s="1" customFormat="1" ht="12">
      <c r="B494" s="37"/>
      <c r="C494" s="38"/>
      <c r="D494" s="227" t="s">
        <v>134</v>
      </c>
      <c r="E494" s="38"/>
      <c r="F494" s="228" t="s">
        <v>1356</v>
      </c>
      <c r="G494" s="38"/>
      <c r="H494" s="38"/>
      <c r="I494" s="138"/>
      <c r="J494" s="38"/>
      <c r="K494" s="38"/>
      <c r="L494" s="42"/>
      <c r="M494" s="229"/>
      <c r="N494" s="85"/>
      <c r="O494" s="85"/>
      <c r="P494" s="85"/>
      <c r="Q494" s="85"/>
      <c r="R494" s="85"/>
      <c r="S494" s="85"/>
      <c r="T494" s="86"/>
      <c r="AT494" s="16" t="s">
        <v>134</v>
      </c>
      <c r="AU494" s="16" t="s">
        <v>83</v>
      </c>
    </row>
    <row r="495" spans="2:51" s="12" customFormat="1" ht="12">
      <c r="B495" s="243"/>
      <c r="C495" s="244"/>
      <c r="D495" s="227" t="s">
        <v>212</v>
      </c>
      <c r="E495" s="245" t="s">
        <v>1</v>
      </c>
      <c r="F495" s="246" t="s">
        <v>1349</v>
      </c>
      <c r="G495" s="244"/>
      <c r="H495" s="247">
        <v>7.792000000000001</v>
      </c>
      <c r="I495" s="248"/>
      <c r="J495" s="244"/>
      <c r="K495" s="244"/>
      <c r="L495" s="249"/>
      <c r="M495" s="250"/>
      <c r="N495" s="251"/>
      <c r="O495" s="251"/>
      <c r="P495" s="251"/>
      <c r="Q495" s="251"/>
      <c r="R495" s="251"/>
      <c r="S495" s="251"/>
      <c r="T495" s="252"/>
      <c r="AT495" s="253" t="s">
        <v>212</v>
      </c>
      <c r="AU495" s="253" t="s">
        <v>83</v>
      </c>
      <c r="AV495" s="12" t="s">
        <v>83</v>
      </c>
      <c r="AW495" s="12" t="s">
        <v>31</v>
      </c>
      <c r="AX495" s="12" t="s">
        <v>73</v>
      </c>
      <c r="AY495" s="253" t="s">
        <v>128</v>
      </c>
    </row>
    <row r="496" spans="2:51" s="12" customFormat="1" ht="12">
      <c r="B496" s="243"/>
      <c r="C496" s="244"/>
      <c r="D496" s="227" t="s">
        <v>212</v>
      </c>
      <c r="E496" s="245" t="s">
        <v>1</v>
      </c>
      <c r="F496" s="246" t="s">
        <v>1350</v>
      </c>
      <c r="G496" s="244"/>
      <c r="H496" s="247">
        <v>16.56</v>
      </c>
      <c r="I496" s="248"/>
      <c r="J496" s="244"/>
      <c r="K496" s="244"/>
      <c r="L496" s="249"/>
      <c r="M496" s="250"/>
      <c r="N496" s="251"/>
      <c r="O496" s="251"/>
      <c r="P496" s="251"/>
      <c r="Q496" s="251"/>
      <c r="R496" s="251"/>
      <c r="S496" s="251"/>
      <c r="T496" s="252"/>
      <c r="AT496" s="253" t="s">
        <v>212</v>
      </c>
      <c r="AU496" s="253" t="s">
        <v>83</v>
      </c>
      <c r="AV496" s="12" t="s">
        <v>83</v>
      </c>
      <c r="AW496" s="12" t="s">
        <v>31</v>
      </c>
      <c r="AX496" s="12" t="s">
        <v>73</v>
      </c>
      <c r="AY496" s="253" t="s">
        <v>128</v>
      </c>
    </row>
    <row r="497" spans="2:51" s="13" customFormat="1" ht="12">
      <c r="B497" s="254"/>
      <c r="C497" s="255"/>
      <c r="D497" s="227" t="s">
        <v>212</v>
      </c>
      <c r="E497" s="256" t="s">
        <v>1</v>
      </c>
      <c r="F497" s="257" t="s">
        <v>214</v>
      </c>
      <c r="G497" s="255"/>
      <c r="H497" s="258">
        <v>24.352</v>
      </c>
      <c r="I497" s="259"/>
      <c r="J497" s="255"/>
      <c r="K497" s="255"/>
      <c r="L497" s="260"/>
      <c r="M497" s="261"/>
      <c r="N497" s="262"/>
      <c r="O497" s="262"/>
      <c r="P497" s="262"/>
      <c r="Q497" s="262"/>
      <c r="R497" s="262"/>
      <c r="S497" s="262"/>
      <c r="T497" s="263"/>
      <c r="AT497" s="264" t="s">
        <v>212</v>
      </c>
      <c r="AU497" s="264" t="s">
        <v>83</v>
      </c>
      <c r="AV497" s="13" t="s">
        <v>133</v>
      </c>
      <c r="AW497" s="13" t="s">
        <v>31</v>
      </c>
      <c r="AX497" s="13" t="s">
        <v>81</v>
      </c>
      <c r="AY497" s="264" t="s">
        <v>128</v>
      </c>
    </row>
    <row r="498" spans="2:65" s="1" customFormat="1" ht="24" customHeight="1">
      <c r="B498" s="37"/>
      <c r="C498" s="214" t="s">
        <v>627</v>
      </c>
      <c r="D498" s="214" t="s">
        <v>129</v>
      </c>
      <c r="E498" s="215" t="s">
        <v>1357</v>
      </c>
      <c r="F498" s="216" t="s">
        <v>1358</v>
      </c>
      <c r="G498" s="217" t="s">
        <v>210</v>
      </c>
      <c r="H498" s="218">
        <v>1.47</v>
      </c>
      <c r="I498" s="219"/>
      <c r="J498" s="220">
        <f>ROUND(I498*H498,2)</f>
        <v>0</v>
      </c>
      <c r="K498" s="216" t="s">
        <v>175</v>
      </c>
      <c r="L498" s="42"/>
      <c r="M498" s="221" t="s">
        <v>1</v>
      </c>
      <c r="N498" s="222" t="s">
        <v>38</v>
      </c>
      <c r="O498" s="85"/>
      <c r="P498" s="223">
        <f>O498*H498</f>
        <v>0</v>
      </c>
      <c r="Q498" s="223">
        <v>0.000167</v>
      </c>
      <c r="R498" s="223">
        <f>Q498*H498</f>
        <v>0.00024549</v>
      </c>
      <c r="S498" s="223">
        <v>0</v>
      </c>
      <c r="T498" s="224">
        <f>S498*H498</f>
        <v>0</v>
      </c>
      <c r="AR498" s="225" t="s">
        <v>163</v>
      </c>
      <c r="AT498" s="225" t="s">
        <v>129</v>
      </c>
      <c r="AU498" s="225" t="s">
        <v>83</v>
      </c>
      <c r="AY498" s="16" t="s">
        <v>128</v>
      </c>
      <c r="BE498" s="226">
        <f>IF(N498="základní",J498,0)</f>
        <v>0</v>
      </c>
      <c r="BF498" s="226">
        <f>IF(N498="snížená",J498,0)</f>
        <v>0</v>
      </c>
      <c r="BG498" s="226">
        <f>IF(N498="zákl. přenesená",J498,0)</f>
        <v>0</v>
      </c>
      <c r="BH498" s="226">
        <f>IF(N498="sníž. přenesená",J498,0)</f>
        <v>0</v>
      </c>
      <c r="BI498" s="226">
        <f>IF(N498="nulová",J498,0)</f>
        <v>0</v>
      </c>
      <c r="BJ498" s="16" t="s">
        <v>81</v>
      </c>
      <c r="BK498" s="226">
        <f>ROUND(I498*H498,2)</f>
        <v>0</v>
      </c>
      <c r="BL498" s="16" t="s">
        <v>163</v>
      </c>
      <c r="BM498" s="225" t="s">
        <v>630</v>
      </c>
    </row>
    <row r="499" spans="2:47" s="1" customFormat="1" ht="12">
      <c r="B499" s="37"/>
      <c r="C499" s="38"/>
      <c r="D499" s="227" t="s">
        <v>134</v>
      </c>
      <c r="E499" s="38"/>
      <c r="F499" s="228" t="s">
        <v>1358</v>
      </c>
      <c r="G499" s="38"/>
      <c r="H499" s="38"/>
      <c r="I499" s="138"/>
      <c r="J499" s="38"/>
      <c r="K499" s="38"/>
      <c r="L499" s="42"/>
      <c r="M499" s="229"/>
      <c r="N499" s="85"/>
      <c r="O499" s="85"/>
      <c r="P499" s="85"/>
      <c r="Q499" s="85"/>
      <c r="R499" s="85"/>
      <c r="S499" s="85"/>
      <c r="T499" s="86"/>
      <c r="AT499" s="16" t="s">
        <v>134</v>
      </c>
      <c r="AU499" s="16" t="s">
        <v>83</v>
      </c>
    </row>
    <row r="500" spans="2:65" s="1" customFormat="1" ht="24" customHeight="1">
      <c r="B500" s="37"/>
      <c r="C500" s="214" t="s">
        <v>425</v>
      </c>
      <c r="D500" s="214" t="s">
        <v>129</v>
      </c>
      <c r="E500" s="215" t="s">
        <v>1359</v>
      </c>
      <c r="F500" s="216" t="s">
        <v>1360</v>
      </c>
      <c r="G500" s="217" t="s">
        <v>210</v>
      </c>
      <c r="H500" s="218">
        <v>1.47</v>
      </c>
      <c r="I500" s="219"/>
      <c r="J500" s="220">
        <f>ROUND(I500*H500,2)</f>
        <v>0</v>
      </c>
      <c r="K500" s="216" t="s">
        <v>175</v>
      </c>
      <c r="L500" s="42"/>
      <c r="M500" s="221" t="s">
        <v>1</v>
      </c>
      <c r="N500" s="222" t="s">
        <v>38</v>
      </c>
      <c r="O500" s="85"/>
      <c r="P500" s="223">
        <f>O500*H500</f>
        <v>0</v>
      </c>
      <c r="Q500" s="223">
        <v>0.000167</v>
      </c>
      <c r="R500" s="223">
        <f>Q500*H500</f>
        <v>0.00024549</v>
      </c>
      <c r="S500" s="223">
        <v>0</v>
      </c>
      <c r="T500" s="224">
        <f>S500*H500</f>
        <v>0</v>
      </c>
      <c r="AR500" s="225" t="s">
        <v>163</v>
      </c>
      <c r="AT500" s="225" t="s">
        <v>129</v>
      </c>
      <c r="AU500" s="225" t="s">
        <v>83</v>
      </c>
      <c r="AY500" s="16" t="s">
        <v>128</v>
      </c>
      <c r="BE500" s="226">
        <f>IF(N500="základní",J500,0)</f>
        <v>0</v>
      </c>
      <c r="BF500" s="226">
        <f>IF(N500="snížená",J500,0)</f>
        <v>0</v>
      </c>
      <c r="BG500" s="226">
        <f>IF(N500="zákl. přenesená",J500,0)</f>
        <v>0</v>
      </c>
      <c r="BH500" s="226">
        <f>IF(N500="sníž. přenesená",J500,0)</f>
        <v>0</v>
      </c>
      <c r="BI500" s="226">
        <f>IF(N500="nulová",J500,0)</f>
        <v>0</v>
      </c>
      <c r="BJ500" s="16" t="s">
        <v>81</v>
      </c>
      <c r="BK500" s="226">
        <f>ROUND(I500*H500,2)</f>
        <v>0</v>
      </c>
      <c r="BL500" s="16" t="s">
        <v>163</v>
      </c>
      <c r="BM500" s="225" t="s">
        <v>633</v>
      </c>
    </row>
    <row r="501" spans="2:47" s="1" customFormat="1" ht="12">
      <c r="B501" s="37"/>
      <c r="C501" s="38"/>
      <c r="D501" s="227" t="s">
        <v>134</v>
      </c>
      <c r="E501" s="38"/>
      <c r="F501" s="228" t="s">
        <v>1360</v>
      </c>
      <c r="G501" s="38"/>
      <c r="H501" s="38"/>
      <c r="I501" s="138"/>
      <c r="J501" s="38"/>
      <c r="K501" s="38"/>
      <c r="L501" s="42"/>
      <c r="M501" s="229"/>
      <c r="N501" s="85"/>
      <c r="O501" s="85"/>
      <c r="P501" s="85"/>
      <c r="Q501" s="85"/>
      <c r="R501" s="85"/>
      <c r="S501" s="85"/>
      <c r="T501" s="86"/>
      <c r="AT501" s="16" t="s">
        <v>134</v>
      </c>
      <c r="AU501" s="16" t="s">
        <v>83</v>
      </c>
    </row>
    <row r="502" spans="2:65" s="1" customFormat="1" ht="24" customHeight="1">
      <c r="B502" s="37"/>
      <c r="C502" s="214" t="s">
        <v>634</v>
      </c>
      <c r="D502" s="214" t="s">
        <v>129</v>
      </c>
      <c r="E502" s="215" t="s">
        <v>1361</v>
      </c>
      <c r="F502" s="216" t="s">
        <v>1362</v>
      </c>
      <c r="G502" s="217" t="s">
        <v>210</v>
      </c>
      <c r="H502" s="218">
        <v>1.47</v>
      </c>
      <c r="I502" s="219"/>
      <c r="J502" s="220">
        <f>ROUND(I502*H502,2)</f>
        <v>0</v>
      </c>
      <c r="K502" s="216" t="s">
        <v>175</v>
      </c>
      <c r="L502" s="42"/>
      <c r="M502" s="221" t="s">
        <v>1</v>
      </c>
      <c r="N502" s="222" t="s">
        <v>38</v>
      </c>
      <c r="O502" s="85"/>
      <c r="P502" s="223">
        <f>O502*H502</f>
        <v>0</v>
      </c>
      <c r="Q502" s="223">
        <v>0.000167</v>
      </c>
      <c r="R502" s="223">
        <f>Q502*H502</f>
        <v>0.00024549</v>
      </c>
      <c r="S502" s="223">
        <v>0</v>
      </c>
      <c r="T502" s="224">
        <f>S502*H502</f>
        <v>0</v>
      </c>
      <c r="AR502" s="225" t="s">
        <v>163</v>
      </c>
      <c r="AT502" s="225" t="s">
        <v>129</v>
      </c>
      <c r="AU502" s="225" t="s">
        <v>83</v>
      </c>
      <c r="AY502" s="16" t="s">
        <v>128</v>
      </c>
      <c r="BE502" s="226">
        <f>IF(N502="základní",J502,0)</f>
        <v>0</v>
      </c>
      <c r="BF502" s="226">
        <f>IF(N502="snížená",J502,0)</f>
        <v>0</v>
      </c>
      <c r="BG502" s="226">
        <f>IF(N502="zákl. přenesená",J502,0)</f>
        <v>0</v>
      </c>
      <c r="BH502" s="226">
        <f>IF(N502="sníž. přenesená",J502,0)</f>
        <v>0</v>
      </c>
      <c r="BI502" s="226">
        <f>IF(N502="nulová",J502,0)</f>
        <v>0</v>
      </c>
      <c r="BJ502" s="16" t="s">
        <v>81</v>
      </c>
      <c r="BK502" s="226">
        <f>ROUND(I502*H502,2)</f>
        <v>0</v>
      </c>
      <c r="BL502" s="16" t="s">
        <v>163</v>
      </c>
      <c r="BM502" s="225" t="s">
        <v>637</v>
      </c>
    </row>
    <row r="503" spans="2:47" s="1" customFormat="1" ht="12">
      <c r="B503" s="37"/>
      <c r="C503" s="38"/>
      <c r="D503" s="227" t="s">
        <v>134</v>
      </c>
      <c r="E503" s="38"/>
      <c r="F503" s="228" t="s">
        <v>1362</v>
      </c>
      <c r="G503" s="38"/>
      <c r="H503" s="38"/>
      <c r="I503" s="138"/>
      <c r="J503" s="38"/>
      <c r="K503" s="38"/>
      <c r="L503" s="42"/>
      <c r="M503" s="229"/>
      <c r="N503" s="85"/>
      <c r="O503" s="85"/>
      <c r="P503" s="85"/>
      <c r="Q503" s="85"/>
      <c r="R503" s="85"/>
      <c r="S503" s="85"/>
      <c r="T503" s="86"/>
      <c r="AT503" s="16" t="s">
        <v>134</v>
      </c>
      <c r="AU503" s="16" t="s">
        <v>83</v>
      </c>
    </row>
    <row r="504" spans="2:65" s="1" customFormat="1" ht="24" customHeight="1">
      <c r="B504" s="37"/>
      <c r="C504" s="214" t="s">
        <v>429</v>
      </c>
      <c r="D504" s="214" t="s">
        <v>129</v>
      </c>
      <c r="E504" s="215" t="s">
        <v>1363</v>
      </c>
      <c r="F504" s="216" t="s">
        <v>1364</v>
      </c>
      <c r="G504" s="217" t="s">
        <v>210</v>
      </c>
      <c r="H504" s="218">
        <v>43.888</v>
      </c>
      <c r="I504" s="219"/>
      <c r="J504" s="220">
        <f>ROUND(I504*H504,2)</f>
        <v>0</v>
      </c>
      <c r="K504" s="216" t="s">
        <v>175</v>
      </c>
      <c r="L504" s="42"/>
      <c r="M504" s="221" t="s">
        <v>1</v>
      </c>
      <c r="N504" s="222" t="s">
        <v>38</v>
      </c>
      <c r="O504" s="85"/>
      <c r="P504" s="223">
        <f>O504*H504</f>
        <v>0</v>
      </c>
      <c r="Q504" s="223">
        <v>0.00014352</v>
      </c>
      <c r="R504" s="223">
        <f>Q504*H504</f>
        <v>0.00629880576</v>
      </c>
      <c r="S504" s="223">
        <v>0</v>
      </c>
      <c r="T504" s="224">
        <f>S504*H504</f>
        <v>0</v>
      </c>
      <c r="AR504" s="225" t="s">
        <v>163</v>
      </c>
      <c r="AT504" s="225" t="s">
        <v>129</v>
      </c>
      <c r="AU504" s="225" t="s">
        <v>83</v>
      </c>
      <c r="AY504" s="16" t="s">
        <v>128</v>
      </c>
      <c r="BE504" s="226">
        <f>IF(N504="základní",J504,0)</f>
        <v>0</v>
      </c>
      <c r="BF504" s="226">
        <f>IF(N504="snížená",J504,0)</f>
        <v>0</v>
      </c>
      <c r="BG504" s="226">
        <f>IF(N504="zákl. přenesená",J504,0)</f>
        <v>0</v>
      </c>
      <c r="BH504" s="226">
        <f>IF(N504="sníž. přenesená",J504,0)</f>
        <v>0</v>
      </c>
      <c r="BI504" s="226">
        <f>IF(N504="nulová",J504,0)</f>
        <v>0</v>
      </c>
      <c r="BJ504" s="16" t="s">
        <v>81</v>
      </c>
      <c r="BK504" s="226">
        <f>ROUND(I504*H504,2)</f>
        <v>0</v>
      </c>
      <c r="BL504" s="16" t="s">
        <v>163</v>
      </c>
      <c r="BM504" s="225" t="s">
        <v>640</v>
      </c>
    </row>
    <row r="505" spans="2:47" s="1" customFormat="1" ht="12">
      <c r="B505" s="37"/>
      <c r="C505" s="38"/>
      <c r="D505" s="227" t="s">
        <v>134</v>
      </c>
      <c r="E505" s="38"/>
      <c r="F505" s="228" t="s">
        <v>1364</v>
      </c>
      <c r="G505" s="38"/>
      <c r="H505" s="38"/>
      <c r="I505" s="138"/>
      <c r="J505" s="38"/>
      <c r="K505" s="38"/>
      <c r="L505" s="42"/>
      <c r="M505" s="229"/>
      <c r="N505" s="85"/>
      <c r="O505" s="85"/>
      <c r="P505" s="85"/>
      <c r="Q505" s="85"/>
      <c r="R505" s="85"/>
      <c r="S505" s="85"/>
      <c r="T505" s="86"/>
      <c r="AT505" s="16" t="s">
        <v>134</v>
      </c>
      <c r="AU505" s="16" t="s">
        <v>83</v>
      </c>
    </row>
    <row r="506" spans="2:65" s="1" customFormat="1" ht="24" customHeight="1">
      <c r="B506" s="37"/>
      <c r="C506" s="214" t="s">
        <v>642</v>
      </c>
      <c r="D506" s="214" t="s">
        <v>129</v>
      </c>
      <c r="E506" s="215" t="s">
        <v>1365</v>
      </c>
      <c r="F506" s="216" t="s">
        <v>1366</v>
      </c>
      <c r="G506" s="217" t="s">
        <v>210</v>
      </c>
      <c r="H506" s="218">
        <v>43.888</v>
      </c>
      <c r="I506" s="219"/>
      <c r="J506" s="220">
        <f>ROUND(I506*H506,2)</f>
        <v>0</v>
      </c>
      <c r="K506" s="216" t="s">
        <v>175</v>
      </c>
      <c r="L506" s="42"/>
      <c r="M506" s="221" t="s">
        <v>1</v>
      </c>
      <c r="N506" s="222" t="s">
        <v>38</v>
      </c>
      <c r="O506" s="85"/>
      <c r="P506" s="223">
        <f>O506*H506</f>
        <v>0</v>
      </c>
      <c r="Q506" s="223">
        <v>0.00023</v>
      </c>
      <c r="R506" s="223">
        <f>Q506*H506</f>
        <v>0.010094239999999999</v>
      </c>
      <c r="S506" s="223">
        <v>0</v>
      </c>
      <c r="T506" s="224">
        <f>S506*H506</f>
        <v>0</v>
      </c>
      <c r="AR506" s="225" t="s">
        <v>163</v>
      </c>
      <c r="AT506" s="225" t="s">
        <v>129</v>
      </c>
      <c r="AU506" s="225" t="s">
        <v>83</v>
      </c>
      <c r="AY506" s="16" t="s">
        <v>128</v>
      </c>
      <c r="BE506" s="226">
        <f>IF(N506="základní",J506,0)</f>
        <v>0</v>
      </c>
      <c r="BF506" s="226">
        <f>IF(N506="snížená",J506,0)</f>
        <v>0</v>
      </c>
      <c r="BG506" s="226">
        <f>IF(N506="zákl. přenesená",J506,0)</f>
        <v>0</v>
      </c>
      <c r="BH506" s="226">
        <f>IF(N506="sníž. přenesená",J506,0)</f>
        <v>0</v>
      </c>
      <c r="BI506" s="226">
        <f>IF(N506="nulová",J506,0)</f>
        <v>0</v>
      </c>
      <c r="BJ506" s="16" t="s">
        <v>81</v>
      </c>
      <c r="BK506" s="226">
        <f>ROUND(I506*H506,2)</f>
        <v>0</v>
      </c>
      <c r="BL506" s="16" t="s">
        <v>163</v>
      </c>
      <c r="BM506" s="225" t="s">
        <v>646</v>
      </c>
    </row>
    <row r="507" spans="2:47" s="1" customFormat="1" ht="12">
      <c r="B507" s="37"/>
      <c r="C507" s="38"/>
      <c r="D507" s="227" t="s">
        <v>134</v>
      </c>
      <c r="E507" s="38"/>
      <c r="F507" s="228" t="s">
        <v>1366</v>
      </c>
      <c r="G507" s="38"/>
      <c r="H507" s="38"/>
      <c r="I507" s="138"/>
      <c r="J507" s="38"/>
      <c r="K507" s="38"/>
      <c r="L507" s="42"/>
      <c r="M507" s="229"/>
      <c r="N507" s="85"/>
      <c r="O507" s="85"/>
      <c r="P507" s="85"/>
      <c r="Q507" s="85"/>
      <c r="R507" s="85"/>
      <c r="S507" s="85"/>
      <c r="T507" s="86"/>
      <c r="AT507" s="16" t="s">
        <v>134</v>
      </c>
      <c r="AU507" s="16" t="s">
        <v>83</v>
      </c>
    </row>
    <row r="508" spans="2:65" s="1" customFormat="1" ht="24" customHeight="1">
      <c r="B508" s="37"/>
      <c r="C508" s="214" t="s">
        <v>432</v>
      </c>
      <c r="D508" s="214" t="s">
        <v>129</v>
      </c>
      <c r="E508" s="215" t="s">
        <v>1367</v>
      </c>
      <c r="F508" s="216" t="s">
        <v>1368</v>
      </c>
      <c r="G508" s="217" t="s">
        <v>210</v>
      </c>
      <c r="H508" s="218">
        <v>43.888</v>
      </c>
      <c r="I508" s="219"/>
      <c r="J508" s="220">
        <f>ROUND(I508*H508,2)</f>
        <v>0</v>
      </c>
      <c r="K508" s="216" t="s">
        <v>175</v>
      </c>
      <c r="L508" s="42"/>
      <c r="M508" s="221" t="s">
        <v>1</v>
      </c>
      <c r="N508" s="222" t="s">
        <v>38</v>
      </c>
      <c r="O508" s="85"/>
      <c r="P508" s="223">
        <f>O508*H508</f>
        <v>0</v>
      </c>
      <c r="Q508" s="223">
        <v>0.00023</v>
      </c>
      <c r="R508" s="223">
        <f>Q508*H508</f>
        <v>0.010094239999999999</v>
      </c>
      <c r="S508" s="223">
        <v>0</v>
      </c>
      <c r="T508" s="224">
        <f>S508*H508</f>
        <v>0</v>
      </c>
      <c r="AR508" s="225" t="s">
        <v>163</v>
      </c>
      <c r="AT508" s="225" t="s">
        <v>129</v>
      </c>
      <c r="AU508" s="225" t="s">
        <v>83</v>
      </c>
      <c r="AY508" s="16" t="s">
        <v>128</v>
      </c>
      <c r="BE508" s="226">
        <f>IF(N508="základní",J508,0)</f>
        <v>0</v>
      </c>
      <c r="BF508" s="226">
        <f>IF(N508="snížená",J508,0)</f>
        <v>0</v>
      </c>
      <c r="BG508" s="226">
        <f>IF(N508="zákl. přenesená",J508,0)</f>
        <v>0</v>
      </c>
      <c r="BH508" s="226">
        <f>IF(N508="sníž. přenesená",J508,0)</f>
        <v>0</v>
      </c>
      <c r="BI508" s="226">
        <f>IF(N508="nulová",J508,0)</f>
        <v>0</v>
      </c>
      <c r="BJ508" s="16" t="s">
        <v>81</v>
      </c>
      <c r="BK508" s="226">
        <f>ROUND(I508*H508,2)</f>
        <v>0</v>
      </c>
      <c r="BL508" s="16" t="s">
        <v>163</v>
      </c>
      <c r="BM508" s="225" t="s">
        <v>650</v>
      </c>
    </row>
    <row r="509" spans="2:47" s="1" customFormat="1" ht="12">
      <c r="B509" s="37"/>
      <c r="C509" s="38"/>
      <c r="D509" s="227" t="s">
        <v>134</v>
      </c>
      <c r="E509" s="38"/>
      <c r="F509" s="228" t="s">
        <v>1368</v>
      </c>
      <c r="G509" s="38"/>
      <c r="H509" s="38"/>
      <c r="I509" s="138"/>
      <c r="J509" s="38"/>
      <c r="K509" s="38"/>
      <c r="L509" s="42"/>
      <c r="M509" s="229"/>
      <c r="N509" s="85"/>
      <c r="O509" s="85"/>
      <c r="P509" s="85"/>
      <c r="Q509" s="85"/>
      <c r="R509" s="85"/>
      <c r="S509" s="85"/>
      <c r="T509" s="86"/>
      <c r="AT509" s="16" t="s">
        <v>134</v>
      </c>
      <c r="AU509" s="16" t="s">
        <v>83</v>
      </c>
    </row>
    <row r="510" spans="2:65" s="1" customFormat="1" ht="16.5" customHeight="1">
      <c r="B510" s="37"/>
      <c r="C510" s="214" t="s">
        <v>342</v>
      </c>
      <c r="D510" s="214" t="s">
        <v>129</v>
      </c>
      <c r="E510" s="215" t="s">
        <v>1369</v>
      </c>
      <c r="F510" s="216" t="s">
        <v>1370</v>
      </c>
      <c r="G510" s="217" t="s">
        <v>210</v>
      </c>
      <c r="H510" s="218">
        <v>11.561</v>
      </c>
      <c r="I510" s="219"/>
      <c r="J510" s="220">
        <f>ROUND(I510*H510,2)</f>
        <v>0</v>
      </c>
      <c r="K510" s="216" t="s">
        <v>175</v>
      </c>
      <c r="L510" s="42"/>
      <c r="M510" s="221" t="s">
        <v>1</v>
      </c>
      <c r="N510" s="222" t="s">
        <v>38</v>
      </c>
      <c r="O510" s="85"/>
      <c r="P510" s="223">
        <f>O510*H510</f>
        <v>0</v>
      </c>
      <c r="Q510" s="223">
        <v>0</v>
      </c>
      <c r="R510" s="223">
        <f>Q510*H510</f>
        <v>0</v>
      </c>
      <c r="S510" s="223">
        <v>0</v>
      </c>
      <c r="T510" s="224">
        <f>S510*H510</f>
        <v>0</v>
      </c>
      <c r="AR510" s="225" t="s">
        <v>163</v>
      </c>
      <c r="AT510" s="225" t="s">
        <v>129</v>
      </c>
      <c r="AU510" s="225" t="s">
        <v>83</v>
      </c>
      <c r="AY510" s="16" t="s">
        <v>128</v>
      </c>
      <c r="BE510" s="226">
        <f>IF(N510="základní",J510,0)</f>
        <v>0</v>
      </c>
      <c r="BF510" s="226">
        <f>IF(N510="snížená",J510,0)</f>
        <v>0</v>
      </c>
      <c r="BG510" s="226">
        <f>IF(N510="zákl. přenesená",J510,0)</f>
        <v>0</v>
      </c>
      <c r="BH510" s="226">
        <f>IF(N510="sníž. přenesená",J510,0)</f>
        <v>0</v>
      </c>
      <c r="BI510" s="226">
        <f>IF(N510="nulová",J510,0)</f>
        <v>0</v>
      </c>
      <c r="BJ510" s="16" t="s">
        <v>81</v>
      </c>
      <c r="BK510" s="226">
        <f>ROUND(I510*H510,2)</f>
        <v>0</v>
      </c>
      <c r="BL510" s="16" t="s">
        <v>163</v>
      </c>
      <c r="BM510" s="225" t="s">
        <v>654</v>
      </c>
    </row>
    <row r="511" spans="2:47" s="1" customFormat="1" ht="12">
      <c r="B511" s="37"/>
      <c r="C511" s="38"/>
      <c r="D511" s="227" t="s">
        <v>134</v>
      </c>
      <c r="E511" s="38"/>
      <c r="F511" s="228" t="s">
        <v>1370</v>
      </c>
      <c r="G511" s="38"/>
      <c r="H511" s="38"/>
      <c r="I511" s="138"/>
      <c r="J511" s="38"/>
      <c r="K511" s="38"/>
      <c r="L511" s="42"/>
      <c r="M511" s="229"/>
      <c r="N511" s="85"/>
      <c r="O511" s="85"/>
      <c r="P511" s="85"/>
      <c r="Q511" s="85"/>
      <c r="R511" s="85"/>
      <c r="S511" s="85"/>
      <c r="T511" s="86"/>
      <c r="AT511" s="16" t="s">
        <v>134</v>
      </c>
      <c r="AU511" s="16" t="s">
        <v>83</v>
      </c>
    </row>
    <row r="512" spans="2:51" s="12" customFormat="1" ht="12">
      <c r="B512" s="243"/>
      <c r="C512" s="244"/>
      <c r="D512" s="227" t="s">
        <v>212</v>
      </c>
      <c r="E512" s="245" t="s">
        <v>1</v>
      </c>
      <c r="F512" s="246" t="s">
        <v>1371</v>
      </c>
      <c r="G512" s="244"/>
      <c r="H512" s="247">
        <v>11.560720000000002</v>
      </c>
      <c r="I512" s="248"/>
      <c r="J512" s="244"/>
      <c r="K512" s="244"/>
      <c r="L512" s="249"/>
      <c r="M512" s="250"/>
      <c r="N512" s="251"/>
      <c r="O512" s="251"/>
      <c r="P512" s="251"/>
      <c r="Q512" s="251"/>
      <c r="R512" s="251"/>
      <c r="S512" s="251"/>
      <c r="T512" s="252"/>
      <c r="AT512" s="253" t="s">
        <v>212</v>
      </c>
      <c r="AU512" s="253" t="s">
        <v>83</v>
      </c>
      <c r="AV512" s="12" t="s">
        <v>83</v>
      </c>
      <c r="AW512" s="12" t="s">
        <v>31</v>
      </c>
      <c r="AX512" s="12" t="s">
        <v>73</v>
      </c>
      <c r="AY512" s="253" t="s">
        <v>128</v>
      </c>
    </row>
    <row r="513" spans="2:51" s="13" customFormat="1" ht="12">
      <c r="B513" s="254"/>
      <c r="C513" s="255"/>
      <c r="D513" s="227" t="s">
        <v>212</v>
      </c>
      <c r="E513" s="256" t="s">
        <v>1</v>
      </c>
      <c r="F513" s="257" t="s">
        <v>214</v>
      </c>
      <c r="G513" s="255"/>
      <c r="H513" s="258">
        <v>11.560720000000002</v>
      </c>
      <c r="I513" s="259"/>
      <c r="J513" s="255"/>
      <c r="K513" s="255"/>
      <c r="L513" s="260"/>
      <c r="M513" s="261"/>
      <c r="N513" s="262"/>
      <c r="O513" s="262"/>
      <c r="P513" s="262"/>
      <c r="Q513" s="262"/>
      <c r="R513" s="262"/>
      <c r="S513" s="262"/>
      <c r="T513" s="263"/>
      <c r="AT513" s="264" t="s">
        <v>212</v>
      </c>
      <c r="AU513" s="264" t="s">
        <v>83</v>
      </c>
      <c r="AV513" s="13" t="s">
        <v>133</v>
      </c>
      <c r="AW513" s="13" t="s">
        <v>31</v>
      </c>
      <c r="AX513" s="13" t="s">
        <v>81</v>
      </c>
      <c r="AY513" s="264" t="s">
        <v>128</v>
      </c>
    </row>
    <row r="514" spans="2:65" s="1" customFormat="1" ht="24" customHeight="1">
      <c r="B514" s="37"/>
      <c r="C514" s="214" t="s">
        <v>436</v>
      </c>
      <c r="D514" s="214" t="s">
        <v>129</v>
      </c>
      <c r="E514" s="215" t="s">
        <v>1372</v>
      </c>
      <c r="F514" s="216" t="s">
        <v>1373</v>
      </c>
      <c r="G514" s="217" t="s">
        <v>210</v>
      </c>
      <c r="H514" s="218">
        <v>11.561</v>
      </c>
      <c r="I514" s="219"/>
      <c r="J514" s="220">
        <f>ROUND(I514*H514,2)</f>
        <v>0</v>
      </c>
      <c r="K514" s="216" t="s">
        <v>175</v>
      </c>
      <c r="L514" s="42"/>
      <c r="M514" s="221" t="s">
        <v>1</v>
      </c>
      <c r="N514" s="222" t="s">
        <v>38</v>
      </c>
      <c r="O514" s="85"/>
      <c r="P514" s="223">
        <f>O514*H514</f>
        <v>0</v>
      </c>
      <c r="Q514" s="223">
        <v>8E-05</v>
      </c>
      <c r="R514" s="223">
        <f>Q514*H514</f>
        <v>0.0009248800000000001</v>
      </c>
      <c r="S514" s="223">
        <v>0</v>
      </c>
      <c r="T514" s="224">
        <f>S514*H514</f>
        <v>0</v>
      </c>
      <c r="AR514" s="225" t="s">
        <v>163</v>
      </c>
      <c r="AT514" s="225" t="s">
        <v>129</v>
      </c>
      <c r="AU514" s="225" t="s">
        <v>83</v>
      </c>
      <c r="AY514" s="16" t="s">
        <v>128</v>
      </c>
      <c r="BE514" s="226">
        <f>IF(N514="základní",J514,0)</f>
        <v>0</v>
      </c>
      <c r="BF514" s="226">
        <f>IF(N514="snížená",J514,0)</f>
        <v>0</v>
      </c>
      <c r="BG514" s="226">
        <f>IF(N514="zákl. přenesená",J514,0)</f>
        <v>0</v>
      </c>
      <c r="BH514" s="226">
        <f>IF(N514="sníž. přenesená",J514,0)</f>
        <v>0</v>
      </c>
      <c r="BI514" s="226">
        <f>IF(N514="nulová",J514,0)</f>
        <v>0</v>
      </c>
      <c r="BJ514" s="16" t="s">
        <v>81</v>
      </c>
      <c r="BK514" s="226">
        <f>ROUND(I514*H514,2)</f>
        <v>0</v>
      </c>
      <c r="BL514" s="16" t="s">
        <v>163</v>
      </c>
      <c r="BM514" s="225" t="s">
        <v>660</v>
      </c>
    </row>
    <row r="515" spans="2:47" s="1" customFormat="1" ht="12">
      <c r="B515" s="37"/>
      <c r="C515" s="38"/>
      <c r="D515" s="227" t="s">
        <v>134</v>
      </c>
      <c r="E515" s="38"/>
      <c r="F515" s="228" t="s">
        <v>1373</v>
      </c>
      <c r="G515" s="38"/>
      <c r="H515" s="38"/>
      <c r="I515" s="138"/>
      <c r="J515" s="38"/>
      <c r="K515" s="38"/>
      <c r="L515" s="42"/>
      <c r="M515" s="229"/>
      <c r="N515" s="85"/>
      <c r="O515" s="85"/>
      <c r="P515" s="85"/>
      <c r="Q515" s="85"/>
      <c r="R515" s="85"/>
      <c r="S515" s="85"/>
      <c r="T515" s="86"/>
      <c r="AT515" s="16" t="s">
        <v>134</v>
      </c>
      <c r="AU515" s="16" t="s">
        <v>83</v>
      </c>
    </row>
    <row r="516" spans="2:65" s="1" customFormat="1" ht="24" customHeight="1">
      <c r="B516" s="37"/>
      <c r="C516" s="214" t="s">
        <v>664</v>
      </c>
      <c r="D516" s="214" t="s">
        <v>129</v>
      </c>
      <c r="E516" s="215" t="s">
        <v>1374</v>
      </c>
      <c r="F516" s="216" t="s">
        <v>1375</v>
      </c>
      <c r="G516" s="217" t="s">
        <v>210</v>
      </c>
      <c r="H516" s="218">
        <v>11.561</v>
      </c>
      <c r="I516" s="219"/>
      <c r="J516" s="220">
        <f>ROUND(I516*H516,2)</f>
        <v>0</v>
      </c>
      <c r="K516" s="216" t="s">
        <v>175</v>
      </c>
      <c r="L516" s="42"/>
      <c r="M516" s="221" t="s">
        <v>1</v>
      </c>
      <c r="N516" s="222" t="s">
        <v>38</v>
      </c>
      <c r="O516" s="85"/>
      <c r="P516" s="223">
        <f>O516*H516</f>
        <v>0</v>
      </c>
      <c r="Q516" s="223">
        <v>0.0005376</v>
      </c>
      <c r="R516" s="223">
        <f>Q516*H516</f>
        <v>0.006215193599999999</v>
      </c>
      <c r="S516" s="223">
        <v>0</v>
      </c>
      <c r="T516" s="224">
        <f>S516*H516</f>
        <v>0</v>
      </c>
      <c r="AR516" s="225" t="s">
        <v>163</v>
      </c>
      <c r="AT516" s="225" t="s">
        <v>129</v>
      </c>
      <c r="AU516" s="225" t="s">
        <v>83</v>
      </c>
      <c r="AY516" s="16" t="s">
        <v>128</v>
      </c>
      <c r="BE516" s="226">
        <f>IF(N516="základní",J516,0)</f>
        <v>0</v>
      </c>
      <c r="BF516" s="226">
        <f>IF(N516="snížená",J516,0)</f>
        <v>0</v>
      </c>
      <c r="BG516" s="226">
        <f>IF(N516="zákl. přenesená",J516,0)</f>
        <v>0</v>
      </c>
      <c r="BH516" s="226">
        <f>IF(N516="sníž. přenesená",J516,0)</f>
        <v>0</v>
      </c>
      <c r="BI516" s="226">
        <f>IF(N516="nulová",J516,0)</f>
        <v>0</v>
      </c>
      <c r="BJ516" s="16" t="s">
        <v>81</v>
      </c>
      <c r="BK516" s="226">
        <f>ROUND(I516*H516,2)</f>
        <v>0</v>
      </c>
      <c r="BL516" s="16" t="s">
        <v>163</v>
      </c>
      <c r="BM516" s="225" t="s">
        <v>667</v>
      </c>
    </row>
    <row r="517" spans="2:47" s="1" customFormat="1" ht="12">
      <c r="B517" s="37"/>
      <c r="C517" s="38"/>
      <c r="D517" s="227" t="s">
        <v>134</v>
      </c>
      <c r="E517" s="38"/>
      <c r="F517" s="228" t="s">
        <v>1375</v>
      </c>
      <c r="G517" s="38"/>
      <c r="H517" s="38"/>
      <c r="I517" s="138"/>
      <c r="J517" s="38"/>
      <c r="K517" s="38"/>
      <c r="L517" s="42"/>
      <c r="M517" s="229"/>
      <c r="N517" s="85"/>
      <c r="O517" s="85"/>
      <c r="P517" s="85"/>
      <c r="Q517" s="85"/>
      <c r="R517" s="85"/>
      <c r="S517" s="85"/>
      <c r="T517" s="86"/>
      <c r="AT517" s="16" t="s">
        <v>134</v>
      </c>
      <c r="AU517" s="16" t="s">
        <v>83</v>
      </c>
    </row>
    <row r="518" spans="2:63" s="10" customFormat="1" ht="25.9" customHeight="1">
      <c r="B518" s="200"/>
      <c r="C518" s="201"/>
      <c r="D518" s="202" t="s">
        <v>72</v>
      </c>
      <c r="E518" s="203" t="s">
        <v>1376</v>
      </c>
      <c r="F518" s="203" t="s">
        <v>1066</v>
      </c>
      <c r="G518" s="201"/>
      <c r="H518" s="201"/>
      <c r="I518" s="204"/>
      <c r="J518" s="205">
        <f>BK518</f>
        <v>0</v>
      </c>
      <c r="K518" s="201"/>
      <c r="L518" s="206"/>
      <c r="M518" s="207"/>
      <c r="N518" s="208"/>
      <c r="O518" s="208"/>
      <c r="P518" s="209">
        <f>SUM(P519:P526)</f>
        <v>0</v>
      </c>
      <c r="Q518" s="208"/>
      <c r="R518" s="209">
        <f>SUM(R519:R526)</f>
        <v>0</v>
      </c>
      <c r="S518" s="208"/>
      <c r="T518" s="210">
        <f>SUM(T519:T526)</f>
        <v>0</v>
      </c>
      <c r="AR518" s="211" t="s">
        <v>133</v>
      </c>
      <c r="AT518" s="212" t="s">
        <v>72</v>
      </c>
      <c r="AU518" s="212" t="s">
        <v>73</v>
      </c>
      <c r="AY518" s="211" t="s">
        <v>128</v>
      </c>
      <c r="BK518" s="213">
        <f>SUM(BK519:BK526)</f>
        <v>0</v>
      </c>
    </row>
    <row r="519" spans="2:65" s="1" customFormat="1" ht="36" customHeight="1">
      <c r="B519" s="37"/>
      <c r="C519" s="214" t="s">
        <v>439</v>
      </c>
      <c r="D519" s="214" t="s">
        <v>129</v>
      </c>
      <c r="E519" s="215" t="s">
        <v>1377</v>
      </c>
      <c r="F519" s="216" t="s">
        <v>1378</v>
      </c>
      <c r="G519" s="217" t="s">
        <v>210</v>
      </c>
      <c r="H519" s="218">
        <v>21.482</v>
      </c>
      <c r="I519" s="219"/>
      <c r="J519" s="220">
        <f>ROUND(I519*H519,2)</f>
        <v>0</v>
      </c>
      <c r="K519" s="216" t="s">
        <v>1</v>
      </c>
      <c r="L519" s="42"/>
      <c r="M519" s="221" t="s">
        <v>1</v>
      </c>
      <c r="N519" s="222" t="s">
        <v>38</v>
      </c>
      <c r="O519" s="85"/>
      <c r="P519" s="223">
        <f>O519*H519</f>
        <v>0</v>
      </c>
      <c r="Q519" s="223">
        <v>0</v>
      </c>
      <c r="R519" s="223">
        <f>Q519*H519</f>
        <v>0</v>
      </c>
      <c r="S519" s="223">
        <v>0</v>
      </c>
      <c r="T519" s="224">
        <f>S519*H519</f>
        <v>0</v>
      </c>
      <c r="AR519" s="225" t="s">
        <v>1379</v>
      </c>
      <c r="AT519" s="225" t="s">
        <v>129</v>
      </c>
      <c r="AU519" s="225" t="s">
        <v>81</v>
      </c>
      <c r="AY519" s="16" t="s">
        <v>128</v>
      </c>
      <c r="BE519" s="226">
        <f>IF(N519="základní",J519,0)</f>
        <v>0</v>
      </c>
      <c r="BF519" s="226">
        <f>IF(N519="snížená",J519,0)</f>
        <v>0</v>
      </c>
      <c r="BG519" s="226">
        <f>IF(N519="zákl. přenesená",J519,0)</f>
        <v>0</v>
      </c>
      <c r="BH519" s="226">
        <f>IF(N519="sníž. přenesená",J519,0)</f>
        <v>0</v>
      </c>
      <c r="BI519" s="226">
        <f>IF(N519="nulová",J519,0)</f>
        <v>0</v>
      </c>
      <c r="BJ519" s="16" t="s">
        <v>81</v>
      </c>
      <c r="BK519" s="226">
        <f>ROUND(I519*H519,2)</f>
        <v>0</v>
      </c>
      <c r="BL519" s="16" t="s">
        <v>1379</v>
      </c>
      <c r="BM519" s="225" t="s">
        <v>672</v>
      </c>
    </row>
    <row r="520" spans="2:47" s="1" customFormat="1" ht="12">
      <c r="B520" s="37"/>
      <c r="C520" s="38"/>
      <c r="D520" s="227" t="s">
        <v>134</v>
      </c>
      <c r="E520" s="38"/>
      <c r="F520" s="228" t="s">
        <v>1378</v>
      </c>
      <c r="G520" s="38"/>
      <c r="H520" s="38"/>
      <c r="I520" s="138"/>
      <c r="J520" s="38"/>
      <c r="K520" s="38"/>
      <c r="L520" s="42"/>
      <c r="M520" s="229"/>
      <c r="N520" s="85"/>
      <c r="O520" s="85"/>
      <c r="P520" s="85"/>
      <c r="Q520" s="85"/>
      <c r="R520" s="85"/>
      <c r="S520" s="85"/>
      <c r="T520" s="86"/>
      <c r="AT520" s="16" t="s">
        <v>134</v>
      </c>
      <c r="AU520" s="16" t="s">
        <v>81</v>
      </c>
    </row>
    <row r="521" spans="2:51" s="12" customFormat="1" ht="12">
      <c r="B521" s="243"/>
      <c r="C521" s="244"/>
      <c r="D521" s="227" t="s">
        <v>212</v>
      </c>
      <c r="E521" s="245" t="s">
        <v>1</v>
      </c>
      <c r="F521" s="246" t="s">
        <v>1380</v>
      </c>
      <c r="G521" s="244"/>
      <c r="H521" s="247">
        <v>21.482</v>
      </c>
      <c r="I521" s="248"/>
      <c r="J521" s="244"/>
      <c r="K521" s="244"/>
      <c r="L521" s="249"/>
      <c r="M521" s="250"/>
      <c r="N521" s="251"/>
      <c r="O521" s="251"/>
      <c r="P521" s="251"/>
      <c r="Q521" s="251"/>
      <c r="R521" s="251"/>
      <c r="S521" s="251"/>
      <c r="T521" s="252"/>
      <c r="AT521" s="253" t="s">
        <v>212</v>
      </c>
      <c r="AU521" s="253" t="s">
        <v>81</v>
      </c>
      <c r="AV521" s="12" t="s">
        <v>83</v>
      </c>
      <c r="AW521" s="12" t="s">
        <v>31</v>
      </c>
      <c r="AX521" s="12" t="s">
        <v>73</v>
      </c>
      <c r="AY521" s="253" t="s">
        <v>128</v>
      </c>
    </row>
    <row r="522" spans="2:51" s="13" customFormat="1" ht="12">
      <c r="B522" s="254"/>
      <c r="C522" s="255"/>
      <c r="D522" s="227" t="s">
        <v>212</v>
      </c>
      <c r="E522" s="256" t="s">
        <v>1</v>
      </c>
      <c r="F522" s="257" t="s">
        <v>214</v>
      </c>
      <c r="G522" s="255"/>
      <c r="H522" s="258">
        <v>21.482</v>
      </c>
      <c r="I522" s="259"/>
      <c r="J522" s="255"/>
      <c r="K522" s="255"/>
      <c r="L522" s="260"/>
      <c r="M522" s="261"/>
      <c r="N522" s="262"/>
      <c r="O522" s="262"/>
      <c r="P522" s="262"/>
      <c r="Q522" s="262"/>
      <c r="R522" s="262"/>
      <c r="S522" s="262"/>
      <c r="T522" s="263"/>
      <c r="AT522" s="264" t="s">
        <v>212</v>
      </c>
      <c r="AU522" s="264" t="s">
        <v>81</v>
      </c>
      <c r="AV522" s="13" t="s">
        <v>133</v>
      </c>
      <c r="AW522" s="13" t="s">
        <v>31</v>
      </c>
      <c r="AX522" s="13" t="s">
        <v>81</v>
      </c>
      <c r="AY522" s="264" t="s">
        <v>128</v>
      </c>
    </row>
    <row r="523" spans="2:65" s="1" customFormat="1" ht="48" customHeight="1">
      <c r="B523" s="37"/>
      <c r="C523" s="214" t="s">
        <v>1381</v>
      </c>
      <c r="D523" s="214" t="s">
        <v>129</v>
      </c>
      <c r="E523" s="215" t="s">
        <v>1382</v>
      </c>
      <c r="F523" s="216" t="s">
        <v>1383</v>
      </c>
      <c r="G523" s="217" t="s">
        <v>144</v>
      </c>
      <c r="H523" s="218">
        <v>1</v>
      </c>
      <c r="I523" s="219"/>
      <c r="J523" s="220">
        <f>ROUND(I523*H523,2)</f>
        <v>0</v>
      </c>
      <c r="K523" s="216" t="s">
        <v>1</v>
      </c>
      <c r="L523" s="42"/>
      <c r="M523" s="221" t="s">
        <v>1</v>
      </c>
      <c r="N523" s="222" t="s">
        <v>38</v>
      </c>
      <c r="O523" s="85"/>
      <c r="P523" s="223">
        <f>O523*H523</f>
        <v>0</v>
      </c>
      <c r="Q523" s="223">
        <v>0</v>
      </c>
      <c r="R523" s="223">
        <f>Q523*H523</f>
        <v>0</v>
      </c>
      <c r="S523" s="223">
        <v>0</v>
      </c>
      <c r="T523" s="224">
        <f>S523*H523</f>
        <v>0</v>
      </c>
      <c r="AR523" s="225" t="s">
        <v>1379</v>
      </c>
      <c r="AT523" s="225" t="s">
        <v>129</v>
      </c>
      <c r="AU523" s="225" t="s">
        <v>81</v>
      </c>
      <c r="AY523" s="16" t="s">
        <v>128</v>
      </c>
      <c r="BE523" s="226">
        <f>IF(N523="základní",J523,0)</f>
        <v>0</v>
      </c>
      <c r="BF523" s="226">
        <f>IF(N523="snížená",J523,0)</f>
        <v>0</v>
      </c>
      <c r="BG523" s="226">
        <f>IF(N523="zákl. přenesená",J523,0)</f>
        <v>0</v>
      </c>
      <c r="BH523" s="226">
        <f>IF(N523="sníž. přenesená",J523,0)</f>
        <v>0</v>
      </c>
      <c r="BI523" s="226">
        <f>IF(N523="nulová",J523,0)</f>
        <v>0</v>
      </c>
      <c r="BJ523" s="16" t="s">
        <v>81</v>
      </c>
      <c r="BK523" s="226">
        <f>ROUND(I523*H523,2)</f>
        <v>0</v>
      </c>
      <c r="BL523" s="16" t="s">
        <v>1379</v>
      </c>
      <c r="BM523" s="225" t="s">
        <v>1384</v>
      </c>
    </row>
    <row r="524" spans="2:47" s="1" customFormat="1" ht="12">
      <c r="B524" s="37"/>
      <c r="C524" s="38"/>
      <c r="D524" s="227" t="s">
        <v>134</v>
      </c>
      <c r="E524" s="38"/>
      <c r="F524" s="228" t="s">
        <v>1383</v>
      </c>
      <c r="G524" s="38"/>
      <c r="H524" s="38"/>
      <c r="I524" s="138"/>
      <c r="J524" s="38"/>
      <c r="K524" s="38"/>
      <c r="L524" s="42"/>
      <c r="M524" s="229"/>
      <c r="N524" s="85"/>
      <c r="O524" s="85"/>
      <c r="P524" s="85"/>
      <c r="Q524" s="85"/>
      <c r="R524" s="85"/>
      <c r="S524" s="85"/>
      <c r="T524" s="86"/>
      <c r="AT524" s="16" t="s">
        <v>134</v>
      </c>
      <c r="AU524" s="16" t="s">
        <v>81</v>
      </c>
    </row>
    <row r="525" spans="2:65" s="1" customFormat="1" ht="16.5" customHeight="1">
      <c r="B525" s="37"/>
      <c r="C525" s="214" t="s">
        <v>444</v>
      </c>
      <c r="D525" s="214" t="s">
        <v>129</v>
      </c>
      <c r="E525" s="215" t="s">
        <v>1385</v>
      </c>
      <c r="F525" s="216" t="s">
        <v>1386</v>
      </c>
      <c r="G525" s="217" t="s">
        <v>132</v>
      </c>
      <c r="H525" s="218">
        <v>2</v>
      </c>
      <c r="I525" s="219"/>
      <c r="J525" s="220">
        <f>ROUND(I525*H525,2)</f>
        <v>0</v>
      </c>
      <c r="K525" s="216" t="s">
        <v>1</v>
      </c>
      <c r="L525" s="42"/>
      <c r="M525" s="221" t="s">
        <v>1</v>
      </c>
      <c r="N525" s="222" t="s">
        <v>38</v>
      </c>
      <c r="O525" s="85"/>
      <c r="P525" s="223">
        <f>O525*H525</f>
        <v>0</v>
      </c>
      <c r="Q525" s="223">
        <v>0</v>
      </c>
      <c r="R525" s="223">
        <f>Q525*H525</f>
        <v>0</v>
      </c>
      <c r="S525" s="223">
        <v>0</v>
      </c>
      <c r="T525" s="224">
        <f>S525*H525</f>
        <v>0</v>
      </c>
      <c r="AR525" s="225" t="s">
        <v>1379</v>
      </c>
      <c r="AT525" s="225" t="s">
        <v>129</v>
      </c>
      <c r="AU525" s="225" t="s">
        <v>81</v>
      </c>
      <c r="AY525" s="16" t="s">
        <v>128</v>
      </c>
      <c r="BE525" s="226">
        <f>IF(N525="základní",J525,0)</f>
        <v>0</v>
      </c>
      <c r="BF525" s="226">
        <f>IF(N525="snížená",J525,0)</f>
        <v>0</v>
      </c>
      <c r="BG525" s="226">
        <f>IF(N525="zákl. přenesená",J525,0)</f>
        <v>0</v>
      </c>
      <c r="BH525" s="226">
        <f>IF(N525="sníž. přenesená",J525,0)</f>
        <v>0</v>
      </c>
      <c r="BI525" s="226">
        <f>IF(N525="nulová",J525,0)</f>
        <v>0</v>
      </c>
      <c r="BJ525" s="16" t="s">
        <v>81</v>
      </c>
      <c r="BK525" s="226">
        <f>ROUND(I525*H525,2)</f>
        <v>0</v>
      </c>
      <c r="BL525" s="16" t="s">
        <v>1379</v>
      </c>
      <c r="BM525" s="225" t="s">
        <v>1387</v>
      </c>
    </row>
    <row r="526" spans="2:47" s="1" customFormat="1" ht="12">
      <c r="B526" s="37"/>
      <c r="C526" s="38"/>
      <c r="D526" s="227" t="s">
        <v>134</v>
      </c>
      <c r="E526" s="38"/>
      <c r="F526" s="228" t="s">
        <v>1386</v>
      </c>
      <c r="G526" s="38"/>
      <c r="H526" s="38"/>
      <c r="I526" s="138"/>
      <c r="J526" s="38"/>
      <c r="K526" s="38"/>
      <c r="L526" s="42"/>
      <c r="M526" s="231"/>
      <c r="N526" s="232"/>
      <c r="O526" s="232"/>
      <c r="P526" s="232"/>
      <c r="Q526" s="232"/>
      <c r="R526" s="232"/>
      <c r="S526" s="232"/>
      <c r="T526" s="233"/>
      <c r="AT526" s="16" t="s">
        <v>134</v>
      </c>
      <c r="AU526" s="16" t="s">
        <v>81</v>
      </c>
    </row>
    <row r="527" spans="2:12" s="1" customFormat="1" ht="6.95" customHeight="1">
      <c r="B527" s="60"/>
      <c r="C527" s="61"/>
      <c r="D527" s="61"/>
      <c r="E527" s="61"/>
      <c r="F527" s="61"/>
      <c r="G527" s="61"/>
      <c r="H527" s="61"/>
      <c r="I527" s="172"/>
      <c r="J527" s="61"/>
      <c r="K527" s="61"/>
      <c r="L527" s="42"/>
    </row>
  </sheetData>
  <sheetProtection password="CC35" sheet="1" objects="1" scenarios="1" formatColumns="0" formatRows="0" autoFilter="0"/>
  <autoFilter ref="C132:K526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Janišová Hana, Bc.</dc:creator>
  <cp:keywords/>
  <dc:description/>
  <cp:lastModifiedBy>Janišová Hana, Bc.</cp:lastModifiedBy>
  <dcterms:created xsi:type="dcterms:W3CDTF">2020-01-09T07:11:41Z</dcterms:created>
  <dcterms:modified xsi:type="dcterms:W3CDTF">2020-01-09T07:11:51Z</dcterms:modified>
  <cp:category/>
  <cp:version/>
  <cp:contentType/>
  <cp:contentStatus/>
</cp:coreProperties>
</file>